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rīkojuma_projekti\2021\PVN_maiņa\"/>
    </mc:Choice>
  </mc:AlternateContent>
  <xr:revisionPtr revIDLastSave="0" documentId="13_ncr:1_{626C6BC8-12AE-4565-816C-DF964D098C66}" xr6:coauthVersionLast="47" xr6:coauthVersionMax="47" xr10:uidLastSave="{00000000-0000-0000-0000-000000000000}"/>
  <bookViews>
    <workbookView xWindow="28680" yWindow="-120" windowWidth="29040" windowHeight="15840" tabRatio="834" xr2:uid="{4F28ACDB-2E49-40F0-840D-64D29654296F}"/>
  </bookViews>
  <sheets>
    <sheet name="1_pielikums" sheetId="2" r:id="rId1"/>
    <sheet name="2_pielikums" sheetId="6" r:id="rId2"/>
    <sheet name="3_pielikums" sheetId="11" r:id="rId3"/>
    <sheet name="4_pielikums" sheetId="13" r:id="rId4"/>
    <sheet name="5_pielikums" sheetId="17" r:id="rId5"/>
    <sheet name="6_pielikums" sheetId="16" r:id="rId6"/>
    <sheet name="7_pielikums" sheetId="5" r:id="rId7"/>
    <sheet name="8_pielikums" sheetId="12" r:id="rId8"/>
    <sheet name="9_pielikums" sheetId="14" r:id="rId9"/>
    <sheet name="10_pielikums" sheetId="3" r:id="rId10"/>
    <sheet name="11_pielikums" sheetId="7" r:id="rId11"/>
    <sheet name="12_pielikums" sheetId="8" r:id="rId12"/>
    <sheet name="13_pielikums" sheetId="9" r:id="rId13"/>
    <sheet name="14_pielikums" sheetId="10" r:id="rId14"/>
  </sheets>
  <externalReferences>
    <externalReference r:id="rId15"/>
  </externalReferences>
  <definedNames>
    <definedName name="_xlnm._FilterDatabase" localSheetId="11" hidden="1">'12_pielikums'!$A$5:$W$1977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27" i="16" l="1"/>
  <c r="E1169" i="16"/>
  <c r="F1255" i="16"/>
  <c r="C8" i="16"/>
  <c r="C1162" i="16"/>
  <c r="F16" i="13"/>
  <c r="D998" i="17"/>
  <c r="F979" i="13"/>
  <c r="F980" i="13"/>
  <c r="C14" i="2" l="1"/>
  <c r="C17" i="2"/>
  <c r="C20" i="2"/>
  <c r="C9" i="2"/>
  <c r="D11" i="9"/>
  <c r="H5" i="12"/>
  <c r="C265" i="11"/>
  <c r="C16" i="17"/>
  <c r="D16" i="17" s="1"/>
  <c r="C17" i="17"/>
  <c r="D17" i="17" s="1"/>
  <c r="C18" i="17"/>
  <c r="D18" i="17" s="1"/>
  <c r="C19" i="17"/>
  <c r="D19" i="17" s="1"/>
  <c r="C20" i="17"/>
  <c r="D20" i="17" s="1"/>
  <c r="C21" i="17"/>
  <c r="D21" i="17" s="1"/>
  <c r="C22" i="17"/>
  <c r="D22" i="17" s="1"/>
  <c r="C23" i="17"/>
  <c r="D23" i="17" s="1"/>
  <c r="C24" i="17"/>
  <c r="D24" i="17" s="1"/>
  <c r="C25" i="17"/>
  <c r="D25" i="17" s="1"/>
  <c r="C26" i="17"/>
  <c r="D26" i="17" s="1"/>
  <c r="C27" i="17"/>
  <c r="D27" i="17" s="1"/>
  <c r="C28" i="17"/>
  <c r="D28" i="17" s="1"/>
  <c r="C29" i="17"/>
  <c r="D29" i="17" s="1"/>
  <c r="C30" i="17"/>
  <c r="D30" i="17" s="1"/>
  <c r="C31" i="17"/>
  <c r="D31" i="17" s="1"/>
  <c r="C32" i="17"/>
  <c r="D32" i="17" s="1"/>
  <c r="C33" i="17"/>
  <c r="D33" i="17" s="1"/>
  <c r="C34" i="17"/>
  <c r="D34" i="17" s="1"/>
  <c r="C35" i="17"/>
  <c r="D35" i="17" s="1"/>
  <c r="C36" i="17"/>
  <c r="D36" i="17" s="1"/>
  <c r="C37" i="17"/>
  <c r="D37" i="17" s="1"/>
  <c r="C38" i="17"/>
  <c r="D38" i="17" s="1"/>
  <c r="C39" i="17"/>
  <c r="D39" i="17" s="1"/>
  <c r="C40" i="17"/>
  <c r="D40" i="17" s="1"/>
  <c r="C41" i="17"/>
  <c r="D41" i="17" s="1"/>
  <c r="C42" i="17"/>
  <c r="D42" i="17" s="1"/>
  <c r="C43" i="17"/>
  <c r="D43" i="17" s="1"/>
  <c r="C44" i="17"/>
  <c r="D44" i="17" s="1"/>
  <c r="C45" i="17"/>
  <c r="D45" i="17" s="1"/>
  <c r="C46" i="17"/>
  <c r="D46" i="17" s="1"/>
  <c r="C47" i="17"/>
  <c r="D47" i="17" s="1"/>
  <c r="C48" i="17"/>
  <c r="D48" i="17" s="1"/>
  <c r="C49" i="17"/>
  <c r="D49" i="17" s="1"/>
  <c r="C50" i="17"/>
  <c r="D50" i="17" s="1"/>
  <c r="C51" i="17"/>
  <c r="D51" i="17" s="1"/>
  <c r="C52" i="17"/>
  <c r="D52" i="17" s="1"/>
  <c r="C53" i="17"/>
  <c r="D53" i="17" s="1"/>
  <c r="C54" i="17"/>
  <c r="D54" i="17" s="1"/>
  <c r="C55" i="17"/>
  <c r="D55" i="17" s="1"/>
  <c r="C56" i="17"/>
  <c r="D56" i="17" s="1"/>
  <c r="C57" i="17"/>
  <c r="D57" i="17" s="1"/>
  <c r="C58" i="17"/>
  <c r="D58" i="17" s="1"/>
  <c r="C59" i="17"/>
  <c r="D59" i="17" s="1"/>
  <c r="C60" i="17"/>
  <c r="D60" i="17" s="1"/>
  <c r="C61" i="17"/>
  <c r="D61" i="17" s="1"/>
  <c r="C62" i="17"/>
  <c r="D62" i="17" s="1"/>
  <c r="C63" i="17"/>
  <c r="D63" i="17" s="1"/>
  <c r="C64" i="17"/>
  <c r="D64" i="17" s="1"/>
  <c r="C65" i="17"/>
  <c r="D65" i="17" s="1"/>
  <c r="C66" i="17"/>
  <c r="D66" i="17" s="1"/>
  <c r="C67" i="17"/>
  <c r="D67" i="17" s="1"/>
  <c r="C68" i="17"/>
  <c r="D68" i="17" s="1"/>
  <c r="C69" i="17"/>
  <c r="D69" i="17" s="1"/>
  <c r="C70" i="17"/>
  <c r="D70" i="17" s="1"/>
  <c r="C71" i="17"/>
  <c r="D71" i="17" s="1"/>
  <c r="C72" i="17"/>
  <c r="D72" i="17" s="1"/>
  <c r="C73" i="17"/>
  <c r="D73" i="17" s="1"/>
  <c r="C74" i="17"/>
  <c r="D74" i="17" s="1"/>
  <c r="C75" i="17"/>
  <c r="D75" i="17" s="1"/>
  <c r="C76" i="17"/>
  <c r="D76" i="17" s="1"/>
  <c r="C77" i="17"/>
  <c r="D77" i="17" s="1"/>
  <c r="C78" i="17"/>
  <c r="D78" i="17" s="1"/>
  <c r="C79" i="17"/>
  <c r="D79" i="17" s="1"/>
  <c r="C80" i="17"/>
  <c r="D80" i="17" s="1"/>
  <c r="C81" i="17"/>
  <c r="D81" i="17" s="1"/>
  <c r="C82" i="17"/>
  <c r="D82" i="17" s="1"/>
  <c r="C83" i="17"/>
  <c r="D83" i="17" s="1"/>
  <c r="C84" i="17"/>
  <c r="D84" i="17" s="1"/>
  <c r="C85" i="17"/>
  <c r="D85" i="17" s="1"/>
  <c r="C86" i="17"/>
  <c r="D86" i="17" s="1"/>
  <c r="C87" i="17"/>
  <c r="D87" i="17" s="1"/>
  <c r="C88" i="17"/>
  <c r="D88" i="17" s="1"/>
  <c r="C89" i="17"/>
  <c r="D89" i="17" s="1"/>
  <c r="C90" i="17"/>
  <c r="D90" i="17" s="1"/>
  <c r="C91" i="17"/>
  <c r="D91" i="17" s="1"/>
  <c r="C92" i="17"/>
  <c r="D92" i="17" s="1"/>
  <c r="C93" i="17"/>
  <c r="D93" i="17" s="1"/>
  <c r="C94" i="17"/>
  <c r="D94" i="17" s="1"/>
  <c r="C95" i="17"/>
  <c r="D95" i="17" s="1"/>
  <c r="C96" i="17"/>
  <c r="D96" i="17" s="1"/>
  <c r="C97" i="17"/>
  <c r="D97" i="17" s="1"/>
  <c r="C98" i="17"/>
  <c r="D98" i="17" s="1"/>
  <c r="C99" i="17"/>
  <c r="D99" i="17" s="1"/>
  <c r="C100" i="17"/>
  <c r="D100" i="17" s="1"/>
  <c r="C101" i="17"/>
  <c r="D101" i="17" s="1"/>
  <c r="C102" i="17"/>
  <c r="D102" i="17" s="1"/>
  <c r="C103" i="17"/>
  <c r="D103" i="17" s="1"/>
  <c r="C104" i="17"/>
  <c r="D104" i="17" s="1"/>
  <c r="C105" i="17"/>
  <c r="D105" i="17" s="1"/>
  <c r="C106" i="17"/>
  <c r="D106" i="17" s="1"/>
  <c r="C107" i="17"/>
  <c r="D107" i="17" s="1"/>
  <c r="C108" i="17"/>
  <c r="D108" i="17" s="1"/>
  <c r="C109" i="17"/>
  <c r="D109" i="17" s="1"/>
  <c r="C110" i="17"/>
  <c r="D110" i="17" s="1"/>
  <c r="C111" i="17"/>
  <c r="D111" i="17" s="1"/>
  <c r="C112" i="17"/>
  <c r="D112" i="17" s="1"/>
  <c r="C113" i="17"/>
  <c r="D113" i="17" s="1"/>
  <c r="C114" i="17"/>
  <c r="D114" i="17" s="1"/>
  <c r="C115" i="17"/>
  <c r="D115" i="17" s="1"/>
  <c r="C116" i="17"/>
  <c r="D116" i="17" s="1"/>
  <c r="C117" i="17"/>
  <c r="D117" i="17" s="1"/>
  <c r="C118" i="17"/>
  <c r="D118" i="17" s="1"/>
  <c r="C119" i="17"/>
  <c r="D119" i="17" s="1"/>
  <c r="C120" i="17"/>
  <c r="D120" i="17" s="1"/>
  <c r="C121" i="17"/>
  <c r="D121" i="17" s="1"/>
  <c r="C122" i="17"/>
  <c r="D122" i="17" s="1"/>
  <c r="C123" i="17"/>
  <c r="D123" i="17" s="1"/>
  <c r="C124" i="17"/>
  <c r="D124" i="17" s="1"/>
  <c r="C125" i="17"/>
  <c r="D125" i="17" s="1"/>
  <c r="C126" i="17"/>
  <c r="D126" i="17" s="1"/>
  <c r="C127" i="17"/>
  <c r="D127" i="17" s="1"/>
  <c r="C128" i="17"/>
  <c r="D128" i="17" s="1"/>
  <c r="C129" i="17"/>
  <c r="D129" i="17" s="1"/>
  <c r="C130" i="17"/>
  <c r="D130" i="17" s="1"/>
  <c r="C131" i="17"/>
  <c r="D131" i="17" s="1"/>
  <c r="C132" i="17"/>
  <c r="D132" i="17" s="1"/>
  <c r="C133" i="17"/>
  <c r="D133" i="17" s="1"/>
  <c r="C134" i="17"/>
  <c r="D134" i="17" s="1"/>
  <c r="C135" i="17"/>
  <c r="D135" i="17" s="1"/>
  <c r="C136" i="17"/>
  <c r="D136" i="17" s="1"/>
  <c r="C137" i="17"/>
  <c r="D137" i="17" s="1"/>
  <c r="C138" i="17"/>
  <c r="D138" i="17" s="1"/>
  <c r="C139" i="17"/>
  <c r="D139" i="17" s="1"/>
  <c r="C140" i="17"/>
  <c r="D140" i="17" s="1"/>
  <c r="C141" i="17"/>
  <c r="D141" i="17" s="1"/>
  <c r="C142" i="17"/>
  <c r="D142" i="17" s="1"/>
  <c r="C143" i="17"/>
  <c r="D143" i="17" s="1"/>
  <c r="C144" i="17"/>
  <c r="D144" i="17" s="1"/>
  <c r="C145" i="17"/>
  <c r="D145" i="17" s="1"/>
  <c r="C146" i="17"/>
  <c r="D146" i="17" s="1"/>
  <c r="C147" i="17"/>
  <c r="D147" i="17" s="1"/>
  <c r="C148" i="17"/>
  <c r="D148" i="17" s="1"/>
  <c r="C149" i="17"/>
  <c r="D149" i="17" s="1"/>
  <c r="C150" i="17"/>
  <c r="D150" i="17" s="1"/>
  <c r="C151" i="17"/>
  <c r="D151" i="17" s="1"/>
  <c r="C152" i="17"/>
  <c r="D152" i="17" s="1"/>
  <c r="C153" i="17"/>
  <c r="D153" i="17" s="1"/>
  <c r="C154" i="17"/>
  <c r="D154" i="17" s="1"/>
  <c r="C155" i="17"/>
  <c r="D155" i="17" s="1"/>
  <c r="C156" i="17"/>
  <c r="D156" i="17" s="1"/>
  <c r="C157" i="17"/>
  <c r="D157" i="17" s="1"/>
  <c r="C158" i="17"/>
  <c r="D158" i="17" s="1"/>
  <c r="C159" i="17"/>
  <c r="D159" i="17" s="1"/>
  <c r="C160" i="17"/>
  <c r="D160" i="17" s="1"/>
  <c r="C161" i="17"/>
  <c r="D161" i="17" s="1"/>
  <c r="C162" i="17"/>
  <c r="D162" i="17" s="1"/>
  <c r="C163" i="17"/>
  <c r="D163" i="17" s="1"/>
  <c r="C164" i="17"/>
  <c r="D164" i="17" s="1"/>
  <c r="C165" i="17"/>
  <c r="D165" i="17" s="1"/>
  <c r="C166" i="17"/>
  <c r="D166" i="17" s="1"/>
  <c r="C167" i="17"/>
  <c r="D167" i="17" s="1"/>
  <c r="C168" i="17"/>
  <c r="D168" i="17" s="1"/>
  <c r="C169" i="17"/>
  <c r="D169" i="17" s="1"/>
  <c r="C170" i="17"/>
  <c r="D170" i="17" s="1"/>
  <c r="C171" i="17"/>
  <c r="D171" i="17" s="1"/>
  <c r="C172" i="17"/>
  <c r="D172" i="17" s="1"/>
  <c r="C173" i="17"/>
  <c r="D173" i="17" s="1"/>
  <c r="C174" i="17"/>
  <c r="D174" i="17" s="1"/>
  <c r="C175" i="17"/>
  <c r="D175" i="17" s="1"/>
  <c r="C176" i="17"/>
  <c r="D176" i="17" s="1"/>
  <c r="C177" i="17"/>
  <c r="D177" i="17" s="1"/>
  <c r="C178" i="17"/>
  <c r="D178" i="17" s="1"/>
  <c r="C179" i="17"/>
  <c r="D179" i="17" s="1"/>
  <c r="C180" i="17"/>
  <c r="D180" i="17" s="1"/>
  <c r="C181" i="17"/>
  <c r="D181" i="17" s="1"/>
  <c r="C182" i="17"/>
  <c r="D182" i="17" s="1"/>
  <c r="C183" i="17"/>
  <c r="D183" i="17" s="1"/>
  <c r="C184" i="17"/>
  <c r="D184" i="17" s="1"/>
  <c r="C185" i="17"/>
  <c r="D185" i="17" s="1"/>
  <c r="C186" i="17"/>
  <c r="D186" i="17" s="1"/>
  <c r="C187" i="17"/>
  <c r="D187" i="17" s="1"/>
  <c r="C188" i="17"/>
  <c r="D188" i="17" s="1"/>
  <c r="C189" i="17"/>
  <c r="D189" i="17" s="1"/>
  <c r="C190" i="17"/>
  <c r="D190" i="17" s="1"/>
  <c r="C191" i="17"/>
  <c r="D191" i="17" s="1"/>
  <c r="C192" i="17"/>
  <c r="D192" i="17" s="1"/>
  <c r="C193" i="17"/>
  <c r="D193" i="17" s="1"/>
  <c r="C194" i="17"/>
  <c r="D194" i="17" s="1"/>
  <c r="C195" i="17"/>
  <c r="D195" i="17" s="1"/>
  <c r="C196" i="17"/>
  <c r="D196" i="17" s="1"/>
  <c r="C197" i="17"/>
  <c r="D197" i="17" s="1"/>
  <c r="C198" i="17"/>
  <c r="D198" i="17" s="1"/>
  <c r="C199" i="17"/>
  <c r="D199" i="17" s="1"/>
  <c r="C200" i="17"/>
  <c r="D200" i="17" s="1"/>
  <c r="C201" i="17"/>
  <c r="D201" i="17" s="1"/>
  <c r="C202" i="17"/>
  <c r="D202" i="17" s="1"/>
  <c r="C203" i="17"/>
  <c r="D203" i="17" s="1"/>
  <c r="C204" i="17"/>
  <c r="D204" i="17" s="1"/>
  <c r="C205" i="17"/>
  <c r="D205" i="17" s="1"/>
  <c r="C206" i="17"/>
  <c r="D206" i="17" s="1"/>
  <c r="C207" i="17"/>
  <c r="D207" i="17" s="1"/>
  <c r="C208" i="17"/>
  <c r="D208" i="17" s="1"/>
  <c r="C209" i="17"/>
  <c r="D209" i="17" s="1"/>
  <c r="C210" i="17"/>
  <c r="D210" i="17" s="1"/>
  <c r="C211" i="17"/>
  <c r="D211" i="17" s="1"/>
  <c r="C212" i="17"/>
  <c r="D212" i="17" s="1"/>
  <c r="C213" i="17"/>
  <c r="D213" i="17" s="1"/>
  <c r="C214" i="17"/>
  <c r="D214" i="17" s="1"/>
  <c r="C215" i="17"/>
  <c r="D215" i="17" s="1"/>
  <c r="C216" i="17"/>
  <c r="D216" i="17" s="1"/>
  <c r="C217" i="17"/>
  <c r="D217" i="17" s="1"/>
  <c r="C218" i="17"/>
  <c r="D218" i="17" s="1"/>
  <c r="C219" i="17"/>
  <c r="D219" i="17" s="1"/>
  <c r="C220" i="17"/>
  <c r="D220" i="17" s="1"/>
  <c r="C221" i="17"/>
  <c r="D221" i="17" s="1"/>
  <c r="C222" i="17"/>
  <c r="D222" i="17" s="1"/>
  <c r="C223" i="17"/>
  <c r="D223" i="17" s="1"/>
  <c r="C224" i="17"/>
  <c r="D224" i="17" s="1"/>
  <c r="C225" i="17"/>
  <c r="D225" i="17" s="1"/>
  <c r="C226" i="17"/>
  <c r="D226" i="17" s="1"/>
  <c r="C227" i="17"/>
  <c r="D227" i="17" s="1"/>
  <c r="C228" i="17"/>
  <c r="D228" i="17" s="1"/>
  <c r="C229" i="17"/>
  <c r="D229" i="17" s="1"/>
  <c r="C230" i="17"/>
  <c r="D230" i="17" s="1"/>
  <c r="C231" i="17"/>
  <c r="D231" i="17" s="1"/>
  <c r="C232" i="17"/>
  <c r="D232" i="17" s="1"/>
  <c r="C233" i="17"/>
  <c r="D233" i="17" s="1"/>
  <c r="C234" i="17"/>
  <c r="D234" i="17" s="1"/>
  <c r="C235" i="17"/>
  <c r="D235" i="17" s="1"/>
  <c r="C236" i="17"/>
  <c r="D236" i="17" s="1"/>
  <c r="C237" i="17"/>
  <c r="D237" i="17" s="1"/>
  <c r="C238" i="17"/>
  <c r="D238" i="17" s="1"/>
  <c r="C239" i="17"/>
  <c r="D239" i="17" s="1"/>
  <c r="C240" i="17"/>
  <c r="D240" i="17" s="1"/>
  <c r="C241" i="17"/>
  <c r="D241" i="17" s="1"/>
  <c r="C242" i="17"/>
  <c r="D242" i="17" s="1"/>
  <c r="C243" i="17"/>
  <c r="D243" i="17" s="1"/>
  <c r="C244" i="17"/>
  <c r="D244" i="17" s="1"/>
  <c r="C245" i="17"/>
  <c r="D245" i="17" s="1"/>
  <c r="C246" i="17"/>
  <c r="D246" i="17" s="1"/>
  <c r="C247" i="17"/>
  <c r="D247" i="17" s="1"/>
  <c r="C248" i="17"/>
  <c r="D248" i="17" s="1"/>
  <c r="C249" i="17"/>
  <c r="D249" i="17" s="1"/>
  <c r="C250" i="17"/>
  <c r="D250" i="17" s="1"/>
  <c r="C251" i="17"/>
  <c r="D251" i="17" s="1"/>
  <c r="C252" i="17"/>
  <c r="D252" i="17" s="1"/>
  <c r="C253" i="17"/>
  <c r="D253" i="17" s="1"/>
  <c r="C254" i="17"/>
  <c r="D254" i="17" s="1"/>
  <c r="C255" i="17"/>
  <c r="D255" i="17" s="1"/>
  <c r="C256" i="17"/>
  <c r="D256" i="17" s="1"/>
  <c r="C257" i="17"/>
  <c r="D257" i="17" s="1"/>
  <c r="C258" i="17"/>
  <c r="D258" i="17" s="1"/>
  <c r="C259" i="17"/>
  <c r="D259" i="17" s="1"/>
  <c r="C260" i="17"/>
  <c r="D260" i="17" s="1"/>
  <c r="C261" i="17"/>
  <c r="D261" i="17" s="1"/>
  <c r="C262" i="17"/>
  <c r="D262" i="17" s="1"/>
  <c r="C263" i="17"/>
  <c r="D263" i="17" s="1"/>
  <c r="C264" i="17"/>
  <c r="D264" i="17" s="1"/>
  <c r="C265" i="17"/>
  <c r="D265" i="17" s="1"/>
  <c r="C266" i="17"/>
  <c r="D266" i="17" s="1"/>
  <c r="C267" i="17"/>
  <c r="D267" i="17" s="1"/>
  <c r="C268" i="17"/>
  <c r="D268" i="17" s="1"/>
  <c r="C269" i="17"/>
  <c r="D269" i="17" s="1"/>
  <c r="C270" i="17"/>
  <c r="D270" i="17" s="1"/>
  <c r="C271" i="17"/>
  <c r="D271" i="17" s="1"/>
  <c r="C272" i="17"/>
  <c r="D272" i="17" s="1"/>
  <c r="C273" i="17"/>
  <c r="D273" i="17" s="1"/>
  <c r="C274" i="17"/>
  <c r="D274" i="17" s="1"/>
  <c r="C275" i="17"/>
  <c r="D275" i="17" s="1"/>
  <c r="C276" i="17"/>
  <c r="D276" i="17" s="1"/>
  <c r="C277" i="17"/>
  <c r="D277" i="17" s="1"/>
  <c r="C278" i="17"/>
  <c r="D278" i="17" s="1"/>
  <c r="C279" i="17"/>
  <c r="D279" i="17" s="1"/>
  <c r="C280" i="17"/>
  <c r="D280" i="17" s="1"/>
  <c r="C281" i="17"/>
  <c r="D281" i="17" s="1"/>
  <c r="C282" i="17"/>
  <c r="D282" i="17" s="1"/>
  <c r="C283" i="17"/>
  <c r="D283" i="17" s="1"/>
  <c r="C284" i="17"/>
  <c r="D284" i="17" s="1"/>
  <c r="C285" i="17"/>
  <c r="D285" i="17" s="1"/>
  <c r="C286" i="17"/>
  <c r="D286" i="17" s="1"/>
  <c r="C287" i="17"/>
  <c r="D287" i="17" s="1"/>
  <c r="C288" i="17"/>
  <c r="D288" i="17" s="1"/>
  <c r="C289" i="17"/>
  <c r="D289" i="17" s="1"/>
  <c r="C290" i="17"/>
  <c r="D290" i="17" s="1"/>
  <c r="C291" i="17"/>
  <c r="D291" i="17" s="1"/>
  <c r="C292" i="17"/>
  <c r="D292" i="17" s="1"/>
  <c r="C293" i="17"/>
  <c r="D293" i="17" s="1"/>
  <c r="C294" i="17"/>
  <c r="D294" i="17" s="1"/>
  <c r="C295" i="17"/>
  <c r="D295" i="17" s="1"/>
  <c r="C296" i="17"/>
  <c r="D296" i="17" s="1"/>
  <c r="C297" i="17"/>
  <c r="D297" i="17" s="1"/>
  <c r="C298" i="17"/>
  <c r="D298" i="17" s="1"/>
  <c r="C299" i="17"/>
  <c r="D299" i="17" s="1"/>
  <c r="C300" i="17"/>
  <c r="D300" i="17" s="1"/>
  <c r="C301" i="17"/>
  <c r="D301" i="17" s="1"/>
  <c r="C302" i="17"/>
  <c r="D302" i="17" s="1"/>
  <c r="C303" i="17"/>
  <c r="D303" i="17" s="1"/>
  <c r="C304" i="17"/>
  <c r="D304" i="17" s="1"/>
  <c r="C305" i="17"/>
  <c r="D305" i="17" s="1"/>
  <c r="C306" i="17"/>
  <c r="D306" i="17" s="1"/>
  <c r="C307" i="17"/>
  <c r="D307" i="17" s="1"/>
  <c r="C308" i="17"/>
  <c r="D308" i="17" s="1"/>
  <c r="C309" i="17"/>
  <c r="D309" i="17" s="1"/>
  <c r="C310" i="17"/>
  <c r="D310" i="17" s="1"/>
  <c r="C311" i="17"/>
  <c r="D311" i="17" s="1"/>
  <c r="C312" i="17"/>
  <c r="D312" i="17" s="1"/>
  <c r="C313" i="17"/>
  <c r="D313" i="17" s="1"/>
  <c r="C314" i="17"/>
  <c r="D314" i="17" s="1"/>
  <c r="C315" i="17"/>
  <c r="D315" i="17" s="1"/>
  <c r="C316" i="17"/>
  <c r="D316" i="17" s="1"/>
  <c r="C317" i="17"/>
  <c r="D317" i="17" s="1"/>
  <c r="C318" i="17"/>
  <c r="D318" i="17" s="1"/>
  <c r="C319" i="17"/>
  <c r="D319" i="17" s="1"/>
  <c r="C320" i="17"/>
  <c r="D320" i="17" s="1"/>
  <c r="C321" i="17"/>
  <c r="D321" i="17" s="1"/>
  <c r="C322" i="17"/>
  <c r="D322" i="17" s="1"/>
  <c r="C323" i="17"/>
  <c r="D323" i="17" s="1"/>
  <c r="C324" i="17"/>
  <c r="D324" i="17" s="1"/>
  <c r="C325" i="17"/>
  <c r="D325" i="17" s="1"/>
  <c r="C326" i="17"/>
  <c r="D326" i="17" s="1"/>
  <c r="C327" i="17"/>
  <c r="D327" i="17" s="1"/>
  <c r="C328" i="17"/>
  <c r="D328" i="17" s="1"/>
  <c r="C329" i="17"/>
  <c r="D329" i="17" s="1"/>
  <c r="C330" i="17"/>
  <c r="D330" i="17" s="1"/>
  <c r="C331" i="17"/>
  <c r="D331" i="17" s="1"/>
  <c r="C332" i="17"/>
  <c r="D332" i="17" s="1"/>
  <c r="C333" i="17"/>
  <c r="D333" i="17" s="1"/>
  <c r="C334" i="17"/>
  <c r="D334" i="17" s="1"/>
  <c r="C335" i="17"/>
  <c r="D335" i="17" s="1"/>
  <c r="C336" i="17"/>
  <c r="D336" i="17" s="1"/>
  <c r="C337" i="17"/>
  <c r="D337" i="17" s="1"/>
  <c r="C338" i="17"/>
  <c r="D338" i="17" s="1"/>
  <c r="C339" i="17"/>
  <c r="D339" i="17" s="1"/>
  <c r="C340" i="17"/>
  <c r="D340" i="17" s="1"/>
  <c r="C341" i="17"/>
  <c r="D341" i="17" s="1"/>
  <c r="C342" i="17"/>
  <c r="D342" i="17" s="1"/>
  <c r="C343" i="17"/>
  <c r="D343" i="17" s="1"/>
  <c r="C344" i="17"/>
  <c r="D344" i="17" s="1"/>
  <c r="C345" i="17"/>
  <c r="D345" i="17" s="1"/>
  <c r="C346" i="17"/>
  <c r="D346" i="17" s="1"/>
  <c r="C347" i="17"/>
  <c r="D347" i="17" s="1"/>
  <c r="C348" i="17"/>
  <c r="D348" i="17" s="1"/>
  <c r="C349" i="17"/>
  <c r="D349" i="17" s="1"/>
  <c r="C350" i="17"/>
  <c r="D350" i="17" s="1"/>
  <c r="C351" i="17"/>
  <c r="D351" i="17" s="1"/>
  <c r="C352" i="17"/>
  <c r="D352" i="17" s="1"/>
  <c r="C353" i="17"/>
  <c r="D353" i="17" s="1"/>
  <c r="C354" i="17"/>
  <c r="D354" i="17" s="1"/>
  <c r="C355" i="17"/>
  <c r="D355" i="17" s="1"/>
  <c r="C356" i="17"/>
  <c r="D356" i="17" s="1"/>
  <c r="C357" i="17"/>
  <c r="D357" i="17" s="1"/>
  <c r="C358" i="17"/>
  <c r="D358" i="17" s="1"/>
  <c r="C359" i="17"/>
  <c r="D359" i="17" s="1"/>
  <c r="C360" i="17"/>
  <c r="D360" i="17" s="1"/>
  <c r="C361" i="17"/>
  <c r="D361" i="17" s="1"/>
  <c r="C362" i="17"/>
  <c r="D362" i="17" s="1"/>
  <c r="C363" i="17"/>
  <c r="D363" i="17" s="1"/>
  <c r="C364" i="17"/>
  <c r="D364" i="17" s="1"/>
  <c r="C365" i="17"/>
  <c r="D365" i="17" s="1"/>
  <c r="C366" i="17"/>
  <c r="D366" i="17" s="1"/>
  <c r="C367" i="17"/>
  <c r="D367" i="17" s="1"/>
  <c r="C368" i="17"/>
  <c r="D368" i="17" s="1"/>
  <c r="C369" i="17"/>
  <c r="D369" i="17" s="1"/>
  <c r="C370" i="17"/>
  <c r="D370" i="17" s="1"/>
  <c r="C371" i="17"/>
  <c r="D371" i="17" s="1"/>
  <c r="C372" i="17"/>
  <c r="D372" i="17" s="1"/>
  <c r="C373" i="17"/>
  <c r="D373" i="17" s="1"/>
  <c r="C374" i="17"/>
  <c r="D374" i="17" s="1"/>
  <c r="C375" i="17"/>
  <c r="D375" i="17" s="1"/>
  <c r="C376" i="17"/>
  <c r="D376" i="17" s="1"/>
  <c r="C377" i="17"/>
  <c r="D377" i="17" s="1"/>
  <c r="C378" i="17"/>
  <c r="D378" i="17" s="1"/>
  <c r="C379" i="17"/>
  <c r="D379" i="17" s="1"/>
  <c r="C380" i="17"/>
  <c r="D380" i="17" s="1"/>
  <c r="C381" i="17"/>
  <c r="D381" i="17" s="1"/>
  <c r="C382" i="17"/>
  <c r="D382" i="17" s="1"/>
  <c r="C383" i="17"/>
  <c r="D383" i="17" s="1"/>
  <c r="C384" i="17"/>
  <c r="D384" i="17" s="1"/>
  <c r="C385" i="17"/>
  <c r="D385" i="17" s="1"/>
  <c r="C386" i="17"/>
  <c r="D386" i="17" s="1"/>
  <c r="C387" i="17"/>
  <c r="D387" i="17" s="1"/>
  <c r="C388" i="17"/>
  <c r="D388" i="17" s="1"/>
  <c r="C389" i="17"/>
  <c r="D389" i="17" s="1"/>
  <c r="C390" i="17"/>
  <c r="D390" i="17" s="1"/>
  <c r="C391" i="17"/>
  <c r="D391" i="17" s="1"/>
  <c r="C392" i="17"/>
  <c r="D392" i="17" s="1"/>
  <c r="C393" i="17"/>
  <c r="D393" i="17" s="1"/>
  <c r="C394" i="17"/>
  <c r="D394" i="17" s="1"/>
  <c r="C395" i="17"/>
  <c r="D395" i="17" s="1"/>
  <c r="C396" i="17"/>
  <c r="D396" i="17" s="1"/>
  <c r="C397" i="17"/>
  <c r="D397" i="17" s="1"/>
  <c r="C398" i="17"/>
  <c r="D398" i="17" s="1"/>
  <c r="C399" i="17"/>
  <c r="D399" i="17" s="1"/>
  <c r="C400" i="17"/>
  <c r="D400" i="17" s="1"/>
  <c r="C401" i="17"/>
  <c r="D401" i="17" s="1"/>
  <c r="C402" i="17"/>
  <c r="D402" i="17" s="1"/>
  <c r="C403" i="17"/>
  <c r="D403" i="17" s="1"/>
  <c r="C404" i="17"/>
  <c r="D404" i="17" s="1"/>
  <c r="C405" i="17"/>
  <c r="D405" i="17" s="1"/>
  <c r="C406" i="17"/>
  <c r="D406" i="17" s="1"/>
  <c r="C407" i="17"/>
  <c r="D407" i="17" s="1"/>
  <c r="C408" i="17"/>
  <c r="D408" i="17" s="1"/>
  <c r="C409" i="17"/>
  <c r="D409" i="17" s="1"/>
  <c r="C410" i="17"/>
  <c r="D410" i="17" s="1"/>
  <c r="C411" i="17"/>
  <c r="D411" i="17" s="1"/>
  <c r="C412" i="17"/>
  <c r="D412" i="17" s="1"/>
  <c r="C413" i="17"/>
  <c r="D413" i="17" s="1"/>
  <c r="C414" i="17"/>
  <c r="D414" i="17" s="1"/>
  <c r="C415" i="17"/>
  <c r="D415" i="17" s="1"/>
  <c r="C416" i="17"/>
  <c r="D416" i="17" s="1"/>
  <c r="C417" i="17"/>
  <c r="D417" i="17" s="1"/>
  <c r="C418" i="17"/>
  <c r="D418" i="17" s="1"/>
  <c r="C419" i="17"/>
  <c r="D419" i="17" s="1"/>
  <c r="C420" i="17"/>
  <c r="D420" i="17" s="1"/>
  <c r="C421" i="17"/>
  <c r="D421" i="17" s="1"/>
  <c r="C422" i="17"/>
  <c r="D422" i="17" s="1"/>
  <c r="C423" i="17"/>
  <c r="D423" i="17" s="1"/>
  <c r="C424" i="17"/>
  <c r="D424" i="17" s="1"/>
  <c r="C425" i="17"/>
  <c r="D425" i="17" s="1"/>
  <c r="C426" i="17"/>
  <c r="D426" i="17" s="1"/>
  <c r="C427" i="17"/>
  <c r="D427" i="17" s="1"/>
  <c r="C428" i="17"/>
  <c r="D428" i="17" s="1"/>
  <c r="C429" i="17"/>
  <c r="D429" i="17" s="1"/>
  <c r="C430" i="17"/>
  <c r="D430" i="17" s="1"/>
  <c r="C431" i="17"/>
  <c r="D431" i="17" s="1"/>
  <c r="C432" i="17"/>
  <c r="D432" i="17" s="1"/>
  <c r="C433" i="17"/>
  <c r="D433" i="17" s="1"/>
  <c r="C434" i="17"/>
  <c r="D434" i="17" s="1"/>
  <c r="C435" i="17"/>
  <c r="D435" i="17" s="1"/>
  <c r="C436" i="17"/>
  <c r="D436" i="17" s="1"/>
  <c r="C437" i="17"/>
  <c r="D437" i="17" s="1"/>
  <c r="C438" i="17"/>
  <c r="D438" i="17" s="1"/>
  <c r="C439" i="17"/>
  <c r="D439" i="17" s="1"/>
  <c r="C440" i="17"/>
  <c r="D440" i="17" s="1"/>
  <c r="C441" i="17"/>
  <c r="D441" i="17" s="1"/>
  <c r="C442" i="17"/>
  <c r="D442" i="17" s="1"/>
  <c r="C443" i="17"/>
  <c r="D443" i="17" s="1"/>
  <c r="C444" i="17"/>
  <c r="D444" i="17" s="1"/>
  <c r="C445" i="17"/>
  <c r="D445" i="17" s="1"/>
  <c r="C446" i="17"/>
  <c r="D446" i="17" s="1"/>
  <c r="C447" i="17"/>
  <c r="D447" i="17" s="1"/>
  <c r="C448" i="17"/>
  <c r="D448" i="17" s="1"/>
  <c r="C449" i="17"/>
  <c r="D449" i="17" s="1"/>
  <c r="C450" i="17"/>
  <c r="D450" i="17" s="1"/>
  <c r="C451" i="17"/>
  <c r="D451" i="17" s="1"/>
  <c r="C452" i="17"/>
  <c r="D452" i="17" s="1"/>
  <c r="C453" i="17"/>
  <c r="D453" i="17" s="1"/>
  <c r="C454" i="17"/>
  <c r="D454" i="17" s="1"/>
  <c r="C455" i="17"/>
  <c r="D455" i="17" s="1"/>
  <c r="C456" i="17"/>
  <c r="D456" i="17" s="1"/>
  <c r="C457" i="17"/>
  <c r="D457" i="17" s="1"/>
  <c r="C458" i="17"/>
  <c r="D458" i="17" s="1"/>
  <c r="C459" i="17"/>
  <c r="D459" i="17" s="1"/>
  <c r="C460" i="17"/>
  <c r="D460" i="17" s="1"/>
  <c r="C461" i="17"/>
  <c r="D461" i="17" s="1"/>
  <c r="C462" i="17"/>
  <c r="D462" i="17" s="1"/>
  <c r="C463" i="17"/>
  <c r="D463" i="17" s="1"/>
  <c r="C464" i="17"/>
  <c r="D464" i="17" s="1"/>
  <c r="C465" i="17"/>
  <c r="D465" i="17" s="1"/>
  <c r="C466" i="17"/>
  <c r="D466" i="17" s="1"/>
  <c r="C467" i="17"/>
  <c r="D467" i="17" s="1"/>
  <c r="C468" i="17"/>
  <c r="D468" i="17" s="1"/>
  <c r="C469" i="17"/>
  <c r="D469" i="17" s="1"/>
  <c r="C470" i="17"/>
  <c r="D470" i="17" s="1"/>
  <c r="C471" i="17"/>
  <c r="D471" i="17" s="1"/>
  <c r="C472" i="17"/>
  <c r="D472" i="17" s="1"/>
  <c r="C473" i="17"/>
  <c r="D473" i="17" s="1"/>
  <c r="C474" i="17"/>
  <c r="D474" i="17" s="1"/>
  <c r="C475" i="17"/>
  <c r="D475" i="17" s="1"/>
  <c r="C476" i="17"/>
  <c r="D476" i="17" s="1"/>
  <c r="C477" i="17"/>
  <c r="D477" i="17" s="1"/>
  <c r="C478" i="17"/>
  <c r="D478" i="17" s="1"/>
  <c r="C479" i="17"/>
  <c r="D479" i="17" s="1"/>
  <c r="C480" i="17"/>
  <c r="D480" i="17" s="1"/>
  <c r="C481" i="17"/>
  <c r="D481" i="17" s="1"/>
  <c r="C482" i="17"/>
  <c r="D482" i="17" s="1"/>
  <c r="C483" i="17"/>
  <c r="D483" i="17" s="1"/>
  <c r="C484" i="17"/>
  <c r="D484" i="17" s="1"/>
  <c r="C485" i="17"/>
  <c r="D485" i="17" s="1"/>
  <c r="C486" i="17"/>
  <c r="D486" i="17" s="1"/>
  <c r="C487" i="17"/>
  <c r="D487" i="17" s="1"/>
  <c r="C488" i="17"/>
  <c r="D488" i="17" s="1"/>
  <c r="C489" i="17"/>
  <c r="D489" i="17" s="1"/>
  <c r="C490" i="17"/>
  <c r="D490" i="17" s="1"/>
  <c r="C491" i="17"/>
  <c r="D491" i="17" s="1"/>
  <c r="C492" i="17"/>
  <c r="D492" i="17" s="1"/>
  <c r="C493" i="17"/>
  <c r="D493" i="17" s="1"/>
  <c r="C494" i="17"/>
  <c r="D494" i="17" s="1"/>
  <c r="C495" i="17"/>
  <c r="D495" i="17" s="1"/>
  <c r="C496" i="17"/>
  <c r="D496" i="17" s="1"/>
  <c r="C497" i="17"/>
  <c r="D497" i="17" s="1"/>
  <c r="C498" i="17"/>
  <c r="D498" i="17" s="1"/>
  <c r="C499" i="17"/>
  <c r="D499" i="17" s="1"/>
  <c r="C500" i="17"/>
  <c r="D500" i="17" s="1"/>
  <c r="C501" i="17"/>
  <c r="D501" i="17" s="1"/>
  <c r="C502" i="17"/>
  <c r="D502" i="17" s="1"/>
  <c r="C503" i="17"/>
  <c r="D503" i="17" s="1"/>
  <c r="C504" i="17"/>
  <c r="D504" i="17" s="1"/>
  <c r="C505" i="17"/>
  <c r="D505" i="17" s="1"/>
  <c r="C506" i="17"/>
  <c r="D506" i="17" s="1"/>
  <c r="C507" i="17"/>
  <c r="D507" i="17" s="1"/>
  <c r="C508" i="17"/>
  <c r="D508" i="17" s="1"/>
  <c r="C509" i="17"/>
  <c r="D509" i="17" s="1"/>
  <c r="C510" i="17"/>
  <c r="D510" i="17" s="1"/>
  <c r="C511" i="17"/>
  <c r="D511" i="17" s="1"/>
  <c r="C512" i="17"/>
  <c r="D512" i="17" s="1"/>
  <c r="C513" i="17"/>
  <c r="D513" i="17" s="1"/>
  <c r="C514" i="17"/>
  <c r="D514" i="17" s="1"/>
  <c r="C515" i="17"/>
  <c r="D515" i="17" s="1"/>
  <c r="C516" i="17"/>
  <c r="D516" i="17" s="1"/>
  <c r="C517" i="17"/>
  <c r="D517" i="17" s="1"/>
  <c r="C518" i="17"/>
  <c r="D518" i="17" s="1"/>
  <c r="C519" i="17"/>
  <c r="D519" i="17" s="1"/>
  <c r="C520" i="17"/>
  <c r="D520" i="17" s="1"/>
  <c r="C521" i="17"/>
  <c r="D521" i="17" s="1"/>
  <c r="C522" i="17"/>
  <c r="D522" i="17" s="1"/>
  <c r="C523" i="17"/>
  <c r="D523" i="17" s="1"/>
  <c r="C524" i="17"/>
  <c r="D524" i="17" s="1"/>
  <c r="C525" i="17"/>
  <c r="D525" i="17" s="1"/>
  <c r="C526" i="17"/>
  <c r="D526" i="17" s="1"/>
  <c r="C527" i="17"/>
  <c r="D527" i="17" s="1"/>
  <c r="C528" i="17"/>
  <c r="D528" i="17" s="1"/>
  <c r="C529" i="17"/>
  <c r="D529" i="17" s="1"/>
  <c r="C530" i="17"/>
  <c r="D530" i="17" s="1"/>
  <c r="C531" i="17"/>
  <c r="D531" i="17" s="1"/>
  <c r="C532" i="17"/>
  <c r="D532" i="17" s="1"/>
  <c r="C533" i="17"/>
  <c r="D533" i="17" s="1"/>
  <c r="C534" i="17"/>
  <c r="D534" i="17" s="1"/>
  <c r="C535" i="17"/>
  <c r="D535" i="17" s="1"/>
  <c r="C536" i="17"/>
  <c r="D536" i="17" s="1"/>
  <c r="C537" i="17"/>
  <c r="D537" i="17" s="1"/>
  <c r="C538" i="17"/>
  <c r="D538" i="17" s="1"/>
  <c r="C539" i="17"/>
  <c r="D539" i="17" s="1"/>
  <c r="C540" i="17"/>
  <c r="D540" i="17" s="1"/>
  <c r="C541" i="17"/>
  <c r="D541" i="17" s="1"/>
  <c r="C542" i="17"/>
  <c r="D542" i="17" s="1"/>
  <c r="C543" i="17"/>
  <c r="D543" i="17" s="1"/>
  <c r="C544" i="17"/>
  <c r="D544" i="17" s="1"/>
  <c r="C545" i="17"/>
  <c r="D545" i="17" s="1"/>
  <c r="C546" i="17"/>
  <c r="D546" i="17" s="1"/>
  <c r="C547" i="17"/>
  <c r="D547" i="17" s="1"/>
  <c r="C548" i="17"/>
  <c r="D548" i="17" s="1"/>
  <c r="C549" i="17"/>
  <c r="D549" i="17" s="1"/>
  <c r="C550" i="17"/>
  <c r="D550" i="17" s="1"/>
  <c r="C551" i="17"/>
  <c r="D551" i="17" s="1"/>
  <c r="C552" i="17"/>
  <c r="D552" i="17" s="1"/>
  <c r="C553" i="17"/>
  <c r="D553" i="17" s="1"/>
  <c r="C554" i="17"/>
  <c r="D554" i="17" s="1"/>
  <c r="C555" i="17"/>
  <c r="D555" i="17" s="1"/>
  <c r="C556" i="17"/>
  <c r="D556" i="17" s="1"/>
  <c r="C557" i="17"/>
  <c r="D557" i="17" s="1"/>
  <c r="C558" i="17"/>
  <c r="D558" i="17" s="1"/>
  <c r="C559" i="17"/>
  <c r="D559" i="17" s="1"/>
  <c r="C560" i="17"/>
  <c r="D560" i="17" s="1"/>
  <c r="C561" i="17"/>
  <c r="D561" i="17" s="1"/>
  <c r="C562" i="17"/>
  <c r="D562" i="17" s="1"/>
  <c r="C563" i="17"/>
  <c r="D563" i="17" s="1"/>
  <c r="C564" i="17"/>
  <c r="D564" i="17" s="1"/>
  <c r="C565" i="17"/>
  <c r="D565" i="17" s="1"/>
  <c r="C566" i="17"/>
  <c r="D566" i="17" s="1"/>
  <c r="C567" i="17"/>
  <c r="D567" i="17" s="1"/>
  <c r="C568" i="17"/>
  <c r="D568" i="17" s="1"/>
  <c r="C569" i="17"/>
  <c r="D569" i="17" s="1"/>
  <c r="C570" i="17"/>
  <c r="D570" i="17" s="1"/>
  <c r="C571" i="17"/>
  <c r="D571" i="17" s="1"/>
  <c r="C572" i="17"/>
  <c r="D572" i="17" s="1"/>
  <c r="C573" i="17"/>
  <c r="D573" i="17" s="1"/>
  <c r="C574" i="17"/>
  <c r="D574" i="17" s="1"/>
  <c r="C575" i="17"/>
  <c r="D575" i="17" s="1"/>
  <c r="C576" i="17"/>
  <c r="D576" i="17" s="1"/>
  <c r="C577" i="17"/>
  <c r="D577" i="17" s="1"/>
  <c r="C578" i="17"/>
  <c r="D578" i="17" s="1"/>
  <c r="C579" i="17"/>
  <c r="D579" i="17" s="1"/>
  <c r="C580" i="17"/>
  <c r="D580" i="17" s="1"/>
  <c r="C581" i="17"/>
  <c r="D581" i="17" s="1"/>
  <c r="C582" i="17"/>
  <c r="D582" i="17" s="1"/>
  <c r="C583" i="17"/>
  <c r="D583" i="17" s="1"/>
  <c r="C584" i="17"/>
  <c r="D584" i="17" s="1"/>
  <c r="C585" i="17"/>
  <c r="D585" i="17" s="1"/>
  <c r="C586" i="17"/>
  <c r="D586" i="17" s="1"/>
  <c r="C587" i="17"/>
  <c r="D587" i="17" s="1"/>
  <c r="C588" i="17"/>
  <c r="D588" i="17" s="1"/>
  <c r="C589" i="17"/>
  <c r="D589" i="17" s="1"/>
  <c r="C590" i="17"/>
  <c r="D590" i="17" s="1"/>
  <c r="C591" i="17"/>
  <c r="D591" i="17" s="1"/>
  <c r="C592" i="17"/>
  <c r="D592" i="17" s="1"/>
  <c r="C593" i="17"/>
  <c r="D593" i="17" s="1"/>
  <c r="C594" i="17"/>
  <c r="D594" i="17" s="1"/>
  <c r="C595" i="17"/>
  <c r="D595" i="17" s="1"/>
  <c r="C596" i="17"/>
  <c r="D596" i="17" s="1"/>
  <c r="C597" i="17"/>
  <c r="D597" i="17" s="1"/>
  <c r="C598" i="17"/>
  <c r="D598" i="17" s="1"/>
  <c r="C599" i="17"/>
  <c r="D599" i="17" s="1"/>
  <c r="C600" i="17"/>
  <c r="D600" i="17" s="1"/>
  <c r="C601" i="17"/>
  <c r="D601" i="17" s="1"/>
  <c r="C602" i="17"/>
  <c r="D602" i="17" s="1"/>
  <c r="C603" i="17"/>
  <c r="D603" i="17" s="1"/>
  <c r="C604" i="17"/>
  <c r="D604" i="17" s="1"/>
  <c r="C605" i="17"/>
  <c r="D605" i="17" s="1"/>
  <c r="C606" i="17"/>
  <c r="D606" i="17" s="1"/>
  <c r="C607" i="17"/>
  <c r="D607" i="17" s="1"/>
  <c r="C608" i="17"/>
  <c r="D608" i="17" s="1"/>
  <c r="C609" i="17"/>
  <c r="D609" i="17" s="1"/>
  <c r="C610" i="17"/>
  <c r="D610" i="17" s="1"/>
  <c r="C611" i="17"/>
  <c r="D611" i="17" s="1"/>
  <c r="C612" i="17"/>
  <c r="D612" i="17" s="1"/>
  <c r="C613" i="17"/>
  <c r="D613" i="17" s="1"/>
  <c r="C614" i="17"/>
  <c r="D614" i="17" s="1"/>
  <c r="C615" i="17"/>
  <c r="D615" i="17" s="1"/>
  <c r="C616" i="17"/>
  <c r="D616" i="17" s="1"/>
  <c r="C617" i="17"/>
  <c r="D617" i="17" s="1"/>
  <c r="C618" i="17"/>
  <c r="D618" i="17" s="1"/>
  <c r="C619" i="17"/>
  <c r="D619" i="17" s="1"/>
  <c r="C620" i="17"/>
  <c r="D620" i="17" s="1"/>
  <c r="C621" i="17"/>
  <c r="D621" i="17" s="1"/>
  <c r="C622" i="17"/>
  <c r="D622" i="17" s="1"/>
  <c r="C623" i="17"/>
  <c r="D623" i="17" s="1"/>
  <c r="C624" i="17"/>
  <c r="D624" i="17" s="1"/>
  <c r="C625" i="17"/>
  <c r="D625" i="17" s="1"/>
  <c r="C626" i="17"/>
  <c r="D626" i="17" s="1"/>
  <c r="C627" i="17"/>
  <c r="D627" i="17" s="1"/>
  <c r="C628" i="17"/>
  <c r="D628" i="17" s="1"/>
  <c r="C629" i="17"/>
  <c r="D629" i="17" s="1"/>
  <c r="C630" i="17"/>
  <c r="D630" i="17" s="1"/>
  <c r="C631" i="17"/>
  <c r="D631" i="17" s="1"/>
  <c r="C632" i="17"/>
  <c r="D632" i="17" s="1"/>
  <c r="C633" i="17"/>
  <c r="D633" i="17" s="1"/>
  <c r="C634" i="17"/>
  <c r="D634" i="17" s="1"/>
  <c r="C635" i="17"/>
  <c r="D635" i="17" s="1"/>
  <c r="C636" i="17"/>
  <c r="D636" i="17" s="1"/>
  <c r="C637" i="17"/>
  <c r="D637" i="17" s="1"/>
  <c r="C638" i="17"/>
  <c r="D638" i="17" s="1"/>
  <c r="C639" i="17"/>
  <c r="D639" i="17" s="1"/>
  <c r="C640" i="17"/>
  <c r="D640" i="17" s="1"/>
  <c r="C641" i="17"/>
  <c r="D641" i="17" s="1"/>
  <c r="C642" i="17"/>
  <c r="D642" i="17" s="1"/>
  <c r="C643" i="17"/>
  <c r="D643" i="17" s="1"/>
  <c r="C644" i="17"/>
  <c r="D644" i="17" s="1"/>
  <c r="C645" i="17"/>
  <c r="D645" i="17" s="1"/>
  <c r="C646" i="17"/>
  <c r="D646" i="17" s="1"/>
  <c r="C647" i="17"/>
  <c r="D647" i="17" s="1"/>
  <c r="C648" i="17"/>
  <c r="D648" i="17" s="1"/>
  <c r="C649" i="17"/>
  <c r="D649" i="17" s="1"/>
  <c r="C650" i="17"/>
  <c r="D650" i="17" s="1"/>
  <c r="C651" i="17"/>
  <c r="D651" i="17" s="1"/>
  <c r="C652" i="17"/>
  <c r="D652" i="17" s="1"/>
  <c r="C653" i="17"/>
  <c r="D653" i="17" s="1"/>
  <c r="C654" i="17"/>
  <c r="D654" i="17" s="1"/>
  <c r="C655" i="17"/>
  <c r="D655" i="17" s="1"/>
  <c r="C656" i="17"/>
  <c r="D656" i="17" s="1"/>
  <c r="C657" i="17"/>
  <c r="D657" i="17" s="1"/>
  <c r="C658" i="17"/>
  <c r="D658" i="17" s="1"/>
  <c r="C659" i="17"/>
  <c r="D659" i="17" s="1"/>
  <c r="C660" i="17"/>
  <c r="D660" i="17" s="1"/>
  <c r="C661" i="17"/>
  <c r="D661" i="17" s="1"/>
  <c r="C662" i="17"/>
  <c r="D662" i="17" s="1"/>
  <c r="C663" i="17"/>
  <c r="D663" i="17" s="1"/>
  <c r="C664" i="17"/>
  <c r="D664" i="17" s="1"/>
  <c r="C665" i="17"/>
  <c r="D665" i="17" s="1"/>
  <c r="C666" i="17"/>
  <c r="D666" i="17" s="1"/>
  <c r="C667" i="17"/>
  <c r="D667" i="17" s="1"/>
  <c r="C668" i="17"/>
  <c r="D668" i="17" s="1"/>
  <c r="C669" i="17"/>
  <c r="D669" i="17" s="1"/>
  <c r="C670" i="17"/>
  <c r="D670" i="17" s="1"/>
  <c r="C671" i="17"/>
  <c r="D671" i="17" s="1"/>
  <c r="C672" i="17"/>
  <c r="D672" i="17" s="1"/>
  <c r="C673" i="17"/>
  <c r="D673" i="17" s="1"/>
  <c r="C674" i="17"/>
  <c r="D674" i="17" s="1"/>
  <c r="C675" i="17"/>
  <c r="D675" i="17" s="1"/>
  <c r="C676" i="17"/>
  <c r="D676" i="17" s="1"/>
  <c r="C677" i="17"/>
  <c r="D677" i="17" s="1"/>
  <c r="C678" i="17"/>
  <c r="D678" i="17" s="1"/>
  <c r="C679" i="17"/>
  <c r="D679" i="17" s="1"/>
  <c r="C680" i="17"/>
  <c r="D680" i="17" s="1"/>
  <c r="C681" i="17"/>
  <c r="D681" i="17" s="1"/>
  <c r="C682" i="17"/>
  <c r="D682" i="17" s="1"/>
  <c r="C683" i="17"/>
  <c r="D683" i="17" s="1"/>
  <c r="C684" i="17"/>
  <c r="D684" i="17" s="1"/>
  <c r="C685" i="17"/>
  <c r="D685" i="17" s="1"/>
  <c r="C686" i="17"/>
  <c r="D686" i="17" s="1"/>
  <c r="C687" i="17"/>
  <c r="D687" i="17" s="1"/>
  <c r="C688" i="17"/>
  <c r="D688" i="17" s="1"/>
  <c r="C689" i="17"/>
  <c r="D689" i="17" s="1"/>
  <c r="C690" i="17"/>
  <c r="D690" i="17" s="1"/>
  <c r="C691" i="17"/>
  <c r="D691" i="17" s="1"/>
  <c r="C692" i="17"/>
  <c r="D692" i="17" s="1"/>
  <c r="C693" i="17"/>
  <c r="D693" i="17" s="1"/>
  <c r="C694" i="17"/>
  <c r="D694" i="17" s="1"/>
  <c r="C695" i="17"/>
  <c r="D695" i="17" s="1"/>
  <c r="C696" i="17"/>
  <c r="D696" i="17" s="1"/>
  <c r="C697" i="17"/>
  <c r="D697" i="17" s="1"/>
  <c r="C698" i="17"/>
  <c r="D698" i="17" s="1"/>
  <c r="C699" i="17"/>
  <c r="D699" i="17" s="1"/>
  <c r="C700" i="17"/>
  <c r="D700" i="17" s="1"/>
  <c r="C701" i="17"/>
  <c r="D701" i="17" s="1"/>
  <c r="C702" i="17"/>
  <c r="D702" i="17" s="1"/>
  <c r="C703" i="17"/>
  <c r="D703" i="17" s="1"/>
  <c r="C704" i="17"/>
  <c r="D704" i="17" s="1"/>
  <c r="C705" i="17"/>
  <c r="D705" i="17" s="1"/>
  <c r="C706" i="17"/>
  <c r="D706" i="17" s="1"/>
  <c r="C707" i="17"/>
  <c r="D707" i="17" s="1"/>
  <c r="C708" i="17"/>
  <c r="D708" i="17" s="1"/>
  <c r="C709" i="17"/>
  <c r="D709" i="17" s="1"/>
  <c r="C710" i="17"/>
  <c r="D710" i="17" s="1"/>
  <c r="C711" i="17"/>
  <c r="D711" i="17" s="1"/>
  <c r="C712" i="17"/>
  <c r="D712" i="17" s="1"/>
  <c r="C713" i="17"/>
  <c r="D713" i="17" s="1"/>
  <c r="C714" i="17"/>
  <c r="D714" i="17" s="1"/>
  <c r="C715" i="17"/>
  <c r="D715" i="17" s="1"/>
  <c r="C716" i="17"/>
  <c r="D716" i="17" s="1"/>
  <c r="C717" i="17"/>
  <c r="D717" i="17" s="1"/>
  <c r="C718" i="17"/>
  <c r="D718" i="17" s="1"/>
  <c r="C719" i="17"/>
  <c r="D719" i="17" s="1"/>
  <c r="C720" i="17"/>
  <c r="D720" i="17" s="1"/>
  <c r="C721" i="17"/>
  <c r="D721" i="17" s="1"/>
  <c r="C722" i="17"/>
  <c r="D722" i="17" s="1"/>
  <c r="C723" i="17"/>
  <c r="D723" i="17" s="1"/>
  <c r="C724" i="17"/>
  <c r="D724" i="17" s="1"/>
  <c r="C725" i="17"/>
  <c r="D725" i="17" s="1"/>
  <c r="C726" i="17"/>
  <c r="D726" i="17" s="1"/>
  <c r="C727" i="17"/>
  <c r="D727" i="17" s="1"/>
  <c r="C728" i="17"/>
  <c r="D728" i="17" s="1"/>
  <c r="C729" i="17"/>
  <c r="D729" i="17" s="1"/>
  <c r="C730" i="17"/>
  <c r="D730" i="17" s="1"/>
  <c r="C731" i="17"/>
  <c r="D731" i="17" s="1"/>
  <c r="C732" i="17"/>
  <c r="D732" i="17" s="1"/>
  <c r="C733" i="17"/>
  <c r="D733" i="17" s="1"/>
  <c r="C734" i="17"/>
  <c r="D734" i="17" s="1"/>
  <c r="C735" i="17"/>
  <c r="D735" i="17" s="1"/>
  <c r="C736" i="17"/>
  <c r="D736" i="17" s="1"/>
  <c r="C737" i="17"/>
  <c r="D737" i="17" s="1"/>
  <c r="C738" i="17"/>
  <c r="D738" i="17" s="1"/>
  <c r="C739" i="17"/>
  <c r="D739" i="17" s="1"/>
  <c r="C740" i="17"/>
  <c r="D740" i="17" s="1"/>
  <c r="C741" i="17"/>
  <c r="D741" i="17" s="1"/>
  <c r="C742" i="17"/>
  <c r="D742" i="17" s="1"/>
  <c r="C743" i="17"/>
  <c r="D743" i="17" s="1"/>
  <c r="C744" i="17"/>
  <c r="D744" i="17" s="1"/>
  <c r="C745" i="17"/>
  <c r="D745" i="17" s="1"/>
  <c r="C746" i="17"/>
  <c r="D746" i="17" s="1"/>
  <c r="C747" i="17"/>
  <c r="D747" i="17" s="1"/>
  <c r="C748" i="17"/>
  <c r="D748" i="17" s="1"/>
  <c r="C749" i="17"/>
  <c r="D749" i="17" s="1"/>
  <c r="C750" i="17"/>
  <c r="D750" i="17" s="1"/>
  <c r="C751" i="17"/>
  <c r="D751" i="17" s="1"/>
  <c r="C752" i="17"/>
  <c r="D752" i="17" s="1"/>
  <c r="C753" i="17"/>
  <c r="D753" i="17" s="1"/>
  <c r="C754" i="17"/>
  <c r="D754" i="17" s="1"/>
  <c r="C755" i="17"/>
  <c r="D755" i="17" s="1"/>
  <c r="C756" i="17"/>
  <c r="D756" i="17" s="1"/>
  <c r="C757" i="17"/>
  <c r="D757" i="17" s="1"/>
  <c r="C758" i="17"/>
  <c r="D758" i="17" s="1"/>
  <c r="C759" i="17"/>
  <c r="D759" i="17" s="1"/>
  <c r="C760" i="17"/>
  <c r="D760" i="17" s="1"/>
  <c r="C761" i="17"/>
  <c r="D761" i="17" s="1"/>
  <c r="C762" i="17"/>
  <c r="D762" i="17" s="1"/>
  <c r="C763" i="17"/>
  <c r="D763" i="17" s="1"/>
  <c r="C764" i="17"/>
  <c r="D764" i="17" s="1"/>
  <c r="C765" i="17"/>
  <c r="D765" i="17" s="1"/>
  <c r="C766" i="17"/>
  <c r="D766" i="17" s="1"/>
  <c r="C767" i="17"/>
  <c r="D767" i="17" s="1"/>
  <c r="C768" i="17"/>
  <c r="D768" i="17" s="1"/>
  <c r="C769" i="17"/>
  <c r="D769" i="17" s="1"/>
  <c r="C770" i="17"/>
  <c r="D770" i="17" s="1"/>
  <c r="C771" i="17"/>
  <c r="D771" i="17" s="1"/>
  <c r="C772" i="17"/>
  <c r="D772" i="17" s="1"/>
  <c r="C773" i="17"/>
  <c r="D773" i="17" s="1"/>
  <c r="C774" i="17"/>
  <c r="D774" i="17" s="1"/>
  <c r="C775" i="17"/>
  <c r="D775" i="17" s="1"/>
  <c r="C776" i="17"/>
  <c r="D776" i="17" s="1"/>
  <c r="C777" i="17"/>
  <c r="D777" i="17" s="1"/>
  <c r="C778" i="17"/>
  <c r="D778" i="17" s="1"/>
  <c r="C779" i="17"/>
  <c r="D779" i="17" s="1"/>
  <c r="C780" i="17"/>
  <c r="D780" i="17" s="1"/>
  <c r="C781" i="17"/>
  <c r="D781" i="17" s="1"/>
  <c r="C782" i="17"/>
  <c r="D782" i="17" s="1"/>
  <c r="C783" i="17"/>
  <c r="D783" i="17" s="1"/>
  <c r="C784" i="17"/>
  <c r="D784" i="17" s="1"/>
  <c r="C785" i="17"/>
  <c r="D785" i="17" s="1"/>
  <c r="C786" i="17"/>
  <c r="D786" i="17" s="1"/>
  <c r="C787" i="17"/>
  <c r="D787" i="17" s="1"/>
  <c r="C788" i="17"/>
  <c r="D788" i="17" s="1"/>
  <c r="C789" i="17"/>
  <c r="D789" i="17" s="1"/>
  <c r="C790" i="17"/>
  <c r="D790" i="17" s="1"/>
  <c r="C791" i="17"/>
  <c r="D791" i="17" s="1"/>
  <c r="C792" i="17"/>
  <c r="D792" i="17" s="1"/>
  <c r="C793" i="17"/>
  <c r="D793" i="17" s="1"/>
  <c r="C794" i="17"/>
  <c r="D794" i="17" s="1"/>
  <c r="C795" i="17"/>
  <c r="D795" i="17" s="1"/>
  <c r="C796" i="17"/>
  <c r="D796" i="17" s="1"/>
  <c r="C797" i="17"/>
  <c r="D797" i="17" s="1"/>
  <c r="C798" i="17"/>
  <c r="D798" i="17" s="1"/>
  <c r="C799" i="17"/>
  <c r="D799" i="17" s="1"/>
  <c r="C800" i="17"/>
  <c r="D800" i="17" s="1"/>
  <c r="C801" i="17"/>
  <c r="D801" i="17" s="1"/>
  <c r="C802" i="17"/>
  <c r="D802" i="17" s="1"/>
  <c r="C803" i="17"/>
  <c r="D803" i="17" s="1"/>
  <c r="C804" i="17"/>
  <c r="D804" i="17" s="1"/>
  <c r="C805" i="17"/>
  <c r="D805" i="17" s="1"/>
  <c r="C806" i="17"/>
  <c r="D806" i="17" s="1"/>
  <c r="C807" i="17"/>
  <c r="D807" i="17" s="1"/>
  <c r="C808" i="17"/>
  <c r="D808" i="17" s="1"/>
  <c r="C809" i="17"/>
  <c r="D809" i="17" s="1"/>
  <c r="C810" i="17"/>
  <c r="D810" i="17" s="1"/>
  <c r="C811" i="17"/>
  <c r="D811" i="17" s="1"/>
  <c r="C812" i="17"/>
  <c r="D812" i="17" s="1"/>
  <c r="C813" i="17"/>
  <c r="D813" i="17" s="1"/>
  <c r="C814" i="17"/>
  <c r="D814" i="17" s="1"/>
  <c r="C815" i="17"/>
  <c r="D815" i="17" s="1"/>
  <c r="C816" i="17"/>
  <c r="D816" i="17" s="1"/>
  <c r="C817" i="17"/>
  <c r="D817" i="17" s="1"/>
  <c r="C818" i="17"/>
  <c r="D818" i="17" s="1"/>
  <c r="C819" i="17"/>
  <c r="D819" i="17" s="1"/>
  <c r="C820" i="17"/>
  <c r="D820" i="17" s="1"/>
  <c r="C821" i="17"/>
  <c r="D821" i="17" s="1"/>
  <c r="C822" i="17"/>
  <c r="D822" i="17" s="1"/>
  <c r="C823" i="17"/>
  <c r="D823" i="17" s="1"/>
  <c r="C824" i="17"/>
  <c r="D824" i="17" s="1"/>
  <c r="C825" i="17"/>
  <c r="D825" i="17" s="1"/>
  <c r="C826" i="17"/>
  <c r="D826" i="17" s="1"/>
  <c r="C827" i="17"/>
  <c r="D827" i="17" s="1"/>
  <c r="C828" i="17"/>
  <c r="D828" i="17" s="1"/>
  <c r="C829" i="17"/>
  <c r="D829" i="17" s="1"/>
  <c r="C830" i="17"/>
  <c r="D830" i="17" s="1"/>
  <c r="C831" i="17"/>
  <c r="D831" i="17" s="1"/>
  <c r="C832" i="17"/>
  <c r="D832" i="17" s="1"/>
  <c r="C833" i="17"/>
  <c r="D833" i="17" s="1"/>
  <c r="C834" i="17"/>
  <c r="D834" i="17" s="1"/>
  <c r="C835" i="17"/>
  <c r="D835" i="17" s="1"/>
  <c r="C836" i="17"/>
  <c r="D836" i="17" s="1"/>
  <c r="C837" i="17"/>
  <c r="D837" i="17" s="1"/>
  <c r="C838" i="17"/>
  <c r="D838" i="17" s="1"/>
  <c r="C839" i="17"/>
  <c r="D839" i="17" s="1"/>
  <c r="C840" i="17"/>
  <c r="D840" i="17" s="1"/>
  <c r="C841" i="17"/>
  <c r="D841" i="17" s="1"/>
  <c r="C842" i="17"/>
  <c r="D842" i="17" s="1"/>
  <c r="C843" i="17"/>
  <c r="D843" i="17" s="1"/>
  <c r="C844" i="17"/>
  <c r="D844" i="17" s="1"/>
  <c r="C845" i="17"/>
  <c r="D845" i="17" s="1"/>
  <c r="C846" i="17"/>
  <c r="D846" i="17" s="1"/>
  <c r="C847" i="17"/>
  <c r="D847" i="17" s="1"/>
  <c r="C848" i="17"/>
  <c r="D848" i="17" s="1"/>
  <c r="C849" i="17"/>
  <c r="D849" i="17" s="1"/>
  <c r="C850" i="17"/>
  <c r="D850" i="17" s="1"/>
  <c r="C851" i="17"/>
  <c r="D851" i="17" s="1"/>
  <c r="C852" i="17"/>
  <c r="D852" i="17" s="1"/>
  <c r="C853" i="17"/>
  <c r="D853" i="17" s="1"/>
  <c r="C854" i="17"/>
  <c r="D854" i="17" s="1"/>
  <c r="C855" i="17"/>
  <c r="D855" i="17" s="1"/>
  <c r="C856" i="17"/>
  <c r="D856" i="17" s="1"/>
  <c r="C857" i="17"/>
  <c r="D857" i="17" s="1"/>
  <c r="C858" i="17"/>
  <c r="D858" i="17" s="1"/>
  <c r="C859" i="17"/>
  <c r="D859" i="17" s="1"/>
  <c r="C860" i="17"/>
  <c r="D860" i="17" s="1"/>
  <c r="C861" i="17"/>
  <c r="D861" i="17" s="1"/>
  <c r="C862" i="17"/>
  <c r="D862" i="17" s="1"/>
  <c r="C863" i="17"/>
  <c r="D863" i="17" s="1"/>
  <c r="C864" i="17"/>
  <c r="D864" i="17" s="1"/>
  <c r="C865" i="17"/>
  <c r="D865" i="17" s="1"/>
  <c r="C866" i="17"/>
  <c r="D866" i="17" s="1"/>
  <c r="C867" i="17"/>
  <c r="D867" i="17" s="1"/>
  <c r="C868" i="17"/>
  <c r="D868" i="17" s="1"/>
  <c r="C869" i="17"/>
  <c r="D869" i="17" s="1"/>
  <c r="C870" i="17"/>
  <c r="D870" i="17" s="1"/>
  <c r="C871" i="17"/>
  <c r="D871" i="17" s="1"/>
  <c r="C872" i="17"/>
  <c r="D872" i="17" s="1"/>
  <c r="C873" i="17"/>
  <c r="D873" i="17" s="1"/>
  <c r="C874" i="17"/>
  <c r="D874" i="17" s="1"/>
  <c r="C875" i="17"/>
  <c r="D875" i="17" s="1"/>
  <c r="C876" i="17"/>
  <c r="D876" i="17" s="1"/>
  <c r="C877" i="17"/>
  <c r="D877" i="17" s="1"/>
  <c r="C878" i="17"/>
  <c r="D878" i="17" s="1"/>
  <c r="C879" i="17"/>
  <c r="D879" i="17" s="1"/>
  <c r="C880" i="17"/>
  <c r="D880" i="17" s="1"/>
  <c r="C881" i="17"/>
  <c r="D881" i="17" s="1"/>
  <c r="C882" i="17"/>
  <c r="D882" i="17" s="1"/>
  <c r="C883" i="17"/>
  <c r="D883" i="17" s="1"/>
  <c r="C884" i="17"/>
  <c r="D884" i="17" s="1"/>
  <c r="C885" i="17"/>
  <c r="D885" i="17" s="1"/>
  <c r="C886" i="17"/>
  <c r="D886" i="17" s="1"/>
  <c r="C887" i="17"/>
  <c r="D887" i="17" s="1"/>
  <c r="C888" i="17"/>
  <c r="D888" i="17" s="1"/>
  <c r="C889" i="17"/>
  <c r="D889" i="17" s="1"/>
  <c r="C890" i="17"/>
  <c r="D890" i="17" s="1"/>
  <c r="C891" i="17"/>
  <c r="D891" i="17" s="1"/>
  <c r="C892" i="17"/>
  <c r="D892" i="17" s="1"/>
  <c r="C893" i="17"/>
  <c r="D893" i="17" s="1"/>
  <c r="C894" i="17"/>
  <c r="D894" i="17" s="1"/>
  <c r="C895" i="17"/>
  <c r="D895" i="17" s="1"/>
  <c r="C896" i="17"/>
  <c r="D896" i="17" s="1"/>
  <c r="C897" i="17"/>
  <c r="D897" i="17" s="1"/>
  <c r="C898" i="17"/>
  <c r="D898" i="17" s="1"/>
  <c r="C899" i="17"/>
  <c r="D899" i="17" s="1"/>
  <c r="C900" i="17"/>
  <c r="D900" i="17" s="1"/>
  <c r="C901" i="17"/>
  <c r="D901" i="17" s="1"/>
  <c r="C902" i="17"/>
  <c r="D902" i="17" s="1"/>
  <c r="C903" i="17"/>
  <c r="D903" i="17" s="1"/>
  <c r="C904" i="17"/>
  <c r="D904" i="17" s="1"/>
  <c r="C905" i="17"/>
  <c r="D905" i="17" s="1"/>
  <c r="C906" i="17"/>
  <c r="D906" i="17" s="1"/>
  <c r="C907" i="17"/>
  <c r="D907" i="17" s="1"/>
  <c r="C908" i="17"/>
  <c r="D908" i="17" s="1"/>
  <c r="C909" i="17"/>
  <c r="D909" i="17" s="1"/>
  <c r="C910" i="17"/>
  <c r="D910" i="17" s="1"/>
  <c r="C911" i="17"/>
  <c r="D911" i="17" s="1"/>
  <c r="C912" i="17"/>
  <c r="D912" i="17" s="1"/>
  <c r="C913" i="17"/>
  <c r="D913" i="17" s="1"/>
  <c r="C914" i="17"/>
  <c r="D914" i="17" s="1"/>
  <c r="C915" i="17"/>
  <c r="D915" i="17" s="1"/>
  <c r="C916" i="17"/>
  <c r="D916" i="17" s="1"/>
  <c r="C917" i="17"/>
  <c r="D917" i="17" s="1"/>
  <c r="C918" i="17"/>
  <c r="D918" i="17" s="1"/>
  <c r="C919" i="17"/>
  <c r="D919" i="17" s="1"/>
  <c r="C920" i="17"/>
  <c r="D920" i="17" s="1"/>
  <c r="C921" i="17"/>
  <c r="D921" i="17" s="1"/>
  <c r="C922" i="17"/>
  <c r="D922" i="17" s="1"/>
  <c r="C923" i="17"/>
  <c r="D923" i="17" s="1"/>
  <c r="C924" i="17"/>
  <c r="D924" i="17" s="1"/>
  <c r="C925" i="17"/>
  <c r="D925" i="17" s="1"/>
  <c r="C926" i="17"/>
  <c r="D926" i="17" s="1"/>
  <c r="C927" i="17"/>
  <c r="D927" i="17" s="1"/>
  <c r="C928" i="17"/>
  <c r="D928" i="17" s="1"/>
  <c r="C929" i="17"/>
  <c r="D929" i="17" s="1"/>
  <c r="C930" i="17"/>
  <c r="D930" i="17" s="1"/>
  <c r="C931" i="17"/>
  <c r="D931" i="17" s="1"/>
  <c r="C932" i="17"/>
  <c r="D932" i="17" s="1"/>
  <c r="C933" i="17"/>
  <c r="D933" i="17" s="1"/>
  <c r="C934" i="17"/>
  <c r="D934" i="17" s="1"/>
  <c r="C935" i="17"/>
  <c r="D935" i="17" s="1"/>
  <c r="C936" i="17"/>
  <c r="D936" i="17" s="1"/>
  <c r="C937" i="17"/>
  <c r="D937" i="17" s="1"/>
  <c r="C938" i="17"/>
  <c r="D938" i="17" s="1"/>
  <c r="C939" i="17"/>
  <c r="D939" i="17" s="1"/>
  <c r="C940" i="17"/>
  <c r="D940" i="17" s="1"/>
  <c r="C941" i="17"/>
  <c r="D941" i="17" s="1"/>
  <c r="C942" i="17"/>
  <c r="D942" i="17" s="1"/>
  <c r="C943" i="17"/>
  <c r="D943" i="17" s="1"/>
  <c r="C944" i="17"/>
  <c r="D944" i="17" s="1"/>
  <c r="C945" i="17"/>
  <c r="D945" i="17" s="1"/>
  <c r="C946" i="17"/>
  <c r="D946" i="17" s="1"/>
  <c r="C947" i="17"/>
  <c r="D947" i="17" s="1"/>
  <c r="C948" i="17"/>
  <c r="D948" i="17" s="1"/>
  <c r="C949" i="17"/>
  <c r="D949" i="17" s="1"/>
  <c r="C950" i="17"/>
  <c r="D950" i="17" s="1"/>
  <c r="C951" i="17"/>
  <c r="D951" i="17" s="1"/>
  <c r="C952" i="17"/>
  <c r="D952" i="17" s="1"/>
  <c r="C953" i="17"/>
  <c r="D953" i="17" s="1"/>
  <c r="C954" i="17"/>
  <c r="D954" i="17" s="1"/>
  <c r="C955" i="17"/>
  <c r="D955" i="17" s="1"/>
  <c r="C956" i="17"/>
  <c r="D956" i="17" s="1"/>
  <c r="C957" i="17"/>
  <c r="D957" i="17" s="1"/>
  <c r="C958" i="17"/>
  <c r="D958" i="17" s="1"/>
  <c r="C959" i="17"/>
  <c r="D959" i="17" s="1"/>
  <c r="C960" i="17"/>
  <c r="D960" i="17" s="1"/>
  <c r="C961" i="17"/>
  <c r="D961" i="17" s="1"/>
  <c r="C962" i="17"/>
  <c r="D962" i="17" s="1"/>
  <c r="C963" i="17"/>
  <c r="D963" i="17" s="1"/>
  <c r="C964" i="17"/>
  <c r="D964" i="17" s="1"/>
  <c r="C965" i="17"/>
  <c r="D965" i="17" s="1"/>
  <c r="C966" i="17"/>
  <c r="D966" i="17" s="1"/>
  <c r="C967" i="17"/>
  <c r="D967" i="17" s="1"/>
  <c r="C968" i="17"/>
  <c r="D968" i="17" s="1"/>
  <c r="C969" i="17"/>
  <c r="D969" i="17" s="1"/>
  <c r="C970" i="17"/>
  <c r="D970" i="17" s="1"/>
  <c r="C971" i="17"/>
  <c r="D971" i="17" s="1"/>
  <c r="C972" i="17"/>
  <c r="D972" i="17" s="1"/>
  <c r="C973" i="17"/>
  <c r="D973" i="17" s="1"/>
  <c r="C974" i="17"/>
  <c r="D974" i="17" s="1"/>
  <c r="C975" i="17"/>
  <c r="D975" i="17" s="1"/>
  <c r="C976" i="17"/>
  <c r="D976" i="17" s="1"/>
  <c r="C977" i="17"/>
  <c r="D977" i="17" s="1"/>
  <c r="C978" i="17"/>
  <c r="D978" i="17" s="1"/>
  <c r="C979" i="17"/>
  <c r="D979" i="17" s="1"/>
  <c r="C980" i="17"/>
  <c r="D980" i="17" s="1"/>
  <c r="C981" i="17"/>
  <c r="D981" i="17" s="1"/>
  <c r="C982" i="17"/>
  <c r="D982" i="17" s="1"/>
  <c r="C983" i="17"/>
  <c r="D983" i="17" s="1"/>
  <c r="C984" i="17"/>
  <c r="D984" i="17" s="1"/>
  <c r="C985" i="17"/>
  <c r="D985" i="17" s="1"/>
  <c r="C986" i="17"/>
  <c r="D986" i="17" s="1"/>
  <c r="C987" i="17"/>
  <c r="D987" i="17" s="1"/>
  <c r="C988" i="17"/>
  <c r="D988" i="17" s="1"/>
  <c r="C989" i="17"/>
  <c r="D989" i="17" s="1"/>
  <c r="C990" i="17"/>
  <c r="D990" i="17" s="1"/>
  <c r="C991" i="17"/>
  <c r="D991" i="17" s="1"/>
  <c r="C992" i="17"/>
  <c r="D992" i="17" s="1"/>
  <c r="C993" i="17"/>
  <c r="D993" i="17" s="1"/>
  <c r="C994" i="17"/>
  <c r="D994" i="17" s="1"/>
  <c r="C995" i="17"/>
  <c r="D995" i="17" s="1"/>
  <c r="C996" i="17"/>
  <c r="D996" i="17" s="1"/>
  <c r="C997" i="17"/>
  <c r="D997" i="17" s="1"/>
  <c r="C998" i="17"/>
  <c r="C10" i="17"/>
  <c r="D10" i="17" s="1"/>
  <c r="C11" i="17"/>
  <c r="D11" i="17" s="1"/>
  <c r="C12" i="17"/>
  <c r="D12" i="17" s="1"/>
  <c r="C13" i="17"/>
  <c r="D13" i="17" s="1"/>
  <c r="C14" i="17"/>
  <c r="D14" i="17" s="1"/>
  <c r="C15" i="17"/>
  <c r="D15" i="17" s="1"/>
  <c r="C9" i="17"/>
  <c r="D9" i="17" s="1"/>
  <c r="D999" i="17" l="1"/>
  <c r="C1254" i="16" l="1"/>
  <c r="C1253" i="16"/>
  <c r="H1252" i="16"/>
  <c r="G1252" i="16"/>
  <c r="F1252" i="16"/>
  <c r="C1251" i="16"/>
  <c r="E1251" i="16" s="1"/>
  <c r="E1250" i="16"/>
  <c r="E1249" i="16"/>
  <c r="C1249" i="16"/>
  <c r="E1248" i="16"/>
  <c r="C1248" i="16" s="1"/>
  <c r="C1247" i="16"/>
  <c r="E1247" i="16" s="1"/>
  <c r="E1246" i="16"/>
  <c r="C1246" i="16"/>
  <c r="C1245" i="16"/>
  <c r="E1244" i="16"/>
  <c r="E1243" i="16"/>
  <c r="A1243" i="16"/>
  <c r="A1244" i="16" s="1"/>
  <c r="A1245" i="16" s="1"/>
  <c r="A1246" i="16" s="1"/>
  <c r="A1247" i="16" s="1"/>
  <c r="A1248" i="16" s="1"/>
  <c r="A1249" i="16" s="1"/>
  <c r="A1250" i="16" s="1"/>
  <c r="A1251" i="16" s="1"/>
  <c r="C1242" i="16"/>
  <c r="E1241" i="16"/>
  <c r="H1238" i="16"/>
  <c r="G1238" i="16"/>
  <c r="F1238" i="16"/>
  <c r="E1238" i="16"/>
  <c r="C1238" i="16"/>
  <c r="H1237" i="16"/>
  <c r="H1257" i="16" s="1"/>
  <c r="G1237" i="16"/>
  <c r="G1257" i="16" s="1"/>
  <c r="F1237" i="16"/>
  <c r="F1257" i="16" s="1"/>
  <c r="E1237" i="16"/>
  <c r="E1239" i="16" s="1"/>
  <c r="H1235" i="16"/>
  <c r="G1235" i="16"/>
  <c r="F1235" i="16"/>
  <c r="E1235" i="16"/>
  <c r="C1234" i="16"/>
  <c r="C1235" i="16" s="1"/>
  <c r="H1232" i="16"/>
  <c r="G1232" i="16"/>
  <c r="F1232" i="16"/>
  <c r="E1231" i="16"/>
  <c r="C1231" i="16" s="1"/>
  <c r="E1230" i="16"/>
  <c r="C1230" i="16" s="1"/>
  <c r="E1229" i="16"/>
  <c r="I1228" i="16"/>
  <c r="E1228" i="16"/>
  <c r="C1228" i="16" s="1"/>
  <c r="I1232" i="16"/>
  <c r="I1255" i="16" s="1"/>
  <c r="I1256" i="16" s="1"/>
  <c r="C1227" i="16"/>
  <c r="E1227" i="16" s="1"/>
  <c r="A1227" i="16"/>
  <c r="E1226" i="16"/>
  <c r="C1225" i="16"/>
  <c r="E1225" i="16" s="1"/>
  <c r="E1224" i="16"/>
  <c r="E1223" i="16"/>
  <c r="E1222" i="16"/>
  <c r="E1221" i="16"/>
  <c r="E1220" i="16"/>
  <c r="A1220" i="16"/>
  <c r="E1219" i="16"/>
  <c r="E1218" i="16"/>
  <c r="E1217" i="16"/>
  <c r="E1216" i="16"/>
  <c r="E1215" i="16"/>
  <c r="E1214" i="16"/>
  <c r="E1213" i="16"/>
  <c r="A1213" i="16"/>
  <c r="E1212" i="16"/>
  <c r="E1211" i="16"/>
  <c r="E1210" i="16"/>
  <c r="E1209" i="16"/>
  <c r="E1208" i="16"/>
  <c r="E1207" i="16"/>
  <c r="E1206" i="16"/>
  <c r="A1206" i="16"/>
  <c r="E1205" i="16"/>
  <c r="E1204" i="16"/>
  <c r="H1202" i="16"/>
  <c r="G1202" i="16"/>
  <c r="F1202" i="16"/>
  <c r="E1201" i="16"/>
  <c r="E1200" i="16"/>
  <c r="E1199" i="16"/>
  <c r="E1198" i="16"/>
  <c r="E1197" i="16"/>
  <c r="E1196" i="16"/>
  <c r="E1195" i="16"/>
  <c r="E1194" i="16"/>
  <c r="E1193" i="16"/>
  <c r="E1192" i="16"/>
  <c r="E1191" i="16"/>
  <c r="E1190" i="16"/>
  <c r="E1189" i="16"/>
  <c r="E1188" i="16"/>
  <c r="E1187" i="16"/>
  <c r="E1186" i="16"/>
  <c r="E1185" i="16"/>
  <c r="E1184" i="16"/>
  <c r="E1183" i="16"/>
  <c r="E1182" i="16"/>
  <c r="E1181" i="16"/>
  <c r="E1180" i="16"/>
  <c r="E1179" i="16"/>
  <c r="C1178" i="16"/>
  <c r="E1178" i="16" s="1"/>
  <c r="E1177" i="16"/>
  <c r="E1176" i="16"/>
  <c r="E1175" i="16"/>
  <c r="E1174" i="16"/>
  <c r="E1173" i="16"/>
  <c r="E1172" i="16"/>
  <c r="E1171" i="16"/>
  <c r="E1170" i="16"/>
  <c r="C1147" i="16"/>
  <c r="C1143" i="16"/>
  <c r="C1141" i="16"/>
  <c r="C1139" i="16"/>
  <c r="C1135" i="16"/>
  <c r="C1131" i="16"/>
  <c r="C1130" i="16"/>
  <c r="C1111" i="16"/>
  <c r="C1110" i="16"/>
  <c r="C1109" i="16"/>
  <c r="C1104" i="16"/>
  <c r="C1096" i="16"/>
  <c r="C1088" i="16"/>
  <c r="C1083" i="16"/>
  <c r="C1080" i="16"/>
  <c r="C1071" i="16"/>
  <c r="C1060" i="16"/>
  <c r="C1053" i="16"/>
  <c r="C1051" i="16"/>
  <c r="C1042" i="16"/>
  <c r="C1033" i="16"/>
  <c r="C1029" i="16"/>
  <c r="C1024" i="16"/>
  <c r="C1015" i="16"/>
  <c r="C1011" i="16"/>
  <c r="C987" i="16"/>
  <c r="C978" i="16"/>
  <c r="C972" i="16"/>
  <c r="C968" i="16"/>
  <c r="C965" i="16"/>
  <c r="C963" i="16"/>
  <c r="C949" i="16"/>
  <c r="C943" i="16"/>
  <c r="C938" i="16"/>
  <c r="C931" i="16"/>
  <c r="C922" i="16"/>
  <c r="C914" i="16"/>
  <c r="C907" i="16"/>
  <c r="C906" i="16"/>
  <c r="C904" i="16"/>
  <c r="C903" i="16"/>
  <c r="C901" i="16"/>
  <c r="C899" i="16"/>
  <c r="C897" i="16"/>
  <c r="C894" i="16"/>
  <c r="C851" i="16"/>
  <c r="C842" i="16"/>
  <c r="C841" i="16"/>
  <c r="C840" i="16"/>
  <c r="C822" i="16"/>
  <c r="C812" i="16"/>
  <c r="C811" i="16"/>
  <c r="C802" i="16"/>
  <c r="C798" i="16"/>
  <c r="C795" i="16"/>
  <c r="C780" i="16"/>
  <c r="C779" i="16"/>
  <c r="C778" i="16"/>
  <c r="C763" i="16"/>
  <c r="C755" i="16"/>
  <c r="C754" i="16"/>
  <c r="C746" i="16"/>
  <c r="C733" i="16"/>
  <c r="C728" i="16"/>
  <c r="C724" i="16"/>
  <c r="C719" i="16"/>
  <c r="C715" i="16"/>
  <c r="C702" i="16"/>
  <c r="C679" i="16"/>
  <c r="C673" i="16"/>
  <c r="C661" i="16"/>
  <c r="C660" i="16"/>
  <c r="C655" i="16"/>
  <c r="C653" i="16"/>
  <c r="C645" i="16"/>
  <c r="C632" i="16"/>
  <c r="C615" i="16"/>
  <c r="C609" i="16"/>
  <c r="C608" i="16"/>
  <c r="C604" i="16"/>
  <c r="C599" i="16"/>
  <c r="C590" i="16"/>
  <c r="C588" i="16"/>
  <c r="C576" i="16"/>
  <c r="C565" i="16"/>
  <c r="C558" i="16"/>
  <c r="C527" i="16"/>
  <c r="C524" i="16"/>
  <c r="C502" i="16"/>
  <c r="C488" i="16"/>
  <c r="C483" i="16"/>
  <c r="C476" i="16"/>
  <c r="C468" i="16"/>
  <c r="C467" i="16"/>
  <c r="C463" i="16"/>
  <c r="C456" i="16"/>
  <c r="C455" i="16"/>
  <c r="C454" i="16"/>
  <c r="C449" i="16"/>
  <c r="C447" i="16"/>
  <c r="C446" i="16"/>
  <c r="C424" i="16"/>
  <c r="C421" i="16"/>
  <c r="C413" i="16"/>
  <c r="C411" i="16"/>
  <c r="C400" i="16"/>
  <c r="C399" i="16"/>
  <c r="C396" i="16"/>
  <c r="C395" i="16"/>
  <c r="C391" i="16"/>
  <c r="C390" i="16"/>
  <c r="C389" i="16"/>
  <c r="C387" i="16"/>
  <c r="C385" i="16"/>
  <c r="C372" i="16"/>
  <c r="C371" i="16"/>
  <c r="C347" i="16"/>
  <c r="C346" i="16"/>
  <c r="C334" i="16"/>
  <c r="C333" i="16"/>
  <c r="C323" i="16"/>
  <c r="C319" i="16"/>
  <c r="C318" i="16"/>
  <c r="C302" i="16"/>
  <c r="C287" i="16"/>
  <c r="C283" i="16"/>
  <c r="C282" i="16"/>
  <c r="C276" i="16"/>
  <c r="C274" i="16"/>
  <c r="C272" i="16"/>
  <c r="C271" i="16"/>
  <c r="C269" i="16"/>
  <c r="C264" i="16"/>
  <c r="C254" i="16"/>
  <c r="C238" i="16"/>
  <c r="C237" i="16"/>
  <c r="C235" i="16"/>
  <c r="C226" i="16"/>
  <c r="C223" i="16"/>
  <c r="C219" i="16"/>
  <c r="C213" i="16"/>
  <c r="C201" i="16"/>
  <c r="C197" i="16"/>
  <c r="C196" i="16"/>
  <c r="C189" i="16"/>
  <c r="C181" i="16"/>
  <c r="C175" i="16"/>
  <c r="C170" i="16"/>
  <c r="C163" i="16"/>
  <c r="C160" i="16"/>
  <c r="C157" i="16"/>
  <c r="C136" i="16"/>
  <c r="C134" i="16"/>
  <c r="C133" i="16"/>
  <c r="C130" i="16"/>
  <c r="C128" i="16"/>
  <c r="C122" i="16"/>
  <c r="C117" i="16"/>
  <c r="C114" i="16"/>
  <c r="C100" i="16"/>
  <c r="C98" i="16"/>
  <c r="C93" i="16"/>
  <c r="C81" i="16"/>
  <c r="C76" i="16"/>
  <c r="C75" i="16"/>
  <c r="C74" i="16"/>
  <c r="C73" i="16"/>
  <c r="C65" i="16"/>
  <c r="C58" i="16"/>
  <c r="C55" i="16"/>
  <c r="C51" i="16"/>
  <c r="C49" i="16"/>
  <c r="C46" i="16"/>
  <c r="C35" i="16"/>
  <c r="C31" i="16"/>
  <c r="C30" i="16"/>
  <c r="C19" i="16"/>
  <c r="C11" i="16"/>
  <c r="C1160" i="16"/>
  <c r="C1159" i="16"/>
  <c r="C1155" i="16"/>
  <c r="C1153" i="16"/>
  <c r="C1152" i="16"/>
  <c r="C1150" i="16"/>
  <c r="C1126" i="16"/>
  <c r="C1100" i="16"/>
  <c r="C1098" i="16"/>
  <c r="C1097" i="16"/>
  <c r="C1084" i="16"/>
  <c r="C1077" i="16"/>
  <c r="C1061" i="16"/>
  <c r="C1058" i="16"/>
  <c r="C1056" i="16"/>
  <c r="C1044" i="16"/>
  <c r="C1037" i="16"/>
  <c r="C1032" i="16"/>
  <c r="C1013" i="16"/>
  <c r="C1008" i="16"/>
  <c r="C1007" i="16"/>
  <c r="C998" i="16"/>
  <c r="C985" i="16"/>
  <c r="C984" i="16"/>
  <c r="C981" i="16"/>
  <c r="C979" i="16"/>
  <c r="C975" i="16"/>
  <c r="C971" i="16"/>
  <c r="C969" i="16"/>
  <c r="C964" i="16"/>
  <c r="C952" i="16"/>
  <c r="C950" i="16"/>
  <c r="C946" i="16"/>
  <c r="C945" i="16"/>
  <c r="C929" i="16"/>
  <c r="C917" i="16"/>
  <c r="C909" i="16"/>
  <c r="C900" i="16"/>
  <c r="C895" i="16"/>
  <c r="C893" i="16"/>
  <c r="C884" i="16"/>
  <c r="C874" i="16"/>
  <c r="C865" i="16"/>
  <c r="C831" i="16"/>
  <c r="C824" i="16"/>
  <c r="C816" i="16"/>
  <c r="C815" i="16"/>
  <c r="C814" i="16"/>
  <c r="C801" i="16"/>
  <c r="C797" i="16"/>
  <c r="C781" i="16"/>
  <c r="C775" i="16"/>
  <c r="C767" i="16"/>
  <c r="C765" i="16"/>
  <c r="C747" i="16"/>
  <c r="C740" i="16"/>
  <c r="C732" i="16"/>
  <c r="C722" i="16"/>
  <c r="C721" i="16"/>
  <c r="C716" i="16"/>
  <c r="C711" i="16"/>
  <c r="C708" i="16"/>
  <c r="C697" i="16"/>
  <c r="C686" i="16"/>
  <c r="C680" i="16"/>
  <c r="C662" i="16"/>
  <c r="C637" i="16"/>
  <c r="C634" i="16"/>
  <c r="C629" i="16"/>
  <c r="C628" i="16"/>
  <c r="C625" i="16"/>
  <c r="C624" i="16"/>
  <c r="C623" i="16"/>
  <c r="C619" i="16"/>
  <c r="C618" i="16"/>
  <c r="C617" i="16"/>
  <c r="C612" i="16"/>
  <c r="C611" i="16"/>
  <c r="C610" i="16"/>
  <c r="C589" i="16"/>
  <c r="C581" i="16"/>
  <c r="C577" i="16"/>
  <c r="C559" i="16"/>
  <c r="C556" i="16"/>
  <c r="C555" i="16"/>
  <c r="C552" i="16"/>
  <c r="C549" i="16"/>
  <c r="C545" i="16"/>
  <c r="C530" i="16"/>
  <c r="C522" i="16"/>
  <c r="C521" i="16"/>
  <c r="C520" i="16"/>
  <c r="C519" i="16"/>
  <c r="C518" i="16"/>
  <c r="C501" i="16"/>
  <c r="C500" i="16"/>
  <c r="C492" i="16"/>
  <c r="C470" i="16"/>
  <c r="C438" i="16"/>
  <c r="C436" i="16"/>
  <c r="C435" i="16"/>
  <c r="C427" i="16"/>
  <c r="C422" i="16"/>
  <c r="C419" i="16"/>
  <c r="C388" i="16"/>
  <c r="C380" i="16"/>
  <c r="C375" i="16"/>
  <c r="C373" i="16"/>
  <c r="C359" i="16"/>
  <c r="C352" i="16"/>
  <c r="C343" i="16"/>
  <c r="C336" i="16"/>
  <c r="C331" i="16"/>
  <c r="C310" i="16"/>
  <c r="C307" i="16"/>
  <c r="C303" i="16"/>
  <c r="C281" i="16"/>
  <c r="C257" i="16"/>
  <c r="C241" i="16"/>
  <c r="C239" i="16"/>
  <c r="C233" i="16"/>
  <c r="C232" i="16"/>
  <c r="C230" i="16"/>
  <c r="C227" i="16"/>
  <c r="C224" i="16"/>
  <c r="C218" i="16"/>
  <c r="C186" i="16"/>
  <c r="C176" i="16"/>
  <c r="C168" i="16"/>
  <c r="C164" i="16"/>
  <c r="C135" i="16"/>
  <c r="C132" i="16"/>
  <c r="C120" i="16"/>
  <c r="C119" i="16"/>
  <c r="C112" i="16"/>
  <c r="C107" i="16"/>
  <c r="C99" i="16"/>
  <c r="C95" i="16"/>
  <c r="C83" i="16"/>
  <c r="C64" i="16"/>
  <c r="C56" i="16"/>
  <c r="C50" i="16"/>
  <c r="C45" i="16"/>
  <c r="C44" i="16"/>
  <c r="C26" i="16"/>
  <c r="C14" i="16"/>
  <c r="C12" i="16"/>
  <c r="C10" i="16"/>
  <c r="C1161" i="16"/>
  <c r="C1158" i="16"/>
  <c r="C1157" i="16"/>
  <c r="C1154" i="16"/>
  <c r="C1151" i="16"/>
  <c r="C1149" i="16"/>
  <c r="C1146" i="16"/>
  <c r="C1142" i="16"/>
  <c r="C1138" i="16"/>
  <c r="C1136" i="16"/>
  <c r="C1134" i="16"/>
  <c r="C1132" i="16"/>
  <c r="C1127" i="16"/>
  <c r="C1123" i="16"/>
  <c r="C1122" i="16"/>
  <c r="C1121" i="16"/>
  <c r="C1120" i="16"/>
  <c r="C1117" i="16"/>
  <c r="C1116" i="16"/>
  <c r="C1114" i="16"/>
  <c r="C1113" i="16"/>
  <c r="C1112" i="16"/>
  <c r="C1108" i="16"/>
  <c r="C1107" i="16"/>
  <c r="C1105" i="16"/>
  <c r="C1101" i="16"/>
  <c r="C1099" i="16"/>
  <c r="C1095" i="16"/>
  <c r="C1093" i="16"/>
  <c r="C1092" i="16"/>
  <c r="C1091" i="16"/>
  <c r="C1090" i="16"/>
  <c r="C1085" i="16"/>
  <c r="C1082" i="16"/>
  <c r="C1081" i="16"/>
  <c r="C1078" i="16"/>
  <c r="C1076" i="16"/>
  <c r="C1073" i="16"/>
  <c r="C1072" i="16"/>
  <c r="C1070" i="16"/>
  <c r="C1069" i="16"/>
  <c r="C1065" i="16"/>
  <c r="C1064" i="16"/>
  <c r="C1063" i="16"/>
  <c r="C1062" i="16"/>
  <c r="C1055" i="16"/>
  <c r="C1054" i="16"/>
  <c r="C1050" i="16"/>
  <c r="C1049" i="16"/>
  <c r="C1047" i="16"/>
  <c r="C1046" i="16"/>
  <c r="C1043" i="16"/>
  <c r="C1041" i="16"/>
  <c r="C1036" i="16"/>
  <c r="C1031" i="16"/>
  <c r="C1028" i="16"/>
  <c r="C1027" i="16"/>
  <c r="C1026" i="16"/>
  <c r="C1025" i="16"/>
  <c r="C1023" i="16"/>
  <c r="C1020" i="16"/>
  <c r="C1018" i="16"/>
  <c r="C1017" i="16"/>
  <c r="C1016" i="16"/>
  <c r="C1012" i="16"/>
  <c r="C1002" i="16"/>
  <c r="C1001" i="16"/>
  <c r="C1000" i="16"/>
  <c r="C999" i="16"/>
  <c r="C997" i="16"/>
  <c r="C996" i="16"/>
  <c r="C995" i="16"/>
  <c r="C992" i="16"/>
  <c r="C989" i="16"/>
  <c r="C988" i="16"/>
  <c r="C986" i="16"/>
  <c r="C983" i="16"/>
  <c r="C982" i="16"/>
  <c r="C980" i="16"/>
  <c r="C974" i="16"/>
  <c r="C966" i="16"/>
  <c r="C960" i="16"/>
  <c r="C959" i="16"/>
  <c r="C957" i="16"/>
  <c r="C956" i="16"/>
  <c r="C955" i="16"/>
  <c r="C954" i="16"/>
  <c r="C948" i="16"/>
  <c r="C947" i="16"/>
  <c r="C944" i="16"/>
  <c r="C941" i="16"/>
  <c r="C937" i="16"/>
  <c r="C935" i="16"/>
  <c r="C933" i="16"/>
  <c r="C932" i="16"/>
  <c r="C930" i="16"/>
  <c r="C928" i="16"/>
  <c r="C923" i="16"/>
  <c r="C921" i="16"/>
  <c r="C920" i="16"/>
  <c r="C918" i="16"/>
  <c r="C915" i="16"/>
  <c r="C913" i="16"/>
  <c r="C911" i="16"/>
  <c r="C902" i="16"/>
  <c r="C898" i="16"/>
  <c r="C892" i="16"/>
  <c r="C891" i="16"/>
  <c r="C890" i="16"/>
  <c r="C888" i="16"/>
  <c r="C887" i="16"/>
  <c r="C886" i="16"/>
  <c r="C885" i="16"/>
  <c r="C881" i="16"/>
  <c r="C875" i="16"/>
  <c r="C873" i="16"/>
  <c r="C872" i="16"/>
  <c r="C869" i="16"/>
  <c r="C868" i="16"/>
  <c r="C862" i="16"/>
  <c r="C861" i="16"/>
  <c r="C859" i="16"/>
  <c r="C858" i="16"/>
  <c r="C857" i="16"/>
  <c r="C856" i="16"/>
  <c r="C855" i="16"/>
  <c r="C854" i="16"/>
  <c r="C853" i="16"/>
  <c r="C852" i="16"/>
  <c r="C850" i="16"/>
  <c r="C848" i="16"/>
  <c r="C847" i="16"/>
  <c r="C846" i="16"/>
  <c r="C845" i="16"/>
  <c r="C843" i="16"/>
  <c r="C838" i="16"/>
  <c r="C829" i="16"/>
  <c r="C828" i="16"/>
  <c r="C827" i="16"/>
  <c r="C826" i="16"/>
  <c r="C825" i="16"/>
  <c r="C823" i="16"/>
  <c r="C821" i="16"/>
  <c r="C820" i="16"/>
  <c r="C819" i="16"/>
  <c r="C808" i="16"/>
  <c r="C805" i="16"/>
  <c r="C804" i="16"/>
  <c r="C803" i="16"/>
  <c r="C799" i="16"/>
  <c r="C796" i="16"/>
  <c r="C794" i="16"/>
  <c r="C788" i="16"/>
  <c r="C784" i="16"/>
  <c r="C783" i="16"/>
  <c r="C773" i="16"/>
  <c r="C771" i="16"/>
  <c r="C770" i="16"/>
  <c r="C769" i="16"/>
  <c r="C768" i="16"/>
  <c r="C766" i="16"/>
  <c r="C764" i="16"/>
  <c r="C761" i="16"/>
  <c r="C760" i="16"/>
  <c r="C758" i="16"/>
  <c r="C757" i="16"/>
  <c r="C750" i="16"/>
  <c r="C749" i="16"/>
  <c r="C744" i="16"/>
  <c r="C741" i="16"/>
  <c r="C739" i="16"/>
  <c r="C738" i="16"/>
  <c r="C736" i="16"/>
  <c r="C731" i="16"/>
  <c r="C730" i="16"/>
  <c r="C729" i="16"/>
  <c r="C725" i="16"/>
  <c r="C720" i="16"/>
  <c r="C717" i="16"/>
  <c r="C714" i="16"/>
  <c r="C709" i="16"/>
  <c r="C707" i="16"/>
  <c r="C705" i="16"/>
  <c r="C704" i="16"/>
  <c r="C703" i="16"/>
  <c r="C701" i="16"/>
  <c r="C695" i="16"/>
  <c r="C694" i="16"/>
  <c r="C692" i="16"/>
  <c r="C690" i="16"/>
  <c r="C688" i="16"/>
  <c r="C687" i="16"/>
  <c r="C681" i="16"/>
  <c r="C677" i="16"/>
  <c r="C676" i="16"/>
  <c r="C671" i="16"/>
  <c r="C670" i="16"/>
  <c r="C669" i="16"/>
  <c r="C668" i="16"/>
  <c r="C667" i="16"/>
  <c r="C665" i="16"/>
  <c r="C664" i="16"/>
  <c r="C663" i="16"/>
  <c r="C658" i="16"/>
  <c r="C657" i="16"/>
  <c r="C652" i="16"/>
  <c r="C650" i="16"/>
  <c r="C649" i="16"/>
  <c r="C648" i="16"/>
  <c r="C646" i="16"/>
  <c r="C643" i="16"/>
  <c r="C642" i="16"/>
  <c r="C640" i="16"/>
  <c r="C639" i="16"/>
  <c r="C636" i="16"/>
  <c r="C635" i="16"/>
  <c r="C631" i="16"/>
  <c r="C630" i="16"/>
  <c r="C627" i="16"/>
  <c r="C621" i="16"/>
  <c r="C620" i="16"/>
  <c r="C616" i="16"/>
  <c r="C614" i="16"/>
  <c r="C605" i="16"/>
  <c r="C603" i="16"/>
  <c r="C602" i="16"/>
  <c r="C601" i="16"/>
  <c r="C600" i="16"/>
  <c r="C597" i="16"/>
  <c r="C595" i="16"/>
  <c r="C594" i="16"/>
  <c r="C592" i="16"/>
  <c r="C586" i="16"/>
  <c r="C584" i="16"/>
  <c r="C582" i="16"/>
  <c r="C580" i="16"/>
  <c r="C579" i="16"/>
  <c r="C575" i="16"/>
  <c r="C574" i="16"/>
  <c r="C572" i="16"/>
  <c r="C571" i="16"/>
  <c r="C570" i="16"/>
  <c r="C569" i="16"/>
  <c r="C567" i="16"/>
  <c r="C564" i="16"/>
  <c r="C563" i="16"/>
  <c r="C561" i="16"/>
  <c r="C557" i="16"/>
  <c r="C554" i="16"/>
  <c r="C553" i="16"/>
  <c r="C551" i="16"/>
  <c r="C550" i="16"/>
  <c r="C548" i="16"/>
  <c r="C546" i="16"/>
  <c r="C544" i="16"/>
  <c r="C543" i="16"/>
  <c r="C540" i="16"/>
  <c r="C539" i="16"/>
  <c r="C538" i="16"/>
  <c r="C535" i="16"/>
  <c r="C534" i="16"/>
  <c r="C531" i="16"/>
  <c r="C526" i="16"/>
  <c r="C517" i="16"/>
  <c r="C513" i="16"/>
  <c r="C512" i="16"/>
  <c r="C511" i="16"/>
  <c r="C508" i="16"/>
  <c r="C507" i="16"/>
  <c r="C506" i="16"/>
  <c r="C505" i="16"/>
  <c r="C498" i="16"/>
  <c r="C496" i="16"/>
  <c r="C493" i="16"/>
  <c r="C491" i="16"/>
  <c r="C490" i="16"/>
  <c r="C489" i="16"/>
  <c r="C487" i="16"/>
  <c r="C486" i="16"/>
  <c r="C485" i="16"/>
  <c r="C484" i="16"/>
  <c r="C482" i="16"/>
  <c r="C480" i="16"/>
  <c r="C479" i="16"/>
  <c r="C478" i="16"/>
  <c r="C477" i="16"/>
  <c r="C475" i="16"/>
  <c r="C473" i="16"/>
  <c r="C469" i="16"/>
  <c r="C465" i="16"/>
  <c r="C464" i="16"/>
  <c r="C462" i="16"/>
  <c r="C460" i="16"/>
  <c r="C457" i="16"/>
  <c r="C452" i="16"/>
  <c r="C451" i="16"/>
  <c r="C445" i="16"/>
  <c r="C442" i="16"/>
  <c r="C439" i="16"/>
  <c r="C437" i="16"/>
  <c r="C434" i="16"/>
  <c r="C433" i="16"/>
  <c r="C431" i="16"/>
  <c r="C426" i="16"/>
  <c r="C425" i="16"/>
  <c r="C423" i="16"/>
  <c r="C417" i="16"/>
  <c r="C415" i="16"/>
  <c r="C412" i="16"/>
  <c r="C410" i="16"/>
  <c r="C409" i="16"/>
  <c r="C408" i="16"/>
  <c r="C406" i="16"/>
  <c r="C405" i="16"/>
  <c r="C404" i="16"/>
  <c r="C403" i="16"/>
  <c r="C398" i="16"/>
  <c r="C397" i="16"/>
  <c r="C394" i="16"/>
  <c r="C393" i="16"/>
  <c r="C392" i="16"/>
  <c r="C386" i="16"/>
  <c r="C383" i="16"/>
  <c r="C382" i="16"/>
  <c r="C381" i="16"/>
  <c r="C379" i="16"/>
  <c r="C378" i="16"/>
  <c r="C377" i="16"/>
  <c r="C376" i="16"/>
  <c r="C374" i="16"/>
  <c r="C369" i="16"/>
  <c r="C368" i="16"/>
  <c r="C367" i="16"/>
  <c r="C366" i="16"/>
  <c r="C365" i="16"/>
  <c r="C363" i="16"/>
  <c r="C362" i="16"/>
  <c r="C361" i="16"/>
  <c r="C360" i="16"/>
  <c r="C358" i="16"/>
  <c r="C357" i="16"/>
  <c r="C356" i="16"/>
  <c r="C355" i="16"/>
  <c r="C353" i="16"/>
  <c r="C351" i="16"/>
  <c r="C348" i="16"/>
  <c r="C345" i="16"/>
  <c r="C344" i="16"/>
  <c r="C338" i="16"/>
  <c r="C335" i="16"/>
  <c r="C332" i="16"/>
  <c r="C329" i="16"/>
  <c r="C324" i="16"/>
  <c r="C321" i="16"/>
  <c r="C320" i="16"/>
  <c r="C317" i="16"/>
  <c r="C316" i="16"/>
  <c r="C314" i="16"/>
  <c r="C313" i="16"/>
  <c r="C312" i="16"/>
  <c r="C311" i="16"/>
  <c r="C309" i="16"/>
  <c r="C308" i="16"/>
  <c r="C306" i="16"/>
  <c r="C305" i="16"/>
  <c r="C304" i="16"/>
  <c r="C301" i="16"/>
  <c r="C300" i="16"/>
  <c r="C299" i="16"/>
  <c r="C298" i="16"/>
  <c r="C297" i="16"/>
  <c r="C296" i="16"/>
  <c r="C294" i="16"/>
  <c r="C293" i="16"/>
  <c r="C292" i="16"/>
  <c r="C288" i="16"/>
  <c r="C285" i="16"/>
  <c r="C280" i="16"/>
  <c r="C278" i="16"/>
  <c r="C277" i="16"/>
  <c r="C275" i="16"/>
  <c r="C273" i="16"/>
  <c r="C270" i="16"/>
  <c r="C267" i="16"/>
  <c r="C266" i="16"/>
  <c r="C265" i="16"/>
  <c r="C263" i="16"/>
  <c r="C259" i="16"/>
  <c r="C256" i="16"/>
  <c r="C252" i="16"/>
  <c r="C251" i="16"/>
  <c r="C250" i="16"/>
  <c r="C249" i="16"/>
  <c r="C247" i="16"/>
  <c r="C245" i="16"/>
  <c r="C244" i="16"/>
  <c r="C242" i="16"/>
  <c r="C240" i="16"/>
  <c r="C236" i="16"/>
  <c r="C234" i="16"/>
  <c r="C231" i="16"/>
  <c r="C229" i="16"/>
  <c r="C228" i="16"/>
  <c r="C222" i="16"/>
  <c r="C220" i="16"/>
  <c r="C217" i="16"/>
  <c r="C216" i="16"/>
  <c r="C215" i="16"/>
  <c r="C212" i="16"/>
  <c r="C211" i="16"/>
  <c r="C210" i="16"/>
  <c r="C209" i="16"/>
  <c r="C208" i="16"/>
  <c r="C206" i="16"/>
  <c r="C205" i="16"/>
  <c r="C199" i="16"/>
  <c r="C194" i="16"/>
  <c r="C193" i="16"/>
  <c r="C191" i="16"/>
  <c r="C190" i="16"/>
  <c r="C188" i="16"/>
  <c r="C179" i="16"/>
  <c r="C178" i="16"/>
  <c r="C177" i="16"/>
  <c r="C174" i="16"/>
  <c r="C173" i="16"/>
  <c r="C172" i="16"/>
  <c r="C169" i="16"/>
  <c r="C167" i="16"/>
  <c r="C166" i="16"/>
  <c r="C162" i="16"/>
  <c r="C159" i="16"/>
  <c r="C158" i="16"/>
  <c r="C154" i="16"/>
  <c r="C149" i="16"/>
  <c r="C148" i="16"/>
  <c r="C144" i="16"/>
  <c r="C140" i="16"/>
  <c r="C139" i="16"/>
  <c r="C138" i="16"/>
  <c r="C137" i="16"/>
  <c r="C131" i="16"/>
  <c r="C129" i="16"/>
  <c r="C127" i="16"/>
  <c r="C126" i="16"/>
  <c r="C125" i="16"/>
  <c r="C124" i="16"/>
  <c r="C123" i="16"/>
  <c r="C118" i="16"/>
  <c r="C116" i="16"/>
  <c r="C115" i="16"/>
  <c r="C113" i="16"/>
  <c r="C111" i="16"/>
  <c r="C110" i="16"/>
  <c r="C103" i="16"/>
  <c r="C102" i="16"/>
  <c r="C101" i="16"/>
  <c r="C96" i="16"/>
  <c r="C94" i="16"/>
  <c r="C92" i="16"/>
  <c r="C91" i="16"/>
  <c r="C89" i="16"/>
  <c r="C88" i="16"/>
  <c r="C87" i="16"/>
  <c r="C84" i="16"/>
  <c r="C80" i="16"/>
  <c r="C79" i="16"/>
  <c r="C77" i="16"/>
  <c r="C72" i="16"/>
  <c r="C71" i="16"/>
  <c r="C69" i="16"/>
  <c r="C68" i="16"/>
  <c r="C67" i="16"/>
  <c r="C63" i="16"/>
  <c r="C62" i="16"/>
  <c r="C61" i="16"/>
  <c r="C60" i="16"/>
  <c r="C59" i="16"/>
  <c r="C57" i="16"/>
  <c r="C54" i="16"/>
  <c r="C48" i="16"/>
  <c r="C47" i="16"/>
  <c r="C43" i="16"/>
  <c r="C42" i="16"/>
  <c r="C41" i="16"/>
  <c r="C40" i="16"/>
  <c r="C36" i="16"/>
  <c r="C34" i="16"/>
  <c r="C33" i="16"/>
  <c r="C32" i="16"/>
  <c r="C28" i="16"/>
  <c r="C27" i="16"/>
  <c r="C23" i="16"/>
  <c r="C22" i="16"/>
  <c r="C21" i="16"/>
  <c r="C18" i="16"/>
  <c r="C17" i="16"/>
  <c r="C16" i="16"/>
  <c r="C9" i="16"/>
  <c r="C1148" i="16"/>
  <c r="C1145" i="16"/>
  <c r="C1140" i="16"/>
  <c r="C1124" i="16"/>
  <c r="C1119" i="16"/>
  <c r="C1106" i="16"/>
  <c r="C1103" i="16"/>
  <c r="C1102" i="16"/>
  <c r="C1089" i="16"/>
  <c r="C1087" i="16"/>
  <c r="C1067" i="16"/>
  <c r="C1059" i="16"/>
  <c r="C1057" i="16"/>
  <c r="C1052" i="16"/>
  <c r="C1035" i="16"/>
  <c r="C1034" i="16"/>
  <c r="C1030" i="16"/>
  <c r="C1021" i="16"/>
  <c r="C1019" i="16"/>
  <c r="C1014" i="16"/>
  <c r="C1009" i="16"/>
  <c r="C1005" i="16"/>
  <c r="C1003" i="16"/>
  <c r="C994" i="16"/>
  <c r="C991" i="16"/>
  <c r="C990" i="16"/>
  <c r="C973" i="16"/>
  <c r="C961" i="16"/>
  <c r="C942" i="16"/>
  <c r="C939" i="16"/>
  <c r="C936" i="16"/>
  <c r="C934" i="16"/>
  <c r="C927" i="16"/>
  <c r="C926" i="16"/>
  <c r="C925" i="16"/>
  <c r="C924" i="16"/>
  <c r="C916" i="16"/>
  <c r="C912" i="16"/>
  <c r="C908" i="16"/>
  <c r="C882" i="16"/>
  <c r="C880" i="16"/>
  <c r="C878" i="16"/>
  <c r="C877" i="16"/>
  <c r="C870" i="16"/>
  <c r="C867" i="16"/>
  <c r="C864" i="16"/>
  <c r="C863" i="16"/>
  <c r="C860" i="16"/>
  <c r="C830" i="16"/>
  <c r="C818" i="16"/>
  <c r="C817" i="16"/>
  <c r="C810" i="16"/>
  <c r="C809" i="16"/>
  <c r="C800" i="16"/>
  <c r="C791" i="16"/>
  <c r="C789" i="16"/>
  <c r="C786" i="16"/>
  <c r="C785" i="16"/>
  <c r="C777" i="16"/>
  <c r="C776" i="16"/>
  <c r="C774" i="16"/>
  <c r="C772" i="16"/>
  <c r="C753" i="16"/>
  <c r="C752" i="16"/>
  <c r="C748" i="16"/>
  <c r="C745" i="16"/>
  <c r="C743" i="16"/>
  <c r="C742" i="16"/>
  <c r="C737" i="16"/>
  <c r="C735" i="16"/>
  <c r="C734" i="16"/>
  <c r="C726" i="16"/>
  <c r="C718" i="16"/>
  <c r="C713" i="16"/>
  <c r="C710" i="16"/>
  <c r="C706" i="16"/>
  <c r="C699" i="16"/>
  <c r="C698" i="16"/>
  <c r="C693" i="16"/>
  <c r="C691" i="16"/>
  <c r="C685" i="16"/>
  <c r="C684" i="16"/>
  <c r="C678" i="16"/>
  <c r="C675" i="16"/>
  <c r="C672" i="16"/>
  <c r="C666" i="16"/>
  <c r="C659" i="16"/>
  <c r="C654" i="16"/>
  <c r="C651" i="16"/>
  <c r="C647" i="16"/>
  <c r="C641" i="16"/>
  <c r="C633" i="16"/>
  <c r="C626" i="16"/>
  <c r="C606" i="16"/>
  <c r="C593" i="16"/>
  <c r="C591" i="16"/>
  <c r="C578" i="16"/>
  <c r="C573" i="16"/>
  <c r="C562" i="16"/>
  <c r="C547" i="16"/>
  <c r="C536" i="16"/>
  <c r="C528" i="16"/>
  <c r="C525" i="16"/>
  <c r="C516" i="16"/>
  <c r="C515" i="16"/>
  <c r="C495" i="16"/>
  <c r="C494" i="16"/>
  <c r="C481" i="16"/>
  <c r="C474" i="16"/>
  <c r="C466" i="16"/>
  <c r="C459" i="16"/>
  <c r="C450" i="16"/>
  <c r="C448" i="16"/>
  <c r="C443" i="16"/>
  <c r="C428" i="16"/>
  <c r="C420" i="16"/>
  <c r="C414" i="16"/>
  <c r="C364" i="16"/>
  <c r="C350" i="16"/>
  <c r="C349" i="16"/>
  <c r="C342" i="16"/>
  <c r="C341" i="16"/>
  <c r="C339" i="16"/>
  <c r="C330" i="16"/>
  <c r="C328" i="16"/>
  <c r="C327" i="16"/>
  <c r="C291" i="16"/>
  <c r="C290" i="16"/>
  <c r="C289" i="16"/>
  <c r="C284" i="16"/>
  <c r="C279" i="16"/>
  <c r="C268" i="16"/>
  <c r="C262" i="16"/>
  <c r="C246" i="16"/>
  <c r="C225" i="16"/>
  <c r="C204" i="16"/>
  <c r="C202" i="16"/>
  <c r="C200" i="16"/>
  <c r="C198" i="16"/>
  <c r="C161" i="16"/>
  <c r="C156" i="16"/>
  <c r="C155" i="16"/>
  <c r="C145" i="16"/>
  <c r="C142" i="16"/>
  <c r="C109" i="16"/>
  <c r="C105" i="16"/>
  <c r="C97" i="16"/>
  <c r="C90" i="16"/>
  <c r="C66" i="16"/>
  <c r="C53" i="16"/>
  <c r="C52" i="16"/>
  <c r="C37" i="16"/>
  <c r="C24" i="16"/>
  <c r="C15" i="16"/>
  <c r="C1156" i="16"/>
  <c r="C1144" i="16"/>
  <c r="C1137" i="16"/>
  <c r="C1133" i="16"/>
  <c r="C1129" i="16"/>
  <c r="C1128" i="16"/>
  <c r="C1125" i="16"/>
  <c r="C1118" i="16"/>
  <c r="C1115" i="16"/>
  <c r="C1094" i="16"/>
  <c r="C1086" i="16"/>
  <c r="C1079" i="16"/>
  <c r="C1075" i="16"/>
  <c r="C1074" i="16"/>
  <c r="C1068" i="16"/>
  <c r="C1066" i="16"/>
  <c r="C1048" i="16"/>
  <c r="C1045" i="16"/>
  <c r="C1040" i="16"/>
  <c r="C1039" i="16"/>
  <c r="C1038" i="16"/>
  <c r="C1022" i="16"/>
  <c r="C1010" i="16"/>
  <c r="C1006" i="16"/>
  <c r="C1004" i="16"/>
  <c r="C993" i="16"/>
  <c r="C977" i="16"/>
  <c r="C976" i="16"/>
  <c r="C970" i="16"/>
  <c r="C967" i="16"/>
  <c r="C962" i="16"/>
  <c r="C958" i="16"/>
  <c r="C953" i="16"/>
  <c r="C951" i="16"/>
  <c r="C940" i="16"/>
  <c r="C919" i="16"/>
  <c r="C910" i="16"/>
  <c r="C905" i="16"/>
  <c r="C896" i="16"/>
  <c r="C889" i="16"/>
  <c r="C883" i="16"/>
  <c r="C879" i="16"/>
  <c r="C876" i="16"/>
  <c r="C871" i="16"/>
  <c r="C866" i="16"/>
  <c r="C849" i="16"/>
  <c r="C844" i="16"/>
  <c r="C839" i="16"/>
  <c r="C837" i="16"/>
  <c r="C836" i="16"/>
  <c r="C835" i="16"/>
  <c r="C834" i="16"/>
  <c r="C833" i="16"/>
  <c r="C832" i="16"/>
  <c r="C813" i="16"/>
  <c r="C807" i="16"/>
  <c r="C806" i="16"/>
  <c r="C793" i="16"/>
  <c r="C792" i="16"/>
  <c r="C790" i="16"/>
  <c r="C787" i="16"/>
  <c r="C782" i="16"/>
  <c r="C762" i="16"/>
  <c r="C759" i="16"/>
  <c r="C756" i="16"/>
  <c r="C751" i="16"/>
  <c r="C727" i="16"/>
  <c r="C723" i="16"/>
  <c r="C712" i="16"/>
  <c r="C700" i="16"/>
  <c r="C696" i="16"/>
  <c r="C689" i="16"/>
  <c r="C683" i="16"/>
  <c r="C682" i="16"/>
  <c r="C674" i="16"/>
  <c r="C656" i="16"/>
  <c r="C644" i="16"/>
  <c r="C638" i="16"/>
  <c r="C622" i="16"/>
  <c r="C613" i="16"/>
  <c r="C607" i="16"/>
  <c r="C598" i="16"/>
  <c r="C596" i="16"/>
  <c r="C587" i="16"/>
  <c r="C585" i="16"/>
  <c r="C583" i="16"/>
  <c r="C568" i="16"/>
  <c r="C566" i="16"/>
  <c r="C560" i="16"/>
  <c r="C542" i="16"/>
  <c r="C541" i="16"/>
  <c r="C537" i="16"/>
  <c r="C533" i="16"/>
  <c r="C532" i="16"/>
  <c r="C529" i="16"/>
  <c r="C523" i="16"/>
  <c r="C514" i="16"/>
  <c r="C510" i="16"/>
  <c r="C509" i="16"/>
  <c r="C504" i="16"/>
  <c r="C503" i="16"/>
  <c r="C499" i="16"/>
  <c r="C497" i="16"/>
  <c r="C472" i="16"/>
  <c r="C471" i="16"/>
  <c r="C461" i="16"/>
  <c r="C458" i="16"/>
  <c r="C453" i="16"/>
  <c r="C444" i="16"/>
  <c r="C441" i="16"/>
  <c r="C440" i="16"/>
  <c r="C432" i="16"/>
  <c r="C430" i="16"/>
  <c r="C429" i="16"/>
  <c r="C418" i="16"/>
  <c r="C416" i="16"/>
  <c r="C407" i="16"/>
  <c r="C402" i="16"/>
  <c r="C401" i="16"/>
  <c r="C384" i="16"/>
  <c r="C370" i="16"/>
  <c r="C354" i="16"/>
  <c r="C340" i="16"/>
  <c r="C337" i="16"/>
  <c r="C326" i="16"/>
  <c r="C325" i="16"/>
  <c r="C322" i="16"/>
  <c r="C315" i="16"/>
  <c r="C295" i="16"/>
  <c r="C286" i="16"/>
  <c r="C261" i="16"/>
  <c r="C260" i="16"/>
  <c r="C258" i="16"/>
  <c r="C255" i="16"/>
  <c r="C253" i="16"/>
  <c r="C248" i="16"/>
  <c r="C243" i="16"/>
  <c r="C221" i="16"/>
  <c r="C214" i="16"/>
  <c r="C207" i="16"/>
  <c r="C203" i="16"/>
  <c r="C195" i="16"/>
  <c r="C192" i="16"/>
  <c r="C187" i="16"/>
  <c r="C185" i="16"/>
  <c r="C184" i="16"/>
  <c r="C183" i="16"/>
  <c r="C182" i="16"/>
  <c r="C180" i="16"/>
  <c r="C171" i="16"/>
  <c r="C165" i="16"/>
  <c r="C153" i="16"/>
  <c r="C152" i="16"/>
  <c r="C151" i="16"/>
  <c r="C150" i="16"/>
  <c r="C147" i="16"/>
  <c r="C146" i="16"/>
  <c r="C143" i="16"/>
  <c r="C141" i="16"/>
  <c r="C121" i="16"/>
  <c r="C108" i="16"/>
  <c r="C106" i="16"/>
  <c r="C104" i="16"/>
  <c r="C86" i="16"/>
  <c r="C85" i="16"/>
  <c r="C82" i="16"/>
  <c r="C78" i="16"/>
  <c r="C70" i="16"/>
  <c r="C39" i="16"/>
  <c r="C38" i="16"/>
  <c r="C29" i="16"/>
  <c r="C25" i="16"/>
  <c r="C20" i="16"/>
  <c r="C13" i="16"/>
  <c r="C1252" i="16" l="1"/>
  <c r="C1163" i="16"/>
  <c r="C8" i="2" s="1"/>
  <c r="F1239" i="16"/>
  <c r="F1256" i="16" s="1"/>
  <c r="C1237" i="16"/>
  <c r="C1239" i="16" s="1"/>
  <c r="E1257" i="16"/>
  <c r="E1232" i="16"/>
  <c r="E1202" i="16"/>
  <c r="E1255" i="16" s="1"/>
  <c r="H1255" i="16"/>
  <c r="H1256" i="16" s="1"/>
  <c r="E1242" i="16"/>
  <c r="E1252" i="16" s="1"/>
  <c r="C1202" i="16"/>
  <c r="C1232" i="16"/>
  <c r="G1239" i="16"/>
  <c r="G1255" i="16" s="1"/>
  <c r="G1256" i="16" s="1"/>
  <c r="H1239" i="16"/>
  <c r="C1255" i="16" l="1"/>
  <c r="E1256" i="16"/>
  <c r="P165" i="14"/>
  <c r="N156" i="14"/>
  <c r="N157" i="14"/>
  <c r="N158" i="14"/>
  <c r="N109" i="14"/>
  <c r="N110" i="14"/>
  <c r="N111" i="14"/>
  <c r="N112" i="14"/>
  <c r="N10" i="14"/>
  <c r="N11" i="14"/>
  <c r="N12" i="14"/>
  <c r="N13" i="14"/>
  <c r="N14" i="14"/>
  <c r="N15" i="14"/>
  <c r="N16" i="14"/>
  <c r="N17" i="14"/>
  <c r="N18" i="14"/>
  <c r="N101" i="14"/>
  <c r="N134" i="14"/>
  <c r="N68" i="14"/>
  <c r="N69" i="14"/>
  <c r="N70" i="14"/>
  <c r="N71" i="14"/>
  <c r="N52" i="14"/>
  <c r="N6" i="14"/>
  <c r="N100" i="14"/>
  <c r="N22" i="14"/>
  <c r="N23" i="14"/>
  <c r="N24" i="14"/>
  <c r="N25" i="14"/>
  <c r="N46" i="14"/>
  <c r="N47" i="14"/>
  <c r="N48" i="14"/>
  <c r="N115" i="14"/>
  <c r="N102" i="14"/>
  <c r="N103" i="14"/>
  <c r="N104" i="14"/>
  <c r="N105" i="14"/>
  <c r="N76" i="14"/>
  <c r="N77" i="14"/>
  <c r="N92" i="14"/>
  <c r="N93" i="14"/>
  <c r="N94" i="14"/>
  <c r="N95" i="14"/>
  <c r="N72" i="14"/>
  <c r="N73" i="14"/>
  <c r="N74" i="14"/>
  <c r="N75" i="14"/>
  <c r="N41" i="14"/>
  <c r="N42" i="14"/>
  <c r="N53" i="14"/>
  <c r="N54" i="14"/>
  <c r="N55" i="14"/>
  <c r="N56" i="14"/>
  <c r="N78" i="14"/>
  <c r="N79" i="14"/>
  <c r="N80" i="14"/>
  <c r="N135" i="14"/>
  <c r="N136" i="14"/>
  <c r="N137" i="14"/>
  <c r="N57" i="14"/>
  <c r="N58" i="14"/>
  <c r="N59" i="14"/>
  <c r="N60" i="14"/>
  <c r="N61" i="14"/>
  <c r="N62" i="14"/>
  <c r="N63" i="14"/>
  <c r="N64" i="14"/>
  <c r="N65" i="14"/>
  <c r="N66" i="14"/>
  <c r="N67" i="14"/>
  <c r="N21" i="14"/>
  <c r="N40" i="14"/>
  <c r="N81" i="14"/>
  <c r="N82" i="14"/>
  <c r="N83" i="14"/>
  <c r="N84" i="14"/>
  <c r="N85" i="14"/>
  <c r="N86" i="14"/>
  <c r="N88" i="14"/>
  <c r="N89" i="14"/>
  <c r="N120" i="14"/>
  <c r="N121" i="14"/>
  <c r="N122" i="14"/>
  <c r="N138" i="14"/>
  <c r="N139" i="14"/>
  <c r="N43" i="14"/>
  <c r="N44" i="14"/>
  <c r="N45" i="14"/>
  <c r="N7" i="14"/>
  <c r="N49" i="14"/>
  <c r="N50" i="14"/>
  <c r="N51" i="14"/>
  <c r="N126" i="14"/>
  <c r="N127" i="14"/>
  <c r="N128" i="14"/>
  <c r="N129" i="14"/>
  <c r="N130" i="14"/>
  <c r="N131" i="14"/>
  <c r="N132" i="14"/>
  <c r="N133" i="14"/>
  <c r="N90" i="14"/>
  <c r="N91" i="14"/>
  <c r="N19" i="14"/>
  <c r="N20" i="14"/>
  <c r="N8" i="14"/>
  <c r="N9" i="14"/>
  <c r="N123" i="14"/>
  <c r="N124" i="14"/>
  <c r="N125" i="14"/>
  <c r="N118" i="14"/>
  <c r="N119" i="14"/>
  <c r="N113" i="14"/>
  <c r="N114" i="14"/>
  <c r="N140" i="14"/>
  <c r="N141" i="14"/>
  <c r="N142" i="14"/>
  <c r="N143" i="14"/>
  <c r="N144" i="14"/>
  <c r="N145" i="14"/>
  <c r="N146" i="14"/>
  <c r="N147" i="14"/>
  <c r="N148" i="14"/>
  <c r="N149" i="14"/>
  <c r="N150" i="14"/>
  <c r="N151" i="14"/>
  <c r="N163" i="14"/>
  <c r="N164" i="14"/>
  <c r="N152" i="14"/>
  <c r="N153" i="14"/>
  <c r="N154" i="14"/>
  <c r="N155" i="14"/>
  <c r="N96" i="14"/>
  <c r="N97" i="14"/>
  <c r="N98" i="14"/>
  <c r="N99" i="14"/>
  <c r="N26" i="14"/>
  <c r="N27" i="14"/>
  <c r="N28" i="14"/>
  <c r="N29" i="14"/>
  <c r="N30" i="14"/>
  <c r="N31" i="14"/>
  <c r="N32" i="14"/>
  <c r="N33" i="14"/>
  <c r="N34" i="14"/>
  <c r="N35" i="14"/>
  <c r="N36" i="14"/>
  <c r="N37" i="14"/>
  <c r="N38" i="14"/>
  <c r="N39" i="14"/>
  <c r="D984" i="13"/>
  <c r="F984" i="13" s="1"/>
  <c r="D983" i="13"/>
  <c r="F983" i="13" s="1"/>
  <c r="D982" i="13"/>
  <c r="F982" i="13" s="1"/>
  <c r="D981" i="13"/>
  <c r="F981" i="13" s="1"/>
  <c r="D980" i="13"/>
  <c r="D979" i="13"/>
  <c r="D978" i="13"/>
  <c r="F978" i="13" s="1"/>
  <c r="D977" i="13"/>
  <c r="F977" i="13" s="1"/>
  <c r="D976" i="13"/>
  <c r="F976" i="13" s="1"/>
  <c r="D975" i="13"/>
  <c r="F975" i="13" s="1"/>
  <c r="D974" i="13"/>
  <c r="F974" i="13" s="1"/>
  <c r="D973" i="13"/>
  <c r="F973" i="13" s="1"/>
  <c r="D972" i="13"/>
  <c r="F972" i="13" s="1"/>
  <c r="D971" i="13"/>
  <c r="F971" i="13" s="1"/>
  <c r="D970" i="13"/>
  <c r="F970" i="13" s="1"/>
  <c r="D969" i="13"/>
  <c r="F969" i="13" s="1"/>
  <c r="D968" i="13"/>
  <c r="F968" i="13" s="1"/>
  <c r="D967" i="13"/>
  <c r="F967" i="13" s="1"/>
  <c r="D966" i="13"/>
  <c r="F966" i="13" s="1"/>
  <c r="D965" i="13"/>
  <c r="F965" i="13" s="1"/>
  <c r="D964" i="13"/>
  <c r="F964" i="13" s="1"/>
  <c r="D963" i="13"/>
  <c r="F963" i="13" s="1"/>
  <c r="D962" i="13"/>
  <c r="F962" i="13" s="1"/>
  <c r="D961" i="13"/>
  <c r="F961" i="13" s="1"/>
  <c r="D960" i="13"/>
  <c r="F960" i="13" s="1"/>
  <c r="D959" i="13"/>
  <c r="F959" i="13" s="1"/>
  <c r="D958" i="13"/>
  <c r="F958" i="13" s="1"/>
  <c r="D957" i="13"/>
  <c r="F957" i="13" s="1"/>
  <c r="D956" i="13"/>
  <c r="F956" i="13" s="1"/>
  <c r="D955" i="13"/>
  <c r="F955" i="13" s="1"/>
  <c r="D954" i="13"/>
  <c r="F954" i="13" s="1"/>
  <c r="D953" i="13"/>
  <c r="F953" i="13" s="1"/>
  <c r="D952" i="13"/>
  <c r="F952" i="13" s="1"/>
  <c r="D951" i="13"/>
  <c r="F951" i="13" s="1"/>
  <c r="D950" i="13"/>
  <c r="F950" i="13" s="1"/>
  <c r="D949" i="13"/>
  <c r="F949" i="13" s="1"/>
  <c r="D948" i="13"/>
  <c r="F948" i="13" s="1"/>
  <c r="D947" i="13"/>
  <c r="F947" i="13" s="1"/>
  <c r="D946" i="13"/>
  <c r="F946" i="13" s="1"/>
  <c r="D945" i="13"/>
  <c r="F945" i="13" s="1"/>
  <c r="D944" i="13"/>
  <c r="F944" i="13" s="1"/>
  <c r="D943" i="13"/>
  <c r="F943" i="13" s="1"/>
  <c r="D942" i="13"/>
  <c r="F942" i="13" s="1"/>
  <c r="D941" i="13"/>
  <c r="F941" i="13" s="1"/>
  <c r="D940" i="13"/>
  <c r="F940" i="13" s="1"/>
  <c r="D939" i="13"/>
  <c r="F939" i="13" s="1"/>
  <c r="D938" i="13"/>
  <c r="F938" i="13" s="1"/>
  <c r="D937" i="13"/>
  <c r="F937" i="13" s="1"/>
  <c r="D936" i="13"/>
  <c r="F936" i="13" s="1"/>
  <c r="D935" i="13"/>
  <c r="F935" i="13" s="1"/>
  <c r="D934" i="13"/>
  <c r="F934" i="13" s="1"/>
  <c r="D933" i="13"/>
  <c r="F933" i="13" s="1"/>
  <c r="D932" i="13"/>
  <c r="F932" i="13" s="1"/>
  <c r="D931" i="13"/>
  <c r="F931" i="13" s="1"/>
  <c r="D930" i="13"/>
  <c r="F930" i="13" s="1"/>
  <c r="D929" i="13"/>
  <c r="F929" i="13" s="1"/>
  <c r="D928" i="13"/>
  <c r="F928" i="13" s="1"/>
  <c r="D927" i="13"/>
  <c r="F927" i="13" s="1"/>
  <c r="D926" i="13"/>
  <c r="F926" i="13" s="1"/>
  <c r="D925" i="13"/>
  <c r="F925" i="13" s="1"/>
  <c r="D924" i="13"/>
  <c r="F924" i="13" s="1"/>
  <c r="D923" i="13"/>
  <c r="F923" i="13" s="1"/>
  <c r="D922" i="13"/>
  <c r="F922" i="13" s="1"/>
  <c r="D921" i="13"/>
  <c r="F921" i="13" s="1"/>
  <c r="D920" i="13"/>
  <c r="F920" i="13" s="1"/>
  <c r="D919" i="13"/>
  <c r="F919" i="13" s="1"/>
  <c r="D918" i="13"/>
  <c r="F918" i="13" s="1"/>
  <c r="D917" i="13"/>
  <c r="F917" i="13" s="1"/>
  <c r="D916" i="13"/>
  <c r="F916" i="13" s="1"/>
  <c r="D915" i="13"/>
  <c r="F915" i="13" s="1"/>
  <c r="D914" i="13"/>
  <c r="F914" i="13" s="1"/>
  <c r="D913" i="13"/>
  <c r="F913" i="13" s="1"/>
  <c r="D912" i="13"/>
  <c r="F912" i="13" s="1"/>
  <c r="D911" i="13"/>
  <c r="F911" i="13" s="1"/>
  <c r="D910" i="13"/>
  <c r="F910" i="13" s="1"/>
  <c r="D909" i="13"/>
  <c r="F909" i="13" s="1"/>
  <c r="D908" i="13"/>
  <c r="F908" i="13" s="1"/>
  <c r="D907" i="13"/>
  <c r="F907" i="13" s="1"/>
  <c r="D906" i="13"/>
  <c r="F906" i="13" s="1"/>
  <c r="D905" i="13"/>
  <c r="F905" i="13" s="1"/>
  <c r="D904" i="13"/>
  <c r="F904" i="13" s="1"/>
  <c r="D903" i="13"/>
  <c r="F903" i="13" s="1"/>
  <c r="D902" i="13"/>
  <c r="F902" i="13" s="1"/>
  <c r="D901" i="13"/>
  <c r="F901" i="13" s="1"/>
  <c r="D900" i="13"/>
  <c r="F900" i="13" s="1"/>
  <c r="D899" i="13"/>
  <c r="F899" i="13" s="1"/>
  <c r="D898" i="13"/>
  <c r="F898" i="13" s="1"/>
  <c r="D897" i="13"/>
  <c r="F897" i="13" s="1"/>
  <c r="D896" i="13"/>
  <c r="F896" i="13" s="1"/>
  <c r="D895" i="13"/>
  <c r="F895" i="13" s="1"/>
  <c r="D894" i="13"/>
  <c r="F894" i="13" s="1"/>
  <c r="D893" i="13"/>
  <c r="F893" i="13" s="1"/>
  <c r="D892" i="13"/>
  <c r="F892" i="13" s="1"/>
  <c r="D891" i="13"/>
  <c r="F891" i="13" s="1"/>
  <c r="D890" i="13"/>
  <c r="F890" i="13" s="1"/>
  <c r="D889" i="13"/>
  <c r="F889" i="13" s="1"/>
  <c r="D888" i="13"/>
  <c r="F888" i="13" s="1"/>
  <c r="D887" i="13"/>
  <c r="F887" i="13" s="1"/>
  <c r="D886" i="13"/>
  <c r="F886" i="13" s="1"/>
  <c r="D885" i="13"/>
  <c r="F885" i="13" s="1"/>
  <c r="D884" i="13"/>
  <c r="F884" i="13" s="1"/>
  <c r="D883" i="13"/>
  <c r="F883" i="13" s="1"/>
  <c r="D882" i="13"/>
  <c r="F882" i="13" s="1"/>
  <c r="D881" i="13"/>
  <c r="F881" i="13" s="1"/>
  <c r="D880" i="13"/>
  <c r="F880" i="13" s="1"/>
  <c r="D879" i="13"/>
  <c r="F879" i="13" s="1"/>
  <c r="D878" i="13"/>
  <c r="F878" i="13" s="1"/>
  <c r="D877" i="13"/>
  <c r="F877" i="13" s="1"/>
  <c r="D876" i="13"/>
  <c r="F876" i="13" s="1"/>
  <c r="D875" i="13"/>
  <c r="F875" i="13" s="1"/>
  <c r="D874" i="13"/>
  <c r="F874" i="13" s="1"/>
  <c r="D873" i="13"/>
  <c r="F873" i="13" s="1"/>
  <c r="D872" i="13"/>
  <c r="F872" i="13" s="1"/>
  <c r="D871" i="13"/>
  <c r="F871" i="13" s="1"/>
  <c r="D870" i="13"/>
  <c r="F870" i="13" s="1"/>
  <c r="D869" i="13"/>
  <c r="F869" i="13" s="1"/>
  <c r="D868" i="13"/>
  <c r="F868" i="13" s="1"/>
  <c r="D867" i="13"/>
  <c r="F867" i="13" s="1"/>
  <c r="D866" i="13"/>
  <c r="F866" i="13" s="1"/>
  <c r="D865" i="13"/>
  <c r="F865" i="13" s="1"/>
  <c r="D864" i="13"/>
  <c r="F864" i="13" s="1"/>
  <c r="D863" i="13"/>
  <c r="F863" i="13" s="1"/>
  <c r="D862" i="13"/>
  <c r="F862" i="13" s="1"/>
  <c r="D861" i="13"/>
  <c r="F861" i="13" s="1"/>
  <c r="D860" i="13"/>
  <c r="F860" i="13" s="1"/>
  <c r="D859" i="13"/>
  <c r="F859" i="13" s="1"/>
  <c r="D858" i="13"/>
  <c r="F858" i="13" s="1"/>
  <c r="D857" i="13"/>
  <c r="F857" i="13" s="1"/>
  <c r="D856" i="13"/>
  <c r="F856" i="13" s="1"/>
  <c r="D855" i="13"/>
  <c r="F855" i="13" s="1"/>
  <c r="D854" i="13"/>
  <c r="F854" i="13" s="1"/>
  <c r="D853" i="13"/>
  <c r="F853" i="13" s="1"/>
  <c r="D852" i="13"/>
  <c r="F852" i="13" s="1"/>
  <c r="D851" i="13"/>
  <c r="F851" i="13" s="1"/>
  <c r="D850" i="13"/>
  <c r="F850" i="13" s="1"/>
  <c r="D849" i="13"/>
  <c r="F849" i="13" s="1"/>
  <c r="D848" i="13"/>
  <c r="F848" i="13" s="1"/>
  <c r="D847" i="13"/>
  <c r="F847" i="13" s="1"/>
  <c r="D846" i="13"/>
  <c r="F846" i="13" s="1"/>
  <c r="D845" i="13"/>
  <c r="F845" i="13" s="1"/>
  <c r="D844" i="13"/>
  <c r="F844" i="13" s="1"/>
  <c r="D843" i="13"/>
  <c r="F843" i="13" s="1"/>
  <c r="D842" i="13"/>
  <c r="F842" i="13" s="1"/>
  <c r="D841" i="13"/>
  <c r="F841" i="13" s="1"/>
  <c r="D840" i="13"/>
  <c r="F840" i="13" s="1"/>
  <c r="D839" i="13"/>
  <c r="F839" i="13" s="1"/>
  <c r="D838" i="13"/>
  <c r="F838" i="13" s="1"/>
  <c r="D837" i="13"/>
  <c r="F837" i="13" s="1"/>
  <c r="D836" i="13"/>
  <c r="F836" i="13" s="1"/>
  <c r="D835" i="13"/>
  <c r="F835" i="13" s="1"/>
  <c r="D834" i="13"/>
  <c r="F834" i="13" s="1"/>
  <c r="D833" i="13"/>
  <c r="F833" i="13" s="1"/>
  <c r="D832" i="13"/>
  <c r="F832" i="13" s="1"/>
  <c r="D831" i="13"/>
  <c r="F831" i="13" s="1"/>
  <c r="D830" i="13"/>
  <c r="F830" i="13" s="1"/>
  <c r="D829" i="13"/>
  <c r="F829" i="13" s="1"/>
  <c r="D828" i="13"/>
  <c r="F828" i="13" s="1"/>
  <c r="D827" i="13"/>
  <c r="F827" i="13" s="1"/>
  <c r="D826" i="13"/>
  <c r="F826" i="13" s="1"/>
  <c r="D825" i="13"/>
  <c r="F825" i="13" s="1"/>
  <c r="D824" i="13"/>
  <c r="F824" i="13" s="1"/>
  <c r="D823" i="13"/>
  <c r="F823" i="13" s="1"/>
  <c r="D822" i="13"/>
  <c r="F822" i="13" s="1"/>
  <c r="D821" i="13"/>
  <c r="F821" i="13" s="1"/>
  <c r="D820" i="13"/>
  <c r="F820" i="13" s="1"/>
  <c r="D819" i="13"/>
  <c r="F819" i="13" s="1"/>
  <c r="D818" i="13"/>
  <c r="F818" i="13" s="1"/>
  <c r="D817" i="13"/>
  <c r="F817" i="13" s="1"/>
  <c r="D816" i="13"/>
  <c r="F816" i="13" s="1"/>
  <c r="D815" i="13"/>
  <c r="F815" i="13" s="1"/>
  <c r="D814" i="13"/>
  <c r="F814" i="13" s="1"/>
  <c r="D813" i="13"/>
  <c r="F813" i="13" s="1"/>
  <c r="D812" i="13"/>
  <c r="F812" i="13" s="1"/>
  <c r="D811" i="13"/>
  <c r="F811" i="13" s="1"/>
  <c r="D810" i="13"/>
  <c r="F810" i="13" s="1"/>
  <c r="D809" i="13"/>
  <c r="F809" i="13" s="1"/>
  <c r="D808" i="13"/>
  <c r="F808" i="13" s="1"/>
  <c r="D807" i="13"/>
  <c r="F807" i="13" s="1"/>
  <c r="D806" i="13"/>
  <c r="F806" i="13" s="1"/>
  <c r="D805" i="13"/>
  <c r="F805" i="13" s="1"/>
  <c r="D804" i="13"/>
  <c r="F804" i="13" s="1"/>
  <c r="D803" i="13"/>
  <c r="F803" i="13" s="1"/>
  <c r="D802" i="13"/>
  <c r="F802" i="13" s="1"/>
  <c r="D801" i="13"/>
  <c r="F801" i="13" s="1"/>
  <c r="D800" i="13"/>
  <c r="F800" i="13" s="1"/>
  <c r="D799" i="13"/>
  <c r="F799" i="13" s="1"/>
  <c r="D798" i="13"/>
  <c r="F798" i="13" s="1"/>
  <c r="D797" i="13"/>
  <c r="F797" i="13" s="1"/>
  <c r="D796" i="13"/>
  <c r="F796" i="13" s="1"/>
  <c r="D795" i="13"/>
  <c r="F795" i="13" s="1"/>
  <c r="D794" i="13"/>
  <c r="F794" i="13" s="1"/>
  <c r="D793" i="13"/>
  <c r="F793" i="13" s="1"/>
  <c r="D792" i="13"/>
  <c r="F792" i="13" s="1"/>
  <c r="D791" i="13"/>
  <c r="F791" i="13" s="1"/>
  <c r="D790" i="13"/>
  <c r="F790" i="13" s="1"/>
  <c r="D789" i="13"/>
  <c r="F789" i="13" s="1"/>
  <c r="D788" i="13"/>
  <c r="F788" i="13" s="1"/>
  <c r="D787" i="13"/>
  <c r="F787" i="13" s="1"/>
  <c r="D786" i="13"/>
  <c r="F786" i="13" s="1"/>
  <c r="D785" i="13"/>
  <c r="F785" i="13" s="1"/>
  <c r="D784" i="13"/>
  <c r="F784" i="13" s="1"/>
  <c r="D783" i="13"/>
  <c r="F783" i="13" s="1"/>
  <c r="D782" i="13"/>
  <c r="F782" i="13" s="1"/>
  <c r="D781" i="13"/>
  <c r="F781" i="13" s="1"/>
  <c r="D780" i="13"/>
  <c r="F780" i="13" s="1"/>
  <c r="D779" i="13"/>
  <c r="F779" i="13" s="1"/>
  <c r="D778" i="13"/>
  <c r="F778" i="13" s="1"/>
  <c r="D777" i="13"/>
  <c r="F777" i="13" s="1"/>
  <c r="D776" i="13"/>
  <c r="F776" i="13" s="1"/>
  <c r="D775" i="13"/>
  <c r="F775" i="13" s="1"/>
  <c r="D774" i="13"/>
  <c r="F774" i="13" s="1"/>
  <c r="D773" i="13"/>
  <c r="F773" i="13" s="1"/>
  <c r="D772" i="13"/>
  <c r="F772" i="13" s="1"/>
  <c r="D771" i="13"/>
  <c r="F771" i="13" s="1"/>
  <c r="D770" i="13"/>
  <c r="F770" i="13" s="1"/>
  <c r="D769" i="13"/>
  <c r="F769" i="13" s="1"/>
  <c r="D768" i="13"/>
  <c r="F768" i="13" s="1"/>
  <c r="D767" i="13"/>
  <c r="F767" i="13" s="1"/>
  <c r="D766" i="13"/>
  <c r="F766" i="13" s="1"/>
  <c r="D765" i="13"/>
  <c r="F765" i="13" s="1"/>
  <c r="D764" i="13"/>
  <c r="F764" i="13" s="1"/>
  <c r="D763" i="13"/>
  <c r="F763" i="13" s="1"/>
  <c r="D762" i="13"/>
  <c r="F762" i="13" s="1"/>
  <c r="D761" i="13"/>
  <c r="F761" i="13" s="1"/>
  <c r="D760" i="13"/>
  <c r="F760" i="13" s="1"/>
  <c r="D759" i="13"/>
  <c r="F759" i="13" s="1"/>
  <c r="D758" i="13"/>
  <c r="F758" i="13" s="1"/>
  <c r="D757" i="13"/>
  <c r="F757" i="13" s="1"/>
  <c r="D756" i="13"/>
  <c r="F756" i="13" s="1"/>
  <c r="D755" i="13"/>
  <c r="F755" i="13" s="1"/>
  <c r="D754" i="13"/>
  <c r="F754" i="13" s="1"/>
  <c r="D753" i="13"/>
  <c r="F753" i="13" s="1"/>
  <c r="D752" i="13"/>
  <c r="F752" i="13" s="1"/>
  <c r="D751" i="13"/>
  <c r="F751" i="13" s="1"/>
  <c r="D750" i="13"/>
  <c r="F750" i="13" s="1"/>
  <c r="D749" i="13"/>
  <c r="F749" i="13" s="1"/>
  <c r="D748" i="13"/>
  <c r="F748" i="13" s="1"/>
  <c r="D747" i="13"/>
  <c r="F747" i="13" s="1"/>
  <c r="D746" i="13"/>
  <c r="F746" i="13" s="1"/>
  <c r="D745" i="13"/>
  <c r="F745" i="13" s="1"/>
  <c r="D744" i="13"/>
  <c r="F744" i="13" s="1"/>
  <c r="D743" i="13"/>
  <c r="F743" i="13" s="1"/>
  <c r="D742" i="13"/>
  <c r="F742" i="13" s="1"/>
  <c r="D741" i="13"/>
  <c r="F741" i="13" s="1"/>
  <c r="D740" i="13"/>
  <c r="F740" i="13" s="1"/>
  <c r="D739" i="13"/>
  <c r="F739" i="13" s="1"/>
  <c r="D738" i="13"/>
  <c r="F738" i="13" s="1"/>
  <c r="D737" i="13"/>
  <c r="F737" i="13" s="1"/>
  <c r="D736" i="13"/>
  <c r="F736" i="13" s="1"/>
  <c r="D735" i="13"/>
  <c r="F735" i="13" s="1"/>
  <c r="D734" i="13"/>
  <c r="F734" i="13" s="1"/>
  <c r="D733" i="13"/>
  <c r="F733" i="13" s="1"/>
  <c r="D732" i="13"/>
  <c r="F732" i="13" s="1"/>
  <c r="D731" i="13"/>
  <c r="F731" i="13" s="1"/>
  <c r="D730" i="13"/>
  <c r="F730" i="13" s="1"/>
  <c r="D729" i="13"/>
  <c r="F729" i="13" s="1"/>
  <c r="D728" i="13"/>
  <c r="F728" i="13" s="1"/>
  <c r="D727" i="13"/>
  <c r="F727" i="13" s="1"/>
  <c r="D726" i="13"/>
  <c r="F726" i="13" s="1"/>
  <c r="D725" i="13"/>
  <c r="F725" i="13" s="1"/>
  <c r="D724" i="13"/>
  <c r="F724" i="13" s="1"/>
  <c r="D723" i="13"/>
  <c r="F723" i="13" s="1"/>
  <c r="D722" i="13"/>
  <c r="F722" i="13" s="1"/>
  <c r="D721" i="13"/>
  <c r="F721" i="13" s="1"/>
  <c r="D720" i="13"/>
  <c r="F720" i="13" s="1"/>
  <c r="D719" i="13"/>
  <c r="F719" i="13" s="1"/>
  <c r="D718" i="13"/>
  <c r="F718" i="13" s="1"/>
  <c r="D717" i="13"/>
  <c r="F717" i="13" s="1"/>
  <c r="D716" i="13"/>
  <c r="F716" i="13" s="1"/>
  <c r="D715" i="13"/>
  <c r="F715" i="13" s="1"/>
  <c r="D714" i="13"/>
  <c r="F714" i="13" s="1"/>
  <c r="D713" i="13"/>
  <c r="F713" i="13" s="1"/>
  <c r="D712" i="13"/>
  <c r="F712" i="13" s="1"/>
  <c r="D711" i="13"/>
  <c r="F711" i="13" s="1"/>
  <c r="D710" i="13"/>
  <c r="F710" i="13" s="1"/>
  <c r="D709" i="13"/>
  <c r="F709" i="13" s="1"/>
  <c r="D708" i="13"/>
  <c r="F708" i="13" s="1"/>
  <c r="D707" i="13"/>
  <c r="F707" i="13" s="1"/>
  <c r="D706" i="13"/>
  <c r="F706" i="13" s="1"/>
  <c r="D705" i="13"/>
  <c r="F705" i="13" s="1"/>
  <c r="D704" i="13"/>
  <c r="F704" i="13" s="1"/>
  <c r="D703" i="13"/>
  <c r="F703" i="13" s="1"/>
  <c r="D702" i="13"/>
  <c r="F702" i="13" s="1"/>
  <c r="D701" i="13"/>
  <c r="F701" i="13" s="1"/>
  <c r="D700" i="13"/>
  <c r="F700" i="13" s="1"/>
  <c r="D699" i="13"/>
  <c r="F699" i="13" s="1"/>
  <c r="D698" i="13"/>
  <c r="F698" i="13" s="1"/>
  <c r="D697" i="13"/>
  <c r="F697" i="13" s="1"/>
  <c r="D696" i="13"/>
  <c r="F696" i="13" s="1"/>
  <c r="D695" i="13"/>
  <c r="F695" i="13" s="1"/>
  <c r="D694" i="13"/>
  <c r="F694" i="13" s="1"/>
  <c r="D693" i="13"/>
  <c r="F693" i="13" s="1"/>
  <c r="D692" i="13"/>
  <c r="F692" i="13" s="1"/>
  <c r="D691" i="13"/>
  <c r="F691" i="13" s="1"/>
  <c r="D690" i="13"/>
  <c r="F690" i="13" s="1"/>
  <c r="D689" i="13"/>
  <c r="F689" i="13" s="1"/>
  <c r="D688" i="13"/>
  <c r="F688" i="13" s="1"/>
  <c r="D687" i="13"/>
  <c r="F687" i="13" s="1"/>
  <c r="D686" i="13"/>
  <c r="F686" i="13" s="1"/>
  <c r="D685" i="13"/>
  <c r="F685" i="13" s="1"/>
  <c r="D684" i="13"/>
  <c r="F684" i="13" s="1"/>
  <c r="D683" i="13"/>
  <c r="F683" i="13" s="1"/>
  <c r="D682" i="13"/>
  <c r="F682" i="13" s="1"/>
  <c r="D681" i="13"/>
  <c r="F681" i="13" s="1"/>
  <c r="D680" i="13"/>
  <c r="F680" i="13" s="1"/>
  <c r="D679" i="13"/>
  <c r="F679" i="13" s="1"/>
  <c r="D678" i="13"/>
  <c r="F678" i="13" s="1"/>
  <c r="D677" i="13"/>
  <c r="F677" i="13" s="1"/>
  <c r="D676" i="13"/>
  <c r="F676" i="13" s="1"/>
  <c r="D675" i="13"/>
  <c r="F675" i="13" s="1"/>
  <c r="D674" i="13"/>
  <c r="F674" i="13" s="1"/>
  <c r="D673" i="13"/>
  <c r="F673" i="13" s="1"/>
  <c r="D672" i="13"/>
  <c r="F672" i="13" s="1"/>
  <c r="D671" i="13"/>
  <c r="F671" i="13" s="1"/>
  <c r="D670" i="13"/>
  <c r="F670" i="13" s="1"/>
  <c r="D669" i="13"/>
  <c r="F669" i="13" s="1"/>
  <c r="D668" i="13"/>
  <c r="F668" i="13" s="1"/>
  <c r="D667" i="13"/>
  <c r="F667" i="13" s="1"/>
  <c r="D666" i="13"/>
  <c r="F666" i="13" s="1"/>
  <c r="D665" i="13"/>
  <c r="F665" i="13" s="1"/>
  <c r="D664" i="13"/>
  <c r="F664" i="13" s="1"/>
  <c r="D663" i="13"/>
  <c r="F663" i="13" s="1"/>
  <c r="D662" i="13"/>
  <c r="F662" i="13" s="1"/>
  <c r="D661" i="13"/>
  <c r="F661" i="13" s="1"/>
  <c r="D660" i="13"/>
  <c r="F660" i="13" s="1"/>
  <c r="D659" i="13"/>
  <c r="F659" i="13" s="1"/>
  <c r="D658" i="13"/>
  <c r="F658" i="13" s="1"/>
  <c r="D657" i="13"/>
  <c r="F657" i="13" s="1"/>
  <c r="D656" i="13"/>
  <c r="F656" i="13" s="1"/>
  <c r="D655" i="13"/>
  <c r="F655" i="13" s="1"/>
  <c r="D654" i="13"/>
  <c r="F654" i="13" s="1"/>
  <c r="D653" i="13"/>
  <c r="F653" i="13" s="1"/>
  <c r="D652" i="13"/>
  <c r="F652" i="13" s="1"/>
  <c r="D651" i="13"/>
  <c r="F651" i="13" s="1"/>
  <c r="D650" i="13"/>
  <c r="F650" i="13" s="1"/>
  <c r="D649" i="13"/>
  <c r="F649" i="13" s="1"/>
  <c r="D648" i="13"/>
  <c r="F648" i="13" s="1"/>
  <c r="D647" i="13"/>
  <c r="F647" i="13" s="1"/>
  <c r="D646" i="13"/>
  <c r="F646" i="13" s="1"/>
  <c r="D645" i="13"/>
  <c r="F645" i="13" s="1"/>
  <c r="D644" i="13"/>
  <c r="F644" i="13" s="1"/>
  <c r="D643" i="13"/>
  <c r="F643" i="13" s="1"/>
  <c r="D642" i="13"/>
  <c r="F642" i="13" s="1"/>
  <c r="D641" i="13"/>
  <c r="F641" i="13" s="1"/>
  <c r="D640" i="13"/>
  <c r="F640" i="13" s="1"/>
  <c r="D639" i="13"/>
  <c r="F639" i="13" s="1"/>
  <c r="D638" i="13"/>
  <c r="F638" i="13" s="1"/>
  <c r="D637" i="13"/>
  <c r="F637" i="13" s="1"/>
  <c r="D636" i="13"/>
  <c r="F636" i="13" s="1"/>
  <c r="D635" i="13"/>
  <c r="F635" i="13" s="1"/>
  <c r="D634" i="13"/>
  <c r="F634" i="13" s="1"/>
  <c r="D633" i="13"/>
  <c r="F633" i="13" s="1"/>
  <c r="D632" i="13"/>
  <c r="F632" i="13" s="1"/>
  <c r="D631" i="13"/>
  <c r="F631" i="13" s="1"/>
  <c r="D630" i="13"/>
  <c r="F630" i="13" s="1"/>
  <c r="D629" i="13"/>
  <c r="F629" i="13" s="1"/>
  <c r="D628" i="13"/>
  <c r="F628" i="13" s="1"/>
  <c r="D627" i="13"/>
  <c r="F627" i="13" s="1"/>
  <c r="D626" i="13"/>
  <c r="F626" i="13" s="1"/>
  <c r="D625" i="13"/>
  <c r="F625" i="13" s="1"/>
  <c r="D624" i="13"/>
  <c r="F624" i="13" s="1"/>
  <c r="D623" i="13"/>
  <c r="F623" i="13" s="1"/>
  <c r="D622" i="13"/>
  <c r="F622" i="13" s="1"/>
  <c r="D621" i="13"/>
  <c r="F621" i="13" s="1"/>
  <c r="D620" i="13"/>
  <c r="F620" i="13" s="1"/>
  <c r="D619" i="13"/>
  <c r="F619" i="13" s="1"/>
  <c r="D618" i="13"/>
  <c r="F618" i="13" s="1"/>
  <c r="D617" i="13"/>
  <c r="F617" i="13" s="1"/>
  <c r="D616" i="13"/>
  <c r="F616" i="13" s="1"/>
  <c r="D615" i="13"/>
  <c r="F615" i="13" s="1"/>
  <c r="D614" i="13"/>
  <c r="F614" i="13" s="1"/>
  <c r="D613" i="13"/>
  <c r="F613" i="13" s="1"/>
  <c r="F612" i="13"/>
  <c r="D612" i="13"/>
  <c r="D611" i="13"/>
  <c r="F611" i="13" s="1"/>
  <c r="D610" i="13"/>
  <c r="F610" i="13" s="1"/>
  <c r="D609" i="13"/>
  <c r="F609" i="13" s="1"/>
  <c r="D608" i="13"/>
  <c r="F608" i="13" s="1"/>
  <c r="D607" i="13"/>
  <c r="F607" i="13" s="1"/>
  <c r="D606" i="13"/>
  <c r="F606" i="13" s="1"/>
  <c r="F605" i="13"/>
  <c r="D605" i="13"/>
  <c r="D604" i="13"/>
  <c r="F604" i="13" s="1"/>
  <c r="D603" i="13"/>
  <c r="F603" i="13" s="1"/>
  <c r="D602" i="13"/>
  <c r="F602" i="13" s="1"/>
  <c r="D601" i="13"/>
  <c r="F601" i="13" s="1"/>
  <c r="D600" i="13"/>
  <c r="F600" i="13" s="1"/>
  <c r="D599" i="13"/>
  <c r="F599" i="13" s="1"/>
  <c r="D598" i="13"/>
  <c r="F598" i="13" s="1"/>
  <c r="D597" i="13"/>
  <c r="F597" i="13" s="1"/>
  <c r="D596" i="13"/>
  <c r="F596" i="13" s="1"/>
  <c r="D595" i="13"/>
  <c r="F595" i="13" s="1"/>
  <c r="D594" i="13"/>
  <c r="F594" i="13" s="1"/>
  <c r="D593" i="13"/>
  <c r="F593" i="13" s="1"/>
  <c r="D592" i="13"/>
  <c r="F592" i="13" s="1"/>
  <c r="D591" i="13"/>
  <c r="F591" i="13" s="1"/>
  <c r="D590" i="13"/>
  <c r="F590" i="13" s="1"/>
  <c r="D589" i="13"/>
  <c r="F589" i="13" s="1"/>
  <c r="D588" i="13"/>
  <c r="F588" i="13" s="1"/>
  <c r="D587" i="13"/>
  <c r="F587" i="13" s="1"/>
  <c r="D586" i="13"/>
  <c r="F586" i="13" s="1"/>
  <c r="D585" i="13"/>
  <c r="F585" i="13" s="1"/>
  <c r="D584" i="13"/>
  <c r="F584" i="13" s="1"/>
  <c r="D583" i="13"/>
  <c r="F583" i="13" s="1"/>
  <c r="D582" i="13"/>
  <c r="F582" i="13" s="1"/>
  <c r="D581" i="13"/>
  <c r="F581" i="13" s="1"/>
  <c r="D580" i="13"/>
  <c r="F580" i="13" s="1"/>
  <c r="D579" i="13"/>
  <c r="F579" i="13" s="1"/>
  <c r="D578" i="13"/>
  <c r="F578" i="13" s="1"/>
  <c r="D577" i="13"/>
  <c r="F577" i="13" s="1"/>
  <c r="D576" i="13"/>
  <c r="F576" i="13" s="1"/>
  <c r="D575" i="13"/>
  <c r="F575" i="13" s="1"/>
  <c r="D574" i="13"/>
  <c r="F574" i="13" s="1"/>
  <c r="D573" i="13"/>
  <c r="F573" i="13" s="1"/>
  <c r="D572" i="13"/>
  <c r="F572" i="13" s="1"/>
  <c r="D571" i="13"/>
  <c r="F571" i="13" s="1"/>
  <c r="D570" i="13"/>
  <c r="F570" i="13" s="1"/>
  <c r="D569" i="13"/>
  <c r="F569" i="13" s="1"/>
  <c r="D568" i="13"/>
  <c r="F568" i="13" s="1"/>
  <c r="D567" i="13"/>
  <c r="F567" i="13" s="1"/>
  <c r="D566" i="13"/>
  <c r="F566" i="13" s="1"/>
  <c r="D565" i="13"/>
  <c r="F565" i="13" s="1"/>
  <c r="D564" i="13"/>
  <c r="F564" i="13" s="1"/>
  <c r="D563" i="13"/>
  <c r="F563" i="13" s="1"/>
  <c r="D562" i="13"/>
  <c r="F562" i="13" s="1"/>
  <c r="D561" i="13"/>
  <c r="F561" i="13" s="1"/>
  <c r="D560" i="13"/>
  <c r="F560" i="13" s="1"/>
  <c r="D559" i="13"/>
  <c r="F559" i="13" s="1"/>
  <c r="D558" i="13"/>
  <c r="F558" i="13" s="1"/>
  <c r="D557" i="13"/>
  <c r="F557" i="13" s="1"/>
  <c r="D556" i="13"/>
  <c r="F556" i="13" s="1"/>
  <c r="D555" i="13"/>
  <c r="F555" i="13" s="1"/>
  <c r="D554" i="13"/>
  <c r="F554" i="13" s="1"/>
  <c r="D553" i="13"/>
  <c r="F553" i="13" s="1"/>
  <c r="D552" i="13"/>
  <c r="F552" i="13" s="1"/>
  <c r="D551" i="13"/>
  <c r="F551" i="13" s="1"/>
  <c r="D550" i="13"/>
  <c r="F550" i="13" s="1"/>
  <c r="D549" i="13"/>
  <c r="F549" i="13" s="1"/>
  <c r="D548" i="13"/>
  <c r="F548" i="13" s="1"/>
  <c r="D547" i="13"/>
  <c r="F547" i="13" s="1"/>
  <c r="D546" i="13"/>
  <c r="F546" i="13" s="1"/>
  <c r="D545" i="13"/>
  <c r="F545" i="13" s="1"/>
  <c r="D544" i="13"/>
  <c r="F544" i="13" s="1"/>
  <c r="D543" i="13"/>
  <c r="F543" i="13" s="1"/>
  <c r="D542" i="13"/>
  <c r="F542" i="13" s="1"/>
  <c r="D541" i="13"/>
  <c r="F541" i="13" s="1"/>
  <c r="D540" i="13"/>
  <c r="F540" i="13" s="1"/>
  <c r="D539" i="13"/>
  <c r="F539" i="13" s="1"/>
  <c r="D538" i="13"/>
  <c r="F538" i="13" s="1"/>
  <c r="D537" i="13"/>
  <c r="F537" i="13" s="1"/>
  <c r="D536" i="13"/>
  <c r="F536" i="13" s="1"/>
  <c r="D535" i="13"/>
  <c r="F535" i="13" s="1"/>
  <c r="D534" i="13"/>
  <c r="F534" i="13" s="1"/>
  <c r="D533" i="13"/>
  <c r="F533" i="13" s="1"/>
  <c r="D532" i="13"/>
  <c r="F532" i="13" s="1"/>
  <c r="D531" i="13"/>
  <c r="F531" i="13" s="1"/>
  <c r="D530" i="13"/>
  <c r="F530" i="13" s="1"/>
  <c r="D529" i="13"/>
  <c r="F529" i="13" s="1"/>
  <c r="D528" i="13"/>
  <c r="F528" i="13" s="1"/>
  <c r="D527" i="13"/>
  <c r="F527" i="13" s="1"/>
  <c r="D526" i="13"/>
  <c r="F526" i="13" s="1"/>
  <c r="D525" i="13"/>
  <c r="F525" i="13" s="1"/>
  <c r="D524" i="13"/>
  <c r="F524" i="13" s="1"/>
  <c r="D523" i="13"/>
  <c r="F523" i="13" s="1"/>
  <c r="D522" i="13"/>
  <c r="F522" i="13" s="1"/>
  <c r="D521" i="13"/>
  <c r="F521" i="13" s="1"/>
  <c r="D520" i="13"/>
  <c r="F520" i="13" s="1"/>
  <c r="D519" i="13"/>
  <c r="F519" i="13" s="1"/>
  <c r="D518" i="13"/>
  <c r="F518" i="13" s="1"/>
  <c r="D517" i="13"/>
  <c r="F517" i="13" s="1"/>
  <c r="D516" i="13"/>
  <c r="F516" i="13" s="1"/>
  <c r="D515" i="13"/>
  <c r="F515" i="13" s="1"/>
  <c r="D514" i="13"/>
  <c r="F514" i="13" s="1"/>
  <c r="D513" i="13"/>
  <c r="F513" i="13" s="1"/>
  <c r="D512" i="13"/>
  <c r="F512" i="13" s="1"/>
  <c r="D511" i="13"/>
  <c r="F511" i="13" s="1"/>
  <c r="D510" i="13"/>
  <c r="F510" i="13" s="1"/>
  <c r="D509" i="13"/>
  <c r="F509" i="13" s="1"/>
  <c r="D508" i="13"/>
  <c r="F508" i="13" s="1"/>
  <c r="D507" i="13"/>
  <c r="F507" i="13" s="1"/>
  <c r="D506" i="13"/>
  <c r="F506" i="13" s="1"/>
  <c r="D505" i="13"/>
  <c r="F505" i="13" s="1"/>
  <c r="D504" i="13"/>
  <c r="F504" i="13" s="1"/>
  <c r="D503" i="13"/>
  <c r="F503" i="13" s="1"/>
  <c r="D502" i="13"/>
  <c r="F502" i="13" s="1"/>
  <c r="D501" i="13"/>
  <c r="F501" i="13" s="1"/>
  <c r="D500" i="13"/>
  <c r="F500" i="13" s="1"/>
  <c r="D499" i="13"/>
  <c r="F499" i="13" s="1"/>
  <c r="D498" i="13"/>
  <c r="F498" i="13" s="1"/>
  <c r="D497" i="13"/>
  <c r="F497" i="13" s="1"/>
  <c r="D496" i="13"/>
  <c r="F496" i="13" s="1"/>
  <c r="D495" i="13"/>
  <c r="F495" i="13" s="1"/>
  <c r="D494" i="13"/>
  <c r="F494" i="13" s="1"/>
  <c r="D493" i="13"/>
  <c r="F493" i="13" s="1"/>
  <c r="D492" i="13"/>
  <c r="F492" i="13" s="1"/>
  <c r="D491" i="13"/>
  <c r="F491" i="13" s="1"/>
  <c r="D490" i="13"/>
  <c r="F490" i="13" s="1"/>
  <c r="D489" i="13"/>
  <c r="F489" i="13" s="1"/>
  <c r="D488" i="13"/>
  <c r="F488" i="13" s="1"/>
  <c r="D487" i="13"/>
  <c r="F487" i="13" s="1"/>
  <c r="D486" i="13"/>
  <c r="F486" i="13" s="1"/>
  <c r="D485" i="13"/>
  <c r="F485" i="13" s="1"/>
  <c r="D484" i="13"/>
  <c r="F484" i="13" s="1"/>
  <c r="D483" i="13"/>
  <c r="F483" i="13" s="1"/>
  <c r="D482" i="13"/>
  <c r="F482" i="13" s="1"/>
  <c r="D481" i="13"/>
  <c r="F481" i="13" s="1"/>
  <c r="D480" i="13"/>
  <c r="F480" i="13" s="1"/>
  <c r="D479" i="13"/>
  <c r="F479" i="13" s="1"/>
  <c r="D478" i="13"/>
  <c r="F478" i="13" s="1"/>
  <c r="D477" i="13"/>
  <c r="F477" i="13" s="1"/>
  <c r="D476" i="13"/>
  <c r="F476" i="13" s="1"/>
  <c r="D475" i="13"/>
  <c r="F475" i="13" s="1"/>
  <c r="D474" i="13"/>
  <c r="F474" i="13" s="1"/>
  <c r="D473" i="13"/>
  <c r="F473" i="13" s="1"/>
  <c r="D472" i="13"/>
  <c r="F472" i="13" s="1"/>
  <c r="D471" i="13"/>
  <c r="F471" i="13" s="1"/>
  <c r="D470" i="13"/>
  <c r="F470" i="13" s="1"/>
  <c r="D469" i="13"/>
  <c r="F469" i="13" s="1"/>
  <c r="D468" i="13"/>
  <c r="F468" i="13" s="1"/>
  <c r="D467" i="13"/>
  <c r="F467" i="13" s="1"/>
  <c r="D466" i="13"/>
  <c r="F466" i="13" s="1"/>
  <c r="D465" i="13"/>
  <c r="F465" i="13" s="1"/>
  <c r="D464" i="13"/>
  <c r="F464" i="13" s="1"/>
  <c r="D463" i="13"/>
  <c r="F463" i="13" s="1"/>
  <c r="D462" i="13"/>
  <c r="F462" i="13" s="1"/>
  <c r="D461" i="13"/>
  <c r="F461" i="13" s="1"/>
  <c r="D460" i="13"/>
  <c r="F460" i="13" s="1"/>
  <c r="D459" i="13"/>
  <c r="F459" i="13" s="1"/>
  <c r="D458" i="13"/>
  <c r="F458" i="13" s="1"/>
  <c r="D457" i="13"/>
  <c r="F457" i="13" s="1"/>
  <c r="D456" i="13"/>
  <c r="F456" i="13" s="1"/>
  <c r="D455" i="13"/>
  <c r="F455" i="13" s="1"/>
  <c r="D454" i="13"/>
  <c r="F454" i="13" s="1"/>
  <c r="D453" i="13"/>
  <c r="F453" i="13" s="1"/>
  <c r="D452" i="13"/>
  <c r="F452" i="13" s="1"/>
  <c r="D451" i="13"/>
  <c r="F451" i="13" s="1"/>
  <c r="D450" i="13"/>
  <c r="F450" i="13" s="1"/>
  <c r="D449" i="13"/>
  <c r="F449" i="13" s="1"/>
  <c r="D448" i="13"/>
  <c r="F448" i="13" s="1"/>
  <c r="D447" i="13"/>
  <c r="F447" i="13" s="1"/>
  <c r="D446" i="13"/>
  <c r="F446" i="13" s="1"/>
  <c r="D445" i="13"/>
  <c r="F445" i="13" s="1"/>
  <c r="D444" i="13"/>
  <c r="F444" i="13" s="1"/>
  <c r="D443" i="13"/>
  <c r="F443" i="13" s="1"/>
  <c r="D442" i="13"/>
  <c r="F442" i="13" s="1"/>
  <c r="D441" i="13"/>
  <c r="F441" i="13" s="1"/>
  <c r="D440" i="13"/>
  <c r="F440" i="13" s="1"/>
  <c r="D439" i="13"/>
  <c r="F439" i="13" s="1"/>
  <c r="D438" i="13"/>
  <c r="F438" i="13" s="1"/>
  <c r="D437" i="13"/>
  <c r="F437" i="13" s="1"/>
  <c r="D436" i="13"/>
  <c r="F436" i="13" s="1"/>
  <c r="D435" i="13"/>
  <c r="F435" i="13" s="1"/>
  <c r="D434" i="13"/>
  <c r="F434" i="13" s="1"/>
  <c r="D433" i="13"/>
  <c r="F433" i="13" s="1"/>
  <c r="D432" i="13"/>
  <c r="F432" i="13" s="1"/>
  <c r="D431" i="13"/>
  <c r="F431" i="13" s="1"/>
  <c r="D430" i="13"/>
  <c r="F430" i="13" s="1"/>
  <c r="D429" i="13"/>
  <c r="F429" i="13" s="1"/>
  <c r="D428" i="13"/>
  <c r="F428" i="13" s="1"/>
  <c r="D427" i="13"/>
  <c r="F427" i="13" s="1"/>
  <c r="D426" i="13"/>
  <c r="F426" i="13" s="1"/>
  <c r="D425" i="13"/>
  <c r="F425" i="13" s="1"/>
  <c r="D424" i="13"/>
  <c r="F424" i="13" s="1"/>
  <c r="D423" i="13"/>
  <c r="F423" i="13" s="1"/>
  <c r="D422" i="13"/>
  <c r="F422" i="13" s="1"/>
  <c r="D421" i="13"/>
  <c r="F421" i="13" s="1"/>
  <c r="D420" i="13"/>
  <c r="F420" i="13" s="1"/>
  <c r="D419" i="13"/>
  <c r="F419" i="13" s="1"/>
  <c r="D418" i="13"/>
  <c r="F418" i="13" s="1"/>
  <c r="D417" i="13"/>
  <c r="F417" i="13" s="1"/>
  <c r="D416" i="13"/>
  <c r="F416" i="13" s="1"/>
  <c r="D415" i="13"/>
  <c r="F415" i="13" s="1"/>
  <c r="D414" i="13"/>
  <c r="F414" i="13" s="1"/>
  <c r="D413" i="13"/>
  <c r="F413" i="13" s="1"/>
  <c r="D412" i="13"/>
  <c r="F412" i="13" s="1"/>
  <c r="D411" i="13"/>
  <c r="F411" i="13" s="1"/>
  <c r="D410" i="13"/>
  <c r="F410" i="13" s="1"/>
  <c r="D409" i="13"/>
  <c r="F409" i="13" s="1"/>
  <c r="D408" i="13"/>
  <c r="F408" i="13" s="1"/>
  <c r="D407" i="13"/>
  <c r="F407" i="13" s="1"/>
  <c r="D406" i="13"/>
  <c r="F406" i="13" s="1"/>
  <c r="D405" i="13"/>
  <c r="F405" i="13" s="1"/>
  <c r="D404" i="13"/>
  <c r="F404" i="13" s="1"/>
  <c r="D403" i="13"/>
  <c r="F403" i="13" s="1"/>
  <c r="D402" i="13"/>
  <c r="F402" i="13" s="1"/>
  <c r="D401" i="13"/>
  <c r="F401" i="13" s="1"/>
  <c r="D400" i="13"/>
  <c r="F400" i="13" s="1"/>
  <c r="D399" i="13"/>
  <c r="F399" i="13" s="1"/>
  <c r="D398" i="13"/>
  <c r="F398" i="13" s="1"/>
  <c r="D397" i="13"/>
  <c r="F397" i="13" s="1"/>
  <c r="D396" i="13"/>
  <c r="F396" i="13" s="1"/>
  <c r="D395" i="13"/>
  <c r="F395" i="13" s="1"/>
  <c r="D394" i="13"/>
  <c r="F394" i="13" s="1"/>
  <c r="D393" i="13"/>
  <c r="F393" i="13" s="1"/>
  <c r="D392" i="13"/>
  <c r="F392" i="13" s="1"/>
  <c r="D391" i="13"/>
  <c r="F391" i="13" s="1"/>
  <c r="D390" i="13"/>
  <c r="F390" i="13" s="1"/>
  <c r="D389" i="13"/>
  <c r="F389" i="13" s="1"/>
  <c r="D388" i="13"/>
  <c r="F388" i="13" s="1"/>
  <c r="D387" i="13"/>
  <c r="F387" i="13" s="1"/>
  <c r="D386" i="13"/>
  <c r="F386" i="13" s="1"/>
  <c r="D385" i="13"/>
  <c r="F385" i="13" s="1"/>
  <c r="D384" i="13"/>
  <c r="F384" i="13" s="1"/>
  <c r="D383" i="13"/>
  <c r="F383" i="13" s="1"/>
  <c r="D382" i="13"/>
  <c r="F382" i="13" s="1"/>
  <c r="D381" i="13"/>
  <c r="F381" i="13" s="1"/>
  <c r="D380" i="13"/>
  <c r="F380" i="13" s="1"/>
  <c r="D379" i="13"/>
  <c r="F379" i="13" s="1"/>
  <c r="D378" i="13"/>
  <c r="F378" i="13" s="1"/>
  <c r="D377" i="13"/>
  <c r="F377" i="13" s="1"/>
  <c r="D376" i="13"/>
  <c r="F376" i="13" s="1"/>
  <c r="D375" i="13"/>
  <c r="F375" i="13" s="1"/>
  <c r="D374" i="13"/>
  <c r="F374" i="13" s="1"/>
  <c r="D373" i="13"/>
  <c r="F373" i="13" s="1"/>
  <c r="D372" i="13"/>
  <c r="F372" i="13" s="1"/>
  <c r="D371" i="13"/>
  <c r="F371" i="13" s="1"/>
  <c r="D370" i="13"/>
  <c r="F370" i="13" s="1"/>
  <c r="D369" i="13"/>
  <c r="F369" i="13" s="1"/>
  <c r="D368" i="13"/>
  <c r="F368" i="13" s="1"/>
  <c r="D367" i="13"/>
  <c r="F367" i="13" s="1"/>
  <c r="D366" i="13"/>
  <c r="F366" i="13" s="1"/>
  <c r="D365" i="13"/>
  <c r="F365" i="13" s="1"/>
  <c r="D364" i="13"/>
  <c r="F364" i="13" s="1"/>
  <c r="D363" i="13"/>
  <c r="F363" i="13" s="1"/>
  <c r="D362" i="13"/>
  <c r="F362" i="13" s="1"/>
  <c r="D361" i="13"/>
  <c r="F361" i="13" s="1"/>
  <c r="D360" i="13"/>
  <c r="F360" i="13" s="1"/>
  <c r="D359" i="13"/>
  <c r="F359" i="13" s="1"/>
  <c r="D358" i="13"/>
  <c r="F358" i="13" s="1"/>
  <c r="D357" i="13"/>
  <c r="F357" i="13" s="1"/>
  <c r="D356" i="13"/>
  <c r="F356" i="13" s="1"/>
  <c r="D355" i="13"/>
  <c r="F355" i="13" s="1"/>
  <c r="D354" i="13"/>
  <c r="F354" i="13" s="1"/>
  <c r="D353" i="13"/>
  <c r="F353" i="13" s="1"/>
  <c r="D352" i="13"/>
  <c r="F352" i="13" s="1"/>
  <c r="D351" i="13"/>
  <c r="F351" i="13" s="1"/>
  <c r="D350" i="13"/>
  <c r="F350" i="13" s="1"/>
  <c r="D349" i="13"/>
  <c r="F349" i="13" s="1"/>
  <c r="D348" i="13"/>
  <c r="F348" i="13" s="1"/>
  <c r="D347" i="13"/>
  <c r="F347" i="13" s="1"/>
  <c r="D346" i="13"/>
  <c r="F346" i="13" s="1"/>
  <c r="D345" i="13"/>
  <c r="F345" i="13" s="1"/>
  <c r="D344" i="13"/>
  <c r="F344" i="13" s="1"/>
  <c r="D343" i="13"/>
  <c r="F343" i="13" s="1"/>
  <c r="D342" i="13"/>
  <c r="F342" i="13" s="1"/>
  <c r="D341" i="13"/>
  <c r="F341" i="13" s="1"/>
  <c r="D340" i="13"/>
  <c r="F340" i="13" s="1"/>
  <c r="D339" i="13"/>
  <c r="F339" i="13" s="1"/>
  <c r="D338" i="13"/>
  <c r="F338" i="13" s="1"/>
  <c r="D337" i="13"/>
  <c r="F337" i="13" s="1"/>
  <c r="D336" i="13"/>
  <c r="F336" i="13" s="1"/>
  <c r="D335" i="13"/>
  <c r="F335" i="13" s="1"/>
  <c r="D334" i="13"/>
  <c r="F334" i="13" s="1"/>
  <c r="D333" i="13"/>
  <c r="F333" i="13" s="1"/>
  <c r="D332" i="13"/>
  <c r="F332" i="13" s="1"/>
  <c r="D331" i="13"/>
  <c r="F331" i="13" s="1"/>
  <c r="D330" i="13"/>
  <c r="F330" i="13" s="1"/>
  <c r="D329" i="13"/>
  <c r="F329" i="13" s="1"/>
  <c r="D328" i="13"/>
  <c r="F328" i="13" s="1"/>
  <c r="D327" i="13"/>
  <c r="F327" i="13" s="1"/>
  <c r="D326" i="13"/>
  <c r="F326" i="13" s="1"/>
  <c r="D325" i="13"/>
  <c r="F325" i="13" s="1"/>
  <c r="D324" i="13"/>
  <c r="F324" i="13" s="1"/>
  <c r="D323" i="13"/>
  <c r="F323" i="13" s="1"/>
  <c r="D322" i="13"/>
  <c r="F322" i="13" s="1"/>
  <c r="D321" i="13"/>
  <c r="F321" i="13" s="1"/>
  <c r="D320" i="13"/>
  <c r="F320" i="13" s="1"/>
  <c r="D319" i="13"/>
  <c r="F319" i="13" s="1"/>
  <c r="D318" i="13"/>
  <c r="F318" i="13" s="1"/>
  <c r="D317" i="13"/>
  <c r="F317" i="13" s="1"/>
  <c r="D316" i="13"/>
  <c r="F316" i="13" s="1"/>
  <c r="D315" i="13"/>
  <c r="F315" i="13" s="1"/>
  <c r="D314" i="13"/>
  <c r="F314" i="13" s="1"/>
  <c r="D313" i="13"/>
  <c r="F313" i="13" s="1"/>
  <c r="D312" i="13"/>
  <c r="F312" i="13" s="1"/>
  <c r="D311" i="13"/>
  <c r="F311" i="13" s="1"/>
  <c r="D310" i="13"/>
  <c r="F310" i="13" s="1"/>
  <c r="D309" i="13"/>
  <c r="F309" i="13" s="1"/>
  <c r="D308" i="13"/>
  <c r="F308" i="13" s="1"/>
  <c r="D307" i="13"/>
  <c r="F307" i="13" s="1"/>
  <c r="D306" i="13"/>
  <c r="F306" i="13" s="1"/>
  <c r="D305" i="13"/>
  <c r="F305" i="13" s="1"/>
  <c r="D304" i="13"/>
  <c r="F304" i="13" s="1"/>
  <c r="D303" i="13"/>
  <c r="F303" i="13" s="1"/>
  <c r="D302" i="13"/>
  <c r="F302" i="13" s="1"/>
  <c r="D301" i="13"/>
  <c r="F301" i="13" s="1"/>
  <c r="D300" i="13"/>
  <c r="F300" i="13" s="1"/>
  <c r="D299" i="13"/>
  <c r="F299" i="13" s="1"/>
  <c r="D298" i="13"/>
  <c r="F298" i="13" s="1"/>
  <c r="D297" i="13"/>
  <c r="F297" i="13" s="1"/>
  <c r="D296" i="13"/>
  <c r="F296" i="13" s="1"/>
  <c r="D295" i="13"/>
  <c r="F295" i="13" s="1"/>
  <c r="D294" i="13"/>
  <c r="F294" i="13" s="1"/>
  <c r="D293" i="13"/>
  <c r="F293" i="13" s="1"/>
  <c r="D292" i="13"/>
  <c r="F292" i="13" s="1"/>
  <c r="D291" i="13"/>
  <c r="F291" i="13" s="1"/>
  <c r="D290" i="13"/>
  <c r="F290" i="13" s="1"/>
  <c r="D289" i="13"/>
  <c r="F289" i="13" s="1"/>
  <c r="D288" i="13"/>
  <c r="F288" i="13" s="1"/>
  <c r="D287" i="13"/>
  <c r="F287" i="13" s="1"/>
  <c r="D286" i="13"/>
  <c r="F286" i="13" s="1"/>
  <c r="D285" i="13"/>
  <c r="F285" i="13" s="1"/>
  <c r="D284" i="13"/>
  <c r="F284" i="13" s="1"/>
  <c r="D283" i="13"/>
  <c r="F283" i="13" s="1"/>
  <c r="D282" i="13"/>
  <c r="F282" i="13" s="1"/>
  <c r="D281" i="13"/>
  <c r="F281" i="13" s="1"/>
  <c r="D280" i="13"/>
  <c r="F280" i="13" s="1"/>
  <c r="D279" i="13"/>
  <c r="F279" i="13" s="1"/>
  <c r="D278" i="13"/>
  <c r="F278" i="13" s="1"/>
  <c r="D277" i="13"/>
  <c r="F277" i="13" s="1"/>
  <c r="D276" i="13"/>
  <c r="F276" i="13" s="1"/>
  <c r="D275" i="13"/>
  <c r="F275" i="13" s="1"/>
  <c r="D274" i="13"/>
  <c r="F274" i="13" s="1"/>
  <c r="D273" i="13"/>
  <c r="F273" i="13" s="1"/>
  <c r="D272" i="13"/>
  <c r="F272" i="13" s="1"/>
  <c r="D271" i="13"/>
  <c r="F271" i="13" s="1"/>
  <c r="D270" i="13"/>
  <c r="F270" i="13" s="1"/>
  <c r="D269" i="13"/>
  <c r="F269" i="13" s="1"/>
  <c r="D268" i="13"/>
  <c r="F268" i="13" s="1"/>
  <c r="D267" i="13"/>
  <c r="F267" i="13" s="1"/>
  <c r="D266" i="13"/>
  <c r="F266" i="13" s="1"/>
  <c r="D265" i="13"/>
  <c r="F265" i="13" s="1"/>
  <c r="D264" i="13"/>
  <c r="F264" i="13" s="1"/>
  <c r="D263" i="13"/>
  <c r="F263" i="13" s="1"/>
  <c r="D262" i="13"/>
  <c r="F262" i="13" s="1"/>
  <c r="D261" i="13"/>
  <c r="F261" i="13" s="1"/>
  <c r="F260" i="13"/>
  <c r="D260" i="13"/>
  <c r="D259" i="13"/>
  <c r="F259" i="13" s="1"/>
  <c r="D258" i="13"/>
  <c r="F258" i="13" s="1"/>
  <c r="D257" i="13"/>
  <c r="F257" i="13" s="1"/>
  <c r="D256" i="13"/>
  <c r="F256" i="13" s="1"/>
  <c r="D255" i="13"/>
  <c r="F255" i="13" s="1"/>
  <c r="D254" i="13"/>
  <c r="F254" i="13" s="1"/>
  <c r="D253" i="13"/>
  <c r="F253" i="13" s="1"/>
  <c r="D252" i="13"/>
  <c r="F252" i="13" s="1"/>
  <c r="D251" i="13"/>
  <c r="F251" i="13" s="1"/>
  <c r="D250" i="13"/>
  <c r="F250" i="13" s="1"/>
  <c r="D249" i="13"/>
  <c r="F249" i="13" s="1"/>
  <c r="D248" i="13"/>
  <c r="F248" i="13" s="1"/>
  <c r="D247" i="13"/>
  <c r="F247" i="13" s="1"/>
  <c r="D246" i="13"/>
  <c r="F246" i="13" s="1"/>
  <c r="D245" i="13"/>
  <c r="F245" i="13" s="1"/>
  <c r="D244" i="13"/>
  <c r="F244" i="13" s="1"/>
  <c r="D243" i="13"/>
  <c r="F243" i="13" s="1"/>
  <c r="D242" i="13"/>
  <c r="F242" i="13" s="1"/>
  <c r="D241" i="13"/>
  <c r="F241" i="13" s="1"/>
  <c r="D240" i="13"/>
  <c r="F240" i="13" s="1"/>
  <c r="D239" i="13"/>
  <c r="F239" i="13" s="1"/>
  <c r="D238" i="13"/>
  <c r="F238" i="13" s="1"/>
  <c r="D237" i="13"/>
  <c r="F237" i="13" s="1"/>
  <c r="D236" i="13"/>
  <c r="F236" i="13" s="1"/>
  <c r="D235" i="13"/>
  <c r="F235" i="13" s="1"/>
  <c r="D234" i="13"/>
  <c r="F234" i="13" s="1"/>
  <c r="D233" i="13"/>
  <c r="F233" i="13" s="1"/>
  <c r="D232" i="13"/>
  <c r="F232" i="13" s="1"/>
  <c r="D231" i="13"/>
  <c r="F231" i="13" s="1"/>
  <c r="D230" i="13"/>
  <c r="F230" i="13" s="1"/>
  <c r="D229" i="13"/>
  <c r="F229" i="13" s="1"/>
  <c r="D228" i="13"/>
  <c r="F228" i="13" s="1"/>
  <c r="D227" i="13"/>
  <c r="F227" i="13" s="1"/>
  <c r="D226" i="13"/>
  <c r="F226" i="13" s="1"/>
  <c r="D225" i="13"/>
  <c r="F225" i="13" s="1"/>
  <c r="D224" i="13"/>
  <c r="F224" i="13" s="1"/>
  <c r="D223" i="13"/>
  <c r="F223" i="13" s="1"/>
  <c r="D222" i="13"/>
  <c r="F222" i="13" s="1"/>
  <c r="D221" i="13"/>
  <c r="F221" i="13" s="1"/>
  <c r="D220" i="13"/>
  <c r="F220" i="13" s="1"/>
  <c r="D219" i="13"/>
  <c r="F219" i="13" s="1"/>
  <c r="D218" i="13"/>
  <c r="F218" i="13" s="1"/>
  <c r="D217" i="13"/>
  <c r="F217" i="13" s="1"/>
  <c r="D216" i="13"/>
  <c r="F216" i="13" s="1"/>
  <c r="D215" i="13"/>
  <c r="F215" i="13" s="1"/>
  <c r="D214" i="13"/>
  <c r="F214" i="13" s="1"/>
  <c r="D213" i="13"/>
  <c r="F213" i="13" s="1"/>
  <c r="D212" i="13"/>
  <c r="F212" i="13" s="1"/>
  <c r="D211" i="13"/>
  <c r="F211" i="13" s="1"/>
  <c r="D210" i="13"/>
  <c r="F210" i="13" s="1"/>
  <c r="D209" i="13"/>
  <c r="F209" i="13" s="1"/>
  <c r="D208" i="13"/>
  <c r="F208" i="13" s="1"/>
  <c r="D207" i="13"/>
  <c r="F207" i="13" s="1"/>
  <c r="D206" i="13"/>
  <c r="F206" i="13" s="1"/>
  <c r="D205" i="13"/>
  <c r="F205" i="13" s="1"/>
  <c r="D204" i="13"/>
  <c r="F204" i="13" s="1"/>
  <c r="D203" i="13"/>
  <c r="F203" i="13" s="1"/>
  <c r="D202" i="13"/>
  <c r="F202" i="13" s="1"/>
  <c r="D201" i="13"/>
  <c r="F201" i="13" s="1"/>
  <c r="D200" i="13"/>
  <c r="F200" i="13" s="1"/>
  <c r="D199" i="13"/>
  <c r="F199" i="13" s="1"/>
  <c r="D198" i="13"/>
  <c r="F198" i="13" s="1"/>
  <c r="D197" i="13"/>
  <c r="F197" i="13" s="1"/>
  <c r="D196" i="13"/>
  <c r="F196" i="13" s="1"/>
  <c r="D195" i="13"/>
  <c r="F195" i="13" s="1"/>
  <c r="D194" i="13"/>
  <c r="F194" i="13" s="1"/>
  <c r="D193" i="13"/>
  <c r="F193" i="13" s="1"/>
  <c r="D192" i="13"/>
  <c r="F192" i="13" s="1"/>
  <c r="D191" i="13"/>
  <c r="F191" i="13" s="1"/>
  <c r="D190" i="13"/>
  <c r="F190" i="13" s="1"/>
  <c r="D189" i="13"/>
  <c r="F189" i="13" s="1"/>
  <c r="D188" i="13"/>
  <c r="F188" i="13" s="1"/>
  <c r="D187" i="13"/>
  <c r="F187" i="13" s="1"/>
  <c r="D186" i="13"/>
  <c r="F186" i="13" s="1"/>
  <c r="D185" i="13"/>
  <c r="F185" i="13" s="1"/>
  <c r="D184" i="13"/>
  <c r="F184" i="13" s="1"/>
  <c r="D183" i="13"/>
  <c r="F183" i="13" s="1"/>
  <c r="D182" i="13"/>
  <c r="F182" i="13" s="1"/>
  <c r="D181" i="13"/>
  <c r="F181" i="13" s="1"/>
  <c r="D180" i="13"/>
  <c r="F180" i="13" s="1"/>
  <c r="D179" i="13"/>
  <c r="F179" i="13" s="1"/>
  <c r="D178" i="13"/>
  <c r="F178" i="13" s="1"/>
  <c r="D177" i="13"/>
  <c r="F177" i="13" s="1"/>
  <c r="D176" i="13"/>
  <c r="F176" i="13" s="1"/>
  <c r="D175" i="13"/>
  <c r="F175" i="13" s="1"/>
  <c r="D174" i="13"/>
  <c r="F174" i="13" s="1"/>
  <c r="D173" i="13"/>
  <c r="F173" i="13" s="1"/>
  <c r="D172" i="13"/>
  <c r="F172" i="13" s="1"/>
  <c r="D171" i="13"/>
  <c r="F171" i="13" s="1"/>
  <c r="D170" i="13"/>
  <c r="F170" i="13" s="1"/>
  <c r="D169" i="13"/>
  <c r="F169" i="13" s="1"/>
  <c r="D168" i="13"/>
  <c r="F168" i="13" s="1"/>
  <c r="D167" i="13"/>
  <c r="F167" i="13" s="1"/>
  <c r="D166" i="13"/>
  <c r="F166" i="13" s="1"/>
  <c r="D165" i="13"/>
  <c r="F165" i="13" s="1"/>
  <c r="D164" i="13"/>
  <c r="F164" i="13" s="1"/>
  <c r="D163" i="13"/>
  <c r="F163" i="13" s="1"/>
  <c r="D162" i="13"/>
  <c r="F162" i="13" s="1"/>
  <c r="D161" i="13"/>
  <c r="F161" i="13" s="1"/>
  <c r="D160" i="13"/>
  <c r="F160" i="13" s="1"/>
  <c r="D159" i="13"/>
  <c r="F159" i="13" s="1"/>
  <c r="D158" i="13"/>
  <c r="F158" i="13" s="1"/>
  <c r="D157" i="13"/>
  <c r="F157" i="13" s="1"/>
  <c r="D156" i="13"/>
  <c r="F156" i="13" s="1"/>
  <c r="D155" i="13"/>
  <c r="F155" i="13" s="1"/>
  <c r="D154" i="13"/>
  <c r="F154" i="13" s="1"/>
  <c r="D153" i="13"/>
  <c r="F153" i="13" s="1"/>
  <c r="D152" i="13"/>
  <c r="F152" i="13" s="1"/>
  <c r="D151" i="13"/>
  <c r="F151" i="13" s="1"/>
  <c r="D150" i="13"/>
  <c r="F150" i="13" s="1"/>
  <c r="D149" i="13"/>
  <c r="F149" i="13" s="1"/>
  <c r="D148" i="13"/>
  <c r="F148" i="13" s="1"/>
  <c r="D147" i="13"/>
  <c r="F147" i="13" s="1"/>
  <c r="D146" i="13"/>
  <c r="F146" i="13" s="1"/>
  <c r="D145" i="13"/>
  <c r="F145" i="13" s="1"/>
  <c r="D144" i="13"/>
  <c r="F144" i="13" s="1"/>
  <c r="D143" i="13"/>
  <c r="F143" i="13" s="1"/>
  <c r="D142" i="13"/>
  <c r="F142" i="13" s="1"/>
  <c r="D141" i="13"/>
  <c r="F141" i="13" s="1"/>
  <c r="D140" i="13"/>
  <c r="F140" i="13" s="1"/>
  <c r="D139" i="13"/>
  <c r="F139" i="13" s="1"/>
  <c r="D138" i="13"/>
  <c r="F138" i="13" s="1"/>
  <c r="D137" i="13"/>
  <c r="F137" i="13" s="1"/>
  <c r="D136" i="13"/>
  <c r="F136" i="13" s="1"/>
  <c r="D135" i="13"/>
  <c r="F135" i="13" s="1"/>
  <c r="D134" i="13"/>
  <c r="F134" i="13" s="1"/>
  <c r="D133" i="13"/>
  <c r="F133" i="13" s="1"/>
  <c r="D132" i="13"/>
  <c r="F132" i="13" s="1"/>
  <c r="D131" i="13"/>
  <c r="F131" i="13" s="1"/>
  <c r="D130" i="13"/>
  <c r="F130" i="13" s="1"/>
  <c r="D129" i="13"/>
  <c r="F129" i="13" s="1"/>
  <c r="D128" i="13"/>
  <c r="F128" i="13" s="1"/>
  <c r="D127" i="13"/>
  <c r="F127" i="13" s="1"/>
  <c r="D126" i="13"/>
  <c r="F126" i="13" s="1"/>
  <c r="D125" i="13"/>
  <c r="F125" i="13" s="1"/>
  <c r="D124" i="13"/>
  <c r="F124" i="13" s="1"/>
  <c r="D123" i="13"/>
  <c r="F123" i="13" s="1"/>
  <c r="D122" i="13"/>
  <c r="F122" i="13" s="1"/>
  <c r="D121" i="13"/>
  <c r="F121" i="13" s="1"/>
  <c r="D120" i="13"/>
  <c r="F120" i="13" s="1"/>
  <c r="D119" i="13"/>
  <c r="F119" i="13" s="1"/>
  <c r="D118" i="13"/>
  <c r="F118" i="13" s="1"/>
  <c r="D117" i="13"/>
  <c r="F117" i="13" s="1"/>
  <c r="D116" i="13"/>
  <c r="F116" i="13" s="1"/>
  <c r="D115" i="13"/>
  <c r="F115" i="13" s="1"/>
  <c r="D114" i="13"/>
  <c r="F114" i="13" s="1"/>
  <c r="D113" i="13"/>
  <c r="F113" i="13" s="1"/>
  <c r="D112" i="13"/>
  <c r="F112" i="13" s="1"/>
  <c r="D111" i="13"/>
  <c r="F111" i="13" s="1"/>
  <c r="D110" i="13"/>
  <c r="F110" i="13" s="1"/>
  <c r="D109" i="13"/>
  <c r="F109" i="13" s="1"/>
  <c r="D108" i="13"/>
  <c r="F108" i="13" s="1"/>
  <c r="D107" i="13"/>
  <c r="F107" i="13" s="1"/>
  <c r="D106" i="13"/>
  <c r="F106" i="13" s="1"/>
  <c r="D105" i="13"/>
  <c r="F105" i="13" s="1"/>
  <c r="D104" i="13"/>
  <c r="F104" i="13" s="1"/>
  <c r="D103" i="13"/>
  <c r="F103" i="13" s="1"/>
  <c r="D102" i="13"/>
  <c r="F102" i="13" s="1"/>
  <c r="D101" i="13"/>
  <c r="F101" i="13" s="1"/>
  <c r="D100" i="13"/>
  <c r="F100" i="13" s="1"/>
  <c r="D99" i="13"/>
  <c r="F99" i="13" s="1"/>
  <c r="D98" i="13"/>
  <c r="F98" i="13" s="1"/>
  <c r="D97" i="13"/>
  <c r="F97" i="13" s="1"/>
  <c r="D96" i="13"/>
  <c r="F96" i="13" s="1"/>
  <c r="D95" i="13"/>
  <c r="F95" i="13" s="1"/>
  <c r="D94" i="13"/>
  <c r="F94" i="13" s="1"/>
  <c r="D93" i="13"/>
  <c r="F93" i="13" s="1"/>
  <c r="D92" i="13"/>
  <c r="F92" i="13" s="1"/>
  <c r="D91" i="13"/>
  <c r="F91" i="13" s="1"/>
  <c r="D90" i="13"/>
  <c r="F90" i="13" s="1"/>
  <c r="D89" i="13"/>
  <c r="F89" i="13" s="1"/>
  <c r="D88" i="13"/>
  <c r="F88" i="13" s="1"/>
  <c r="D87" i="13"/>
  <c r="F87" i="13" s="1"/>
  <c r="D86" i="13"/>
  <c r="F86" i="13" s="1"/>
  <c r="D85" i="13"/>
  <c r="F85" i="13" s="1"/>
  <c r="D84" i="13"/>
  <c r="F84" i="13" s="1"/>
  <c r="D83" i="13"/>
  <c r="F83" i="13" s="1"/>
  <c r="D82" i="13"/>
  <c r="F82" i="13" s="1"/>
  <c r="D81" i="13"/>
  <c r="F81" i="13" s="1"/>
  <c r="D80" i="13"/>
  <c r="F80" i="13" s="1"/>
  <c r="D79" i="13"/>
  <c r="F79" i="13" s="1"/>
  <c r="D78" i="13"/>
  <c r="F78" i="13" s="1"/>
  <c r="D77" i="13"/>
  <c r="F77" i="13" s="1"/>
  <c r="D76" i="13"/>
  <c r="F76" i="13" s="1"/>
  <c r="D75" i="13"/>
  <c r="F75" i="13" s="1"/>
  <c r="D74" i="13"/>
  <c r="F74" i="13" s="1"/>
  <c r="D73" i="13"/>
  <c r="F73" i="13" s="1"/>
  <c r="D72" i="13"/>
  <c r="F72" i="13" s="1"/>
  <c r="D71" i="13"/>
  <c r="F71" i="13" s="1"/>
  <c r="D70" i="13"/>
  <c r="F70" i="13" s="1"/>
  <c r="D69" i="13"/>
  <c r="F69" i="13" s="1"/>
  <c r="D68" i="13"/>
  <c r="F68" i="13" s="1"/>
  <c r="D67" i="13"/>
  <c r="F67" i="13" s="1"/>
  <c r="D66" i="13"/>
  <c r="F66" i="13" s="1"/>
  <c r="D65" i="13"/>
  <c r="F65" i="13" s="1"/>
  <c r="D64" i="13"/>
  <c r="F64" i="13" s="1"/>
  <c r="D63" i="13"/>
  <c r="F63" i="13" s="1"/>
  <c r="D62" i="13"/>
  <c r="F62" i="13" s="1"/>
  <c r="D61" i="13"/>
  <c r="F61" i="13" s="1"/>
  <c r="D60" i="13"/>
  <c r="F60" i="13" s="1"/>
  <c r="D59" i="13"/>
  <c r="F59" i="13" s="1"/>
  <c r="D58" i="13"/>
  <c r="F58" i="13" s="1"/>
  <c r="D57" i="13"/>
  <c r="F57" i="13" s="1"/>
  <c r="D56" i="13"/>
  <c r="F56" i="13" s="1"/>
  <c r="D55" i="13"/>
  <c r="F55" i="13" s="1"/>
  <c r="D54" i="13"/>
  <c r="F54" i="13" s="1"/>
  <c r="D53" i="13"/>
  <c r="F53" i="13" s="1"/>
  <c r="D52" i="13"/>
  <c r="F52" i="13" s="1"/>
  <c r="D51" i="13"/>
  <c r="F51" i="13" s="1"/>
  <c r="D50" i="13"/>
  <c r="F50" i="13" s="1"/>
  <c r="D49" i="13"/>
  <c r="F49" i="13" s="1"/>
  <c r="D48" i="13"/>
  <c r="F48" i="13" s="1"/>
  <c r="D47" i="13"/>
  <c r="F47" i="13" s="1"/>
  <c r="D46" i="13"/>
  <c r="F46" i="13" s="1"/>
  <c r="D45" i="13"/>
  <c r="F45" i="13" s="1"/>
  <c r="D44" i="13"/>
  <c r="F44" i="13" s="1"/>
  <c r="D43" i="13"/>
  <c r="F43" i="13" s="1"/>
  <c r="D42" i="13"/>
  <c r="F42" i="13" s="1"/>
  <c r="D41" i="13"/>
  <c r="F41" i="13" s="1"/>
  <c r="D40" i="13"/>
  <c r="F40" i="13" s="1"/>
  <c r="D39" i="13"/>
  <c r="F39" i="13" s="1"/>
  <c r="D38" i="13"/>
  <c r="F38" i="13" s="1"/>
  <c r="D37" i="13"/>
  <c r="F37" i="13" s="1"/>
  <c r="D36" i="13"/>
  <c r="F36" i="13" s="1"/>
  <c r="D35" i="13"/>
  <c r="F35" i="13" s="1"/>
  <c r="D34" i="13"/>
  <c r="F34" i="13" s="1"/>
  <c r="D33" i="13"/>
  <c r="F33" i="13" s="1"/>
  <c r="D32" i="13"/>
  <c r="F32" i="13" s="1"/>
  <c r="D31" i="13"/>
  <c r="F31" i="13" s="1"/>
  <c r="D30" i="13"/>
  <c r="F30" i="13" s="1"/>
  <c r="D29" i="13"/>
  <c r="F29" i="13" s="1"/>
  <c r="D28" i="13"/>
  <c r="F28" i="13" s="1"/>
  <c r="D27" i="13"/>
  <c r="F27" i="13" s="1"/>
  <c r="D26" i="13"/>
  <c r="F26" i="13" s="1"/>
  <c r="D25" i="13"/>
  <c r="F25" i="13" s="1"/>
  <c r="D24" i="13"/>
  <c r="F24" i="13" s="1"/>
  <c r="D23" i="13"/>
  <c r="F23" i="13" s="1"/>
  <c r="D22" i="13"/>
  <c r="F22" i="13" s="1"/>
  <c r="D21" i="13"/>
  <c r="F21" i="13" s="1"/>
  <c r="D20" i="13"/>
  <c r="F20" i="13" s="1"/>
  <c r="D19" i="13"/>
  <c r="F19" i="13" s="1"/>
  <c r="D18" i="13"/>
  <c r="F18" i="13" s="1"/>
  <c r="D17" i="13"/>
  <c r="F17" i="13" s="1"/>
  <c r="D16" i="13"/>
  <c r="D15" i="13"/>
  <c r="F15" i="13" s="1"/>
  <c r="D14" i="13"/>
  <c r="F14" i="13" s="1"/>
  <c r="D13" i="13"/>
  <c r="F13" i="13" s="1"/>
  <c r="D12" i="13"/>
  <c r="F12" i="13" s="1"/>
  <c r="D11" i="13"/>
  <c r="F11" i="13" s="1"/>
  <c r="D10" i="13"/>
  <c r="F10" i="13" s="1"/>
  <c r="D9" i="13"/>
  <c r="F9" i="13" s="1"/>
  <c r="D8" i="13"/>
  <c r="F8" i="13" s="1"/>
  <c r="D7" i="13"/>
  <c r="F7" i="13" s="1"/>
  <c r="D6" i="13"/>
  <c r="F6" i="13" s="1"/>
  <c r="H682" i="12"/>
  <c r="E682" i="12"/>
  <c r="E681" i="12"/>
  <c r="H681" i="12" s="1"/>
  <c r="E680" i="12"/>
  <c r="H680" i="12" s="1"/>
  <c r="H679" i="12"/>
  <c r="E679" i="12"/>
  <c r="H678" i="12"/>
  <c r="E678" i="12"/>
  <c r="E677" i="12"/>
  <c r="H677" i="12" s="1"/>
  <c r="E676" i="12"/>
  <c r="H676" i="12" s="1"/>
  <c r="H675" i="12"/>
  <c r="E675" i="12"/>
  <c r="H674" i="12"/>
  <c r="E674" i="12"/>
  <c r="E673" i="12"/>
  <c r="H673" i="12" s="1"/>
  <c r="E672" i="12"/>
  <c r="H672" i="12" s="1"/>
  <c r="H671" i="12"/>
  <c r="E671" i="12"/>
  <c r="H670" i="12"/>
  <c r="E670" i="12"/>
  <c r="E669" i="12"/>
  <c r="H669" i="12" s="1"/>
  <c r="E668" i="12"/>
  <c r="H668" i="12" s="1"/>
  <c r="H667" i="12"/>
  <c r="E667" i="12"/>
  <c r="H666" i="12"/>
  <c r="E666" i="12"/>
  <c r="E665" i="12"/>
  <c r="H665" i="12" s="1"/>
  <c r="E664" i="12"/>
  <c r="H664" i="12" s="1"/>
  <c r="H663" i="12"/>
  <c r="E663" i="12"/>
  <c r="H662" i="12"/>
  <c r="E662" i="12"/>
  <c r="E661" i="12"/>
  <c r="H661" i="12" s="1"/>
  <c r="E660" i="12"/>
  <c r="H660" i="12" s="1"/>
  <c r="H659" i="12"/>
  <c r="E659" i="12"/>
  <c r="H658" i="12"/>
  <c r="E658" i="12"/>
  <c r="E657" i="12"/>
  <c r="H657" i="12" s="1"/>
  <c r="E656" i="12"/>
  <c r="H656" i="12" s="1"/>
  <c r="H655" i="12"/>
  <c r="E655" i="12"/>
  <c r="H654" i="12"/>
  <c r="E654" i="12"/>
  <c r="E653" i="12"/>
  <c r="H653" i="12" s="1"/>
  <c r="E652" i="12"/>
  <c r="H652" i="12" s="1"/>
  <c r="H651" i="12"/>
  <c r="E651" i="12"/>
  <c r="H650" i="12"/>
  <c r="E650" i="12"/>
  <c r="E649" i="12"/>
  <c r="H649" i="12" s="1"/>
  <c r="E648" i="12"/>
  <c r="H648" i="12" s="1"/>
  <c r="H647" i="12"/>
  <c r="E647" i="12"/>
  <c r="H646" i="12"/>
  <c r="E646" i="12"/>
  <c r="E645" i="12"/>
  <c r="H645" i="12" s="1"/>
  <c r="E644" i="12"/>
  <c r="H644" i="12" s="1"/>
  <c r="H643" i="12"/>
  <c r="E643" i="12"/>
  <c r="H642" i="12"/>
  <c r="E642" i="12"/>
  <c r="E641" i="12"/>
  <c r="H641" i="12" s="1"/>
  <c r="E640" i="12"/>
  <c r="H640" i="12" s="1"/>
  <c r="H639" i="12"/>
  <c r="E639" i="12"/>
  <c r="H638" i="12"/>
  <c r="E638" i="12"/>
  <c r="E637" i="12"/>
  <c r="H637" i="12" s="1"/>
  <c r="E636" i="12"/>
  <c r="H636" i="12" s="1"/>
  <c r="H635" i="12"/>
  <c r="E635" i="12"/>
  <c r="H634" i="12"/>
  <c r="E634" i="12"/>
  <c r="E633" i="12"/>
  <c r="H633" i="12" s="1"/>
  <c r="E632" i="12"/>
  <c r="H632" i="12" s="1"/>
  <c r="H631" i="12"/>
  <c r="E631" i="12"/>
  <c r="H630" i="12"/>
  <c r="E630" i="12"/>
  <c r="E629" i="12"/>
  <c r="H629" i="12" s="1"/>
  <c r="E628" i="12"/>
  <c r="H628" i="12" s="1"/>
  <c r="H627" i="12"/>
  <c r="E627" i="12"/>
  <c r="H626" i="12"/>
  <c r="E626" i="12"/>
  <c r="E625" i="12"/>
  <c r="H625" i="12" s="1"/>
  <c r="E624" i="12"/>
  <c r="H624" i="12" s="1"/>
  <c r="H623" i="12"/>
  <c r="E623" i="12"/>
  <c r="H622" i="12"/>
  <c r="E622" i="12"/>
  <c r="E621" i="12"/>
  <c r="H621" i="12" s="1"/>
  <c r="E620" i="12"/>
  <c r="H620" i="12" s="1"/>
  <c r="H619" i="12"/>
  <c r="E619" i="12"/>
  <c r="H618" i="12"/>
  <c r="E618" i="12"/>
  <c r="E617" i="12"/>
  <c r="H617" i="12" s="1"/>
  <c r="E616" i="12"/>
  <c r="H616" i="12" s="1"/>
  <c r="H615" i="12"/>
  <c r="E615" i="12"/>
  <c r="H614" i="12"/>
  <c r="E614" i="12"/>
  <c r="E613" i="12"/>
  <c r="H613" i="12" s="1"/>
  <c r="E612" i="12"/>
  <c r="H612" i="12" s="1"/>
  <c r="H611" i="12"/>
  <c r="E611" i="12"/>
  <c r="H610" i="12"/>
  <c r="E610" i="12"/>
  <c r="E609" i="12"/>
  <c r="H609" i="12" s="1"/>
  <c r="E608" i="12"/>
  <c r="H608" i="12" s="1"/>
  <c r="H607" i="12"/>
  <c r="E607" i="12"/>
  <c r="H606" i="12"/>
  <c r="E606" i="12"/>
  <c r="E605" i="12"/>
  <c r="H605" i="12" s="1"/>
  <c r="E604" i="12"/>
  <c r="H604" i="12" s="1"/>
  <c r="H603" i="12"/>
  <c r="E603" i="12"/>
  <c r="H602" i="12"/>
  <c r="E602" i="12"/>
  <c r="E601" i="12"/>
  <c r="H601" i="12" s="1"/>
  <c r="E600" i="12"/>
  <c r="H600" i="12" s="1"/>
  <c r="H599" i="12"/>
  <c r="E599" i="12"/>
  <c r="H598" i="12"/>
  <c r="E598" i="12"/>
  <c r="E597" i="12"/>
  <c r="H597" i="12" s="1"/>
  <c r="E596" i="12"/>
  <c r="H596" i="12" s="1"/>
  <c r="H595" i="12"/>
  <c r="E595" i="12"/>
  <c r="H594" i="12"/>
  <c r="E594" i="12"/>
  <c r="E593" i="12"/>
  <c r="H593" i="12" s="1"/>
  <c r="E592" i="12"/>
  <c r="H592" i="12" s="1"/>
  <c r="H591" i="12"/>
  <c r="E591" i="12"/>
  <c r="H590" i="12"/>
  <c r="E590" i="12"/>
  <c r="E589" i="12"/>
  <c r="H589" i="12" s="1"/>
  <c r="E588" i="12"/>
  <c r="H588" i="12" s="1"/>
  <c r="H587" i="12"/>
  <c r="E587" i="12"/>
  <c r="H586" i="12"/>
  <c r="E586" i="12"/>
  <c r="E585" i="12"/>
  <c r="H585" i="12" s="1"/>
  <c r="E584" i="12"/>
  <c r="H584" i="12" s="1"/>
  <c r="H583" i="12"/>
  <c r="E583" i="12"/>
  <c r="H582" i="12"/>
  <c r="E582" i="12"/>
  <c r="E581" i="12"/>
  <c r="H581" i="12" s="1"/>
  <c r="E580" i="12"/>
  <c r="H580" i="12" s="1"/>
  <c r="H579" i="12"/>
  <c r="E579" i="12"/>
  <c r="H578" i="12"/>
  <c r="E578" i="12"/>
  <c r="E577" i="12"/>
  <c r="H577" i="12" s="1"/>
  <c r="E576" i="12"/>
  <c r="H576" i="12" s="1"/>
  <c r="H575" i="12"/>
  <c r="E575" i="12"/>
  <c r="H574" i="12"/>
  <c r="E574" i="12"/>
  <c r="E573" i="12"/>
  <c r="H573" i="12" s="1"/>
  <c r="E572" i="12"/>
  <c r="H572" i="12" s="1"/>
  <c r="H571" i="12"/>
  <c r="E571" i="12"/>
  <c r="H570" i="12"/>
  <c r="E570" i="12"/>
  <c r="E569" i="12"/>
  <c r="H569" i="12" s="1"/>
  <c r="E568" i="12"/>
  <c r="H568" i="12" s="1"/>
  <c r="H567" i="12"/>
  <c r="E567" i="12"/>
  <c r="H566" i="12"/>
  <c r="E566" i="12"/>
  <c r="E565" i="12"/>
  <c r="H565" i="12" s="1"/>
  <c r="E564" i="12"/>
  <c r="H564" i="12" s="1"/>
  <c r="H563" i="12"/>
  <c r="E563" i="12"/>
  <c r="H562" i="12"/>
  <c r="E562" i="12"/>
  <c r="E561" i="12"/>
  <c r="H561" i="12" s="1"/>
  <c r="E560" i="12"/>
  <c r="H560" i="12" s="1"/>
  <c r="H559" i="12"/>
  <c r="E559" i="12"/>
  <c r="H558" i="12"/>
  <c r="E558" i="12"/>
  <c r="E557" i="12"/>
  <c r="H557" i="12" s="1"/>
  <c r="E556" i="12"/>
  <c r="H556" i="12" s="1"/>
  <c r="H555" i="12"/>
  <c r="E555" i="12"/>
  <c r="H554" i="12"/>
  <c r="E554" i="12"/>
  <c r="E553" i="12"/>
  <c r="H553" i="12" s="1"/>
  <c r="E552" i="12"/>
  <c r="H552" i="12" s="1"/>
  <c r="H551" i="12"/>
  <c r="E551" i="12"/>
  <c r="H550" i="12"/>
  <c r="E550" i="12"/>
  <c r="E549" i="12"/>
  <c r="H549" i="12" s="1"/>
  <c r="E548" i="12"/>
  <c r="H548" i="12" s="1"/>
  <c r="H547" i="12"/>
  <c r="E547" i="12"/>
  <c r="H546" i="12"/>
  <c r="E546" i="12"/>
  <c r="E545" i="12"/>
  <c r="H545" i="12" s="1"/>
  <c r="E544" i="12"/>
  <c r="H544" i="12" s="1"/>
  <c r="H543" i="12"/>
  <c r="E543" i="12"/>
  <c r="H542" i="12"/>
  <c r="E542" i="12"/>
  <c r="E541" i="12"/>
  <c r="H541" i="12" s="1"/>
  <c r="E540" i="12"/>
  <c r="H540" i="12" s="1"/>
  <c r="H539" i="12"/>
  <c r="E539" i="12"/>
  <c r="H538" i="12"/>
  <c r="E538" i="12"/>
  <c r="E537" i="12"/>
  <c r="H537" i="12" s="1"/>
  <c r="E536" i="12"/>
  <c r="H536" i="12" s="1"/>
  <c r="H535" i="12"/>
  <c r="E535" i="12"/>
  <c r="H534" i="12"/>
  <c r="E534" i="12"/>
  <c r="E533" i="12"/>
  <c r="H533" i="12" s="1"/>
  <c r="E532" i="12"/>
  <c r="H532" i="12" s="1"/>
  <c r="H531" i="12"/>
  <c r="E531" i="12"/>
  <c r="H530" i="12"/>
  <c r="E530" i="12"/>
  <c r="E529" i="12"/>
  <c r="H529" i="12" s="1"/>
  <c r="E528" i="12"/>
  <c r="H528" i="12" s="1"/>
  <c r="H527" i="12"/>
  <c r="E527" i="12"/>
  <c r="H526" i="12"/>
  <c r="E526" i="12"/>
  <c r="E525" i="12"/>
  <c r="H525" i="12" s="1"/>
  <c r="E524" i="12"/>
  <c r="H524" i="12" s="1"/>
  <c r="H523" i="12"/>
  <c r="E523" i="12"/>
  <c r="H522" i="12"/>
  <c r="E522" i="12"/>
  <c r="E521" i="12"/>
  <c r="H521" i="12" s="1"/>
  <c r="E520" i="12"/>
  <c r="H520" i="12" s="1"/>
  <c r="H519" i="12"/>
  <c r="E519" i="12"/>
  <c r="H518" i="12"/>
  <c r="E518" i="12"/>
  <c r="E517" i="12"/>
  <c r="H517" i="12" s="1"/>
  <c r="E516" i="12"/>
  <c r="H516" i="12" s="1"/>
  <c r="H515" i="12"/>
  <c r="E515" i="12"/>
  <c r="H514" i="12"/>
  <c r="E514" i="12"/>
  <c r="E513" i="12"/>
  <c r="H513" i="12" s="1"/>
  <c r="E512" i="12"/>
  <c r="H512" i="12" s="1"/>
  <c r="H511" i="12"/>
  <c r="E511" i="12"/>
  <c r="H510" i="12"/>
  <c r="E510" i="12"/>
  <c r="E509" i="12"/>
  <c r="H509" i="12" s="1"/>
  <c r="E508" i="12"/>
  <c r="H508" i="12" s="1"/>
  <c r="H507" i="12"/>
  <c r="E507" i="12"/>
  <c r="H506" i="12"/>
  <c r="E506" i="12"/>
  <c r="E505" i="12"/>
  <c r="H505" i="12" s="1"/>
  <c r="E504" i="12"/>
  <c r="H504" i="12" s="1"/>
  <c r="H503" i="12"/>
  <c r="E503" i="12"/>
  <c r="H502" i="12"/>
  <c r="E502" i="12"/>
  <c r="E501" i="12"/>
  <c r="H501" i="12" s="1"/>
  <c r="E500" i="12"/>
  <c r="H500" i="12" s="1"/>
  <c r="H499" i="12"/>
  <c r="E499" i="12"/>
  <c r="H498" i="12"/>
  <c r="E498" i="12"/>
  <c r="E497" i="12"/>
  <c r="H497" i="12" s="1"/>
  <c r="E496" i="12"/>
  <c r="H496" i="12" s="1"/>
  <c r="H495" i="12"/>
  <c r="E495" i="12"/>
  <c r="H494" i="12"/>
  <c r="E494" i="12"/>
  <c r="E493" i="12"/>
  <c r="H493" i="12" s="1"/>
  <c r="E492" i="12"/>
  <c r="H492" i="12" s="1"/>
  <c r="H491" i="12"/>
  <c r="E491" i="12"/>
  <c r="H490" i="12"/>
  <c r="E490" i="12"/>
  <c r="E489" i="12"/>
  <c r="H489" i="12" s="1"/>
  <c r="E488" i="12"/>
  <c r="H488" i="12" s="1"/>
  <c r="H487" i="12"/>
  <c r="E487" i="12"/>
  <c r="H486" i="12"/>
  <c r="E486" i="12"/>
  <c r="E485" i="12"/>
  <c r="H485" i="12" s="1"/>
  <c r="E484" i="12"/>
  <c r="H484" i="12" s="1"/>
  <c r="H483" i="12"/>
  <c r="E483" i="12"/>
  <c r="H482" i="12"/>
  <c r="E482" i="12"/>
  <c r="E481" i="12"/>
  <c r="H481" i="12" s="1"/>
  <c r="E480" i="12"/>
  <c r="H480" i="12" s="1"/>
  <c r="H479" i="12"/>
  <c r="E479" i="12"/>
  <c r="H478" i="12"/>
  <c r="E478" i="12"/>
  <c r="E477" i="12"/>
  <c r="H477" i="12" s="1"/>
  <c r="E476" i="12"/>
  <c r="H476" i="12" s="1"/>
  <c r="H475" i="12"/>
  <c r="E475" i="12"/>
  <c r="H474" i="12"/>
  <c r="E474" i="12"/>
  <c r="E473" i="12"/>
  <c r="H473" i="12" s="1"/>
  <c r="E472" i="12"/>
  <c r="H472" i="12" s="1"/>
  <c r="H471" i="12"/>
  <c r="E471" i="12"/>
  <c r="H470" i="12"/>
  <c r="E470" i="12"/>
  <c r="E469" i="12"/>
  <c r="H469" i="12" s="1"/>
  <c r="E468" i="12"/>
  <c r="H468" i="12" s="1"/>
  <c r="H467" i="12"/>
  <c r="E467" i="12"/>
  <c r="H466" i="12"/>
  <c r="E466" i="12"/>
  <c r="E465" i="12"/>
  <c r="H465" i="12" s="1"/>
  <c r="E464" i="12"/>
  <c r="H464" i="12" s="1"/>
  <c r="H463" i="12"/>
  <c r="E463" i="12"/>
  <c r="H462" i="12"/>
  <c r="E462" i="12"/>
  <c r="E461" i="12"/>
  <c r="H461" i="12" s="1"/>
  <c r="E460" i="12"/>
  <c r="H460" i="12" s="1"/>
  <c r="H459" i="12"/>
  <c r="E459" i="12"/>
  <c r="H458" i="12"/>
  <c r="E458" i="12"/>
  <c r="E457" i="12"/>
  <c r="H457" i="12" s="1"/>
  <c r="E456" i="12"/>
  <c r="H456" i="12" s="1"/>
  <c r="H455" i="12"/>
  <c r="E455" i="12"/>
  <c r="H454" i="12"/>
  <c r="E454" i="12"/>
  <c r="E453" i="12"/>
  <c r="H453" i="12" s="1"/>
  <c r="E452" i="12"/>
  <c r="H452" i="12" s="1"/>
  <c r="H451" i="12"/>
  <c r="E451" i="12"/>
  <c r="H450" i="12"/>
  <c r="E450" i="12"/>
  <c r="E449" i="12"/>
  <c r="H449" i="12" s="1"/>
  <c r="E448" i="12"/>
  <c r="H448" i="12" s="1"/>
  <c r="H447" i="12"/>
  <c r="E447" i="12"/>
  <c r="H446" i="12"/>
  <c r="E446" i="12"/>
  <c r="E445" i="12"/>
  <c r="H445" i="12" s="1"/>
  <c r="E444" i="12"/>
  <c r="H444" i="12" s="1"/>
  <c r="H443" i="12"/>
  <c r="E443" i="12"/>
  <c r="H442" i="12"/>
  <c r="E442" i="12"/>
  <c r="E441" i="12"/>
  <c r="H441" i="12" s="1"/>
  <c r="E440" i="12"/>
  <c r="H440" i="12" s="1"/>
  <c r="H439" i="12"/>
  <c r="E439" i="12"/>
  <c r="H438" i="12"/>
  <c r="E438" i="12"/>
  <c r="E437" i="12"/>
  <c r="H437" i="12" s="1"/>
  <c r="E436" i="12"/>
  <c r="H436" i="12" s="1"/>
  <c r="H435" i="12"/>
  <c r="E435" i="12"/>
  <c r="H434" i="12"/>
  <c r="E434" i="12"/>
  <c r="E433" i="12"/>
  <c r="H433" i="12" s="1"/>
  <c r="E432" i="12"/>
  <c r="H432" i="12" s="1"/>
  <c r="H431" i="12"/>
  <c r="E431" i="12"/>
  <c r="H430" i="12"/>
  <c r="E430" i="12"/>
  <c r="E429" i="12"/>
  <c r="H429" i="12" s="1"/>
  <c r="E428" i="12"/>
  <c r="H428" i="12" s="1"/>
  <c r="H427" i="12"/>
  <c r="E427" i="12"/>
  <c r="H426" i="12"/>
  <c r="E426" i="12"/>
  <c r="E425" i="12"/>
  <c r="H425" i="12" s="1"/>
  <c r="E424" i="12"/>
  <c r="H424" i="12" s="1"/>
  <c r="H423" i="12"/>
  <c r="E423" i="12"/>
  <c r="H422" i="12"/>
  <c r="E422" i="12"/>
  <c r="E421" i="12"/>
  <c r="H421" i="12" s="1"/>
  <c r="E420" i="12"/>
  <c r="H420" i="12" s="1"/>
  <c r="H419" i="12"/>
  <c r="E419" i="12"/>
  <c r="H418" i="12"/>
  <c r="E418" i="12"/>
  <c r="E417" i="12"/>
  <c r="H417" i="12" s="1"/>
  <c r="E416" i="12"/>
  <c r="H416" i="12" s="1"/>
  <c r="H415" i="12"/>
  <c r="E415" i="12"/>
  <c r="H414" i="12"/>
  <c r="E414" i="12"/>
  <c r="E413" i="12"/>
  <c r="H413" i="12" s="1"/>
  <c r="E412" i="12"/>
  <c r="H412" i="12" s="1"/>
  <c r="H411" i="12"/>
  <c r="E411" i="12"/>
  <c r="H410" i="12"/>
  <c r="E410" i="12"/>
  <c r="E409" i="12"/>
  <c r="H409" i="12" s="1"/>
  <c r="E408" i="12"/>
  <c r="H408" i="12" s="1"/>
  <c r="H407" i="12"/>
  <c r="E407" i="12"/>
  <c r="H406" i="12"/>
  <c r="E406" i="12"/>
  <c r="E405" i="12"/>
  <c r="H405" i="12" s="1"/>
  <c r="E404" i="12"/>
  <c r="H404" i="12" s="1"/>
  <c r="H403" i="12"/>
  <c r="E403" i="12"/>
  <c r="H402" i="12"/>
  <c r="E402" i="12"/>
  <c r="E401" i="12"/>
  <c r="H401" i="12" s="1"/>
  <c r="E400" i="12"/>
  <c r="H400" i="12" s="1"/>
  <c r="H399" i="12"/>
  <c r="E399" i="12"/>
  <c r="H398" i="12"/>
  <c r="E398" i="12"/>
  <c r="E397" i="12"/>
  <c r="H397" i="12" s="1"/>
  <c r="E396" i="12"/>
  <c r="H396" i="12" s="1"/>
  <c r="H395" i="12"/>
  <c r="E395" i="12"/>
  <c r="H394" i="12"/>
  <c r="E394" i="12"/>
  <c r="E393" i="12"/>
  <c r="H393" i="12" s="1"/>
  <c r="E392" i="12"/>
  <c r="H392" i="12" s="1"/>
  <c r="H391" i="12"/>
  <c r="E391" i="12"/>
  <c r="H390" i="12"/>
  <c r="E390" i="12"/>
  <c r="E389" i="12"/>
  <c r="H389" i="12" s="1"/>
  <c r="E388" i="12"/>
  <c r="H388" i="12" s="1"/>
  <c r="H387" i="12"/>
  <c r="E387" i="12"/>
  <c r="H386" i="12"/>
  <c r="E386" i="12"/>
  <c r="E385" i="12"/>
  <c r="H385" i="12" s="1"/>
  <c r="E384" i="12"/>
  <c r="H384" i="12" s="1"/>
  <c r="H383" i="12"/>
  <c r="E383" i="12"/>
  <c r="H382" i="12"/>
  <c r="E382" i="12"/>
  <c r="E381" i="12"/>
  <c r="H381" i="12" s="1"/>
  <c r="E380" i="12"/>
  <c r="H380" i="12" s="1"/>
  <c r="H379" i="12"/>
  <c r="E379" i="12"/>
  <c r="H378" i="12"/>
  <c r="E378" i="12"/>
  <c r="E377" i="12"/>
  <c r="H377" i="12" s="1"/>
  <c r="E376" i="12"/>
  <c r="H376" i="12" s="1"/>
  <c r="H375" i="12"/>
  <c r="E375" i="12"/>
  <c r="H374" i="12"/>
  <c r="E374" i="12"/>
  <c r="E373" i="12"/>
  <c r="H373" i="12" s="1"/>
  <c r="E372" i="12"/>
  <c r="H372" i="12" s="1"/>
  <c r="H371" i="12"/>
  <c r="E371" i="12"/>
  <c r="H370" i="12"/>
  <c r="E370" i="12"/>
  <c r="E369" i="12"/>
  <c r="H369" i="12" s="1"/>
  <c r="E368" i="12"/>
  <c r="H368" i="12" s="1"/>
  <c r="H367" i="12"/>
  <c r="E367" i="12"/>
  <c r="H366" i="12"/>
  <c r="E366" i="12"/>
  <c r="E365" i="12"/>
  <c r="H365" i="12" s="1"/>
  <c r="E364" i="12"/>
  <c r="H364" i="12" s="1"/>
  <c r="H363" i="12"/>
  <c r="E363" i="12"/>
  <c r="H362" i="12"/>
  <c r="E362" i="12"/>
  <c r="E361" i="12"/>
  <c r="H361" i="12" s="1"/>
  <c r="E360" i="12"/>
  <c r="H360" i="12" s="1"/>
  <c r="H359" i="12"/>
  <c r="E359" i="12"/>
  <c r="H358" i="12"/>
  <c r="E358" i="12"/>
  <c r="E357" i="12"/>
  <c r="H357" i="12" s="1"/>
  <c r="E356" i="12"/>
  <c r="H356" i="12" s="1"/>
  <c r="H355" i="12"/>
  <c r="E355" i="12"/>
  <c r="H354" i="12"/>
  <c r="E354" i="12"/>
  <c r="E353" i="12"/>
  <c r="H353" i="12" s="1"/>
  <c r="E352" i="12"/>
  <c r="H352" i="12" s="1"/>
  <c r="H351" i="12"/>
  <c r="E351" i="12"/>
  <c r="H350" i="12"/>
  <c r="E350" i="12"/>
  <c r="E349" i="12"/>
  <c r="H349" i="12" s="1"/>
  <c r="E348" i="12"/>
  <c r="H348" i="12" s="1"/>
  <c r="H347" i="12"/>
  <c r="E347" i="12"/>
  <c r="H346" i="12"/>
  <c r="E346" i="12"/>
  <c r="E345" i="12"/>
  <c r="H345" i="12" s="1"/>
  <c r="E344" i="12"/>
  <c r="H344" i="12" s="1"/>
  <c r="E343" i="12"/>
  <c r="H343" i="12" s="1"/>
  <c r="H342" i="12"/>
  <c r="E342" i="12"/>
  <c r="H341" i="12"/>
  <c r="E341" i="12"/>
  <c r="H340" i="12"/>
  <c r="E340" i="12"/>
  <c r="E339" i="12"/>
  <c r="H339" i="12" s="1"/>
  <c r="H338" i="12"/>
  <c r="E338" i="12"/>
  <c r="H337" i="12"/>
  <c r="E337" i="12"/>
  <c r="H336" i="12"/>
  <c r="E336" i="12"/>
  <c r="E335" i="12"/>
  <c r="H335" i="12" s="1"/>
  <c r="H334" i="12"/>
  <c r="E334" i="12"/>
  <c r="H333" i="12"/>
  <c r="E333" i="12"/>
  <c r="H332" i="12"/>
  <c r="E332" i="12"/>
  <c r="E331" i="12"/>
  <c r="H331" i="12" s="1"/>
  <c r="H330" i="12"/>
  <c r="E330" i="12"/>
  <c r="E329" i="12"/>
  <c r="H329" i="12" s="1"/>
  <c r="E328" i="12"/>
  <c r="H328" i="12" s="1"/>
  <c r="E327" i="12"/>
  <c r="H327" i="12" s="1"/>
  <c r="H326" i="12"/>
  <c r="E326" i="12"/>
  <c r="H325" i="12"/>
  <c r="E325" i="12"/>
  <c r="H324" i="12"/>
  <c r="E324" i="12"/>
  <c r="E323" i="12"/>
  <c r="H323" i="12" s="1"/>
  <c r="H322" i="12"/>
  <c r="E322" i="12"/>
  <c r="H321" i="12"/>
  <c r="E321" i="12"/>
  <c r="H320" i="12"/>
  <c r="E320" i="12"/>
  <c r="E319" i="12"/>
  <c r="H319" i="12" s="1"/>
  <c r="H318" i="12"/>
  <c r="E318" i="12"/>
  <c r="H317" i="12"/>
  <c r="E317" i="12"/>
  <c r="H316" i="12"/>
  <c r="E316" i="12"/>
  <c r="E315" i="12"/>
  <c r="H315" i="12" s="1"/>
  <c r="H314" i="12"/>
  <c r="E314" i="12"/>
  <c r="E313" i="12"/>
  <c r="H313" i="12" s="1"/>
  <c r="H312" i="12"/>
  <c r="E312" i="12"/>
  <c r="E311" i="12"/>
  <c r="H311" i="12" s="1"/>
  <c r="H310" i="12"/>
  <c r="E310" i="12"/>
  <c r="E309" i="12"/>
  <c r="H309" i="12" s="1"/>
  <c r="E308" i="12"/>
  <c r="H308" i="12" s="1"/>
  <c r="E307" i="12"/>
  <c r="H307" i="12" s="1"/>
  <c r="H306" i="12"/>
  <c r="E306" i="12"/>
  <c r="E305" i="12"/>
  <c r="H305" i="12" s="1"/>
  <c r="E304" i="12"/>
  <c r="H304" i="12" s="1"/>
  <c r="E303" i="12"/>
  <c r="H303" i="12" s="1"/>
  <c r="H302" i="12"/>
  <c r="E302" i="12"/>
  <c r="E301" i="12"/>
  <c r="H301" i="12" s="1"/>
  <c r="E300" i="12"/>
  <c r="H300" i="12" s="1"/>
  <c r="E299" i="12"/>
  <c r="H299" i="12" s="1"/>
  <c r="H298" i="12"/>
  <c r="E298" i="12"/>
  <c r="E297" i="12"/>
  <c r="H297" i="12" s="1"/>
  <c r="E296" i="12"/>
  <c r="H296" i="12" s="1"/>
  <c r="E295" i="12"/>
  <c r="H295" i="12" s="1"/>
  <c r="H294" i="12"/>
  <c r="E294" i="12"/>
  <c r="E293" i="12"/>
  <c r="H293" i="12" s="1"/>
  <c r="E292" i="12"/>
  <c r="H292" i="12" s="1"/>
  <c r="E291" i="12"/>
  <c r="H291" i="12" s="1"/>
  <c r="H290" i="12"/>
  <c r="E290" i="12"/>
  <c r="E289" i="12"/>
  <c r="H289" i="12" s="1"/>
  <c r="E288" i="12"/>
  <c r="H288" i="12" s="1"/>
  <c r="E287" i="12"/>
  <c r="H287" i="12" s="1"/>
  <c r="H286" i="12"/>
  <c r="E286" i="12"/>
  <c r="E285" i="12"/>
  <c r="H285" i="12" s="1"/>
  <c r="E284" i="12"/>
  <c r="H284" i="12" s="1"/>
  <c r="E283" i="12"/>
  <c r="H283" i="12" s="1"/>
  <c r="H282" i="12"/>
  <c r="E282" i="12"/>
  <c r="E281" i="12"/>
  <c r="H281" i="12" s="1"/>
  <c r="E280" i="12"/>
  <c r="H280" i="12" s="1"/>
  <c r="E279" i="12"/>
  <c r="H279" i="12" s="1"/>
  <c r="H278" i="12"/>
  <c r="E278" i="12"/>
  <c r="E277" i="12"/>
  <c r="H277" i="12" s="1"/>
  <c r="E276" i="12"/>
  <c r="H276" i="12" s="1"/>
  <c r="E275" i="12"/>
  <c r="H275" i="12" s="1"/>
  <c r="H274" i="12"/>
  <c r="E274" i="12"/>
  <c r="E273" i="12"/>
  <c r="H273" i="12" s="1"/>
  <c r="E272" i="12"/>
  <c r="H272" i="12" s="1"/>
  <c r="E271" i="12"/>
  <c r="H271" i="12" s="1"/>
  <c r="H270" i="12"/>
  <c r="E270" i="12"/>
  <c r="E269" i="12"/>
  <c r="H269" i="12" s="1"/>
  <c r="E268" i="12"/>
  <c r="H268" i="12" s="1"/>
  <c r="E267" i="12"/>
  <c r="H267" i="12" s="1"/>
  <c r="H266" i="12"/>
  <c r="E266" i="12"/>
  <c r="E265" i="12"/>
  <c r="H265" i="12" s="1"/>
  <c r="E264" i="12"/>
  <c r="H264" i="12" s="1"/>
  <c r="E263" i="12"/>
  <c r="H263" i="12" s="1"/>
  <c r="H262" i="12"/>
  <c r="E262" i="12"/>
  <c r="E261" i="12"/>
  <c r="H261" i="12" s="1"/>
  <c r="E260" i="12"/>
  <c r="H260" i="12" s="1"/>
  <c r="E259" i="12"/>
  <c r="H259" i="12" s="1"/>
  <c r="H258" i="12"/>
  <c r="E258" i="12"/>
  <c r="E257" i="12"/>
  <c r="H257" i="12" s="1"/>
  <c r="E256" i="12"/>
  <c r="H256" i="12" s="1"/>
  <c r="E255" i="12"/>
  <c r="H255" i="12" s="1"/>
  <c r="H254" i="12"/>
  <c r="E254" i="12"/>
  <c r="E253" i="12"/>
  <c r="H253" i="12" s="1"/>
  <c r="E252" i="12"/>
  <c r="H252" i="12" s="1"/>
  <c r="E251" i="12"/>
  <c r="H251" i="12" s="1"/>
  <c r="H250" i="12"/>
  <c r="E250" i="12"/>
  <c r="E249" i="12"/>
  <c r="H249" i="12" s="1"/>
  <c r="E248" i="12"/>
  <c r="H248" i="12" s="1"/>
  <c r="E247" i="12"/>
  <c r="H247" i="12" s="1"/>
  <c r="H246" i="12"/>
  <c r="E246" i="12"/>
  <c r="E245" i="12"/>
  <c r="H245" i="12" s="1"/>
  <c r="E244" i="12"/>
  <c r="H244" i="12" s="1"/>
  <c r="E243" i="12"/>
  <c r="H243" i="12" s="1"/>
  <c r="H242" i="12"/>
  <c r="E242" i="12"/>
  <c r="E241" i="12"/>
  <c r="H241" i="12" s="1"/>
  <c r="E240" i="12"/>
  <c r="H240" i="12" s="1"/>
  <c r="E239" i="12"/>
  <c r="H239" i="12" s="1"/>
  <c r="H238" i="12"/>
  <c r="E238" i="12"/>
  <c r="E237" i="12"/>
  <c r="H237" i="12" s="1"/>
  <c r="E236" i="12"/>
  <c r="H236" i="12" s="1"/>
  <c r="H235" i="12"/>
  <c r="H234" i="12"/>
  <c r="E234" i="12"/>
  <c r="E233" i="12"/>
  <c r="H233" i="12" s="1"/>
  <c r="E232" i="12"/>
  <c r="H232" i="12" s="1"/>
  <c r="E231" i="12"/>
  <c r="H231" i="12" s="1"/>
  <c r="H230" i="12"/>
  <c r="E230" i="12"/>
  <c r="E229" i="12"/>
  <c r="H229" i="12" s="1"/>
  <c r="E228" i="12"/>
  <c r="H228" i="12" s="1"/>
  <c r="E227" i="12"/>
  <c r="H227" i="12" s="1"/>
  <c r="H226" i="12"/>
  <c r="E226" i="12"/>
  <c r="E225" i="12"/>
  <c r="H225" i="12" s="1"/>
  <c r="H224" i="12"/>
  <c r="E224" i="12"/>
  <c r="E223" i="12"/>
  <c r="H223" i="12" s="1"/>
  <c r="H222" i="12"/>
  <c r="E222" i="12"/>
  <c r="E221" i="12"/>
  <c r="H221" i="12" s="1"/>
  <c r="E220" i="12"/>
  <c r="H220" i="12" s="1"/>
  <c r="E219" i="12"/>
  <c r="H219" i="12" s="1"/>
  <c r="H218" i="12"/>
  <c r="E218" i="12"/>
  <c r="E217" i="12"/>
  <c r="H217" i="12" s="1"/>
  <c r="E216" i="12"/>
  <c r="H216" i="12" s="1"/>
  <c r="E215" i="12"/>
  <c r="H215" i="12" s="1"/>
  <c r="H214" i="12"/>
  <c r="E214" i="12"/>
  <c r="E213" i="12"/>
  <c r="H213" i="12" s="1"/>
  <c r="E212" i="12"/>
  <c r="H212" i="12" s="1"/>
  <c r="E211" i="12"/>
  <c r="H211" i="12" s="1"/>
  <c r="H210" i="12"/>
  <c r="E210" i="12"/>
  <c r="E209" i="12"/>
  <c r="H209" i="12" s="1"/>
  <c r="E208" i="12"/>
  <c r="H208" i="12" s="1"/>
  <c r="E207" i="12"/>
  <c r="H207" i="12" s="1"/>
  <c r="H206" i="12"/>
  <c r="E206" i="12"/>
  <c r="E205" i="12"/>
  <c r="H205" i="12" s="1"/>
  <c r="E204" i="12"/>
  <c r="H204" i="12" s="1"/>
  <c r="E203" i="12"/>
  <c r="H203" i="12" s="1"/>
  <c r="H202" i="12"/>
  <c r="E202" i="12"/>
  <c r="E201" i="12"/>
  <c r="H201" i="12" s="1"/>
  <c r="H200" i="12"/>
  <c r="E199" i="12"/>
  <c r="H199" i="12" s="1"/>
  <c r="E198" i="12"/>
  <c r="H198" i="12" s="1"/>
  <c r="H197" i="12"/>
  <c r="E197" i="12"/>
  <c r="E196" i="12"/>
  <c r="H196" i="12" s="1"/>
  <c r="E195" i="12"/>
  <c r="H195" i="12" s="1"/>
  <c r="E194" i="12"/>
  <c r="H194" i="12" s="1"/>
  <c r="H193" i="12"/>
  <c r="E193" i="12"/>
  <c r="E192" i="12"/>
  <c r="H192" i="12" s="1"/>
  <c r="E191" i="12"/>
  <c r="H191" i="12" s="1"/>
  <c r="E190" i="12"/>
  <c r="H190" i="12" s="1"/>
  <c r="H189" i="12"/>
  <c r="E189" i="12"/>
  <c r="E188" i="12"/>
  <c r="H188" i="12" s="1"/>
  <c r="E187" i="12"/>
  <c r="H187" i="12" s="1"/>
  <c r="E186" i="12"/>
  <c r="H186" i="12" s="1"/>
  <c r="H185" i="12"/>
  <c r="E185" i="12"/>
  <c r="E184" i="12"/>
  <c r="H184" i="12" s="1"/>
  <c r="E183" i="12"/>
  <c r="H183" i="12" s="1"/>
  <c r="E182" i="12"/>
  <c r="H182" i="12" s="1"/>
  <c r="H181" i="12"/>
  <c r="E181" i="12"/>
  <c r="E180" i="12"/>
  <c r="H180" i="12" s="1"/>
  <c r="E179" i="12"/>
  <c r="H179" i="12" s="1"/>
  <c r="E178" i="12"/>
  <c r="H178" i="12" s="1"/>
  <c r="H177" i="12"/>
  <c r="E177" i="12"/>
  <c r="E176" i="12"/>
  <c r="H176" i="12" s="1"/>
  <c r="E175" i="12"/>
  <c r="H175" i="12" s="1"/>
  <c r="E174" i="12"/>
  <c r="H174" i="12" s="1"/>
  <c r="H173" i="12"/>
  <c r="E173" i="12"/>
  <c r="E172" i="12"/>
  <c r="H172" i="12" s="1"/>
  <c r="E171" i="12"/>
  <c r="H171" i="12" s="1"/>
  <c r="E170" i="12"/>
  <c r="H170" i="12" s="1"/>
  <c r="H169" i="12"/>
  <c r="E169" i="12"/>
  <c r="E168" i="12"/>
  <c r="H168" i="12" s="1"/>
  <c r="E167" i="12"/>
  <c r="H167" i="12" s="1"/>
  <c r="E166" i="12"/>
  <c r="H166" i="12" s="1"/>
  <c r="H165" i="12"/>
  <c r="E165" i="12"/>
  <c r="E164" i="12"/>
  <c r="H164" i="12" s="1"/>
  <c r="E163" i="12"/>
  <c r="H163" i="12" s="1"/>
  <c r="E162" i="12"/>
  <c r="H162" i="12" s="1"/>
  <c r="H161" i="12"/>
  <c r="E161" i="12"/>
  <c r="E160" i="12"/>
  <c r="H160" i="12" s="1"/>
  <c r="E159" i="12"/>
  <c r="H159" i="12" s="1"/>
  <c r="E158" i="12"/>
  <c r="H158" i="12" s="1"/>
  <c r="H157" i="12"/>
  <c r="E157" i="12"/>
  <c r="E156" i="12"/>
  <c r="H156" i="12" s="1"/>
  <c r="E155" i="12"/>
  <c r="H155" i="12" s="1"/>
  <c r="E154" i="12"/>
  <c r="H154" i="12" s="1"/>
  <c r="H153" i="12"/>
  <c r="E153" i="12"/>
  <c r="E152" i="12"/>
  <c r="H152" i="12" s="1"/>
  <c r="E151" i="12"/>
  <c r="H151" i="12" s="1"/>
  <c r="E150" i="12"/>
  <c r="H150" i="12" s="1"/>
  <c r="H149" i="12"/>
  <c r="E149" i="12"/>
  <c r="E148" i="12"/>
  <c r="H148" i="12" s="1"/>
  <c r="E147" i="12"/>
  <c r="H147" i="12" s="1"/>
  <c r="E146" i="12"/>
  <c r="H146" i="12" s="1"/>
  <c r="H145" i="12"/>
  <c r="E145" i="12"/>
  <c r="E144" i="12"/>
  <c r="H144" i="12" s="1"/>
  <c r="E143" i="12"/>
  <c r="H143" i="12" s="1"/>
  <c r="E142" i="12"/>
  <c r="H142" i="12" s="1"/>
  <c r="H141" i="12"/>
  <c r="E141" i="12"/>
  <c r="E140" i="12"/>
  <c r="H140" i="12" s="1"/>
  <c r="E139" i="12"/>
  <c r="H139" i="12" s="1"/>
  <c r="E138" i="12"/>
  <c r="H138" i="12" s="1"/>
  <c r="H137" i="12"/>
  <c r="E137" i="12"/>
  <c r="E136" i="12"/>
  <c r="H136" i="12" s="1"/>
  <c r="E135" i="12"/>
  <c r="H135" i="12" s="1"/>
  <c r="E134" i="12"/>
  <c r="H134" i="12" s="1"/>
  <c r="H133" i="12"/>
  <c r="E133" i="12"/>
  <c r="E132" i="12"/>
  <c r="H132" i="12" s="1"/>
  <c r="E131" i="12"/>
  <c r="H131" i="12" s="1"/>
  <c r="E130" i="12"/>
  <c r="H130" i="12" s="1"/>
  <c r="H129" i="12"/>
  <c r="E129" i="12"/>
  <c r="E128" i="12"/>
  <c r="H128" i="12" s="1"/>
  <c r="E127" i="12"/>
  <c r="H127" i="12" s="1"/>
  <c r="E126" i="12"/>
  <c r="H126" i="12" s="1"/>
  <c r="H125" i="12"/>
  <c r="E125" i="12"/>
  <c r="E124" i="12"/>
  <c r="H124" i="12" s="1"/>
  <c r="E123" i="12"/>
  <c r="H123" i="12" s="1"/>
  <c r="E122" i="12"/>
  <c r="H122" i="12" s="1"/>
  <c r="H121" i="12"/>
  <c r="E121" i="12"/>
  <c r="E120" i="12"/>
  <c r="H120" i="12" s="1"/>
  <c r="E119" i="12"/>
  <c r="H119" i="12" s="1"/>
  <c r="E118" i="12"/>
  <c r="H118" i="12" s="1"/>
  <c r="H117" i="12"/>
  <c r="E117" i="12"/>
  <c r="E116" i="12"/>
  <c r="H116" i="12" s="1"/>
  <c r="E115" i="12"/>
  <c r="H115" i="12" s="1"/>
  <c r="E114" i="12"/>
  <c r="H114" i="12" s="1"/>
  <c r="H113" i="12"/>
  <c r="E113" i="12"/>
  <c r="E112" i="12"/>
  <c r="H112" i="12" s="1"/>
  <c r="E111" i="12"/>
  <c r="H111" i="12" s="1"/>
  <c r="E110" i="12"/>
  <c r="H110" i="12" s="1"/>
  <c r="H109" i="12"/>
  <c r="E109" i="12"/>
  <c r="E108" i="12"/>
  <c r="H108" i="12" s="1"/>
  <c r="E107" i="12"/>
  <c r="H107" i="12" s="1"/>
  <c r="E106" i="12"/>
  <c r="H106" i="12" s="1"/>
  <c r="H105" i="12"/>
  <c r="E105" i="12"/>
  <c r="E104" i="12"/>
  <c r="H104" i="12" s="1"/>
  <c r="E103" i="12"/>
  <c r="H103" i="12" s="1"/>
  <c r="E102" i="12"/>
  <c r="H102" i="12" s="1"/>
  <c r="H101" i="12"/>
  <c r="E101" i="12"/>
  <c r="E100" i="12"/>
  <c r="H100" i="12" s="1"/>
  <c r="E99" i="12"/>
  <c r="H99" i="12" s="1"/>
  <c r="E98" i="12"/>
  <c r="H98" i="12" s="1"/>
  <c r="H97" i="12"/>
  <c r="E97" i="12"/>
  <c r="E96" i="12"/>
  <c r="H96" i="12" s="1"/>
  <c r="E95" i="12"/>
  <c r="H95" i="12" s="1"/>
  <c r="E94" i="12"/>
  <c r="H94" i="12" s="1"/>
  <c r="H93" i="12"/>
  <c r="E93" i="12"/>
  <c r="E92" i="12"/>
  <c r="H92" i="12" s="1"/>
  <c r="E91" i="12"/>
  <c r="H91" i="12" s="1"/>
  <c r="E90" i="12"/>
  <c r="H90" i="12" s="1"/>
  <c r="H89" i="12"/>
  <c r="E89" i="12"/>
  <c r="E88" i="12"/>
  <c r="H88" i="12" s="1"/>
  <c r="E87" i="12"/>
  <c r="H87" i="12" s="1"/>
  <c r="E86" i="12"/>
  <c r="H86" i="12" s="1"/>
  <c r="H85" i="12"/>
  <c r="E85" i="12"/>
  <c r="E84" i="12"/>
  <c r="H84" i="12" s="1"/>
  <c r="E83" i="12"/>
  <c r="H83" i="12" s="1"/>
  <c r="E82" i="12"/>
  <c r="H82" i="12" s="1"/>
  <c r="H81" i="12"/>
  <c r="E81" i="12"/>
  <c r="E80" i="12"/>
  <c r="H80" i="12" s="1"/>
  <c r="E79" i="12"/>
  <c r="H79" i="12" s="1"/>
  <c r="E78" i="12"/>
  <c r="H78" i="12" s="1"/>
  <c r="H77" i="12"/>
  <c r="E77" i="12"/>
  <c r="E76" i="12"/>
  <c r="H76" i="12" s="1"/>
  <c r="E75" i="12"/>
  <c r="H75" i="12" s="1"/>
  <c r="E74" i="12"/>
  <c r="H74" i="12" s="1"/>
  <c r="H73" i="12"/>
  <c r="E73" i="12"/>
  <c r="E72" i="12"/>
  <c r="H72" i="12" s="1"/>
  <c r="E71" i="12"/>
  <c r="H71" i="12" s="1"/>
  <c r="E70" i="12"/>
  <c r="H70" i="12" s="1"/>
  <c r="H69" i="12"/>
  <c r="E69" i="12"/>
  <c r="E68" i="12"/>
  <c r="H68" i="12" s="1"/>
  <c r="E67" i="12"/>
  <c r="H67" i="12" s="1"/>
  <c r="E66" i="12"/>
  <c r="H66" i="12" s="1"/>
  <c r="H65" i="12"/>
  <c r="E65" i="12"/>
  <c r="E64" i="12"/>
  <c r="H64" i="12" s="1"/>
  <c r="H63" i="12"/>
  <c r="E62" i="12"/>
  <c r="H62" i="12" s="1"/>
  <c r="H61" i="12"/>
  <c r="E61" i="12"/>
  <c r="E60" i="12"/>
  <c r="H60" i="12" s="1"/>
  <c r="E59" i="12"/>
  <c r="H59" i="12" s="1"/>
  <c r="E58" i="12"/>
  <c r="H58" i="12" s="1"/>
  <c r="H57" i="12"/>
  <c r="E57" i="12"/>
  <c r="E56" i="12"/>
  <c r="H56" i="12" s="1"/>
  <c r="E55" i="12"/>
  <c r="H55" i="12" s="1"/>
  <c r="E54" i="12"/>
  <c r="H54" i="12" s="1"/>
  <c r="H53" i="12"/>
  <c r="E53" i="12"/>
  <c r="E52" i="12"/>
  <c r="H52" i="12" s="1"/>
  <c r="E51" i="12"/>
  <c r="H51" i="12" s="1"/>
  <c r="E50" i="12"/>
  <c r="H50" i="12" s="1"/>
  <c r="H49" i="12"/>
  <c r="H48" i="12"/>
  <c r="E48" i="12"/>
  <c r="E47" i="12"/>
  <c r="H47" i="12" s="1"/>
  <c r="E46" i="12"/>
  <c r="H46" i="12" s="1"/>
  <c r="E45" i="12"/>
  <c r="H45" i="12" s="1"/>
  <c r="H44" i="12"/>
  <c r="E44" i="12"/>
  <c r="E43" i="12"/>
  <c r="H43" i="12" s="1"/>
  <c r="E42" i="12"/>
  <c r="H42" i="12" s="1"/>
  <c r="E41" i="12"/>
  <c r="H41" i="12" s="1"/>
  <c r="H40" i="12"/>
  <c r="E40" i="12"/>
  <c r="E39" i="12"/>
  <c r="H39" i="12" s="1"/>
  <c r="E38" i="12"/>
  <c r="H38" i="12" s="1"/>
  <c r="E37" i="12"/>
  <c r="H37" i="12" s="1"/>
  <c r="H36" i="12"/>
  <c r="E36" i="12"/>
  <c r="E35" i="12"/>
  <c r="H35" i="12" s="1"/>
  <c r="E34" i="12"/>
  <c r="H34" i="12" s="1"/>
  <c r="E33" i="12"/>
  <c r="H33" i="12" s="1"/>
  <c r="H32" i="12"/>
  <c r="E32" i="12"/>
  <c r="E31" i="12"/>
  <c r="H31" i="12" s="1"/>
  <c r="H30" i="12"/>
  <c r="H29" i="12"/>
  <c r="E28" i="12"/>
  <c r="H28" i="12" s="1"/>
  <c r="H27" i="12"/>
  <c r="E27" i="12"/>
  <c r="E26" i="12"/>
  <c r="H26" i="12" s="1"/>
  <c r="E25" i="12"/>
  <c r="H25" i="12" s="1"/>
  <c r="E24" i="12"/>
  <c r="H24" i="12" s="1"/>
  <c r="H23" i="12"/>
  <c r="E23" i="12"/>
  <c r="E22" i="12"/>
  <c r="H22" i="12" s="1"/>
  <c r="E21" i="12"/>
  <c r="H21" i="12" s="1"/>
  <c r="E20" i="12"/>
  <c r="H20" i="12" s="1"/>
  <c r="H19" i="12"/>
  <c r="E19" i="12"/>
  <c r="E18" i="12"/>
  <c r="H18" i="12" s="1"/>
  <c r="E17" i="12"/>
  <c r="H17" i="12" s="1"/>
  <c r="E16" i="12"/>
  <c r="H16" i="12" s="1"/>
  <c r="H15" i="12"/>
  <c r="E15" i="12"/>
  <c r="E14" i="12"/>
  <c r="H14" i="12" s="1"/>
  <c r="E13" i="12"/>
  <c r="H13" i="12" s="1"/>
  <c r="H12" i="12"/>
  <c r="H11" i="12"/>
  <c r="E11" i="12"/>
  <c r="E10" i="12"/>
  <c r="H10" i="12" s="1"/>
  <c r="E9" i="12"/>
  <c r="H9" i="12" s="1"/>
  <c r="E8" i="12"/>
  <c r="H8" i="12" s="1"/>
  <c r="H7" i="12"/>
  <c r="E7" i="12"/>
  <c r="E6" i="12"/>
  <c r="H6" i="12" s="1"/>
  <c r="E5" i="12"/>
  <c r="C18" i="2"/>
  <c r="C15" i="2"/>
  <c r="C12" i="2"/>
  <c r="C6" i="2"/>
  <c r="C1167" i="6"/>
  <c r="A5" i="11"/>
  <c r="B5" i="11"/>
  <c r="C5" i="11"/>
  <c r="A6" i="11"/>
  <c r="B6" i="11"/>
  <c r="C6" i="11"/>
  <c r="A7" i="11"/>
  <c r="B7" i="11"/>
  <c r="C7" i="11"/>
  <c r="A8" i="11"/>
  <c r="B8" i="11"/>
  <c r="C8" i="11"/>
  <c r="A9" i="11"/>
  <c r="B9" i="11"/>
  <c r="C9" i="11"/>
  <c r="A10" i="11"/>
  <c r="B10" i="11"/>
  <c r="C10" i="11"/>
  <c r="A11" i="11"/>
  <c r="B11" i="11"/>
  <c r="C11" i="11"/>
  <c r="A12" i="11"/>
  <c r="B12" i="11"/>
  <c r="C12" i="11"/>
  <c r="A13" i="11"/>
  <c r="B13" i="11"/>
  <c r="C13" i="11"/>
  <c r="A14" i="11"/>
  <c r="B14" i="11"/>
  <c r="C14" i="11"/>
  <c r="A15" i="11"/>
  <c r="B15" i="11"/>
  <c r="C15" i="11"/>
  <c r="A16" i="11"/>
  <c r="B16" i="11"/>
  <c r="C16" i="11"/>
  <c r="A17" i="11"/>
  <c r="B17" i="11"/>
  <c r="C17" i="11"/>
  <c r="A18" i="11"/>
  <c r="B18" i="11"/>
  <c r="C18" i="11"/>
  <c r="A19" i="11"/>
  <c r="B19" i="11"/>
  <c r="C19" i="11"/>
  <c r="A20" i="11"/>
  <c r="B20" i="11"/>
  <c r="C20" i="11"/>
  <c r="A21" i="11"/>
  <c r="B21" i="11"/>
  <c r="C21" i="11"/>
  <c r="A22" i="11"/>
  <c r="B22" i="11"/>
  <c r="C22" i="11"/>
  <c r="A23" i="11"/>
  <c r="B23" i="11"/>
  <c r="C23" i="11"/>
  <c r="A24" i="11"/>
  <c r="B24" i="11"/>
  <c r="C24" i="11"/>
  <c r="A25" i="11"/>
  <c r="B25" i="11"/>
  <c r="C25" i="11"/>
  <c r="A26" i="11"/>
  <c r="B26" i="11"/>
  <c r="C26" i="11"/>
  <c r="A27" i="11"/>
  <c r="B27" i="11"/>
  <c r="C27" i="11"/>
  <c r="A28" i="11"/>
  <c r="B28" i="11"/>
  <c r="C28" i="11"/>
  <c r="A29" i="11"/>
  <c r="B29" i="11"/>
  <c r="C29" i="11"/>
  <c r="A30" i="11"/>
  <c r="B30" i="11"/>
  <c r="C30" i="11"/>
  <c r="A31" i="11"/>
  <c r="B31" i="11"/>
  <c r="C31" i="11"/>
  <c r="A32" i="11"/>
  <c r="B32" i="11"/>
  <c r="C32" i="11"/>
  <c r="A33" i="11"/>
  <c r="B33" i="11"/>
  <c r="C33" i="11"/>
  <c r="A34" i="11"/>
  <c r="B34" i="11"/>
  <c r="C34" i="11"/>
  <c r="A35" i="11"/>
  <c r="B35" i="11"/>
  <c r="C35" i="11"/>
  <c r="A36" i="11"/>
  <c r="B36" i="11"/>
  <c r="C36" i="11"/>
  <c r="A37" i="11"/>
  <c r="B37" i="11"/>
  <c r="C37" i="11"/>
  <c r="A38" i="11"/>
  <c r="B38" i="11"/>
  <c r="C38" i="11"/>
  <c r="A39" i="11"/>
  <c r="B39" i="11"/>
  <c r="C39" i="11"/>
  <c r="A40" i="11"/>
  <c r="B40" i="11"/>
  <c r="C40" i="11"/>
  <c r="A41" i="11"/>
  <c r="B41" i="11"/>
  <c r="C41" i="11"/>
  <c r="A42" i="11"/>
  <c r="B42" i="11"/>
  <c r="C42" i="11"/>
  <c r="A43" i="11"/>
  <c r="B43" i="11"/>
  <c r="C43" i="11"/>
  <c r="A44" i="11"/>
  <c r="B44" i="11"/>
  <c r="C44" i="11"/>
  <c r="A45" i="11"/>
  <c r="B45" i="11"/>
  <c r="C45" i="11"/>
  <c r="A46" i="11"/>
  <c r="B46" i="11"/>
  <c r="C46" i="11"/>
  <c r="A47" i="11"/>
  <c r="B47" i="11"/>
  <c r="C47" i="11"/>
  <c r="A48" i="11"/>
  <c r="B48" i="11"/>
  <c r="C48" i="11"/>
  <c r="A49" i="11"/>
  <c r="B49" i="11"/>
  <c r="C49" i="11"/>
  <c r="A50" i="11"/>
  <c r="B50" i="11"/>
  <c r="C50" i="11"/>
  <c r="A51" i="11"/>
  <c r="B51" i="11"/>
  <c r="C51" i="11"/>
  <c r="A52" i="11"/>
  <c r="B52" i="11"/>
  <c r="C52" i="11"/>
  <c r="A53" i="11"/>
  <c r="B53" i="11"/>
  <c r="C53" i="11"/>
  <c r="A54" i="11"/>
  <c r="B54" i="11"/>
  <c r="C54" i="11"/>
  <c r="A55" i="11"/>
  <c r="B55" i="11"/>
  <c r="C55" i="11"/>
  <c r="A56" i="11"/>
  <c r="B56" i="11"/>
  <c r="C56" i="11"/>
  <c r="A57" i="11"/>
  <c r="B57" i="11"/>
  <c r="C57" i="11"/>
  <c r="A58" i="11"/>
  <c r="B58" i="11"/>
  <c r="C58" i="11"/>
  <c r="A59" i="11"/>
  <c r="B59" i="11"/>
  <c r="C59" i="11"/>
  <c r="A60" i="11"/>
  <c r="B60" i="11"/>
  <c r="C60" i="11"/>
  <c r="A61" i="11"/>
  <c r="B61" i="11"/>
  <c r="C61" i="11"/>
  <c r="A62" i="11"/>
  <c r="B62" i="11"/>
  <c r="C62" i="11"/>
  <c r="A63" i="11"/>
  <c r="B63" i="11"/>
  <c r="C63" i="11"/>
  <c r="A64" i="11"/>
  <c r="B64" i="11"/>
  <c r="C64" i="11"/>
  <c r="A65" i="11"/>
  <c r="B65" i="11"/>
  <c r="C65" i="11"/>
  <c r="A66" i="11"/>
  <c r="B66" i="11"/>
  <c r="C66" i="11"/>
  <c r="A67" i="11"/>
  <c r="B67" i="11"/>
  <c r="C67" i="11"/>
  <c r="A68" i="11"/>
  <c r="B68" i="11"/>
  <c r="C68" i="11"/>
  <c r="A69" i="11"/>
  <c r="B69" i="11"/>
  <c r="C69" i="11"/>
  <c r="A70" i="11"/>
  <c r="B70" i="11"/>
  <c r="C70" i="11"/>
  <c r="A71" i="11"/>
  <c r="B71" i="11"/>
  <c r="C71" i="11"/>
  <c r="A72" i="11"/>
  <c r="B72" i="11"/>
  <c r="C72" i="11"/>
  <c r="A73" i="11"/>
  <c r="B73" i="11"/>
  <c r="C73" i="11"/>
  <c r="A74" i="11"/>
  <c r="B74" i="11"/>
  <c r="C74" i="11"/>
  <c r="A75" i="11"/>
  <c r="B75" i="11"/>
  <c r="C75" i="11"/>
  <c r="A76" i="11"/>
  <c r="B76" i="11"/>
  <c r="C76" i="11"/>
  <c r="A77" i="11"/>
  <c r="B77" i="11"/>
  <c r="C77" i="11"/>
  <c r="A78" i="11"/>
  <c r="B78" i="11"/>
  <c r="C78" i="11"/>
  <c r="A79" i="11"/>
  <c r="B79" i="11"/>
  <c r="C79" i="11"/>
  <c r="A80" i="11"/>
  <c r="B80" i="11"/>
  <c r="C80" i="11"/>
  <c r="A81" i="11"/>
  <c r="B81" i="11"/>
  <c r="C81" i="11"/>
  <c r="A82" i="11"/>
  <c r="B82" i="11"/>
  <c r="C82" i="11"/>
  <c r="A83" i="11"/>
  <c r="B83" i="11"/>
  <c r="C83" i="11"/>
  <c r="A84" i="11"/>
  <c r="B84" i="11"/>
  <c r="C84" i="11"/>
  <c r="A85" i="11"/>
  <c r="B85" i="11"/>
  <c r="C85" i="11"/>
  <c r="A86" i="11"/>
  <c r="B86" i="11"/>
  <c r="C86" i="11"/>
  <c r="A87" i="11"/>
  <c r="B87" i="11"/>
  <c r="C87" i="11"/>
  <c r="A88" i="11"/>
  <c r="B88" i="11"/>
  <c r="C88" i="11"/>
  <c r="A89" i="11"/>
  <c r="B89" i="11"/>
  <c r="C89" i="11"/>
  <c r="A90" i="11"/>
  <c r="B90" i="11"/>
  <c r="C90" i="11"/>
  <c r="A91" i="11"/>
  <c r="B91" i="11"/>
  <c r="C91" i="11"/>
  <c r="A92" i="11"/>
  <c r="B92" i="11"/>
  <c r="C92" i="11"/>
  <c r="A93" i="11"/>
  <c r="B93" i="11"/>
  <c r="C93" i="11"/>
  <c r="A94" i="11"/>
  <c r="B94" i="11"/>
  <c r="C94" i="11"/>
  <c r="A95" i="11"/>
  <c r="B95" i="11"/>
  <c r="C95" i="11"/>
  <c r="A96" i="11"/>
  <c r="B96" i="11"/>
  <c r="C96" i="11"/>
  <c r="A97" i="11"/>
  <c r="B97" i="11"/>
  <c r="C97" i="11"/>
  <c r="A98" i="11"/>
  <c r="B98" i="11"/>
  <c r="C98" i="11"/>
  <c r="A99" i="11"/>
  <c r="B99" i="11"/>
  <c r="C99" i="11"/>
  <c r="A100" i="11"/>
  <c r="B100" i="11"/>
  <c r="C100" i="11"/>
  <c r="A101" i="11"/>
  <c r="B101" i="11"/>
  <c r="C101" i="11"/>
  <c r="A102" i="11"/>
  <c r="B102" i="11"/>
  <c r="C102" i="11"/>
  <c r="A103" i="11"/>
  <c r="B103" i="11"/>
  <c r="C103" i="11"/>
  <c r="A104" i="11"/>
  <c r="B104" i="11"/>
  <c r="C104" i="11"/>
  <c r="A105" i="11"/>
  <c r="B105" i="11"/>
  <c r="C105" i="11"/>
  <c r="A106" i="11"/>
  <c r="B106" i="11"/>
  <c r="C106" i="11"/>
  <c r="A107" i="11"/>
  <c r="B107" i="11"/>
  <c r="C107" i="11"/>
  <c r="A108" i="11"/>
  <c r="B108" i="11"/>
  <c r="C108" i="11"/>
  <c r="A109" i="11"/>
  <c r="B109" i="11"/>
  <c r="C109" i="11"/>
  <c r="A110" i="11"/>
  <c r="B110" i="11"/>
  <c r="C110" i="11"/>
  <c r="A111" i="11"/>
  <c r="B111" i="11"/>
  <c r="C111" i="11"/>
  <c r="A112" i="11"/>
  <c r="B112" i="11"/>
  <c r="C112" i="11"/>
  <c r="A113" i="11"/>
  <c r="B113" i="11"/>
  <c r="C113" i="11"/>
  <c r="A114" i="11"/>
  <c r="B114" i="11"/>
  <c r="C114" i="11"/>
  <c r="A115" i="11"/>
  <c r="B115" i="11"/>
  <c r="C115" i="11"/>
  <c r="A116" i="11"/>
  <c r="B116" i="11"/>
  <c r="C116" i="11"/>
  <c r="A117" i="11"/>
  <c r="B117" i="11"/>
  <c r="C117" i="11"/>
  <c r="A118" i="11"/>
  <c r="B118" i="11"/>
  <c r="C118" i="11"/>
  <c r="A119" i="11"/>
  <c r="B119" i="11"/>
  <c r="C119" i="11"/>
  <c r="A120" i="11"/>
  <c r="B120" i="11"/>
  <c r="C120" i="11"/>
  <c r="A121" i="11"/>
  <c r="B121" i="11"/>
  <c r="C121" i="11"/>
  <c r="A122" i="11"/>
  <c r="B122" i="11"/>
  <c r="C122" i="11"/>
  <c r="A123" i="11"/>
  <c r="B123" i="11"/>
  <c r="C123" i="11"/>
  <c r="A124" i="11"/>
  <c r="B124" i="11"/>
  <c r="C124" i="11"/>
  <c r="A125" i="11"/>
  <c r="B125" i="11"/>
  <c r="C125" i="11"/>
  <c r="A126" i="11"/>
  <c r="B126" i="11"/>
  <c r="C126" i="11"/>
  <c r="A127" i="11"/>
  <c r="B127" i="11"/>
  <c r="C127" i="11"/>
  <c r="A128" i="11"/>
  <c r="B128" i="11"/>
  <c r="C128" i="11"/>
  <c r="A129" i="11"/>
  <c r="B129" i="11"/>
  <c r="C129" i="11"/>
  <c r="A130" i="11"/>
  <c r="B130" i="11"/>
  <c r="C130" i="11"/>
  <c r="A131" i="11"/>
  <c r="B131" i="11"/>
  <c r="C131" i="11"/>
  <c r="A132" i="11"/>
  <c r="B132" i="11"/>
  <c r="C132" i="11"/>
  <c r="A133" i="11"/>
  <c r="B133" i="11"/>
  <c r="C133" i="11"/>
  <c r="A134" i="11"/>
  <c r="B134" i="11"/>
  <c r="C134" i="11"/>
  <c r="A135" i="11"/>
  <c r="B135" i="11"/>
  <c r="C135" i="11"/>
  <c r="A136" i="11"/>
  <c r="B136" i="11"/>
  <c r="C136" i="11"/>
  <c r="A137" i="11"/>
  <c r="B137" i="11"/>
  <c r="C137" i="11"/>
  <c r="A138" i="11"/>
  <c r="B138" i="11"/>
  <c r="C138" i="11"/>
  <c r="A139" i="11"/>
  <c r="B139" i="11"/>
  <c r="C139" i="11"/>
  <c r="A140" i="11"/>
  <c r="B140" i="11"/>
  <c r="C140" i="11"/>
  <c r="A141" i="11"/>
  <c r="B141" i="11"/>
  <c r="C141" i="11"/>
  <c r="A142" i="11"/>
  <c r="B142" i="11"/>
  <c r="C142" i="11"/>
  <c r="A143" i="11"/>
  <c r="B143" i="11"/>
  <c r="C143" i="11"/>
  <c r="A144" i="11"/>
  <c r="B144" i="11"/>
  <c r="C144" i="11"/>
  <c r="A145" i="11"/>
  <c r="B145" i="11"/>
  <c r="C145" i="11"/>
  <c r="A146" i="11"/>
  <c r="B146" i="11"/>
  <c r="C146" i="11"/>
  <c r="A147" i="11"/>
  <c r="B147" i="11"/>
  <c r="C147" i="11"/>
  <c r="A148" i="11"/>
  <c r="B148" i="11"/>
  <c r="C148" i="11"/>
  <c r="A149" i="11"/>
  <c r="B149" i="11"/>
  <c r="C149" i="11"/>
  <c r="A150" i="11"/>
  <c r="B150" i="11"/>
  <c r="C150" i="11"/>
  <c r="A151" i="11"/>
  <c r="B151" i="11"/>
  <c r="C151" i="11"/>
  <c r="A152" i="11"/>
  <c r="B152" i="11"/>
  <c r="C152" i="11"/>
  <c r="A153" i="11"/>
  <c r="B153" i="11"/>
  <c r="C153" i="11"/>
  <c r="A154" i="11"/>
  <c r="B154" i="11"/>
  <c r="C154" i="11"/>
  <c r="A155" i="11"/>
  <c r="B155" i="11"/>
  <c r="C155" i="11"/>
  <c r="A156" i="11"/>
  <c r="B156" i="11"/>
  <c r="C156" i="11"/>
  <c r="A157" i="11"/>
  <c r="B157" i="11"/>
  <c r="C157" i="11"/>
  <c r="A158" i="11"/>
  <c r="B158" i="11"/>
  <c r="C158" i="11"/>
  <c r="A159" i="11"/>
  <c r="B159" i="11"/>
  <c r="C159" i="11"/>
  <c r="A160" i="11"/>
  <c r="B160" i="11"/>
  <c r="C160" i="11"/>
  <c r="A161" i="11"/>
  <c r="B161" i="11"/>
  <c r="C161" i="11"/>
  <c r="A162" i="11"/>
  <c r="B162" i="11"/>
  <c r="C162" i="11"/>
  <c r="A163" i="11"/>
  <c r="B163" i="11"/>
  <c r="C163" i="11"/>
  <c r="A164" i="11"/>
  <c r="B164" i="11"/>
  <c r="C164" i="11"/>
  <c r="A165" i="11"/>
  <c r="B165" i="11"/>
  <c r="C165" i="11"/>
  <c r="A166" i="11"/>
  <c r="B166" i="11"/>
  <c r="C166" i="11"/>
  <c r="A167" i="11"/>
  <c r="B167" i="11"/>
  <c r="C167" i="11"/>
  <c r="A168" i="11"/>
  <c r="B168" i="11"/>
  <c r="C168" i="11"/>
  <c r="A169" i="11"/>
  <c r="B169" i="11"/>
  <c r="C169" i="11"/>
  <c r="A170" i="11"/>
  <c r="B170" i="11"/>
  <c r="C170" i="11"/>
  <c r="A171" i="11"/>
  <c r="B171" i="11"/>
  <c r="C171" i="11"/>
  <c r="A172" i="11"/>
  <c r="B172" i="11"/>
  <c r="C172" i="11"/>
  <c r="A173" i="11"/>
  <c r="B173" i="11"/>
  <c r="C173" i="11"/>
  <c r="A174" i="11"/>
  <c r="B174" i="11"/>
  <c r="C174" i="11"/>
  <c r="A175" i="11"/>
  <c r="B175" i="11"/>
  <c r="C175" i="11"/>
  <c r="A176" i="11"/>
  <c r="B176" i="11"/>
  <c r="C176" i="11"/>
  <c r="A177" i="11"/>
  <c r="B177" i="11"/>
  <c r="C177" i="11"/>
  <c r="A178" i="11"/>
  <c r="B178" i="11"/>
  <c r="C178" i="11"/>
  <c r="A179" i="11"/>
  <c r="B179" i="11"/>
  <c r="C179" i="11"/>
  <c r="A180" i="11"/>
  <c r="B180" i="11"/>
  <c r="C180" i="11"/>
  <c r="A181" i="11"/>
  <c r="B181" i="11"/>
  <c r="C181" i="11"/>
  <c r="A182" i="11"/>
  <c r="B182" i="11"/>
  <c r="C182" i="11"/>
  <c r="A183" i="11"/>
  <c r="B183" i="11"/>
  <c r="C183" i="11"/>
  <c r="A184" i="11"/>
  <c r="B184" i="11"/>
  <c r="C184" i="11"/>
  <c r="A185" i="11"/>
  <c r="B185" i="11"/>
  <c r="C185" i="11"/>
  <c r="A186" i="11"/>
  <c r="B186" i="11"/>
  <c r="C186" i="11"/>
  <c r="A187" i="11"/>
  <c r="B187" i="11"/>
  <c r="C187" i="11"/>
  <c r="A188" i="11"/>
  <c r="B188" i="11"/>
  <c r="C188" i="11"/>
  <c r="A189" i="11"/>
  <c r="B189" i="11"/>
  <c r="C189" i="11"/>
  <c r="A190" i="11"/>
  <c r="B190" i="11"/>
  <c r="C190" i="11"/>
  <c r="A191" i="11"/>
  <c r="B191" i="11"/>
  <c r="C191" i="11"/>
  <c r="A192" i="11"/>
  <c r="B192" i="11"/>
  <c r="C192" i="11"/>
  <c r="A193" i="11"/>
  <c r="B193" i="11"/>
  <c r="C193" i="11"/>
  <c r="A194" i="11"/>
  <c r="B194" i="11"/>
  <c r="C194" i="11"/>
  <c r="A195" i="11"/>
  <c r="B195" i="11"/>
  <c r="C195" i="11"/>
  <c r="A196" i="11"/>
  <c r="B196" i="11"/>
  <c r="C196" i="11"/>
  <c r="A197" i="11"/>
  <c r="B197" i="11"/>
  <c r="C197" i="11"/>
  <c r="A198" i="11"/>
  <c r="B198" i="11"/>
  <c r="C198" i="11"/>
  <c r="A199" i="11"/>
  <c r="B199" i="11"/>
  <c r="C199" i="11"/>
  <c r="A200" i="11"/>
  <c r="B200" i="11"/>
  <c r="C200" i="11"/>
  <c r="A201" i="11"/>
  <c r="B201" i="11"/>
  <c r="C201" i="11"/>
  <c r="A202" i="11"/>
  <c r="B202" i="11"/>
  <c r="C202" i="11"/>
  <c r="A203" i="11"/>
  <c r="B203" i="11"/>
  <c r="C203" i="11"/>
  <c r="A204" i="11"/>
  <c r="B204" i="11"/>
  <c r="C204" i="11"/>
  <c r="A205" i="11"/>
  <c r="B205" i="11"/>
  <c r="C205" i="11"/>
  <c r="A206" i="11"/>
  <c r="B206" i="11"/>
  <c r="C206" i="11"/>
  <c r="A207" i="11"/>
  <c r="B207" i="11"/>
  <c r="C207" i="11"/>
  <c r="A208" i="11"/>
  <c r="B208" i="11"/>
  <c r="C208" i="11"/>
  <c r="A209" i="11"/>
  <c r="B209" i="11"/>
  <c r="C209" i="11"/>
  <c r="A210" i="11"/>
  <c r="B210" i="11"/>
  <c r="C210" i="11"/>
  <c r="A211" i="11"/>
  <c r="B211" i="11"/>
  <c r="C211" i="11"/>
  <c r="A212" i="11"/>
  <c r="B212" i="11"/>
  <c r="C212" i="11"/>
  <c r="A213" i="11"/>
  <c r="B213" i="11"/>
  <c r="C213" i="11"/>
  <c r="A214" i="11"/>
  <c r="B214" i="11"/>
  <c r="C214" i="11"/>
  <c r="A215" i="11"/>
  <c r="B215" i="11"/>
  <c r="C215" i="11"/>
  <c r="A216" i="11"/>
  <c r="B216" i="11"/>
  <c r="C216" i="11"/>
  <c r="A217" i="11"/>
  <c r="B217" i="11"/>
  <c r="C217" i="11"/>
  <c r="A218" i="11"/>
  <c r="B218" i="11"/>
  <c r="C218" i="11"/>
  <c r="A219" i="11"/>
  <c r="B219" i="11"/>
  <c r="C219" i="11"/>
  <c r="A220" i="11"/>
  <c r="B220" i="11"/>
  <c r="C220" i="11"/>
  <c r="A221" i="11"/>
  <c r="B221" i="11"/>
  <c r="C221" i="11"/>
  <c r="A222" i="11"/>
  <c r="B222" i="11"/>
  <c r="C222" i="11"/>
  <c r="A223" i="11"/>
  <c r="B223" i="11"/>
  <c r="C223" i="11"/>
  <c r="A224" i="11"/>
  <c r="B224" i="11"/>
  <c r="C224" i="11"/>
  <c r="A225" i="11"/>
  <c r="B225" i="11"/>
  <c r="C225" i="11"/>
  <c r="A226" i="11"/>
  <c r="B226" i="11"/>
  <c r="C226" i="11"/>
  <c r="A227" i="11"/>
  <c r="B227" i="11"/>
  <c r="C227" i="11"/>
  <c r="A228" i="11"/>
  <c r="B228" i="11"/>
  <c r="C228" i="11"/>
  <c r="A229" i="11"/>
  <c r="B229" i="11"/>
  <c r="C229" i="11"/>
  <c r="A230" i="11"/>
  <c r="B230" i="11"/>
  <c r="C230" i="11"/>
  <c r="A231" i="11"/>
  <c r="B231" i="11"/>
  <c r="C231" i="11"/>
  <c r="A232" i="11"/>
  <c r="B232" i="11"/>
  <c r="C232" i="11"/>
  <c r="A233" i="11"/>
  <c r="B233" i="11"/>
  <c r="C233" i="11"/>
  <c r="A234" i="11"/>
  <c r="B234" i="11"/>
  <c r="C234" i="11"/>
  <c r="A235" i="11"/>
  <c r="B235" i="11"/>
  <c r="C235" i="11"/>
  <c r="A236" i="11"/>
  <c r="B236" i="11"/>
  <c r="C236" i="11"/>
  <c r="A237" i="11"/>
  <c r="B237" i="11"/>
  <c r="C237" i="11"/>
  <c r="A238" i="11"/>
  <c r="B238" i="11"/>
  <c r="C238" i="11"/>
  <c r="A239" i="11"/>
  <c r="B239" i="11"/>
  <c r="C239" i="11"/>
  <c r="A240" i="11"/>
  <c r="B240" i="11"/>
  <c r="C240" i="11"/>
  <c r="A241" i="11"/>
  <c r="B241" i="11"/>
  <c r="C241" i="11"/>
  <c r="A242" i="11"/>
  <c r="B242" i="11"/>
  <c r="C242" i="11"/>
  <c r="A243" i="11"/>
  <c r="B243" i="11"/>
  <c r="C243" i="11"/>
  <c r="A244" i="11"/>
  <c r="B244" i="11"/>
  <c r="C244" i="11"/>
  <c r="A245" i="11"/>
  <c r="B245" i="11"/>
  <c r="C245" i="11"/>
  <c r="A246" i="11"/>
  <c r="B246" i="11"/>
  <c r="C246" i="11"/>
  <c r="A247" i="11"/>
  <c r="B247" i="11"/>
  <c r="C247" i="11"/>
  <c r="A248" i="11"/>
  <c r="B248" i="11"/>
  <c r="C248" i="11"/>
  <c r="A249" i="11"/>
  <c r="B249" i="11"/>
  <c r="C249" i="11"/>
  <c r="A250" i="11"/>
  <c r="B250" i="11"/>
  <c r="C250" i="11"/>
  <c r="A251" i="11"/>
  <c r="B251" i="11"/>
  <c r="C251" i="11"/>
  <c r="A252" i="11"/>
  <c r="B252" i="11"/>
  <c r="C252" i="11"/>
  <c r="A253" i="11"/>
  <c r="B253" i="11"/>
  <c r="C253" i="11"/>
  <c r="A254" i="11"/>
  <c r="B254" i="11"/>
  <c r="C254" i="11"/>
  <c r="A255" i="11"/>
  <c r="B255" i="11"/>
  <c r="C255" i="11"/>
  <c r="A256" i="11"/>
  <c r="B256" i="11"/>
  <c r="C256" i="11"/>
  <c r="A257" i="11"/>
  <c r="B257" i="11"/>
  <c r="C257" i="11"/>
  <c r="A258" i="11"/>
  <c r="B258" i="11"/>
  <c r="C258" i="11"/>
  <c r="A259" i="11"/>
  <c r="B259" i="11"/>
  <c r="C259" i="11"/>
  <c r="A260" i="11"/>
  <c r="B260" i="11"/>
  <c r="C260" i="11"/>
  <c r="A261" i="11"/>
  <c r="B261" i="11"/>
  <c r="C261" i="11"/>
  <c r="A262" i="11"/>
  <c r="B262" i="11"/>
  <c r="C262" i="11"/>
  <c r="A263" i="11"/>
  <c r="B263" i="11"/>
  <c r="C263" i="11"/>
  <c r="A264" i="11"/>
  <c r="B264" i="11"/>
  <c r="C264" i="11"/>
  <c r="F985" i="13" l="1"/>
  <c r="H683" i="12"/>
  <c r="N111" i="10"/>
  <c r="M111" i="10"/>
  <c r="N110" i="10"/>
  <c r="O110" i="10" s="1"/>
  <c r="M110" i="10"/>
  <c r="K110" i="10"/>
  <c r="N109" i="10"/>
  <c r="M109" i="10"/>
  <c r="K109" i="10"/>
  <c r="N108" i="10"/>
  <c r="O108" i="10" s="1"/>
  <c r="M108" i="10"/>
  <c r="K108" i="10"/>
  <c r="N107" i="10"/>
  <c r="M107" i="10"/>
  <c r="K107" i="10"/>
  <c r="N106" i="10"/>
  <c r="O106" i="10" s="1"/>
  <c r="M106" i="10"/>
  <c r="K106" i="10"/>
  <c r="N105" i="10"/>
  <c r="M105" i="10"/>
  <c r="N104" i="10"/>
  <c r="M104" i="10"/>
  <c r="N103" i="10"/>
  <c r="O103" i="10" s="1"/>
  <c r="P103" i="10" s="1"/>
  <c r="M103" i="10"/>
  <c r="K103" i="10"/>
  <c r="N102" i="10"/>
  <c r="Q102" i="10" s="1"/>
  <c r="M102" i="10"/>
  <c r="K102" i="10"/>
  <c r="N101" i="10"/>
  <c r="O101" i="10" s="1"/>
  <c r="P101" i="10" s="1"/>
  <c r="M101" i="10"/>
  <c r="M100" i="10" s="1"/>
  <c r="K101" i="10"/>
  <c r="L100" i="10"/>
  <c r="N100" i="10" s="1"/>
  <c r="O100" i="10" s="1"/>
  <c r="M99" i="10"/>
  <c r="J99" i="10"/>
  <c r="N98" i="10"/>
  <c r="M98" i="10"/>
  <c r="N97" i="10"/>
  <c r="M97" i="10"/>
  <c r="N96" i="10"/>
  <c r="O96" i="10" s="1"/>
  <c r="M96" i="10"/>
  <c r="N95" i="10"/>
  <c r="Q95" i="10" s="1"/>
  <c r="M95" i="10"/>
  <c r="N94" i="10"/>
  <c r="O94" i="10" s="1"/>
  <c r="M94" i="10"/>
  <c r="Q93" i="10"/>
  <c r="N93" i="10"/>
  <c r="M93" i="10"/>
  <c r="N92" i="10"/>
  <c r="M92" i="10"/>
  <c r="N91" i="10"/>
  <c r="Q91" i="10" s="1"/>
  <c r="M91" i="10"/>
  <c r="N90" i="10"/>
  <c r="O90" i="10" s="1"/>
  <c r="M90" i="10"/>
  <c r="N89" i="10"/>
  <c r="Q89" i="10" s="1"/>
  <c r="M89" i="10"/>
  <c r="M87" i="10" s="1"/>
  <c r="L88" i="10"/>
  <c r="L87" i="10"/>
  <c r="K87" i="10"/>
  <c r="J87" i="10"/>
  <c r="N86" i="10"/>
  <c r="M86" i="10"/>
  <c r="N85" i="10"/>
  <c r="M85" i="10"/>
  <c r="N84" i="10"/>
  <c r="M84" i="10"/>
  <c r="N83" i="10"/>
  <c r="M83" i="10"/>
  <c r="N82" i="10"/>
  <c r="M82" i="10"/>
  <c r="N81" i="10"/>
  <c r="M81" i="10"/>
  <c r="N80" i="10"/>
  <c r="Q80" i="10" s="1"/>
  <c r="M80" i="10"/>
  <c r="N79" i="10"/>
  <c r="Q79" i="10" s="1"/>
  <c r="M79" i="10"/>
  <c r="N78" i="10"/>
  <c r="O78" i="10" s="1"/>
  <c r="M78" i="10"/>
  <c r="N77" i="10"/>
  <c r="Q77" i="10" s="1"/>
  <c r="M77" i="10"/>
  <c r="M76" i="10"/>
  <c r="L76" i="10"/>
  <c r="N76" i="10" s="1"/>
  <c r="N75" i="10"/>
  <c r="M75" i="10"/>
  <c r="M74" i="10"/>
  <c r="L74" i="10"/>
  <c r="N74" i="10" s="1"/>
  <c r="Q74" i="10" s="1"/>
  <c r="N73" i="10"/>
  <c r="Q73" i="10" s="1"/>
  <c r="M73" i="10"/>
  <c r="N72" i="10"/>
  <c r="O72" i="10" s="1"/>
  <c r="M72" i="10"/>
  <c r="N71" i="10"/>
  <c r="Q71" i="10" s="1"/>
  <c r="M71" i="10"/>
  <c r="N70" i="10"/>
  <c r="M70" i="10"/>
  <c r="N69" i="10"/>
  <c r="Q69" i="10" s="1"/>
  <c r="M69" i="10"/>
  <c r="N68" i="10"/>
  <c r="O68" i="10" s="1"/>
  <c r="M68" i="10"/>
  <c r="N67" i="10"/>
  <c r="Q67" i="10" s="1"/>
  <c r="M67" i="10"/>
  <c r="N66" i="10"/>
  <c r="M66" i="10"/>
  <c r="N65" i="10"/>
  <c r="M65" i="10"/>
  <c r="N64" i="10"/>
  <c r="M64" i="10"/>
  <c r="Y63" i="10"/>
  <c r="Z63" i="10" s="1"/>
  <c r="Z62" i="10" s="1"/>
  <c r="O63" i="10"/>
  <c r="N63" i="10"/>
  <c r="Q63" i="10" s="1"/>
  <c r="AA62" i="10"/>
  <c r="N62" i="10"/>
  <c r="M62" i="10"/>
  <c r="N61" i="10"/>
  <c r="M61" i="10"/>
  <c r="O60" i="10"/>
  <c r="N60" i="10"/>
  <c r="Q60" i="10" s="1"/>
  <c r="M60" i="10"/>
  <c r="M59" i="10"/>
  <c r="L59" i="10"/>
  <c r="N59" i="10" s="1"/>
  <c r="Q59" i="10" s="1"/>
  <c r="N58" i="10"/>
  <c r="Q58" i="10" s="1"/>
  <c r="M58" i="10"/>
  <c r="N57" i="10"/>
  <c r="M57" i="10"/>
  <c r="M56" i="10"/>
  <c r="L56" i="10"/>
  <c r="N56" i="10" s="1"/>
  <c r="N55" i="10"/>
  <c r="M55" i="10"/>
  <c r="N54" i="10"/>
  <c r="O54" i="10" s="1"/>
  <c r="P54" i="10" s="1"/>
  <c r="M54" i="10"/>
  <c r="N53" i="10"/>
  <c r="M53" i="10"/>
  <c r="N52" i="10"/>
  <c r="O52" i="10" s="1"/>
  <c r="M52" i="10"/>
  <c r="N51" i="10"/>
  <c r="Q51" i="10" s="1"/>
  <c r="M51" i="10"/>
  <c r="N50" i="10"/>
  <c r="Q50" i="10" s="1"/>
  <c r="M50" i="10"/>
  <c r="N49" i="10"/>
  <c r="M49" i="10"/>
  <c r="N48" i="10"/>
  <c r="M48" i="10"/>
  <c r="Q47" i="10"/>
  <c r="N47" i="10"/>
  <c r="O47" i="10" s="1"/>
  <c r="P47" i="10" s="1"/>
  <c r="M47" i="10"/>
  <c r="N46" i="10"/>
  <c r="Q46" i="10" s="1"/>
  <c r="M46" i="10"/>
  <c r="N45" i="10"/>
  <c r="M45" i="10"/>
  <c r="M44" i="10"/>
  <c r="L44" i="10"/>
  <c r="N44" i="10" s="1"/>
  <c r="N43" i="10"/>
  <c r="M43" i="10"/>
  <c r="N42" i="10"/>
  <c r="O42" i="10" s="1"/>
  <c r="M42" i="10"/>
  <c r="N41" i="10"/>
  <c r="Q41" i="10" s="1"/>
  <c r="M41" i="10"/>
  <c r="N40" i="10"/>
  <c r="M40" i="10"/>
  <c r="N39" i="10"/>
  <c r="M39" i="10"/>
  <c r="N38" i="10"/>
  <c r="M38" i="10"/>
  <c r="N37" i="10"/>
  <c r="Q37" i="10" s="1"/>
  <c r="M37" i="10"/>
  <c r="N36" i="10"/>
  <c r="M36" i="10"/>
  <c r="N35" i="10"/>
  <c r="M35" i="10"/>
  <c r="N34" i="10"/>
  <c r="M34" i="10"/>
  <c r="M33" i="10"/>
  <c r="L33" i="10"/>
  <c r="N33" i="10" s="1"/>
  <c r="Q33" i="10" s="1"/>
  <c r="N32" i="10"/>
  <c r="M32" i="10"/>
  <c r="M31" i="10"/>
  <c r="L31" i="10"/>
  <c r="N31" i="10" s="1"/>
  <c r="N30" i="10"/>
  <c r="M30" i="10"/>
  <c r="M29" i="10"/>
  <c r="L29" i="10"/>
  <c r="N29" i="10" s="1"/>
  <c r="N28" i="10"/>
  <c r="Q28" i="10" s="1"/>
  <c r="M28" i="10"/>
  <c r="N27" i="10"/>
  <c r="M27" i="10"/>
  <c r="N26" i="10"/>
  <c r="Q26" i="10" s="1"/>
  <c r="M26" i="10"/>
  <c r="N25" i="10"/>
  <c r="M25" i="10"/>
  <c r="N24" i="10"/>
  <c r="M24" i="10"/>
  <c r="N23" i="10"/>
  <c r="M23" i="10"/>
  <c r="N22" i="10"/>
  <c r="M22" i="10"/>
  <c r="N21" i="10"/>
  <c r="M21" i="10"/>
  <c r="N20" i="10"/>
  <c r="M20" i="10"/>
  <c r="N19" i="10"/>
  <c r="Q19" i="10" s="1"/>
  <c r="M19" i="10"/>
  <c r="N18" i="10"/>
  <c r="Q18" i="10" s="1"/>
  <c r="M18" i="10"/>
  <c r="N17" i="10"/>
  <c r="M17" i="10"/>
  <c r="N16" i="10"/>
  <c r="M16" i="10"/>
  <c r="N15" i="10"/>
  <c r="M15" i="10"/>
  <c r="N14" i="10"/>
  <c r="Q14" i="10" s="1"/>
  <c r="M14" i="10"/>
  <c r="N13" i="10"/>
  <c r="O13" i="10" s="1"/>
  <c r="M13" i="10"/>
  <c r="M12" i="10"/>
  <c r="M11" i="10" s="1"/>
  <c r="M10" i="10" s="1"/>
  <c r="L12" i="10"/>
  <c r="N12" i="10" s="1"/>
  <c r="Q12" i="10" s="1"/>
  <c r="M4" i="10"/>
  <c r="D46" i="9"/>
  <c r="D51" i="9"/>
  <c r="D50" i="9"/>
  <c r="D49" i="9"/>
  <c r="D48" i="9"/>
  <c r="D47" i="9"/>
  <c r="D45" i="9"/>
  <c r="D44" i="9"/>
  <c r="D43" i="9"/>
  <c r="D42" i="9"/>
  <c r="D40" i="9"/>
  <c r="D39" i="9"/>
  <c r="D38" i="9"/>
  <c r="D37" i="9"/>
  <c r="D36" i="9"/>
  <c r="D35" i="9"/>
  <c r="D34" i="9"/>
  <c r="D33" i="9"/>
  <c r="D32" i="9"/>
  <c r="D31" i="9"/>
  <c r="D29" i="9"/>
  <c r="D28" i="9"/>
  <c r="D27" i="9"/>
  <c r="D26" i="9"/>
  <c r="D25" i="9"/>
  <c r="D24" i="9"/>
  <c r="D22" i="9"/>
  <c r="D21" i="9"/>
  <c r="D20" i="9"/>
  <c r="D19" i="9"/>
  <c r="D18" i="9"/>
  <c r="D17" i="9"/>
  <c r="D10" i="9"/>
  <c r="D12" i="9"/>
  <c r="D13" i="9"/>
  <c r="D14" i="9"/>
  <c r="D15" i="9"/>
  <c r="B9" i="9"/>
  <c r="D9" i="9" s="1"/>
  <c r="G51" i="9"/>
  <c r="F51" i="9"/>
  <c r="G50" i="9"/>
  <c r="F50" i="9"/>
  <c r="G49" i="9"/>
  <c r="F49" i="9"/>
  <c r="G48" i="9"/>
  <c r="F48" i="9"/>
  <c r="G47" i="9"/>
  <c r="F47" i="9"/>
  <c r="G46" i="9"/>
  <c r="F46" i="9"/>
  <c r="G45" i="9"/>
  <c r="F45" i="9"/>
  <c r="G44" i="9"/>
  <c r="F44" i="9"/>
  <c r="G43" i="9"/>
  <c r="F43" i="9"/>
  <c r="G42" i="9"/>
  <c r="F42" i="9"/>
  <c r="G40" i="9"/>
  <c r="F40" i="9"/>
  <c r="G39" i="9"/>
  <c r="F39" i="9"/>
  <c r="G38" i="9"/>
  <c r="F38" i="9"/>
  <c r="G37" i="9"/>
  <c r="F37" i="9"/>
  <c r="G36" i="9"/>
  <c r="F36" i="9"/>
  <c r="G35" i="9"/>
  <c r="F35" i="9"/>
  <c r="G34" i="9"/>
  <c r="F34" i="9"/>
  <c r="G33" i="9"/>
  <c r="F33" i="9"/>
  <c r="G32" i="9"/>
  <c r="F32" i="9"/>
  <c r="G31" i="9"/>
  <c r="F31" i="9"/>
  <c r="G29" i="9"/>
  <c r="F29" i="9"/>
  <c r="G28" i="9"/>
  <c r="F28" i="9"/>
  <c r="G27" i="9"/>
  <c r="F27" i="9"/>
  <c r="G26" i="9"/>
  <c r="F26" i="9"/>
  <c r="G25" i="9"/>
  <c r="F25" i="9"/>
  <c r="G24" i="9"/>
  <c r="F24" i="9"/>
  <c r="G22" i="9"/>
  <c r="F22" i="9"/>
  <c r="G21" i="9"/>
  <c r="F21" i="9"/>
  <c r="G20" i="9"/>
  <c r="F20" i="9"/>
  <c r="G19" i="9"/>
  <c r="F19" i="9"/>
  <c r="G18" i="9"/>
  <c r="F18" i="9"/>
  <c r="G17" i="9"/>
  <c r="F17" i="9"/>
  <c r="G15" i="9"/>
  <c r="F15" i="9"/>
  <c r="G14" i="9"/>
  <c r="F14" i="9"/>
  <c r="G13" i="9"/>
  <c r="F13" i="9"/>
  <c r="G12" i="9"/>
  <c r="F12" i="9"/>
  <c r="G11" i="9"/>
  <c r="F11" i="9"/>
  <c r="G10" i="9"/>
  <c r="F10" i="9"/>
  <c r="G9" i="9"/>
  <c r="F9" i="9"/>
  <c r="Q101" i="10" l="1"/>
  <c r="Q103" i="10"/>
  <c r="O80" i="10"/>
  <c r="O91" i="10"/>
  <c r="P91" i="10" s="1"/>
  <c r="O41" i="10"/>
  <c r="O102" i="10"/>
  <c r="R58" i="10"/>
  <c r="S58" i="10" s="1"/>
  <c r="P96" i="10"/>
  <c r="O58" i="10"/>
  <c r="F16" i="9"/>
  <c r="F30" i="9"/>
  <c r="O69" i="10"/>
  <c r="P69" i="10" s="1"/>
  <c r="AA61" i="10"/>
  <c r="O95" i="10"/>
  <c r="P95" i="10" s="1"/>
  <c r="O14" i="10"/>
  <c r="P14" i="10" s="1"/>
  <c r="H47" i="9"/>
  <c r="I47" i="9" s="1"/>
  <c r="H51" i="9"/>
  <c r="I51" i="9" s="1"/>
  <c r="G23" i="9"/>
  <c r="R103" i="10"/>
  <c r="S103" i="10" s="1"/>
  <c r="Q54" i="10"/>
  <c r="O73" i="10"/>
  <c r="P80" i="10"/>
  <c r="Q100" i="10"/>
  <c r="R100" i="10" s="1"/>
  <c r="S100" i="10" s="1"/>
  <c r="P42" i="10"/>
  <c r="O46" i="10"/>
  <c r="P46" i="10" s="1"/>
  <c r="Q42" i="10"/>
  <c r="R42" i="10" s="1"/>
  <c r="S42" i="10" s="1"/>
  <c r="H45" i="9"/>
  <c r="I45" i="9" s="1"/>
  <c r="H49" i="9"/>
  <c r="I49" i="9" s="1"/>
  <c r="O19" i="10"/>
  <c r="O26" i="10"/>
  <c r="P26" i="10" s="1"/>
  <c r="O33" i="10"/>
  <c r="P33" i="10" s="1"/>
  <c r="L99" i="10"/>
  <c r="N99" i="10" s="1"/>
  <c r="O99" i="10" s="1"/>
  <c r="R101" i="10"/>
  <c r="S101" i="10" s="1"/>
  <c r="O18" i="10"/>
  <c r="F8" i="9"/>
  <c r="F23" i="9"/>
  <c r="F41" i="9"/>
  <c r="O37" i="10"/>
  <c r="P37" i="10" s="1"/>
  <c r="P60" i="10"/>
  <c r="O79" i="10"/>
  <c r="R79" i="10" s="1"/>
  <c r="S79" i="10" s="1"/>
  <c r="O38" i="10"/>
  <c r="P38" i="10" s="1"/>
  <c r="Q38" i="10"/>
  <c r="O15" i="10"/>
  <c r="P15" i="10" s="1"/>
  <c r="Q15" i="10"/>
  <c r="R19" i="10"/>
  <c r="S19" i="10" s="1"/>
  <c r="Q32" i="10"/>
  <c r="O32" i="10"/>
  <c r="P32" i="10" s="1"/>
  <c r="Y62" i="10"/>
  <c r="Y61" i="10" s="1"/>
  <c r="Q65" i="10"/>
  <c r="O65" i="10"/>
  <c r="O75" i="10"/>
  <c r="P75" i="10" s="1"/>
  <c r="Q75" i="10"/>
  <c r="O34" i="10"/>
  <c r="P34" i="10" s="1"/>
  <c r="Q34" i="10"/>
  <c r="P65" i="10"/>
  <c r="Q83" i="10"/>
  <c r="O83" i="10"/>
  <c r="P83" i="10" s="1"/>
  <c r="Q92" i="10"/>
  <c r="O92" i="10"/>
  <c r="P92" i="10" s="1"/>
  <c r="Q111" i="10"/>
  <c r="O111" i="10"/>
  <c r="P111" i="10" s="1"/>
  <c r="Q27" i="10"/>
  <c r="O27" i="10"/>
  <c r="P27" i="10" s="1"/>
  <c r="R47" i="10"/>
  <c r="S47" i="10" s="1"/>
  <c r="Q49" i="10"/>
  <c r="O49" i="10"/>
  <c r="P49" i="10" s="1"/>
  <c r="Q23" i="10"/>
  <c r="O23" i="10"/>
  <c r="P23" i="10" s="1"/>
  <c r="P19" i="10"/>
  <c r="Q22" i="10"/>
  <c r="O22" i="10"/>
  <c r="P22" i="10" s="1"/>
  <c r="P58" i="10"/>
  <c r="R60" i="10"/>
  <c r="S60" i="10" s="1"/>
  <c r="Q62" i="10"/>
  <c r="O62" i="10"/>
  <c r="P62" i="10" s="1"/>
  <c r="Q70" i="10"/>
  <c r="O70" i="10"/>
  <c r="P70" i="10" s="1"/>
  <c r="O74" i="10"/>
  <c r="P74" i="10" s="1"/>
  <c r="O50" i="10"/>
  <c r="R50" i="10" s="1"/>
  <c r="S50" i="10" s="1"/>
  <c r="Q53" i="10"/>
  <c r="O53" i="10"/>
  <c r="P53" i="10" s="1"/>
  <c r="O66" i="10"/>
  <c r="P66" i="10" s="1"/>
  <c r="Q66" i="10"/>
  <c r="R80" i="10"/>
  <c r="S80" i="10" s="1"/>
  <c r="Q84" i="10"/>
  <c r="O84" i="10"/>
  <c r="P84" i="10" s="1"/>
  <c r="P102" i="10"/>
  <c r="P18" i="10"/>
  <c r="R26" i="10"/>
  <c r="S26" i="10" s="1"/>
  <c r="P41" i="10"/>
  <c r="P63" i="10"/>
  <c r="R69" i="10"/>
  <c r="S69" i="10" s="1"/>
  <c r="P73" i="10"/>
  <c r="M88" i="10"/>
  <c r="R91" i="10"/>
  <c r="S91" i="10" s="1"/>
  <c r="Q96" i="10"/>
  <c r="R96" i="10" s="1"/>
  <c r="S96" i="10" s="1"/>
  <c r="P100" i="10"/>
  <c r="R102" i="10"/>
  <c r="S102" i="10" s="1"/>
  <c r="R41" i="10"/>
  <c r="S41" i="10" s="1"/>
  <c r="O59" i="10"/>
  <c r="R59" i="10" s="1"/>
  <c r="S59" i="10" s="1"/>
  <c r="Q21" i="10"/>
  <c r="O21" i="10"/>
  <c r="P21" i="10" s="1"/>
  <c r="Q25" i="10"/>
  <c r="Q30" i="10"/>
  <c r="O39" i="10"/>
  <c r="P39" i="10" s="1"/>
  <c r="Q39" i="10"/>
  <c r="Q48" i="10"/>
  <c r="O48" i="10"/>
  <c r="P48" i="10" s="1"/>
  <c r="Q109" i="10"/>
  <c r="O109" i="10"/>
  <c r="P109" i="10" s="1"/>
  <c r="O24" i="10"/>
  <c r="P24" i="10" s="1"/>
  <c r="O25" i="10"/>
  <c r="P25" i="10" s="1"/>
  <c r="O29" i="10"/>
  <c r="P29" i="10" s="1"/>
  <c r="O30" i="10"/>
  <c r="P30" i="10" s="1"/>
  <c r="N11" i="10"/>
  <c r="N10" i="10" s="1"/>
  <c r="R14" i="10"/>
  <c r="S14" i="10" s="1"/>
  <c r="O20" i="10"/>
  <c r="P20" i="10" s="1"/>
  <c r="Q20" i="10"/>
  <c r="Q24" i="10"/>
  <c r="Q29" i="10"/>
  <c r="Q40" i="10"/>
  <c r="O40" i="10"/>
  <c r="P40" i="10" s="1"/>
  <c r="O43" i="10"/>
  <c r="P43" i="10" s="1"/>
  <c r="Q43" i="10"/>
  <c r="O104" i="10"/>
  <c r="P104" i="10" s="1"/>
  <c r="Q104" i="10"/>
  <c r="Q64" i="10"/>
  <c r="O64" i="10"/>
  <c r="P64" i="10" s="1"/>
  <c r="O97" i="10"/>
  <c r="P97" i="10" s="1"/>
  <c r="Q97" i="10"/>
  <c r="O44" i="10"/>
  <c r="P44" i="10" s="1"/>
  <c r="Q45" i="10"/>
  <c r="O55" i="10"/>
  <c r="P55" i="10" s="1"/>
  <c r="O56" i="10"/>
  <c r="P56" i="10" s="1"/>
  <c r="Q56" i="10"/>
  <c r="O76" i="10"/>
  <c r="P76" i="10" s="1"/>
  <c r="Q82" i="10"/>
  <c r="O82" i="10"/>
  <c r="P82" i="10" s="1"/>
  <c r="Q86" i="10"/>
  <c r="O16" i="10"/>
  <c r="P16" i="10" s="1"/>
  <c r="Q17" i="10"/>
  <c r="Q31" i="10"/>
  <c r="O35" i="10"/>
  <c r="P35" i="10" s="1"/>
  <c r="Q36" i="10"/>
  <c r="Q44" i="10"/>
  <c r="O45" i="10"/>
  <c r="P45" i="10" s="1"/>
  <c r="Q55" i="10"/>
  <c r="P85" i="10"/>
  <c r="O85" i="10"/>
  <c r="O86" i="10"/>
  <c r="P86" i="10" s="1"/>
  <c r="Q98" i="10"/>
  <c r="O98" i="10"/>
  <c r="P98" i="10" s="1"/>
  <c r="Q105" i="10"/>
  <c r="O105" i="10"/>
  <c r="P105" i="10" s="1"/>
  <c r="L11" i="10"/>
  <c r="O12" i="10"/>
  <c r="R12" i="10" s="1"/>
  <c r="S12" i="10" s="1"/>
  <c r="Q13" i="10"/>
  <c r="R13" i="10" s="1"/>
  <c r="S13" i="10" s="1"/>
  <c r="P13" i="10"/>
  <c r="Q16" i="10"/>
  <c r="O17" i="10"/>
  <c r="P17" i="10" s="1"/>
  <c r="R18" i="10"/>
  <c r="S18" i="10" s="1"/>
  <c r="O28" i="10"/>
  <c r="R28" i="10" s="1"/>
  <c r="S28" i="10" s="1"/>
  <c r="O31" i="10"/>
  <c r="P31" i="10" s="1"/>
  <c r="Q35" i="10"/>
  <c r="R35" i="10" s="1"/>
  <c r="S35" i="10" s="1"/>
  <c r="O36" i="10"/>
  <c r="P36" i="10" s="1"/>
  <c r="R37" i="10"/>
  <c r="S37" i="10" s="1"/>
  <c r="Q57" i="10"/>
  <c r="O57" i="10"/>
  <c r="P57" i="10" s="1"/>
  <c r="Q76" i="10"/>
  <c r="O81" i="10"/>
  <c r="P81" i="10" s="1"/>
  <c r="Q81" i="10"/>
  <c r="Q85" i="10"/>
  <c r="R85" i="10" s="1"/>
  <c r="S85" i="10" s="1"/>
  <c r="Q107" i="10"/>
  <c r="O107" i="10"/>
  <c r="P107" i="10" s="1"/>
  <c r="O51" i="10"/>
  <c r="R51" i="10" s="1"/>
  <c r="S51" i="10" s="1"/>
  <c r="Q52" i="10"/>
  <c r="R52" i="10" s="1"/>
  <c r="S52" i="10" s="1"/>
  <c r="P52" i="10"/>
  <c r="R54" i="10"/>
  <c r="S54" i="10" s="1"/>
  <c r="O61" i="10"/>
  <c r="P61" i="10" s="1"/>
  <c r="R63" i="10"/>
  <c r="S63" i="10" s="1"/>
  <c r="O71" i="10"/>
  <c r="R71" i="10" s="1"/>
  <c r="S71" i="10" s="1"/>
  <c r="Q72" i="10"/>
  <c r="R72" i="10" s="1"/>
  <c r="S72" i="10" s="1"/>
  <c r="P72" i="10"/>
  <c r="O77" i="10"/>
  <c r="R77" i="10" s="1"/>
  <c r="S77" i="10" s="1"/>
  <c r="Q78" i="10"/>
  <c r="R78" i="10" s="1"/>
  <c r="S78" i="10" s="1"/>
  <c r="P78" i="10"/>
  <c r="R83" i="10"/>
  <c r="S83" i="10" s="1"/>
  <c r="O93" i="10"/>
  <c r="R93" i="10" s="1"/>
  <c r="S93" i="10" s="1"/>
  <c r="Q94" i="10"/>
  <c r="R94" i="10" s="1"/>
  <c r="S94" i="10" s="1"/>
  <c r="P94" i="10"/>
  <c r="K99" i="10"/>
  <c r="Q61" i="10"/>
  <c r="O67" i="10"/>
  <c r="R67" i="10" s="1"/>
  <c r="S67" i="10" s="1"/>
  <c r="Q68" i="10"/>
  <c r="R68" i="10" s="1"/>
  <c r="S68" i="10" s="1"/>
  <c r="P68" i="10"/>
  <c r="R73" i="10"/>
  <c r="S73" i="10" s="1"/>
  <c r="O89" i="10"/>
  <c r="P89" i="10" s="1"/>
  <c r="N88" i="10"/>
  <c r="N87" i="10"/>
  <c r="Q90" i="10"/>
  <c r="P90" i="10"/>
  <c r="R95" i="10"/>
  <c r="S95" i="10" s="1"/>
  <c r="Q106" i="10"/>
  <c r="R106" i="10" s="1"/>
  <c r="S106" i="10" s="1"/>
  <c r="P106" i="10"/>
  <c r="Q108" i="10"/>
  <c r="R108" i="10" s="1"/>
  <c r="S108" i="10" s="1"/>
  <c r="P108" i="10"/>
  <c r="Q110" i="10"/>
  <c r="R110" i="10" s="1"/>
  <c r="S110" i="10" s="1"/>
  <c r="P110" i="10"/>
  <c r="H17" i="9"/>
  <c r="H12" i="9"/>
  <c r="I12" i="9" s="1"/>
  <c r="H19" i="9"/>
  <c r="I19" i="9" s="1"/>
  <c r="H21" i="9"/>
  <c r="I21" i="9" s="1"/>
  <c r="H26" i="9"/>
  <c r="I26" i="9" s="1"/>
  <c r="H10" i="9"/>
  <c r="I10" i="9" s="1"/>
  <c r="H14" i="9"/>
  <c r="I14" i="9" s="1"/>
  <c r="H28" i="9"/>
  <c r="I28" i="9" s="1"/>
  <c r="H9" i="9"/>
  <c r="H11" i="9"/>
  <c r="I11" i="9" s="1"/>
  <c r="H13" i="9"/>
  <c r="I13" i="9" s="1"/>
  <c r="H15" i="9"/>
  <c r="I15" i="9" s="1"/>
  <c r="H18" i="9"/>
  <c r="I18" i="9" s="1"/>
  <c r="H20" i="9"/>
  <c r="I20" i="9" s="1"/>
  <c r="H22" i="9"/>
  <c r="I22" i="9" s="1"/>
  <c r="H32" i="9"/>
  <c r="I32" i="9" s="1"/>
  <c r="H34" i="9"/>
  <c r="I34" i="9" s="1"/>
  <c r="H36" i="9"/>
  <c r="I36" i="9" s="1"/>
  <c r="H38" i="9"/>
  <c r="I38" i="9" s="1"/>
  <c r="H40" i="9"/>
  <c r="I40" i="9" s="1"/>
  <c r="H43" i="9"/>
  <c r="I43" i="9" s="1"/>
  <c r="F52" i="9"/>
  <c r="G30" i="9"/>
  <c r="H33" i="9"/>
  <c r="I33" i="9" s="1"/>
  <c r="H35" i="9"/>
  <c r="I35" i="9" s="1"/>
  <c r="H37" i="9"/>
  <c r="I37" i="9" s="1"/>
  <c r="H39" i="9"/>
  <c r="I39" i="9" s="1"/>
  <c r="H42" i="9"/>
  <c r="I42" i="9" s="1"/>
  <c r="H44" i="9"/>
  <c r="I44" i="9" s="1"/>
  <c r="H46" i="9"/>
  <c r="I46" i="9" s="1"/>
  <c r="H48" i="9"/>
  <c r="I48" i="9" s="1"/>
  <c r="H50" i="9"/>
  <c r="I50" i="9" s="1"/>
  <c r="H25" i="9"/>
  <c r="I25" i="9" s="1"/>
  <c r="H27" i="9"/>
  <c r="I27" i="9" s="1"/>
  <c r="H29" i="9"/>
  <c r="I29" i="9" s="1"/>
  <c r="I17" i="9"/>
  <c r="I9" i="9"/>
  <c r="G16" i="9"/>
  <c r="G41" i="9"/>
  <c r="G8" i="9"/>
  <c r="H24" i="9"/>
  <c r="H31" i="9"/>
  <c r="H1975" i="8"/>
  <c r="F1975" i="8"/>
  <c r="H1974" i="8"/>
  <c r="F1974" i="8"/>
  <c r="H1973" i="8"/>
  <c r="F1973" i="8"/>
  <c r="H1972" i="8"/>
  <c r="F1972" i="8"/>
  <c r="H1971" i="8"/>
  <c r="F1971" i="8"/>
  <c r="H1970" i="8"/>
  <c r="F1970" i="8"/>
  <c r="H1969" i="8"/>
  <c r="F1969" i="8"/>
  <c r="H1968" i="8"/>
  <c r="F1968" i="8"/>
  <c r="H1967" i="8"/>
  <c r="F1967" i="8"/>
  <c r="H1966" i="8"/>
  <c r="F1966" i="8"/>
  <c r="H1965" i="8"/>
  <c r="F1965" i="8"/>
  <c r="H1964" i="8"/>
  <c r="F1964" i="8"/>
  <c r="H1963" i="8"/>
  <c r="F1963" i="8"/>
  <c r="H1962" i="8"/>
  <c r="F1962" i="8"/>
  <c r="H1961" i="8"/>
  <c r="F1961" i="8"/>
  <c r="H1960" i="8"/>
  <c r="F1960" i="8"/>
  <c r="H1959" i="8"/>
  <c r="F1959" i="8"/>
  <c r="H1958" i="8"/>
  <c r="F1958" i="8"/>
  <c r="H1957" i="8"/>
  <c r="F1957" i="8"/>
  <c r="H1956" i="8"/>
  <c r="F1956" i="8"/>
  <c r="H1955" i="8"/>
  <c r="F1955" i="8"/>
  <c r="H1954" i="8"/>
  <c r="F1954" i="8"/>
  <c r="H1953" i="8"/>
  <c r="F1953" i="8"/>
  <c r="H1952" i="8"/>
  <c r="F1952" i="8"/>
  <c r="H1951" i="8"/>
  <c r="F1951" i="8"/>
  <c r="H1950" i="8"/>
  <c r="F1950" i="8"/>
  <c r="H1949" i="8"/>
  <c r="F1949" i="8"/>
  <c r="H1948" i="8"/>
  <c r="F1948" i="8"/>
  <c r="H1947" i="8"/>
  <c r="F1947" i="8"/>
  <c r="H1946" i="8"/>
  <c r="F1946" i="8"/>
  <c r="H1945" i="8"/>
  <c r="F1945" i="8"/>
  <c r="H1944" i="8"/>
  <c r="F1944" i="8"/>
  <c r="H1943" i="8"/>
  <c r="F1943" i="8"/>
  <c r="H1942" i="8"/>
  <c r="F1942" i="8"/>
  <c r="H1941" i="8"/>
  <c r="F1941" i="8"/>
  <c r="H1940" i="8"/>
  <c r="F1940" i="8"/>
  <c r="H1939" i="8"/>
  <c r="F1939" i="8"/>
  <c r="H1938" i="8"/>
  <c r="F1938" i="8"/>
  <c r="H1937" i="8"/>
  <c r="F1937" i="8"/>
  <c r="H1936" i="8"/>
  <c r="F1936" i="8"/>
  <c r="H1935" i="8"/>
  <c r="F1935" i="8"/>
  <c r="H1934" i="8"/>
  <c r="F1934" i="8"/>
  <c r="H1933" i="8"/>
  <c r="F1933" i="8"/>
  <c r="H1932" i="8"/>
  <c r="F1932" i="8"/>
  <c r="H1931" i="8"/>
  <c r="F1931" i="8"/>
  <c r="H1930" i="8"/>
  <c r="F1930" i="8"/>
  <c r="H1929" i="8"/>
  <c r="F1929" i="8"/>
  <c r="H1928" i="8"/>
  <c r="F1928" i="8"/>
  <c r="H1927" i="8"/>
  <c r="F1927" i="8"/>
  <c r="H1926" i="8"/>
  <c r="F1926" i="8"/>
  <c r="H1925" i="8"/>
  <c r="F1925" i="8"/>
  <c r="H1924" i="8"/>
  <c r="F1924" i="8"/>
  <c r="H1923" i="8"/>
  <c r="F1923" i="8"/>
  <c r="H1922" i="8"/>
  <c r="F1922" i="8"/>
  <c r="H1921" i="8"/>
  <c r="F1921" i="8"/>
  <c r="H1920" i="8"/>
  <c r="F1920" i="8"/>
  <c r="H1919" i="8"/>
  <c r="F1919" i="8"/>
  <c r="H1918" i="8"/>
  <c r="F1918" i="8"/>
  <c r="H1917" i="8"/>
  <c r="F1917" i="8"/>
  <c r="H1916" i="8"/>
  <c r="F1916" i="8"/>
  <c r="H1915" i="8"/>
  <c r="F1915" i="8"/>
  <c r="H1914" i="8"/>
  <c r="F1914" i="8"/>
  <c r="H1913" i="8"/>
  <c r="F1913" i="8"/>
  <c r="H1912" i="8"/>
  <c r="F1912" i="8"/>
  <c r="H1911" i="8"/>
  <c r="F1911" i="8"/>
  <c r="H1910" i="8"/>
  <c r="F1910" i="8"/>
  <c r="H1909" i="8"/>
  <c r="F1909" i="8"/>
  <c r="H1908" i="8"/>
  <c r="F1908" i="8"/>
  <c r="H1907" i="8"/>
  <c r="F1907" i="8"/>
  <c r="H1906" i="8"/>
  <c r="F1906" i="8"/>
  <c r="H1905" i="8"/>
  <c r="F1905" i="8"/>
  <c r="H1904" i="8"/>
  <c r="F1904" i="8"/>
  <c r="H1903" i="8"/>
  <c r="F1903" i="8"/>
  <c r="H1902" i="8"/>
  <c r="F1902" i="8"/>
  <c r="H1901" i="8"/>
  <c r="F1901" i="8"/>
  <c r="H1900" i="8"/>
  <c r="F1900" i="8"/>
  <c r="H1899" i="8"/>
  <c r="F1899" i="8"/>
  <c r="H1898" i="8"/>
  <c r="F1898" i="8"/>
  <c r="H1897" i="8"/>
  <c r="F1897" i="8"/>
  <c r="H1896" i="8"/>
  <c r="F1896" i="8"/>
  <c r="H1895" i="8"/>
  <c r="F1895" i="8"/>
  <c r="H1894" i="8"/>
  <c r="F1894" i="8"/>
  <c r="H1893" i="8"/>
  <c r="F1893" i="8"/>
  <c r="H1892" i="8"/>
  <c r="F1892" i="8"/>
  <c r="H1891" i="8"/>
  <c r="F1891" i="8"/>
  <c r="H1890" i="8"/>
  <c r="F1890" i="8"/>
  <c r="H1889" i="8"/>
  <c r="F1889" i="8"/>
  <c r="H1888" i="8"/>
  <c r="F1888" i="8"/>
  <c r="H1887" i="8"/>
  <c r="F1887" i="8"/>
  <c r="H1886" i="8"/>
  <c r="F1886" i="8"/>
  <c r="H1885" i="8"/>
  <c r="F1885" i="8"/>
  <c r="H1884" i="8"/>
  <c r="F1884" i="8"/>
  <c r="H1883" i="8"/>
  <c r="F1883" i="8"/>
  <c r="H1882" i="8"/>
  <c r="F1882" i="8"/>
  <c r="H1881" i="8"/>
  <c r="F1881" i="8"/>
  <c r="H1880" i="8"/>
  <c r="F1880" i="8"/>
  <c r="H1879" i="8"/>
  <c r="F1879" i="8"/>
  <c r="H1878" i="8"/>
  <c r="F1878" i="8"/>
  <c r="H1877" i="8"/>
  <c r="F1877" i="8"/>
  <c r="H1876" i="8"/>
  <c r="F1876" i="8"/>
  <c r="H1875" i="8"/>
  <c r="F1875" i="8"/>
  <c r="H1874" i="8"/>
  <c r="F1874" i="8"/>
  <c r="H1873" i="8"/>
  <c r="F1873" i="8"/>
  <c r="H1872" i="8"/>
  <c r="F1872" i="8"/>
  <c r="H1871" i="8"/>
  <c r="F1871" i="8"/>
  <c r="H1870" i="8"/>
  <c r="F1870" i="8"/>
  <c r="H1869" i="8"/>
  <c r="F1869" i="8"/>
  <c r="H1868" i="8"/>
  <c r="F1868" i="8"/>
  <c r="H1867" i="8"/>
  <c r="F1867" i="8"/>
  <c r="H1866" i="8"/>
  <c r="F1866" i="8"/>
  <c r="H1865" i="8"/>
  <c r="F1865" i="8"/>
  <c r="H1864" i="8"/>
  <c r="F1864" i="8"/>
  <c r="H1863" i="8"/>
  <c r="F1863" i="8"/>
  <c r="H1862" i="8"/>
  <c r="F1862" i="8"/>
  <c r="H1861" i="8"/>
  <c r="F1861" i="8"/>
  <c r="H1860" i="8"/>
  <c r="F1860" i="8"/>
  <c r="H1859" i="8"/>
  <c r="F1859" i="8"/>
  <c r="H1858" i="8"/>
  <c r="F1858" i="8"/>
  <c r="H1857" i="8"/>
  <c r="F1857" i="8"/>
  <c r="H1856" i="8"/>
  <c r="F1856" i="8"/>
  <c r="H1855" i="8"/>
  <c r="F1855" i="8"/>
  <c r="H1854" i="8"/>
  <c r="F1854" i="8"/>
  <c r="H1853" i="8"/>
  <c r="F1853" i="8"/>
  <c r="H1852" i="8"/>
  <c r="F1852" i="8"/>
  <c r="H1851" i="8"/>
  <c r="F1851" i="8"/>
  <c r="H1850" i="8"/>
  <c r="F1850" i="8"/>
  <c r="H1849" i="8"/>
  <c r="F1849" i="8"/>
  <c r="H1848" i="8"/>
  <c r="F1848" i="8"/>
  <c r="H1847" i="8"/>
  <c r="F1847" i="8"/>
  <c r="H1846" i="8"/>
  <c r="F1846" i="8"/>
  <c r="H1845" i="8"/>
  <c r="F1845" i="8"/>
  <c r="H1844" i="8"/>
  <c r="F1844" i="8"/>
  <c r="H1843" i="8"/>
  <c r="F1843" i="8"/>
  <c r="H1842" i="8"/>
  <c r="F1842" i="8"/>
  <c r="H1841" i="8"/>
  <c r="F1841" i="8"/>
  <c r="H1840" i="8"/>
  <c r="F1840" i="8"/>
  <c r="H1839" i="8"/>
  <c r="F1839" i="8"/>
  <c r="H1838" i="8"/>
  <c r="F1838" i="8"/>
  <c r="H1837" i="8"/>
  <c r="F1837" i="8"/>
  <c r="H1836" i="8"/>
  <c r="F1836" i="8"/>
  <c r="H1835" i="8"/>
  <c r="F1835" i="8"/>
  <c r="H1834" i="8"/>
  <c r="F1834" i="8"/>
  <c r="H1833" i="8"/>
  <c r="F1833" i="8"/>
  <c r="H1832" i="8"/>
  <c r="F1832" i="8"/>
  <c r="H1831" i="8"/>
  <c r="F1831" i="8"/>
  <c r="H1830" i="8"/>
  <c r="F1830" i="8"/>
  <c r="H1829" i="8"/>
  <c r="F1829" i="8"/>
  <c r="H1828" i="8"/>
  <c r="F1828" i="8"/>
  <c r="H1827" i="8"/>
  <c r="F1827" i="8"/>
  <c r="H1826" i="8"/>
  <c r="F1826" i="8"/>
  <c r="H1825" i="8"/>
  <c r="F1825" i="8"/>
  <c r="H1824" i="8"/>
  <c r="F1824" i="8"/>
  <c r="H1823" i="8"/>
  <c r="F1823" i="8"/>
  <c r="H1822" i="8"/>
  <c r="F1822" i="8"/>
  <c r="H1821" i="8"/>
  <c r="F1821" i="8"/>
  <c r="H1820" i="8"/>
  <c r="F1820" i="8"/>
  <c r="H1819" i="8"/>
  <c r="F1819" i="8"/>
  <c r="H1818" i="8"/>
  <c r="F1818" i="8"/>
  <c r="H1817" i="8"/>
  <c r="F1817" i="8"/>
  <c r="H1816" i="8"/>
  <c r="F1816" i="8"/>
  <c r="H1815" i="8"/>
  <c r="F1815" i="8"/>
  <c r="H1814" i="8"/>
  <c r="F1814" i="8"/>
  <c r="H1813" i="8"/>
  <c r="F1813" i="8"/>
  <c r="H1812" i="8"/>
  <c r="F1812" i="8"/>
  <c r="H1811" i="8"/>
  <c r="F1811" i="8"/>
  <c r="H1810" i="8"/>
  <c r="F1810" i="8"/>
  <c r="H1809" i="8"/>
  <c r="F1809" i="8"/>
  <c r="H1808" i="8"/>
  <c r="F1808" i="8"/>
  <c r="H1807" i="8"/>
  <c r="F1807" i="8"/>
  <c r="H1806" i="8"/>
  <c r="F1806" i="8"/>
  <c r="H1805" i="8"/>
  <c r="F1805" i="8"/>
  <c r="H1804" i="8"/>
  <c r="F1804" i="8"/>
  <c r="H1803" i="8"/>
  <c r="F1803" i="8"/>
  <c r="H1802" i="8"/>
  <c r="F1802" i="8"/>
  <c r="H1801" i="8"/>
  <c r="F1801" i="8"/>
  <c r="H1800" i="8"/>
  <c r="F1800" i="8"/>
  <c r="H1799" i="8"/>
  <c r="F1799" i="8"/>
  <c r="H1798" i="8"/>
  <c r="F1798" i="8"/>
  <c r="H1797" i="8"/>
  <c r="F1797" i="8"/>
  <c r="H1796" i="8"/>
  <c r="F1796" i="8"/>
  <c r="H1795" i="8"/>
  <c r="F1795" i="8"/>
  <c r="H1794" i="8"/>
  <c r="F1794" i="8"/>
  <c r="H1793" i="8"/>
  <c r="F1793" i="8"/>
  <c r="H1792" i="8"/>
  <c r="F1792" i="8"/>
  <c r="H1791" i="8"/>
  <c r="F1791" i="8"/>
  <c r="H1790" i="8"/>
  <c r="F1790" i="8"/>
  <c r="H1789" i="8"/>
  <c r="F1789" i="8"/>
  <c r="H1788" i="8"/>
  <c r="F1788" i="8"/>
  <c r="H1787" i="8"/>
  <c r="F1787" i="8"/>
  <c r="H1786" i="8"/>
  <c r="F1786" i="8"/>
  <c r="H1785" i="8"/>
  <c r="F1785" i="8"/>
  <c r="H1784" i="8"/>
  <c r="F1784" i="8"/>
  <c r="H1783" i="8"/>
  <c r="F1783" i="8"/>
  <c r="H1782" i="8"/>
  <c r="F1782" i="8"/>
  <c r="H1781" i="8"/>
  <c r="F1781" i="8"/>
  <c r="H1780" i="8"/>
  <c r="F1780" i="8"/>
  <c r="H1779" i="8"/>
  <c r="F1779" i="8"/>
  <c r="H1778" i="8"/>
  <c r="F1778" i="8"/>
  <c r="H1777" i="8"/>
  <c r="F1777" i="8"/>
  <c r="H1776" i="8"/>
  <c r="F1776" i="8"/>
  <c r="H1775" i="8"/>
  <c r="F1775" i="8"/>
  <c r="H1774" i="8"/>
  <c r="F1774" i="8"/>
  <c r="H1773" i="8"/>
  <c r="F1773" i="8"/>
  <c r="H1772" i="8"/>
  <c r="F1772" i="8"/>
  <c r="H1771" i="8"/>
  <c r="F1771" i="8"/>
  <c r="H1770" i="8"/>
  <c r="F1770" i="8"/>
  <c r="H1769" i="8"/>
  <c r="F1769" i="8"/>
  <c r="H1768" i="8"/>
  <c r="F1768" i="8"/>
  <c r="H1767" i="8"/>
  <c r="F1767" i="8"/>
  <c r="H1766" i="8"/>
  <c r="F1766" i="8"/>
  <c r="H1765" i="8"/>
  <c r="F1765" i="8"/>
  <c r="H1764" i="8"/>
  <c r="F1764" i="8"/>
  <c r="H1763" i="8"/>
  <c r="F1763" i="8"/>
  <c r="H1762" i="8"/>
  <c r="F1762" i="8"/>
  <c r="H1761" i="8"/>
  <c r="F1761" i="8"/>
  <c r="H1760" i="8"/>
  <c r="F1760" i="8"/>
  <c r="H1759" i="8"/>
  <c r="F1759" i="8"/>
  <c r="H1758" i="8"/>
  <c r="F1758" i="8"/>
  <c r="H1757" i="8"/>
  <c r="F1757" i="8"/>
  <c r="H1756" i="8"/>
  <c r="F1756" i="8"/>
  <c r="H1755" i="8"/>
  <c r="F1755" i="8"/>
  <c r="H1754" i="8"/>
  <c r="F1754" i="8"/>
  <c r="H1753" i="8"/>
  <c r="F1753" i="8"/>
  <c r="H1752" i="8"/>
  <c r="F1752" i="8"/>
  <c r="H1751" i="8"/>
  <c r="F1751" i="8"/>
  <c r="H1750" i="8"/>
  <c r="F1750" i="8"/>
  <c r="H1749" i="8"/>
  <c r="F1749" i="8"/>
  <c r="H1748" i="8"/>
  <c r="F1748" i="8"/>
  <c r="H1747" i="8"/>
  <c r="F1747" i="8"/>
  <c r="H1746" i="8"/>
  <c r="F1746" i="8"/>
  <c r="H1745" i="8"/>
  <c r="F1745" i="8"/>
  <c r="H1744" i="8"/>
  <c r="F1744" i="8"/>
  <c r="H1743" i="8"/>
  <c r="F1743" i="8"/>
  <c r="H1742" i="8"/>
  <c r="F1742" i="8"/>
  <c r="H1741" i="8"/>
  <c r="F1741" i="8"/>
  <c r="H1740" i="8"/>
  <c r="F1740" i="8"/>
  <c r="H1739" i="8"/>
  <c r="F1739" i="8"/>
  <c r="H1738" i="8"/>
  <c r="F1738" i="8"/>
  <c r="H1737" i="8"/>
  <c r="F1737" i="8"/>
  <c r="H1736" i="8"/>
  <c r="F1736" i="8"/>
  <c r="H1735" i="8"/>
  <c r="F1735" i="8"/>
  <c r="H1734" i="8"/>
  <c r="F1734" i="8"/>
  <c r="H1733" i="8"/>
  <c r="F1733" i="8"/>
  <c r="H1732" i="8"/>
  <c r="F1732" i="8"/>
  <c r="H1731" i="8"/>
  <c r="F1731" i="8"/>
  <c r="H1730" i="8"/>
  <c r="F1730" i="8"/>
  <c r="H1729" i="8"/>
  <c r="F1729" i="8"/>
  <c r="H1728" i="8"/>
  <c r="F1728" i="8"/>
  <c r="H1727" i="8"/>
  <c r="F1727" i="8"/>
  <c r="H1726" i="8"/>
  <c r="F1726" i="8"/>
  <c r="H1725" i="8"/>
  <c r="F1725" i="8"/>
  <c r="H1724" i="8"/>
  <c r="F1724" i="8"/>
  <c r="H1723" i="8"/>
  <c r="F1723" i="8"/>
  <c r="H1722" i="8"/>
  <c r="F1722" i="8"/>
  <c r="H1721" i="8"/>
  <c r="F1721" i="8"/>
  <c r="H1720" i="8"/>
  <c r="F1720" i="8"/>
  <c r="H1719" i="8"/>
  <c r="F1719" i="8"/>
  <c r="H1718" i="8"/>
  <c r="F1718" i="8"/>
  <c r="H1717" i="8"/>
  <c r="F1717" i="8"/>
  <c r="H1716" i="8"/>
  <c r="F1716" i="8"/>
  <c r="H1715" i="8"/>
  <c r="F1715" i="8"/>
  <c r="H1714" i="8"/>
  <c r="F1714" i="8"/>
  <c r="H1713" i="8"/>
  <c r="F1713" i="8"/>
  <c r="H1712" i="8"/>
  <c r="F1712" i="8"/>
  <c r="H1711" i="8"/>
  <c r="F1711" i="8"/>
  <c r="H1710" i="8"/>
  <c r="F1710" i="8"/>
  <c r="H1709" i="8"/>
  <c r="F1709" i="8"/>
  <c r="H1708" i="8"/>
  <c r="F1708" i="8"/>
  <c r="H1707" i="8"/>
  <c r="F1707" i="8"/>
  <c r="H1706" i="8"/>
  <c r="F1706" i="8"/>
  <c r="H1705" i="8"/>
  <c r="F1705" i="8"/>
  <c r="H1704" i="8"/>
  <c r="F1704" i="8"/>
  <c r="H1703" i="8"/>
  <c r="F1703" i="8"/>
  <c r="H1702" i="8"/>
  <c r="F1702" i="8"/>
  <c r="H1701" i="8"/>
  <c r="F1701" i="8"/>
  <c r="H1700" i="8"/>
  <c r="F1700" i="8"/>
  <c r="H1699" i="8"/>
  <c r="F1699" i="8"/>
  <c r="H1698" i="8"/>
  <c r="F1698" i="8"/>
  <c r="H1697" i="8"/>
  <c r="F1697" i="8"/>
  <c r="H1696" i="8"/>
  <c r="F1696" i="8"/>
  <c r="H1695" i="8"/>
  <c r="F1695" i="8"/>
  <c r="H1694" i="8"/>
  <c r="F1694" i="8"/>
  <c r="H1693" i="8"/>
  <c r="F1693" i="8"/>
  <c r="H1692" i="8"/>
  <c r="F1692" i="8"/>
  <c r="H1691" i="8"/>
  <c r="F1691" i="8"/>
  <c r="H1690" i="8"/>
  <c r="F1690" i="8"/>
  <c r="H1689" i="8"/>
  <c r="F1689" i="8"/>
  <c r="H1688" i="8"/>
  <c r="F1688" i="8"/>
  <c r="H1687" i="8"/>
  <c r="F1687" i="8"/>
  <c r="H1686" i="8"/>
  <c r="F1686" i="8"/>
  <c r="H1685" i="8"/>
  <c r="F1685" i="8"/>
  <c r="H1684" i="8"/>
  <c r="F1684" i="8"/>
  <c r="H1683" i="8"/>
  <c r="F1683" i="8"/>
  <c r="H1682" i="8"/>
  <c r="F1682" i="8"/>
  <c r="H1681" i="8"/>
  <c r="F1681" i="8"/>
  <c r="H1680" i="8"/>
  <c r="F1680" i="8"/>
  <c r="H1679" i="8"/>
  <c r="F1679" i="8"/>
  <c r="H1678" i="8"/>
  <c r="F1678" i="8"/>
  <c r="H1677" i="8"/>
  <c r="F1677" i="8"/>
  <c r="H1676" i="8"/>
  <c r="F1676" i="8"/>
  <c r="H1675" i="8"/>
  <c r="F1675" i="8"/>
  <c r="H1674" i="8"/>
  <c r="F1674" i="8"/>
  <c r="H1673" i="8"/>
  <c r="F1673" i="8"/>
  <c r="H1672" i="8"/>
  <c r="F1672" i="8"/>
  <c r="H1671" i="8"/>
  <c r="F1671" i="8"/>
  <c r="H1670" i="8"/>
  <c r="F1670" i="8"/>
  <c r="H1669" i="8"/>
  <c r="F1669" i="8"/>
  <c r="H1668" i="8"/>
  <c r="F1668" i="8"/>
  <c r="H1667" i="8"/>
  <c r="F1667" i="8"/>
  <c r="H1666" i="8"/>
  <c r="F1666" i="8"/>
  <c r="H1665" i="8"/>
  <c r="F1665" i="8"/>
  <c r="H1664" i="8"/>
  <c r="F1664" i="8"/>
  <c r="H1663" i="8"/>
  <c r="F1663" i="8"/>
  <c r="H1662" i="8"/>
  <c r="F1662" i="8"/>
  <c r="H1661" i="8"/>
  <c r="F1661" i="8"/>
  <c r="H1660" i="8"/>
  <c r="F1660" i="8"/>
  <c r="H1659" i="8"/>
  <c r="F1659" i="8"/>
  <c r="H1658" i="8"/>
  <c r="F1658" i="8"/>
  <c r="H1657" i="8"/>
  <c r="F1657" i="8"/>
  <c r="H1656" i="8"/>
  <c r="F1656" i="8"/>
  <c r="H1655" i="8"/>
  <c r="F1655" i="8"/>
  <c r="H1654" i="8"/>
  <c r="F1654" i="8"/>
  <c r="H1653" i="8"/>
  <c r="F1653" i="8"/>
  <c r="H1652" i="8"/>
  <c r="F1652" i="8"/>
  <c r="H1651" i="8"/>
  <c r="F1651" i="8"/>
  <c r="H1650" i="8"/>
  <c r="F1650" i="8"/>
  <c r="H1649" i="8"/>
  <c r="F1649" i="8"/>
  <c r="H1648" i="8"/>
  <c r="F1648" i="8"/>
  <c r="H1647" i="8"/>
  <c r="F1647" i="8"/>
  <c r="H1646" i="8"/>
  <c r="F1646" i="8"/>
  <c r="H1645" i="8"/>
  <c r="F1645" i="8"/>
  <c r="H1644" i="8"/>
  <c r="F1644" i="8"/>
  <c r="H1643" i="8"/>
  <c r="F1643" i="8"/>
  <c r="H1642" i="8"/>
  <c r="F1642" i="8"/>
  <c r="H1641" i="8"/>
  <c r="F1641" i="8"/>
  <c r="H1640" i="8"/>
  <c r="F1640" i="8"/>
  <c r="H1639" i="8"/>
  <c r="F1639" i="8"/>
  <c r="H1638" i="8"/>
  <c r="F1638" i="8"/>
  <c r="H1637" i="8"/>
  <c r="F1637" i="8"/>
  <c r="H1636" i="8"/>
  <c r="F1636" i="8"/>
  <c r="H1635" i="8"/>
  <c r="F1635" i="8"/>
  <c r="H1634" i="8"/>
  <c r="F1634" i="8"/>
  <c r="H1633" i="8"/>
  <c r="F1633" i="8"/>
  <c r="H1632" i="8"/>
  <c r="F1632" i="8"/>
  <c r="H1631" i="8"/>
  <c r="F1631" i="8"/>
  <c r="H1630" i="8"/>
  <c r="F1630" i="8"/>
  <c r="H1629" i="8"/>
  <c r="F1629" i="8"/>
  <c r="H1628" i="8"/>
  <c r="F1628" i="8"/>
  <c r="H1627" i="8"/>
  <c r="F1627" i="8"/>
  <c r="H1626" i="8"/>
  <c r="F1626" i="8"/>
  <c r="H1625" i="8"/>
  <c r="F1625" i="8"/>
  <c r="H1624" i="8"/>
  <c r="F1624" i="8"/>
  <c r="H1623" i="8"/>
  <c r="F1623" i="8"/>
  <c r="H1622" i="8"/>
  <c r="F1622" i="8"/>
  <c r="H1621" i="8"/>
  <c r="F1621" i="8"/>
  <c r="H1620" i="8"/>
  <c r="F1620" i="8"/>
  <c r="H1619" i="8"/>
  <c r="F1619" i="8"/>
  <c r="H1618" i="8"/>
  <c r="F1618" i="8"/>
  <c r="H1617" i="8"/>
  <c r="F1617" i="8"/>
  <c r="H1616" i="8"/>
  <c r="F1616" i="8"/>
  <c r="H1615" i="8"/>
  <c r="F1615" i="8"/>
  <c r="H1614" i="8"/>
  <c r="F1614" i="8"/>
  <c r="H1613" i="8"/>
  <c r="F1613" i="8"/>
  <c r="H1612" i="8"/>
  <c r="F1612" i="8"/>
  <c r="H1611" i="8"/>
  <c r="F1611" i="8"/>
  <c r="H1610" i="8"/>
  <c r="F1610" i="8"/>
  <c r="H1609" i="8"/>
  <c r="F1609" i="8"/>
  <c r="H1608" i="8"/>
  <c r="F1608" i="8"/>
  <c r="H1607" i="8"/>
  <c r="F1607" i="8"/>
  <c r="H1606" i="8"/>
  <c r="F1606" i="8"/>
  <c r="H1605" i="8"/>
  <c r="F1605" i="8"/>
  <c r="H1604" i="8"/>
  <c r="F1604" i="8"/>
  <c r="H1603" i="8"/>
  <c r="F1603" i="8"/>
  <c r="H1602" i="8"/>
  <c r="F1602" i="8"/>
  <c r="H1601" i="8"/>
  <c r="F1601" i="8"/>
  <c r="H1600" i="8"/>
  <c r="F1600" i="8"/>
  <c r="H1599" i="8"/>
  <c r="F1599" i="8"/>
  <c r="H1598" i="8"/>
  <c r="F1598" i="8"/>
  <c r="H1597" i="8"/>
  <c r="F1597" i="8"/>
  <c r="H1596" i="8"/>
  <c r="F1596" i="8"/>
  <c r="H1595" i="8"/>
  <c r="F1595" i="8"/>
  <c r="H1594" i="8"/>
  <c r="F1594" i="8"/>
  <c r="H1593" i="8"/>
  <c r="F1593" i="8"/>
  <c r="H1592" i="8"/>
  <c r="F1592" i="8"/>
  <c r="H1591" i="8"/>
  <c r="F1591" i="8"/>
  <c r="H1590" i="8"/>
  <c r="F1590" i="8"/>
  <c r="H1589" i="8"/>
  <c r="F1589" i="8"/>
  <c r="H1588" i="8"/>
  <c r="F1588" i="8"/>
  <c r="H1587" i="8"/>
  <c r="F1587" i="8"/>
  <c r="H1586" i="8"/>
  <c r="F1586" i="8"/>
  <c r="H1585" i="8"/>
  <c r="F1585" i="8"/>
  <c r="H1584" i="8"/>
  <c r="F1584" i="8"/>
  <c r="H1583" i="8"/>
  <c r="F1583" i="8"/>
  <c r="H1582" i="8"/>
  <c r="F1582" i="8"/>
  <c r="H1581" i="8"/>
  <c r="F1581" i="8"/>
  <c r="H1580" i="8"/>
  <c r="F1580" i="8"/>
  <c r="H1579" i="8"/>
  <c r="F1579" i="8"/>
  <c r="H1578" i="8"/>
  <c r="F1578" i="8"/>
  <c r="H1577" i="8"/>
  <c r="F1577" i="8"/>
  <c r="H1576" i="8"/>
  <c r="F1576" i="8"/>
  <c r="H1575" i="8"/>
  <c r="F1575" i="8"/>
  <c r="H1574" i="8"/>
  <c r="F1574" i="8"/>
  <c r="H1573" i="8"/>
  <c r="F1573" i="8"/>
  <c r="H1572" i="8"/>
  <c r="F1572" i="8"/>
  <c r="H1571" i="8"/>
  <c r="F1571" i="8"/>
  <c r="H1570" i="8"/>
  <c r="F1570" i="8"/>
  <c r="H1569" i="8"/>
  <c r="F1569" i="8"/>
  <c r="H1568" i="8"/>
  <c r="F1568" i="8"/>
  <c r="H1567" i="8"/>
  <c r="F1567" i="8"/>
  <c r="H1566" i="8"/>
  <c r="F1566" i="8"/>
  <c r="H1565" i="8"/>
  <c r="F1565" i="8"/>
  <c r="H1564" i="8"/>
  <c r="F1564" i="8"/>
  <c r="H1563" i="8"/>
  <c r="F1563" i="8"/>
  <c r="H1562" i="8"/>
  <c r="F1562" i="8"/>
  <c r="H1561" i="8"/>
  <c r="F1561" i="8"/>
  <c r="H1560" i="8"/>
  <c r="F1560" i="8"/>
  <c r="H1559" i="8"/>
  <c r="F1559" i="8"/>
  <c r="H1558" i="8"/>
  <c r="F1558" i="8"/>
  <c r="H1557" i="8"/>
  <c r="F1557" i="8"/>
  <c r="H1556" i="8"/>
  <c r="F1556" i="8"/>
  <c r="H1555" i="8"/>
  <c r="F1555" i="8"/>
  <c r="H1554" i="8"/>
  <c r="F1554" i="8"/>
  <c r="H1553" i="8"/>
  <c r="F1553" i="8"/>
  <c r="H1552" i="8"/>
  <c r="F1552" i="8"/>
  <c r="H1551" i="8"/>
  <c r="F1551" i="8"/>
  <c r="H1550" i="8"/>
  <c r="F1550" i="8"/>
  <c r="H1549" i="8"/>
  <c r="F1549" i="8"/>
  <c r="H1548" i="8"/>
  <c r="F1548" i="8"/>
  <c r="H1547" i="8"/>
  <c r="F1547" i="8"/>
  <c r="H1546" i="8"/>
  <c r="F1546" i="8"/>
  <c r="H1545" i="8"/>
  <c r="F1545" i="8"/>
  <c r="H1544" i="8"/>
  <c r="F1544" i="8"/>
  <c r="H1543" i="8"/>
  <c r="F1543" i="8"/>
  <c r="H1542" i="8"/>
  <c r="F1542" i="8"/>
  <c r="H1541" i="8"/>
  <c r="F1541" i="8"/>
  <c r="H1540" i="8"/>
  <c r="F1540" i="8"/>
  <c r="H1539" i="8"/>
  <c r="F1539" i="8"/>
  <c r="H1538" i="8"/>
  <c r="F1538" i="8"/>
  <c r="H1537" i="8"/>
  <c r="F1537" i="8"/>
  <c r="H1536" i="8"/>
  <c r="F1536" i="8"/>
  <c r="H1535" i="8"/>
  <c r="F1535" i="8"/>
  <c r="H1534" i="8"/>
  <c r="F1534" i="8"/>
  <c r="H1533" i="8"/>
  <c r="F1533" i="8"/>
  <c r="H1532" i="8"/>
  <c r="F1532" i="8"/>
  <c r="H1531" i="8"/>
  <c r="F1531" i="8"/>
  <c r="H1530" i="8"/>
  <c r="F1530" i="8"/>
  <c r="H1529" i="8"/>
  <c r="F1529" i="8"/>
  <c r="H1528" i="8"/>
  <c r="F1528" i="8"/>
  <c r="H1527" i="8"/>
  <c r="F1527" i="8"/>
  <c r="H1526" i="8"/>
  <c r="F1526" i="8"/>
  <c r="H1525" i="8"/>
  <c r="F1525" i="8"/>
  <c r="H1524" i="8"/>
  <c r="F1524" i="8"/>
  <c r="H1523" i="8"/>
  <c r="F1523" i="8"/>
  <c r="H1522" i="8"/>
  <c r="F1522" i="8"/>
  <c r="H1521" i="8"/>
  <c r="F1521" i="8"/>
  <c r="H1520" i="8"/>
  <c r="F1520" i="8"/>
  <c r="H1519" i="8"/>
  <c r="F1519" i="8"/>
  <c r="H1518" i="8"/>
  <c r="F1518" i="8"/>
  <c r="H1517" i="8"/>
  <c r="F1517" i="8"/>
  <c r="H1516" i="8"/>
  <c r="F1516" i="8"/>
  <c r="H1515" i="8"/>
  <c r="F1515" i="8"/>
  <c r="H1514" i="8"/>
  <c r="F1514" i="8"/>
  <c r="H1513" i="8"/>
  <c r="F1513" i="8"/>
  <c r="H1512" i="8"/>
  <c r="F1512" i="8"/>
  <c r="H1511" i="8"/>
  <c r="F1511" i="8"/>
  <c r="H1510" i="8"/>
  <c r="F1510" i="8"/>
  <c r="H1509" i="8"/>
  <c r="F1509" i="8"/>
  <c r="H1508" i="8"/>
  <c r="F1508" i="8"/>
  <c r="H1507" i="8"/>
  <c r="F1507" i="8"/>
  <c r="H1506" i="8"/>
  <c r="F1506" i="8"/>
  <c r="H1505" i="8"/>
  <c r="F1505" i="8"/>
  <c r="H1504" i="8"/>
  <c r="F1504" i="8"/>
  <c r="H1503" i="8"/>
  <c r="F1503" i="8"/>
  <c r="H1502" i="8"/>
  <c r="F1502" i="8"/>
  <c r="H1501" i="8"/>
  <c r="F1501" i="8"/>
  <c r="H1500" i="8"/>
  <c r="F1500" i="8"/>
  <c r="H1499" i="8"/>
  <c r="F1499" i="8"/>
  <c r="H1498" i="8"/>
  <c r="F1498" i="8"/>
  <c r="H1497" i="8"/>
  <c r="F1497" i="8"/>
  <c r="H1496" i="8"/>
  <c r="F1496" i="8"/>
  <c r="H1495" i="8"/>
  <c r="F1495" i="8"/>
  <c r="H1494" i="8"/>
  <c r="F1494" i="8"/>
  <c r="H1493" i="8"/>
  <c r="F1493" i="8"/>
  <c r="H1492" i="8"/>
  <c r="F1492" i="8"/>
  <c r="H1491" i="8"/>
  <c r="F1491" i="8"/>
  <c r="H1490" i="8"/>
  <c r="F1490" i="8"/>
  <c r="H1489" i="8"/>
  <c r="F1489" i="8"/>
  <c r="H1488" i="8"/>
  <c r="F1488" i="8"/>
  <c r="H1487" i="8"/>
  <c r="F1487" i="8"/>
  <c r="H1486" i="8"/>
  <c r="F1486" i="8"/>
  <c r="H1485" i="8"/>
  <c r="F1485" i="8"/>
  <c r="H1484" i="8"/>
  <c r="F1484" i="8"/>
  <c r="H1483" i="8"/>
  <c r="F1483" i="8"/>
  <c r="H1482" i="8"/>
  <c r="F1482" i="8"/>
  <c r="H1481" i="8"/>
  <c r="F1481" i="8"/>
  <c r="H1480" i="8"/>
  <c r="F1480" i="8"/>
  <c r="H1479" i="8"/>
  <c r="F1479" i="8"/>
  <c r="H1478" i="8"/>
  <c r="F1478" i="8"/>
  <c r="H1477" i="8"/>
  <c r="F1477" i="8"/>
  <c r="H1476" i="8"/>
  <c r="F1476" i="8"/>
  <c r="H1475" i="8"/>
  <c r="F1475" i="8"/>
  <c r="H1474" i="8"/>
  <c r="F1474" i="8"/>
  <c r="H1473" i="8"/>
  <c r="F1473" i="8"/>
  <c r="H1472" i="8"/>
  <c r="F1472" i="8"/>
  <c r="H1471" i="8"/>
  <c r="F1471" i="8"/>
  <c r="H1470" i="8"/>
  <c r="F1470" i="8"/>
  <c r="H1469" i="8"/>
  <c r="F1469" i="8"/>
  <c r="H1468" i="8"/>
  <c r="F1468" i="8"/>
  <c r="H1467" i="8"/>
  <c r="F1467" i="8"/>
  <c r="H1466" i="8"/>
  <c r="F1466" i="8"/>
  <c r="H1465" i="8"/>
  <c r="F1465" i="8"/>
  <c r="H1464" i="8"/>
  <c r="F1464" i="8"/>
  <c r="H1463" i="8"/>
  <c r="F1463" i="8"/>
  <c r="H1462" i="8"/>
  <c r="F1462" i="8"/>
  <c r="H1461" i="8"/>
  <c r="F1461" i="8"/>
  <c r="H1460" i="8"/>
  <c r="F1460" i="8"/>
  <c r="H1459" i="8"/>
  <c r="F1459" i="8"/>
  <c r="H1458" i="8"/>
  <c r="F1458" i="8"/>
  <c r="H1457" i="8"/>
  <c r="F1457" i="8"/>
  <c r="H1456" i="8"/>
  <c r="F1456" i="8"/>
  <c r="H1455" i="8"/>
  <c r="F1455" i="8"/>
  <c r="H1454" i="8"/>
  <c r="F1454" i="8"/>
  <c r="H1453" i="8"/>
  <c r="F1453" i="8"/>
  <c r="H1452" i="8"/>
  <c r="F1452" i="8"/>
  <c r="H1451" i="8"/>
  <c r="F1451" i="8"/>
  <c r="H1450" i="8"/>
  <c r="F1450" i="8"/>
  <c r="H1449" i="8"/>
  <c r="F1449" i="8"/>
  <c r="H1448" i="8"/>
  <c r="F1448" i="8"/>
  <c r="H1447" i="8"/>
  <c r="F1447" i="8"/>
  <c r="H1446" i="8"/>
  <c r="F1446" i="8"/>
  <c r="H1445" i="8"/>
  <c r="F1445" i="8"/>
  <c r="H1444" i="8"/>
  <c r="F1444" i="8"/>
  <c r="H1443" i="8"/>
  <c r="F1443" i="8"/>
  <c r="H1442" i="8"/>
  <c r="F1442" i="8"/>
  <c r="H1441" i="8"/>
  <c r="F1441" i="8"/>
  <c r="H1440" i="8"/>
  <c r="F1440" i="8"/>
  <c r="H1439" i="8"/>
  <c r="F1439" i="8"/>
  <c r="H1438" i="8"/>
  <c r="F1438" i="8"/>
  <c r="H1437" i="8"/>
  <c r="F1437" i="8"/>
  <c r="H1436" i="8"/>
  <c r="F1436" i="8"/>
  <c r="H1435" i="8"/>
  <c r="F1435" i="8"/>
  <c r="H1434" i="8"/>
  <c r="F1434" i="8"/>
  <c r="H1433" i="8"/>
  <c r="F1433" i="8"/>
  <c r="H1432" i="8"/>
  <c r="F1432" i="8"/>
  <c r="H1431" i="8"/>
  <c r="F1431" i="8"/>
  <c r="H1430" i="8"/>
  <c r="F1430" i="8"/>
  <c r="H1429" i="8"/>
  <c r="F1429" i="8"/>
  <c r="H1428" i="8"/>
  <c r="F1428" i="8"/>
  <c r="H1427" i="8"/>
  <c r="F1427" i="8"/>
  <c r="H1426" i="8"/>
  <c r="F1426" i="8"/>
  <c r="H1425" i="8"/>
  <c r="F1425" i="8"/>
  <c r="H1424" i="8"/>
  <c r="F1424" i="8"/>
  <c r="H1423" i="8"/>
  <c r="F1423" i="8"/>
  <c r="H1422" i="8"/>
  <c r="F1422" i="8"/>
  <c r="H1421" i="8"/>
  <c r="F1421" i="8"/>
  <c r="H1420" i="8"/>
  <c r="F1420" i="8"/>
  <c r="H1419" i="8"/>
  <c r="F1419" i="8"/>
  <c r="H1418" i="8"/>
  <c r="F1418" i="8"/>
  <c r="H1417" i="8"/>
  <c r="F1417" i="8"/>
  <c r="H1416" i="8"/>
  <c r="F1416" i="8"/>
  <c r="H1415" i="8"/>
  <c r="F1415" i="8"/>
  <c r="H1414" i="8"/>
  <c r="F1414" i="8"/>
  <c r="H1413" i="8"/>
  <c r="F1413" i="8"/>
  <c r="H1412" i="8"/>
  <c r="F1412" i="8"/>
  <c r="H1411" i="8"/>
  <c r="F1411" i="8"/>
  <c r="H1410" i="8"/>
  <c r="F1410" i="8"/>
  <c r="H1409" i="8"/>
  <c r="F1409" i="8"/>
  <c r="H1408" i="8"/>
  <c r="F1408" i="8"/>
  <c r="H1407" i="8"/>
  <c r="F1407" i="8"/>
  <c r="H1406" i="8"/>
  <c r="F1406" i="8"/>
  <c r="H1405" i="8"/>
  <c r="F1405" i="8"/>
  <c r="H1404" i="8"/>
  <c r="F1404" i="8"/>
  <c r="H1403" i="8"/>
  <c r="F1403" i="8"/>
  <c r="H1402" i="8"/>
  <c r="F1402" i="8"/>
  <c r="H1401" i="8"/>
  <c r="F1401" i="8"/>
  <c r="H1400" i="8"/>
  <c r="F1400" i="8"/>
  <c r="H1399" i="8"/>
  <c r="F1399" i="8"/>
  <c r="H1398" i="8"/>
  <c r="F1398" i="8"/>
  <c r="H1397" i="8"/>
  <c r="F1397" i="8"/>
  <c r="H1396" i="8"/>
  <c r="F1396" i="8"/>
  <c r="H1395" i="8"/>
  <c r="F1395" i="8"/>
  <c r="H1394" i="8"/>
  <c r="F1394" i="8"/>
  <c r="H1393" i="8"/>
  <c r="F1393" i="8"/>
  <c r="H1392" i="8"/>
  <c r="F1392" i="8"/>
  <c r="H1391" i="8"/>
  <c r="F1391" i="8"/>
  <c r="H1390" i="8"/>
  <c r="F1390" i="8"/>
  <c r="H1389" i="8"/>
  <c r="F1389" i="8"/>
  <c r="H1388" i="8"/>
  <c r="F1388" i="8"/>
  <c r="H1387" i="8"/>
  <c r="F1387" i="8"/>
  <c r="H1386" i="8"/>
  <c r="F1386" i="8"/>
  <c r="H1385" i="8"/>
  <c r="F1385" i="8"/>
  <c r="H1384" i="8"/>
  <c r="F1384" i="8"/>
  <c r="H1383" i="8"/>
  <c r="F1383" i="8"/>
  <c r="H1382" i="8"/>
  <c r="F1382" i="8"/>
  <c r="H1381" i="8"/>
  <c r="F1381" i="8"/>
  <c r="H1380" i="8"/>
  <c r="F1380" i="8"/>
  <c r="H1379" i="8"/>
  <c r="F1379" i="8"/>
  <c r="H1378" i="8"/>
  <c r="F1378" i="8"/>
  <c r="H1377" i="8"/>
  <c r="F1377" i="8"/>
  <c r="H1376" i="8"/>
  <c r="F1376" i="8"/>
  <c r="H1375" i="8"/>
  <c r="F1375" i="8"/>
  <c r="H1374" i="8"/>
  <c r="F1374" i="8"/>
  <c r="H1373" i="8"/>
  <c r="F1373" i="8"/>
  <c r="H1372" i="8"/>
  <c r="F1372" i="8"/>
  <c r="H1371" i="8"/>
  <c r="F1371" i="8"/>
  <c r="H1370" i="8"/>
  <c r="F1370" i="8"/>
  <c r="H1369" i="8"/>
  <c r="F1369" i="8"/>
  <c r="H1368" i="8"/>
  <c r="F1368" i="8"/>
  <c r="H1367" i="8"/>
  <c r="F1367" i="8"/>
  <c r="H1366" i="8"/>
  <c r="F1366" i="8"/>
  <c r="H1365" i="8"/>
  <c r="F1365" i="8"/>
  <c r="H1364" i="8"/>
  <c r="F1364" i="8"/>
  <c r="H1363" i="8"/>
  <c r="F1363" i="8"/>
  <c r="H1362" i="8"/>
  <c r="F1362" i="8"/>
  <c r="H1361" i="8"/>
  <c r="F1361" i="8"/>
  <c r="H1360" i="8"/>
  <c r="F1360" i="8"/>
  <c r="H1359" i="8"/>
  <c r="F1359" i="8"/>
  <c r="H1358" i="8"/>
  <c r="F1358" i="8"/>
  <c r="H1357" i="8"/>
  <c r="F1357" i="8"/>
  <c r="H1356" i="8"/>
  <c r="F1356" i="8"/>
  <c r="H1355" i="8"/>
  <c r="F1355" i="8"/>
  <c r="H1354" i="8"/>
  <c r="F1354" i="8"/>
  <c r="H1353" i="8"/>
  <c r="F1353" i="8"/>
  <c r="H1352" i="8"/>
  <c r="F1352" i="8"/>
  <c r="H1351" i="8"/>
  <c r="F1351" i="8"/>
  <c r="H1350" i="8"/>
  <c r="F1350" i="8"/>
  <c r="H1349" i="8"/>
  <c r="F1349" i="8"/>
  <c r="H1348" i="8"/>
  <c r="F1348" i="8"/>
  <c r="H1347" i="8"/>
  <c r="F1347" i="8"/>
  <c r="H1346" i="8"/>
  <c r="F1346" i="8"/>
  <c r="H1345" i="8"/>
  <c r="F1345" i="8"/>
  <c r="H1344" i="8"/>
  <c r="F1344" i="8"/>
  <c r="H1343" i="8"/>
  <c r="F1343" i="8"/>
  <c r="H1342" i="8"/>
  <c r="F1342" i="8"/>
  <c r="H1341" i="8"/>
  <c r="F1341" i="8"/>
  <c r="H1340" i="8"/>
  <c r="F1340" i="8"/>
  <c r="H1339" i="8"/>
  <c r="F1339" i="8"/>
  <c r="H1338" i="8"/>
  <c r="F1338" i="8"/>
  <c r="H1337" i="8"/>
  <c r="F1337" i="8"/>
  <c r="H1336" i="8"/>
  <c r="F1336" i="8"/>
  <c r="H1335" i="8"/>
  <c r="F1335" i="8"/>
  <c r="H1334" i="8"/>
  <c r="F1334" i="8"/>
  <c r="H1333" i="8"/>
  <c r="F1333" i="8"/>
  <c r="H1332" i="8"/>
  <c r="F1332" i="8"/>
  <c r="H1331" i="8"/>
  <c r="F1331" i="8"/>
  <c r="H1330" i="8"/>
  <c r="F1330" i="8"/>
  <c r="H1329" i="8"/>
  <c r="F1329" i="8"/>
  <c r="H1328" i="8"/>
  <c r="F1328" i="8"/>
  <c r="H1327" i="8"/>
  <c r="F1327" i="8"/>
  <c r="H1326" i="8"/>
  <c r="F1326" i="8"/>
  <c r="H1325" i="8"/>
  <c r="F1325" i="8"/>
  <c r="H1324" i="8"/>
  <c r="F1324" i="8"/>
  <c r="H1323" i="8"/>
  <c r="F1323" i="8"/>
  <c r="H1322" i="8"/>
  <c r="F1322" i="8"/>
  <c r="H1321" i="8"/>
  <c r="F1321" i="8"/>
  <c r="H1320" i="8"/>
  <c r="F1320" i="8"/>
  <c r="H1319" i="8"/>
  <c r="F1319" i="8"/>
  <c r="H1318" i="8"/>
  <c r="F1318" i="8"/>
  <c r="H1317" i="8"/>
  <c r="F1317" i="8"/>
  <c r="H1316" i="8"/>
  <c r="F1316" i="8"/>
  <c r="H1315" i="8"/>
  <c r="F1315" i="8"/>
  <c r="H1314" i="8"/>
  <c r="F1314" i="8"/>
  <c r="H1313" i="8"/>
  <c r="F1313" i="8"/>
  <c r="H1312" i="8"/>
  <c r="F1312" i="8"/>
  <c r="H1311" i="8"/>
  <c r="F1311" i="8"/>
  <c r="H1310" i="8"/>
  <c r="F1310" i="8"/>
  <c r="H1309" i="8"/>
  <c r="F1309" i="8"/>
  <c r="H1308" i="8"/>
  <c r="F1308" i="8"/>
  <c r="H1307" i="8"/>
  <c r="F1307" i="8"/>
  <c r="H1306" i="8"/>
  <c r="F1306" i="8"/>
  <c r="H1305" i="8"/>
  <c r="F1305" i="8"/>
  <c r="H1304" i="8"/>
  <c r="F1304" i="8"/>
  <c r="H1303" i="8"/>
  <c r="F1303" i="8"/>
  <c r="H1302" i="8"/>
  <c r="F1302" i="8"/>
  <c r="H1301" i="8"/>
  <c r="F1301" i="8"/>
  <c r="H1300" i="8"/>
  <c r="F1300" i="8"/>
  <c r="H1299" i="8"/>
  <c r="F1299" i="8"/>
  <c r="H1298" i="8"/>
  <c r="F1298" i="8"/>
  <c r="H1297" i="8"/>
  <c r="F1297" i="8"/>
  <c r="H1296" i="8"/>
  <c r="F1296" i="8"/>
  <c r="H1295" i="8"/>
  <c r="F1295" i="8"/>
  <c r="H1294" i="8"/>
  <c r="F1294" i="8"/>
  <c r="H1293" i="8"/>
  <c r="F1293" i="8"/>
  <c r="H1292" i="8"/>
  <c r="F1292" i="8"/>
  <c r="H1291" i="8"/>
  <c r="F1291" i="8"/>
  <c r="H1290" i="8"/>
  <c r="F1290" i="8"/>
  <c r="H1289" i="8"/>
  <c r="F1289" i="8"/>
  <c r="H1288" i="8"/>
  <c r="F1288" i="8"/>
  <c r="H1287" i="8"/>
  <c r="F1287" i="8"/>
  <c r="H1286" i="8"/>
  <c r="F1286" i="8"/>
  <c r="H1285" i="8"/>
  <c r="F1285" i="8"/>
  <c r="H1284" i="8"/>
  <c r="F1284" i="8"/>
  <c r="H1283" i="8"/>
  <c r="F1283" i="8"/>
  <c r="H1282" i="8"/>
  <c r="F1282" i="8"/>
  <c r="H1281" i="8"/>
  <c r="F1281" i="8"/>
  <c r="H1280" i="8"/>
  <c r="F1280" i="8"/>
  <c r="H1279" i="8"/>
  <c r="F1279" i="8"/>
  <c r="H1278" i="8"/>
  <c r="F1278" i="8"/>
  <c r="H1277" i="8"/>
  <c r="F1277" i="8"/>
  <c r="H1276" i="8"/>
  <c r="F1276" i="8"/>
  <c r="H1275" i="8"/>
  <c r="F1275" i="8"/>
  <c r="H1274" i="8"/>
  <c r="F1274" i="8"/>
  <c r="H1273" i="8"/>
  <c r="F1273" i="8"/>
  <c r="H1272" i="8"/>
  <c r="F1272" i="8"/>
  <c r="H1271" i="8"/>
  <c r="F1271" i="8"/>
  <c r="H1270" i="8"/>
  <c r="F1270" i="8"/>
  <c r="H1269" i="8"/>
  <c r="F1269" i="8"/>
  <c r="H1268" i="8"/>
  <c r="F1268" i="8"/>
  <c r="H1267" i="8"/>
  <c r="F1267" i="8"/>
  <c r="H1266" i="8"/>
  <c r="F1266" i="8"/>
  <c r="H1265" i="8"/>
  <c r="F1265" i="8"/>
  <c r="H1264" i="8"/>
  <c r="F1264" i="8"/>
  <c r="H1263" i="8"/>
  <c r="F1263" i="8"/>
  <c r="H1262" i="8"/>
  <c r="F1262" i="8"/>
  <c r="H1261" i="8"/>
  <c r="F1261" i="8"/>
  <c r="H1260" i="8"/>
  <c r="F1260" i="8"/>
  <c r="H1259" i="8"/>
  <c r="F1259" i="8"/>
  <c r="H1258" i="8"/>
  <c r="F1258" i="8"/>
  <c r="H1257" i="8"/>
  <c r="F1257" i="8"/>
  <c r="H1256" i="8"/>
  <c r="F1256" i="8"/>
  <c r="H1255" i="8"/>
  <c r="F1255" i="8"/>
  <c r="H1254" i="8"/>
  <c r="F1254" i="8"/>
  <c r="H1253" i="8"/>
  <c r="F1253" i="8"/>
  <c r="H1252" i="8"/>
  <c r="F1252" i="8"/>
  <c r="H1251" i="8"/>
  <c r="F1251" i="8"/>
  <c r="H1250" i="8"/>
  <c r="F1250" i="8"/>
  <c r="H1249" i="8"/>
  <c r="F1249" i="8"/>
  <c r="H1248" i="8"/>
  <c r="F1248" i="8"/>
  <c r="H1247" i="8"/>
  <c r="F1247" i="8"/>
  <c r="H1246" i="8"/>
  <c r="F1246" i="8"/>
  <c r="H1245" i="8"/>
  <c r="F1245" i="8"/>
  <c r="H1244" i="8"/>
  <c r="F1244" i="8"/>
  <c r="H1243" i="8"/>
  <c r="F1243" i="8"/>
  <c r="H1242" i="8"/>
  <c r="F1242" i="8"/>
  <c r="H1241" i="8"/>
  <c r="F1241" i="8"/>
  <c r="H1240" i="8"/>
  <c r="F1240" i="8"/>
  <c r="H1239" i="8"/>
  <c r="F1239" i="8"/>
  <c r="H1238" i="8"/>
  <c r="F1238" i="8"/>
  <c r="H1237" i="8"/>
  <c r="F1237" i="8"/>
  <c r="H1236" i="8"/>
  <c r="F1236" i="8"/>
  <c r="H1235" i="8"/>
  <c r="F1235" i="8"/>
  <c r="H1234" i="8"/>
  <c r="F1234" i="8"/>
  <c r="H1233" i="8"/>
  <c r="F1233" i="8"/>
  <c r="H1232" i="8"/>
  <c r="F1232" i="8"/>
  <c r="H1231" i="8"/>
  <c r="F1231" i="8"/>
  <c r="H1230" i="8"/>
  <c r="F1230" i="8"/>
  <c r="H1229" i="8"/>
  <c r="F1229" i="8"/>
  <c r="H1228" i="8"/>
  <c r="F1228" i="8"/>
  <c r="H1227" i="8"/>
  <c r="F1227" i="8"/>
  <c r="H1226" i="8"/>
  <c r="F1226" i="8"/>
  <c r="H1225" i="8"/>
  <c r="F1225" i="8"/>
  <c r="H1224" i="8"/>
  <c r="F1224" i="8"/>
  <c r="H1223" i="8"/>
  <c r="F1223" i="8"/>
  <c r="H1222" i="8"/>
  <c r="F1222" i="8"/>
  <c r="H1221" i="8"/>
  <c r="F1221" i="8"/>
  <c r="H1220" i="8"/>
  <c r="F1220" i="8"/>
  <c r="H1219" i="8"/>
  <c r="F1219" i="8"/>
  <c r="H1218" i="8"/>
  <c r="F1218" i="8"/>
  <c r="H1217" i="8"/>
  <c r="F1217" i="8"/>
  <c r="H1216" i="8"/>
  <c r="F1216" i="8"/>
  <c r="H1215" i="8"/>
  <c r="F1215" i="8"/>
  <c r="H1214" i="8"/>
  <c r="F1214" i="8"/>
  <c r="H1213" i="8"/>
  <c r="F1213" i="8"/>
  <c r="H1212" i="8"/>
  <c r="F1212" i="8"/>
  <c r="H1211" i="8"/>
  <c r="F1211" i="8"/>
  <c r="H1210" i="8"/>
  <c r="F1210" i="8"/>
  <c r="H1209" i="8"/>
  <c r="F1209" i="8"/>
  <c r="H1208" i="8"/>
  <c r="F1208" i="8"/>
  <c r="H1207" i="8"/>
  <c r="F1207" i="8"/>
  <c r="H1206" i="8"/>
  <c r="F1206" i="8"/>
  <c r="H1205" i="8"/>
  <c r="F1205" i="8"/>
  <c r="H1204" i="8"/>
  <c r="F1204" i="8"/>
  <c r="H1203" i="8"/>
  <c r="F1203" i="8"/>
  <c r="H1202" i="8"/>
  <c r="F1202" i="8"/>
  <c r="H1201" i="8"/>
  <c r="F1201" i="8"/>
  <c r="H1200" i="8"/>
  <c r="F1200" i="8"/>
  <c r="H1199" i="8"/>
  <c r="F1199" i="8"/>
  <c r="H1198" i="8"/>
  <c r="F1198" i="8"/>
  <c r="H1197" i="8"/>
  <c r="F1197" i="8"/>
  <c r="H1196" i="8"/>
  <c r="F1196" i="8"/>
  <c r="H1195" i="8"/>
  <c r="F1195" i="8"/>
  <c r="H1194" i="8"/>
  <c r="F1194" i="8"/>
  <c r="H1193" i="8"/>
  <c r="F1193" i="8"/>
  <c r="H1192" i="8"/>
  <c r="F1192" i="8"/>
  <c r="H1191" i="8"/>
  <c r="F1191" i="8"/>
  <c r="H1190" i="8"/>
  <c r="F1190" i="8"/>
  <c r="H1189" i="8"/>
  <c r="F1189" i="8"/>
  <c r="H1188" i="8"/>
  <c r="F1188" i="8"/>
  <c r="H1187" i="8"/>
  <c r="F1187" i="8"/>
  <c r="H1186" i="8"/>
  <c r="F1186" i="8"/>
  <c r="H1185" i="8"/>
  <c r="F1185" i="8"/>
  <c r="H1184" i="8"/>
  <c r="F1184" i="8"/>
  <c r="H1183" i="8"/>
  <c r="F1183" i="8"/>
  <c r="H1182" i="8"/>
  <c r="F1182" i="8"/>
  <c r="H1181" i="8"/>
  <c r="F1181" i="8"/>
  <c r="H1180" i="8"/>
  <c r="F1180" i="8"/>
  <c r="H1179" i="8"/>
  <c r="F1179" i="8"/>
  <c r="H1178" i="8"/>
  <c r="F1178" i="8"/>
  <c r="H1177" i="8"/>
  <c r="F1177" i="8"/>
  <c r="H1176" i="8"/>
  <c r="F1176" i="8"/>
  <c r="H1175" i="8"/>
  <c r="F1175" i="8"/>
  <c r="H1174" i="8"/>
  <c r="F1174" i="8"/>
  <c r="H1173" i="8"/>
  <c r="F1173" i="8"/>
  <c r="H1172" i="8"/>
  <c r="F1172" i="8"/>
  <c r="H1171" i="8"/>
  <c r="F1171" i="8"/>
  <c r="H1170" i="8"/>
  <c r="F1170" i="8"/>
  <c r="H1169" i="8"/>
  <c r="F1169" i="8"/>
  <c r="H1168" i="8"/>
  <c r="F1168" i="8"/>
  <c r="H1167" i="8"/>
  <c r="F1167" i="8"/>
  <c r="H1166" i="8"/>
  <c r="F1166" i="8"/>
  <c r="H1165" i="8"/>
  <c r="F1165" i="8"/>
  <c r="H1164" i="8"/>
  <c r="F1164" i="8"/>
  <c r="H1163" i="8"/>
  <c r="F1163" i="8"/>
  <c r="H1162" i="8"/>
  <c r="F1162" i="8"/>
  <c r="H1161" i="8"/>
  <c r="F1161" i="8"/>
  <c r="H1160" i="8"/>
  <c r="F1160" i="8"/>
  <c r="H1159" i="8"/>
  <c r="F1159" i="8"/>
  <c r="H1158" i="8"/>
  <c r="F1158" i="8"/>
  <c r="H1157" i="8"/>
  <c r="F1157" i="8"/>
  <c r="H1156" i="8"/>
  <c r="F1156" i="8"/>
  <c r="H1155" i="8"/>
  <c r="F1155" i="8"/>
  <c r="H1154" i="8"/>
  <c r="F1154" i="8"/>
  <c r="H1153" i="8"/>
  <c r="F1153" i="8"/>
  <c r="H1152" i="8"/>
  <c r="F1152" i="8"/>
  <c r="H1151" i="8"/>
  <c r="F1151" i="8"/>
  <c r="H1150" i="8"/>
  <c r="F1150" i="8"/>
  <c r="H1149" i="8"/>
  <c r="F1149" i="8"/>
  <c r="H1148" i="8"/>
  <c r="F1148" i="8"/>
  <c r="H1147" i="8"/>
  <c r="F1147" i="8"/>
  <c r="H1146" i="8"/>
  <c r="F1146" i="8"/>
  <c r="H1145" i="8"/>
  <c r="F1145" i="8"/>
  <c r="H1144" i="8"/>
  <c r="F1144" i="8"/>
  <c r="H1143" i="8"/>
  <c r="F1143" i="8"/>
  <c r="H1142" i="8"/>
  <c r="F1142" i="8"/>
  <c r="H1141" i="8"/>
  <c r="F1141" i="8"/>
  <c r="H1140" i="8"/>
  <c r="F1140" i="8"/>
  <c r="H1139" i="8"/>
  <c r="F1139" i="8"/>
  <c r="H1138" i="8"/>
  <c r="F1138" i="8"/>
  <c r="H1137" i="8"/>
  <c r="F1137" i="8"/>
  <c r="H1136" i="8"/>
  <c r="F1136" i="8"/>
  <c r="H1135" i="8"/>
  <c r="F1135" i="8"/>
  <c r="H1134" i="8"/>
  <c r="F1134" i="8"/>
  <c r="H1133" i="8"/>
  <c r="F1133" i="8"/>
  <c r="H1132" i="8"/>
  <c r="F1132" i="8"/>
  <c r="H1131" i="8"/>
  <c r="F1131" i="8"/>
  <c r="H1130" i="8"/>
  <c r="F1130" i="8"/>
  <c r="H1129" i="8"/>
  <c r="F1129" i="8"/>
  <c r="H1128" i="8"/>
  <c r="F1128" i="8"/>
  <c r="H1127" i="8"/>
  <c r="F1127" i="8"/>
  <c r="H1126" i="8"/>
  <c r="F1126" i="8"/>
  <c r="H1125" i="8"/>
  <c r="F1125" i="8"/>
  <c r="H1124" i="8"/>
  <c r="F1124" i="8"/>
  <c r="H1123" i="8"/>
  <c r="F1123" i="8"/>
  <c r="H1122" i="8"/>
  <c r="F1122" i="8"/>
  <c r="H1121" i="8"/>
  <c r="F1121" i="8"/>
  <c r="H1120" i="8"/>
  <c r="F1120" i="8"/>
  <c r="H1119" i="8"/>
  <c r="F1119" i="8"/>
  <c r="H1118" i="8"/>
  <c r="F1118" i="8"/>
  <c r="H1117" i="8"/>
  <c r="F1117" i="8"/>
  <c r="H1116" i="8"/>
  <c r="F1116" i="8"/>
  <c r="H1115" i="8"/>
  <c r="F1115" i="8"/>
  <c r="H1114" i="8"/>
  <c r="F1114" i="8"/>
  <c r="H1113" i="8"/>
  <c r="F1113" i="8"/>
  <c r="H1112" i="8"/>
  <c r="F1112" i="8"/>
  <c r="H1111" i="8"/>
  <c r="F1111" i="8"/>
  <c r="H1110" i="8"/>
  <c r="F1110" i="8"/>
  <c r="H1109" i="8"/>
  <c r="F1109" i="8"/>
  <c r="H1108" i="8"/>
  <c r="F1108" i="8"/>
  <c r="H1107" i="8"/>
  <c r="F1107" i="8"/>
  <c r="H1106" i="8"/>
  <c r="F1106" i="8"/>
  <c r="H1105" i="8"/>
  <c r="F1105" i="8"/>
  <c r="H1104" i="8"/>
  <c r="F1104" i="8"/>
  <c r="H1103" i="8"/>
  <c r="F1103" i="8"/>
  <c r="H1102" i="8"/>
  <c r="F1102" i="8"/>
  <c r="H1101" i="8"/>
  <c r="F1101" i="8"/>
  <c r="H1100" i="8"/>
  <c r="F1100" i="8"/>
  <c r="H1099" i="8"/>
  <c r="F1099" i="8"/>
  <c r="H1098" i="8"/>
  <c r="F1098" i="8"/>
  <c r="H1097" i="8"/>
  <c r="F1097" i="8"/>
  <c r="H1096" i="8"/>
  <c r="F1096" i="8"/>
  <c r="H1095" i="8"/>
  <c r="F1095" i="8"/>
  <c r="H1094" i="8"/>
  <c r="F1094" i="8"/>
  <c r="H1093" i="8"/>
  <c r="F1093" i="8"/>
  <c r="H1092" i="8"/>
  <c r="F1092" i="8"/>
  <c r="H1091" i="8"/>
  <c r="F1091" i="8"/>
  <c r="H1090" i="8"/>
  <c r="F1090" i="8"/>
  <c r="H1089" i="8"/>
  <c r="F1089" i="8"/>
  <c r="H1088" i="8"/>
  <c r="F1088" i="8"/>
  <c r="H1087" i="8"/>
  <c r="F1087" i="8"/>
  <c r="H1086" i="8"/>
  <c r="F1086" i="8"/>
  <c r="H1085" i="8"/>
  <c r="F1085" i="8"/>
  <c r="H1084" i="8"/>
  <c r="F1084" i="8"/>
  <c r="H1083" i="8"/>
  <c r="F1083" i="8"/>
  <c r="H1082" i="8"/>
  <c r="F1082" i="8"/>
  <c r="H1081" i="8"/>
  <c r="F1081" i="8"/>
  <c r="H1080" i="8"/>
  <c r="F1080" i="8"/>
  <c r="H1079" i="8"/>
  <c r="F1079" i="8"/>
  <c r="H1078" i="8"/>
  <c r="F1078" i="8"/>
  <c r="H1077" i="8"/>
  <c r="F1077" i="8"/>
  <c r="H1076" i="8"/>
  <c r="F1076" i="8"/>
  <c r="H1075" i="8"/>
  <c r="F1075" i="8"/>
  <c r="H1074" i="8"/>
  <c r="F1074" i="8"/>
  <c r="H1073" i="8"/>
  <c r="F1073" i="8"/>
  <c r="H1072" i="8"/>
  <c r="F1072" i="8"/>
  <c r="H1071" i="8"/>
  <c r="F1071" i="8"/>
  <c r="H1070" i="8"/>
  <c r="F1070" i="8"/>
  <c r="H1069" i="8"/>
  <c r="F1069" i="8"/>
  <c r="H1068" i="8"/>
  <c r="F1068" i="8"/>
  <c r="H1067" i="8"/>
  <c r="F1067" i="8"/>
  <c r="H1066" i="8"/>
  <c r="F1066" i="8"/>
  <c r="H1065" i="8"/>
  <c r="F1065" i="8"/>
  <c r="H1064" i="8"/>
  <c r="F1064" i="8"/>
  <c r="H1063" i="8"/>
  <c r="F1063" i="8"/>
  <c r="H1062" i="8"/>
  <c r="F1062" i="8"/>
  <c r="H1061" i="8"/>
  <c r="F1061" i="8"/>
  <c r="H1060" i="8"/>
  <c r="F1060" i="8"/>
  <c r="H1059" i="8"/>
  <c r="F1059" i="8"/>
  <c r="H1058" i="8"/>
  <c r="F1058" i="8"/>
  <c r="H1057" i="8"/>
  <c r="F1057" i="8"/>
  <c r="H1056" i="8"/>
  <c r="F1056" i="8"/>
  <c r="H1055" i="8"/>
  <c r="F1055" i="8"/>
  <c r="H1054" i="8"/>
  <c r="F1054" i="8"/>
  <c r="H1053" i="8"/>
  <c r="F1053" i="8"/>
  <c r="H1052" i="8"/>
  <c r="F1052" i="8"/>
  <c r="H1051" i="8"/>
  <c r="F1051" i="8"/>
  <c r="H1050" i="8"/>
  <c r="F1050" i="8"/>
  <c r="H1049" i="8"/>
  <c r="F1049" i="8"/>
  <c r="H1048" i="8"/>
  <c r="F1048" i="8"/>
  <c r="H1047" i="8"/>
  <c r="F1047" i="8"/>
  <c r="H1046" i="8"/>
  <c r="F1046" i="8"/>
  <c r="H1045" i="8"/>
  <c r="F1045" i="8"/>
  <c r="H1044" i="8"/>
  <c r="F1044" i="8"/>
  <c r="H1043" i="8"/>
  <c r="F1043" i="8"/>
  <c r="H1042" i="8"/>
  <c r="F1042" i="8"/>
  <c r="H1041" i="8"/>
  <c r="F1041" i="8"/>
  <c r="H1040" i="8"/>
  <c r="F1040" i="8"/>
  <c r="H1039" i="8"/>
  <c r="F1039" i="8"/>
  <c r="H1038" i="8"/>
  <c r="F1038" i="8"/>
  <c r="H1037" i="8"/>
  <c r="F1037" i="8"/>
  <c r="H1036" i="8"/>
  <c r="F1036" i="8"/>
  <c r="H1035" i="8"/>
  <c r="F1035" i="8"/>
  <c r="H1034" i="8"/>
  <c r="F1034" i="8"/>
  <c r="H1033" i="8"/>
  <c r="F1033" i="8"/>
  <c r="H1032" i="8"/>
  <c r="F1032" i="8"/>
  <c r="H1031" i="8"/>
  <c r="F1031" i="8"/>
  <c r="H1030" i="8"/>
  <c r="F1030" i="8"/>
  <c r="H1029" i="8"/>
  <c r="F1029" i="8"/>
  <c r="H1028" i="8"/>
  <c r="F1028" i="8"/>
  <c r="H1027" i="8"/>
  <c r="F1027" i="8"/>
  <c r="H1026" i="8"/>
  <c r="F1026" i="8"/>
  <c r="H1025" i="8"/>
  <c r="F1025" i="8"/>
  <c r="H1024" i="8"/>
  <c r="F1024" i="8"/>
  <c r="H1023" i="8"/>
  <c r="F1023" i="8"/>
  <c r="H1022" i="8"/>
  <c r="F1022" i="8"/>
  <c r="H1021" i="8"/>
  <c r="F1021" i="8"/>
  <c r="H1020" i="8"/>
  <c r="F1020" i="8"/>
  <c r="H1019" i="8"/>
  <c r="F1019" i="8"/>
  <c r="H1018" i="8"/>
  <c r="F1018" i="8"/>
  <c r="H1017" i="8"/>
  <c r="F1017" i="8"/>
  <c r="H1016" i="8"/>
  <c r="F1016" i="8"/>
  <c r="H1015" i="8"/>
  <c r="F1015" i="8"/>
  <c r="H1014" i="8"/>
  <c r="F1014" i="8"/>
  <c r="H1013" i="8"/>
  <c r="F1013" i="8"/>
  <c r="H1012" i="8"/>
  <c r="F1012" i="8"/>
  <c r="H1011" i="8"/>
  <c r="F1011" i="8"/>
  <c r="H1010" i="8"/>
  <c r="F1010" i="8"/>
  <c r="H1009" i="8"/>
  <c r="F1009" i="8"/>
  <c r="H1008" i="8"/>
  <c r="F1008" i="8"/>
  <c r="H1007" i="8"/>
  <c r="F1007" i="8"/>
  <c r="H1006" i="8"/>
  <c r="F1006" i="8"/>
  <c r="H1005" i="8"/>
  <c r="F1005" i="8"/>
  <c r="H1004" i="8"/>
  <c r="F1004" i="8"/>
  <c r="H1003" i="8"/>
  <c r="F1003" i="8"/>
  <c r="H1002" i="8"/>
  <c r="F1002" i="8"/>
  <c r="H1001" i="8"/>
  <c r="F1001" i="8"/>
  <c r="H1000" i="8"/>
  <c r="F1000" i="8"/>
  <c r="H999" i="8"/>
  <c r="F999" i="8"/>
  <c r="H998" i="8"/>
  <c r="F998" i="8"/>
  <c r="H997" i="8"/>
  <c r="F997" i="8"/>
  <c r="H996" i="8"/>
  <c r="F996" i="8"/>
  <c r="H995" i="8"/>
  <c r="F995" i="8"/>
  <c r="H994" i="8"/>
  <c r="F994" i="8"/>
  <c r="H993" i="8"/>
  <c r="F993" i="8"/>
  <c r="H992" i="8"/>
  <c r="F992" i="8"/>
  <c r="H991" i="8"/>
  <c r="F991" i="8"/>
  <c r="H990" i="8"/>
  <c r="F990" i="8"/>
  <c r="H989" i="8"/>
  <c r="F989" i="8"/>
  <c r="H988" i="8"/>
  <c r="F988" i="8"/>
  <c r="H987" i="8"/>
  <c r="F987" i="8"/>
  <c r="H986" i="8"/>
  <c r="F986" i="8"/>
  <c r="H985" i="8"/>
  <c r="F985" i="8"/>
  <c r="H984" i="8"/>
  <c r="F984" i="8"/>
  <c r="H983" i="8"/>
  <c r="F983" i="8"/>
  <c r="H982" i="8"/>
  <c r="F982" i="8"/>
  <c r="H981" i="8"/>
  <c r="F981" i="8"/>
  <c r="H980" i="8"/>
  <c r="F980" i="8"/>
  <c r="H979" i="8"/>
  <c r="F979" i="8"/>
  <c r="H978" i="8"/>
  <c r="F978" i="8"/>
  <c r="H977" i="8"/>
  <c r="F977" i="8"/>
  <c r="H976" i="8"/>
  <c r="F976" i="8"/>
  <c r="H975" i="8"/>
  <c r="F975" i="8"/>
  <c r="H974" i="8"/>
  <c r="F974" i="8"/>
  <c r="H973" i="8"/>
  <c r="F973" i="8"/>
  <c r="H972" i="8"/>
  <c r="F972" i="8"/>
  <c r="H971" i="8"/>
  <c r="F971" i="8"/>
  <c r="H970" i="8"/>
  <c r="F970" i="8"/>
  <c r="H969" i="8"/>
  <c r="F969" i="8"/>
  <c r="H968" i="8"/>
  <c r="F968" i="8"/>
  <c r="H967" i="8"/>
  <c r="F967" i="8"/>
  <c r="H966" i="8"/>
  <c r="F966" i="8"/>
  <c r="H965" i="8"/>
  <c r="F965" i="8"/>
  <c r="H964" i="8"/>
  <c r="F964" i="8"/>
  <c r="H963" i="8"/>
  <c r="F963" i="8"/>
  <c r="H962" i="8"/>
  <c r="F962" i="8"/>
  <c r="H961" i="8"/>
  <c r="F961" i="8"/>
  <c r="H960" i="8"/>
  <c r="F960" i="8"/>
  <c r="H959" i="8"/>
  <c r="F959" i="8"/>
  <c r="H958" i="8"/>
  <c r="F958" i="8"/>
  <c r="H957" i="8"/>
  <c r="F957" i="8"/>
  <c r="H956" i="8"/>
  <c r="F956" i="8"/>
  <c r="H955" i="8"/>
  <c r="F955" i="8"/>
  <c r="H954" i="8"/>
  <c r="F954" i="8"/>
  <c r="H953" i="8"/>
  <c r="F953" i="8"/>
  <c r="H952" i="8"/>
  <c r="F952" i="8"/>
  <c r="H951" i="8"/>
  <c r="F951" i="8"/>
  <c r="H950" i="8"/>
  <c r="F950" i="8"/>
  <c r="H949" i="8"/>
  <c r="F949" i="8"/>
  <c r="H948" i="8"/>
  <c r="F948" i="8"/>
  <c r="H947" i="8"/>
  <c r="F947" i="8"/>
  <c r="H946" i="8"/>
  <c r="F946" i="8"/>
  <c r="H945" i="8"/>
  <c r="F945" i="8"/>
  <c r="H944" i="8"/>
  <c r="F944" i="8"/>
  <c r="H943" i="8"/>
  <c r="F943" i="8"/>
  <c r="H942" i="8"/>
  <c r="F942" i="8"/>
  <c r="H941" i="8"/>
  <c r="F941" i="8"/>
  <c r="H940" i="8"/>
  <c r="F940" i="8"/>
  <c r="H939" i="8"/>
  <c r="F939" i="8"/>
  <c r="H938" i="8"/>
  <c r="F938" i="8"/>
  <c r="H937" i="8"/>
  <c r="F937" i="8"/>
  <c r="H936" i="8"/>
  <c r="F936" i="8"/>
  <c r="H935" i="8"/>
  <c r="F935" i="8"/>
  <c r="H934" i="8"/>
  <c r="F934" i="8"/>
  <c r="H933" i="8"/>
  <c r="F933" i="8"/>
  <c r="H932" i="8"/>
  <c r="F932" i="8"/>
  <c r="H931" i="8"/>
  <c r="F931" i="8"/>
  <c r="H930" i="8"/>
  <c r="F930" i="8"/>
  <c r="H929" i="8"/>
  <c r="F929" i="8"/>
  <c r="H928" i="8"/>
  <c r="F928" i="8"/>
  <c r="H927" i="8"/>
  <c r="F927" i="8"/>
  <c r="H926" i="8"/>
  <c r="F926" i="8"/>
  <c r="H925" i="8"/>
  <c r="F925" i="8"/>
  <c r="H924" i="8"/>
  <c r="F924" i="8"/>
  <c r="H923" i="8"/>
  <c r="F923" i="8"/>
  <c r="H922" i="8"/>
  <c r="F922" i="8"/>
  <c r="H921" i="8"/>
  <c r="F921" i="8"/>
  <c r="H920" i="8"/>
  <c r="F920" i="8"/>
  <c r="H919" i="8"/>
  <c r="F919" i="8"/>
  <c r="H918" i="8"/>
  <c r="F918" i="8"/>
  <c r="H917" i="8"/>
  <c r="F917" i="8"/>
  <c r="H916" i="8"/>
  <c r="F916" i="8"/>
  <c r="H915" i="8"/>
  <c r="F915" i="8"/>
  <c r="H914" i="8"/>
  <c r="F914" i="8"/>
  <c r="H913" i="8"/>
  <c r="F913" i="8"/>
  <c r="H912" i="8"/>
  <c r="F912" i="8"/>
  <c r="H911" i="8"/>
  <c r="F911" i="8"/>
  <c r="H910" i="8"/>
  <c r="F910" i="8"/>
  <c r="H909" i="8"/>
  <c r="F909" i="8"/>
  <c r="H908" i="8"/>
  <c r="F908" i="8"/>
  <c r="H907" i="8"/>
  <c r="F907" i="8"/>
  <c r="H906" i="8"/>
  <c r="F906" i="8"/>
  <c r="H905" i="8"/>
  <c r="F905" i="8"/>
  <c r="H904" i="8"/>
  <c r="F904" i="8"/>
  <c r="H903" i="8"/>
  <c r="F903" i="8"/>
  <c r="H902" i="8"/>
  <c r="F902" i="8"/>
  <c r="H901" i="8"/>
  <c r="F901" i="8"/>
  <c r="H900" i="8"/>
  <c r="F900" i="8"/>
  <c r="H899" i="8"/>
  <c r="F899" i="8"/>
  <c r="H898" i="8"/>
  <c r="F898" i="8"/>
  <c r="H897" i="8"/>
  <c r="F897" i="8"/>
  <c r="H896" i="8"/>
  <c r="F896" i="8"/>
  <c r="H895" i="8"/>
  <c r="F895" i="8"/>
  <c r="H894" i="8"/>
  <c r="F894" i="8"/>
  <c r="H893" i="8"/>
  <c r="F893" i="8"/>
  <c r="H892" i="8"/>
  <c r="F892" i="8"/>
  <c r="H891" i="8"/>
  <c r="F891" i="8"/>
  <c r="H890" i="8"/>
  <c r="F890" i="8"/>
  <c r="H889" i="8"/>
  <c r="F889" i="8"/>
  <c r="H888" i="8"/>
  <c r="F888" i="8"/>
  <c r="H887" i="8"/>
  <c r="F887" i="8"/>
  <c r="H886" i="8"/>
  <c r="F886" i="8"/>
  <c r="H885" i="8"/>
  <c r="F885" i="8"/>
  <c r="H884" i="8"/>
  <c r="F884" i="8"/>
  <c r="H883" i="8"/>
  <c r="F883" i="8"/>
  <c r="H882" i="8"/>
  <c r="F882" i="8"/>
  <c r="H881" i="8"/>
  <c r="F881" i="8"/>
  <c r="H880" i="8"/>
  <c r="F880" i="8"/>
  <c r="H879" i="8"/>
  <c r="F879" i="8"/>
  <c r="H878" i="8"/>
  <c r="F878" i="8"/>
  <c r="H877" i="8"/>
  <c r="F877" i="8"/>
  <c r="H876" i="8"/>
  <c r="F876" i="8"/>
  <c r="H875" i="8"/>
  <c r="F875" i="8"/>
  <c r="H874" i="8"/>
  <c r="F874" i="8"/>
  <c r="H873" i="8"/>
  <c r="F873" i="8"/>
  <c r="H872" i="8"/>
  <c r="F872" i="8"/>
  <c r="H871" i="8"/>
  <c r="F871" i="8"/>
  <c r="H870" i="8"/>
  <c r="F870" i="8"/>
  <c r="H869" i="8"/>
  <c r="F869" i="8"/>
  <c r="H868" i="8"/>
  <c r="F868" i="8"/>
  <c r="H867" i="8"/>
  <c r="F867" i="8"/>
  <c r="H866" i="8"/>
  <c r="F866" i="8"/>
  <c r="H865" i="8"/>
  <c r="F865" i="8"/>
  <c r="H864" i="8"/>
  <c r="F864" i="8"/>
  <c r="H863" i="8"/>
  <c r="F863" i="8"/>
  <c r="H862" i="8"/>
  <c r="F862" i="8"/>
  <c r="H861" i="8"/>
  <c r="F861" i="8"/>
  <c r="H860" i="8"/>
  <c r="F860" i="8"/>
  <c r="H859" i="8"/>
  <c r="F859" i="8"/>
  <c r="H858" i="8"/>
  <c r="F858" i="8"/>
  <c r="H857" i="8"/>
  <c r="F857" i="8"/>
  <c r="H856" i="8"/>
  <c r="F856" i="8"/>
  <c r="H855" i="8"/>
  <c r="F855" i="8"/>
  <c r="H854" i="8"/>
  <c r="F854" i="8"/>
  <c r="H853" i="8"/>
  <c r="F853" i="8"/>
  <c r="H852" i="8"/>
  <c r="F852" i="8"/>
  <c r="H851" i="8"/>
  <c r="F851" i="8"/>
  <c r="H850" i="8"/>
  <c r="F850" i="8"/>
  <c r="H849" i="8"/>
  <c r="F849" i="8"/>
  <c r="H848" i="8"/>
  <c r="F848" i="8"/>
  <c r="H847" i="8"/>
  <c r="F847" i="8"/>
  <c r="H846" i="8"/>
  <c r="F846" i="8"/>
  <c r="H845" i="8"/>
  <c r="F845" i="8"/>
  <c r="H844" i="8"/>
  <c r="F844" i="8"/>
  <c r="H843" i="8"/>
  <c r="F843" i="8"/>
  <c r="H842" i="8"/>
  <c r="F842" i="8"/>
  <c r="H841" i="8"/>
  <c r="F841" i="8"/>
  <c r="H840" i="8"/>
  <c r="F840" i="8"/>
  <c r="H839" i="8"/>
  <c r="F839" i="8"/>
  <c r="H838" i="8"/>
  <c r="F838" i="8"/>
  <c r="H837" i="8"/>
  <c r="F837" i="8"/>
  <c r="H836" i="8"/>
  <c r="F836" i="8"/>
  <c r="H835" i="8"/>
  <c r="F835" i="8"/>
  <c r="H834" i="8"/>
  <c r="F834" i="8"/>
  <c r="H833" i="8"/>
  <c r="F833" i="8"/>
  <c r="H832" i="8"/>
  <c r="F832" i="8"/>
  <c r="H831" i="8"/>
  <c r="F831" i="8"/>
  <c r="H830" i="8"/>
  <c r="F830" i="8"/>
  <c r="H829" i="8"/>
  <c r="F829" i="8"/>
  <c r="H828" i="8"/>
  <c r="F828" i="8"/>
  <c r="H827" i="8"/>
  <c r="F827" i="8"/>
  <c r="H826" i="8"/>
  <c r="F826" i="8"/>
  <c r="H825" i="8"/>
  <c r="F825" i="8"/>
  <c r="H824" i="8"/>
  <c r="F824" i="8"/>
  <c r="H823" i="8"/>
  <c r="F823" i="8"/>
  <c r="H822" i="8"/>
  <c r="F822" i="8"/>
  <c r="H821" i="8"/>
  <c r="F821" i="8"/>
  <c r="H820" i="8"/>
  <c r="F820" i="8"/>
  <c r="H819" i="8"/>
  <c r="F819" i="8"/>
  <c r="H818" i="8"/>
  <c r="F818" i="8"/>
  <c r="H817" i="8"/>
  <c r="F817" i="8"/>
  <c r="H816" i="8"/>
  <c r="F816" i="8"/>
  <c r="H815" i="8"/>
  <c r="F815" i="8"/>
  <c r="H814" i="8"/>
  <c r="F814" i="8"/>
  <c r="H813" i="8"/>
  <c r="F813" i="8"/>
  <c r="H812" i="8"/>
  <c r="F812" i="8"/>
  <c r="H811" i="8"/>
  <c r="F811" i="8"/>
  <c r="H810" i="8"/>
  <c r="F810" i="8"/>
  <c r="H809" i="8"/>
  <c r="F809" i="8"/>
  <c r="H808" i="8"/>
  <c r="F808" i="8"/>
  <c r="H807" i="8"/>
  <c r="F807" i="8"/>
  <c r="H806" i="8"/>
  <c r="F806" i="8"/>
  <c r="H805" i="8"/>
  <c r="F805" i="8"/>
  <c r="H804" i="8"/>
  <c r="F804" i="8"/>
  <c r="H803" i="8"/>
  <c r="F803" i="8"/>
  <c r="H802" i="8"/>
  <c r="F802" i="8"/>
  <c r="H801" i="8"/>
  <c r="F801" i="8"/>
  <c r="H800" i="8"/>
  <c r="F800" i="8"/>
  <c r="H799" i="8"/>
  <c r="F799" i="8"/>
  <c r="H798" i="8"/>
  <c r="F798" i="8"/>
  <c r="H797" i="8"/>
  <c r="F797" i="8"/>
  <c r="H796" i="8"/>
  <c r="F796" i="8"/>
  <c r="H795" i="8"/>
  <c r="F795" i="8"/>
  <c r="H794" i="8"/>
  <c r="F794" i="8"/>
  <c r="H793" i="8"/>
  <c r="F793" i="8"/>
  <c r="H792" i="8"/>
  <c r="F792" i="8"/>
  <c r="H791" i="8"/>
  <c r="F791" i="8"/>
  <c r="H790" i="8"/>
  <c r="F790" i="8"/>
  <c r="H789" i="8"/>
  <c r="F789" i="8"/>
  <c r="H788" i="8"/>
  <c r="F788" i="8"/>
  <c r="H787" i="8"/>
  <c r="F787" i="8"/>
  <c r="H786" i="8"/>
  <c r="F786" i="8"/>
  <c r="H785" i="8"/>
  <c r="F785" i="8"/>
  <c r="H784" i="8"/>
  <c r="F784" i="8"/>
  <c r="H783" i="8"/>
  <c r="F783" i="8"/>
  <c r="H782" i="8"/>
  <c r="F782" i="8"/>
  <c r="H781" i="8"/>
  <c r="F781" i="8"/>
  <c r="H780" i="8"/>
  <c r="F780" i="8"/>
  <c r="H779" i="8"/>
  <c r="F779" i="8"/>
  <c r="H778" i="8"/>
  <c r="F778" i="8"/>
  <c r="H777" i="8"/>
  <c r="F777" i="8"/>
  <c r="H776" i="8"/>
  <c r="F776" i="8"/>
  <c r="H775" i="8"/>
  <c r="F775" i="8"/>
  <c r="H774" i="8"/>
  <c r="F774" i="8"/>
  <c r="H773" i="8"/>
  <c r="F773" i="8"/>
  <c r="H772" i="8"/>
  <c r="F772" i="8"/>
  <c r="H771" i="8"/>
  <c r="F771" i="8"/>
  <c r="H770" i="8"/>
  <c r="F770" i="8"/>
  <c r="H769" i="8"/>
  <c r="F769" i="8"/>
  <c r="H768" i="8"/>
  <c r="F768" i="8"/>
  <c r="H767" i="8"/>
  <c r="F767" i="8"/>
  <c r="H766" i="8"/>
  <c r="F766" i="8"/>
  <c r="H765" i="8"/>
  <c r="F765" i="8"/>
  <c r="H764" i="8"/>
  <c r="F764" i="8"/>
  <c r="H763" i="8"/>
  <c r="F763" i="8"/>
  <c r="H762" i="8"/>
  <c r="F762" i="8"/>
  <c r="H761" i="8"/>
  <c r="F761" i="8"/>
  <c r="H760" i="8"/>
  <c r="F760" i="8"/>
  <c r="H759" i="8"/>
  <c r="F759" i="8"/>
  <c r="H758" i="8"/>
  <c r="F758" i="8"/>
  <c r="H757" i="8"/>
  <c r="F757" i="8"/>
  <c r="H756" i="8"/>
  <c r="F756" i="8"/>
  <c r="H755" i="8"/>
  <c r="F755" i="8"/>
  <c r="H754" i="8"/>
  <c r="F754" i="8"/>
  <c r="H753" i="8"/>
  <c r="F753" i="8"/>
  <c r="H752" i="8"/>
  <c r="F752" i="8"/>
  <c r="H751" i="8"/>
  <c r="F751" i="8"/>
  <c r="H750" i="8"/>
  <c r="F750" i="8"/>
  <c r="H749" i="8"/>
  <c r="F749" i="8"/>
  <c r="H748" i="8"/>
  <c r="F748" i="8"/>
  <c r="H747" i="8"/>
  <c r="F747" i="8"/>
  <c r="H746" i="8"/>
  <c r="F746" i="8"/>
  <c r="H745" i="8"/>
  <c r="F745" i="8"/>
  <c r="H744" i="8"/>
  <c r="F744" i="8"/>
  <c r="H743" i="8"/>
  <c r="F743" i="8"/>
  <c r="H742" i="8"/>
  <c r="F742" i="8"/>
  <c r="H741" i="8"/>
  <c r="F741" i="8"/>
  <c r="H740" i="8"/>
  <c r="F740" i="8"/>
  <c r="H739" i="8"/>
  <c r="F739" i="8"/>
  <c r="H738" i="8"/>
  <c r="F738" i="8"/>
  <c r="H737" i="8"/>
  <c r="F737" i="8"/>
  <c r="H736" i="8"/>
  <c r="F736" i="8"/>
  <c r="H735" i="8"/>
  <c r="F735" i="8"/>
  <c r="H734" i="8"/>
  <c r="F734" i="8"/>
  <c r="H733" i="8"/>
  <c r="F733" i="8"/>
  <c r="H732" i="8"/>
  <c r="F732" i="8"/>
  <c r="H731" i="8"/>
  <c r="F731" i="8"/>
  <c r="H730" i="8"/>
  <c r="F730" i="8"/>
  <c r="H729" i="8"/>
  <c r="F729" i="8"/>
  <c r="H728" i="8"/>
  <c r="F728" i="8"/>
  <c r="H727" i="8"/>
  <c r="F727" i="8"/>
  <c r="H726" i="8"/>
  <c r="F726" i="8"/>
  <c r="H725" i="8"/>
  <c r="F725" i="8"/>
  <c r="H724" i="8"/>
  <c r="F724" i="8"/>
  <c r="H723" i="8"/>
  <c r="F723" i="8"/>
  <c r="H722" i="8"/>
  <c r="F722" i="8"/>
  <c r="H721" i="8"/>
  <c r="F721" i="8"/>
  <c r="H720" i="8"/>
  <c r="F720" i="8"/>
  <c r="H719" i="8"/>
  <c r="F719" i="8"/>
  <c r="H718" i="8"/>
  <c r="F718" i="8"/>
  <c r="H717" i="8"/>
  <c r="F717" i="8"/>
  <c r="H716" i="8"/>
  <c r="F716" i="8"/>
  <c r="H715" i="8"/>
  <c r="F715" i="8"/>
  <c r="H714" i="8"/>
  <c r="F714" i="8"/>
  <c r="H713" i="8"/>
  <c r="F713" i="8"/>
  <c r="H712" i="8"/>
  <c r="F712" i="8"/>
  <c r="H711" i="8"/>
  <c r="F711" i="8"/>
  <c r="H710" i="8"/>
  <c r="F710" i="8"/>
  <c r="H709" i="8"/>
  <c r="F709" i="8"/>
  <c r="H708" i="8"/>
  <c r="F708" i="8"/>
  <c r="H707" i="8"/>
  <c r="F707" i="8"/>
  <c r="H706" i="8"/>
  <c r="F706" i="8"/>
  <c r="H705" i="8"/>
  <c r="F705" i="8"/>
  <c r="H704" i="8"/>
  <c r="F704" i="8"/>
  <c r="H703" i="8"/>
  <c r="F703" i="8"/>
  <c r="H702" i="8"/>
  <c r="F702" i="8"/>
  <c r="H701" i="8"/>
  <c r="F701" i="8"/>
  <c r="H700" i="8"/>
  <c r="F700" i="8"/>
  <c r="H699" i="8"/>
  <c r="F699" i="8"/>
  <c r="H698" i="8"/>
  <c r="F698" i="8"/>
  <c r="H697" i="8"/>
  <c r="F697" i="8"/>
  <c r="H696" i="8"/>
  <c r="F696" i="8"/>
  <c r="H695" i="8"/>
  <c r="F695" i="8"/>
  <c r="H694" i="8"/>
  <c r="F694" i="8"/>
  <c r="H693" i="8"/>
  <c r="F693" i="8"/>
  <c r="H692" i="8"/>
  <c r="F692" i="8"/>
  <c r="H691" i="8"/>
  <c r="F691" i="8"/>
  <c r="H690" i="8"/>
  <c r="F690" i="8"/>
  <c r="H689" i="8"/>
  <c r="F689" i="8"/>
  <c r="H688" i="8"/>
  <c r="F688" i="8"/>
  <c r="H687" i="8"/>
  <c r="F687" i="8"/>
  <c r="H686" i="8"/>
  <c r="F686" i="8"/>
  <c r="H685" i="8"/>
  <c r="F685" i="8"/>
  <c r="H684" i="8"/>
  <c r="F684" i="8"/>
  <c r="H683" i="8"/>
  <c r="F683" i="8"/>
  <c r="H682" i="8"/>
  <c r="F682" i="8"/>
  <c r="H681" i="8"/>
  <c r="F681" i="8"/>
  <c r="H680" i="8"/>
  <c r="F680" i="8"/>
  <c r="H679" i="8"/>
  <c r="F679" i="8"/>
  <c r="H678" i="8"/>
  <c r="F678" i="8"/>
  <c r="H677" i="8"/>
  <c r="F677" i="8"/>
  <c r="H676" i="8"/>
  <c r="F676" i="8"/>
  <c r="H675" i="8"/>
  <c r="F675" i="8"/>
  <c r="H674" i="8"/>
  <c r="F674" i="8"/>
  <c r="H673" i="8"/>
  <c r="F673" i="8"/>
  <c r="H672" i="8"/>
  <c r="F672" i="8"/>
  <c r="H671" i="8"/>
  <c r="F671" i="8"/>
  <c r="H670" i="8"/>
  <c r="F670" i="8"/>
  <c r="H669" i="8"/>
  <c r="F669" i="8"/>
  <c r="H668" i="8"/>
  <c r="F668" i="8"/>
  <c r="H667" i="8"/>
  <c r="F667" i="8"/>
  <c r="H666" i="8"/>
  <c r="F666" i="8"/>
  <c r="H665" i="8"/>
  <c r="F665" i="8"/>
  <c r="H664" i="8"/>
  <c r="F664" i="8"/>
  <c r="H663" i="8"/>
  <c r="F663" i="8"/>
  <c r="H662" i="8"/>
  <c r="F662" i="8"/>
  <c r="H661" i="8"/>
  <c r="F661" i="8"/>
  <c r="H660" i="8"/>
  <c r="F660" i="8"/>
  <c r="H659" i="8"/>
  <c r="F659" i="8"/>
  <c r="H658" i="8"/>
  <c r="F658" i="8"/>
  <c r="H657" i="8"/>
  <c r="F657" i="8"/>
  <c r="H656" i="8"/>
  <c r="F656" i="8"/>
  <c r="H655" i="8"/>
  <c r="F655" i="8"/>
  <c r="H654" i="8"/>
  <c r="F654" i="8"/>
  <c r="H653" i="8"/>
  <c r="F653" i="8"/>
  <c r="H652" i="8"/>
  <c r="F652" i="8"/>
  <c r="H651" i="8"/>
  <c r="F651" i="8"/>
  <c r="H650" i="8"/>
  <c r="F650" i="8"/>
  <c r="H649" i="8"/>
  <c r="F649" i="8"/>
  <c r="H648" i="8"/>
  <c r="F648" i="8"/>
  <c r="H647" i="8"/>
  <c r="F647" i="8"/>
  <c r="H646" i="8"/>
  <c r="F646" i="8"/>
  <c r="H645" i="8"/>
  <c r="F645" i="8"/>
  <c r="H644" i="8"/>
  <c r="F644" i="8"/>
  <c r="H643" i="8"/>
  <c r="F643" i="8"/>
  <c r="H642" i="8"/>
  <c r="F642" i="8"/>
  <c r="H641" i="8"/>
  <c r="F641" i="8"/>
  <c r="H640" i="8"/>
  <c r="F640" i="8"/>
  <c r="H639" i="8"/>
  <c r="F639" i="8"/>
  <c r="H638" i="8"/>
  <c r="F638" i="8"/>
  <c r="H637" i="8"/>
  <c r="F637" i="8"/>
  <c r="H636" i="8"/>
  <c r="F636" i="8"/>
  <c r="H635" i="8"/>
  <c r="F635" i="8"/>
  <c r="H634" i="8"/>
  <c r="F634" i="8"/>
  <c r="H633" i="8"/>
  <c r="F633" i="8"/>
  <c r="H632" i="8"/>
  <c r="F632" i="8"/>
  <c r="H631" i="8"/>
  <c r="F631" i="8"/>
  <c r="H630" i="8"/>
  <c r="F630" i="8"/>
  <c r="H629" i="8"/>
  <c r="F629" i="8"/>
  <c r="H628" i="8"/>
  <c r="F628" i="8"/>
  <c r="H627" i="8"/>
  <c r="F627" i="8"/>
  <c r="H626" i="8"/>
  <c r="F626" i="8"/>
  <c r="H625" i="8"/>
  <c r="F625" i="8"/>
  <c r="H624" i="8"/>
  <c r="F624" i="8"/>
  <c r="H623" i="8"/>
  <c r="F623" i="8"/>
  <c r="H622" i="8"/>
  <c r="F622" i="8"/>
  <c r="H621" i="8"/>
  <c r="F621" i="8"/>
  <c r="H620" i="8"/>
  <c r="F620" i="8"/>
  <c r="H619" i="8"/>
  <c r="F619" i="8"/>
  <c r="H618" i="8"/>
  <c r="F618" i="8"/>
  <c r="H617" i="8"/>
  <c r="F617" i="8"/>
  <c r="H616" i="8"/>
  <c r="F616" i="8"/>
  <c r="H615" i="8"/>
  <c r="F615" i="8"/>
  <c r="H614" i="8"/>
  <c r="F614" i="8"/>
  <c r="H613" i="8"/>
  <c r="F613" i="8"/>
  <c r="H612" i="8"/>
  <c r="F612" i="8"/>
  <c r="H611" i="8"/>
  <c r="F611" i="8"/>
  <c r="H610" i="8"/>
  <c r="F610" i="8"/>
  <c r="H609" i="8"/>
  <c r="F609" i="8"/>
  <c r="H608" i="8"/>
  <c r="F608" i="8"/>
  <c r="H607" i="8"/>
  <c r="F607" i="8"/>
  <c r="H606" i="8"/>
  <c r="F606" i="8"/>
  <c r="H605" i="8"/>
  <c r="F605" i="8"/>
  <c r="H604" i="8"/>
  <c r="F604" i="8"/>
  <c r="H603" i="8"/>
  <c r="F603" i="8"/>
  <c r="H602" i="8"/>
  <c r="F602" i="8"/>
  <c r="H601" i="8"/>
  <c r="F601" i="8"/>
  <c r="H600" i="8"/>
  <c r="F600" i="8"/>
  <c r="H599" i="8"/>
  <c r="F599" i="8"/>
  <c r="H598" i="8"/>
  <c r="F598" i="8"/>
  <c r="H597" i="8"/>
  <c r="F597" i="8"/>
  <c r="H596" i="8"/>
  <c r="F596" i="8"/>
  <c r="H595" i="8"/>
  <c r="F595" i="8"/>
  <c r="H594" i="8"/>
  <c r="F594" i="8"/>
  <c r="H593" i="8"/>
  <c r="F593" i="8"/>
  <c r="H592" i="8"/>
  <c r="F592" i="8"/>
  <c r="H591" i="8"/>
  <c r="F591" i="8"/>
  <c r="H590" i="8"/>
  <c r="F590" i="8"/>
  <c r="H589" i="8"/>
  <c r="F589" i="8"/>
  <c r="H588" i="8"/>
  <c r="F588" i="8"/>
  <c r="H587" i="8"/>
  <c r="F587" i="8"/>
  <c r="H586" i="8"/>
  <c r="F586" i="8"/>
  <c r="H585" i="8"/>
  <c r="F585" i="8"/>
  <c r="H584" i="8"/>
  <c r="F584" i="8"/>
  <c r="H583" i="8"/>
  <c r="F583" i="8"/>
  <c r="H582" i="8"/>
  <c r="F582" i="8"/>
  <c r="H581" i="8"/>
  <c r="F581" i="8"/>
  <c r="H580" i="8"/>
  <c r="F580" i="8"/>
  <c r="H579" i="8"/>
  <c r="F579" i="8"/>
  <c r="H578" i="8"/>
  <c r="F578" i="8"/>
  <c r="H577" i="8"/>
  <c r="F577" i="8"/>
  <c r="H576" i="8"/>
  <c r="F576" i="8"/>
  <c r="H575" i="8"/>
  <c r="F575" i="8"/>
  <c r="H574" i="8"/>
  <c r="F574" i="8"/>
  <c r="H573" i="8"/>
  <c r="F573" i="8"/>
  <c r="H572" i="8"/>
  <c r="F572" i="8"/>
  <c r="H571" i="8"/>
  <c r="F571" i="8"/>
  <c r="H570" i="8"/>
  <c r="F570" i="8"/>
  <c r="H569" i="8"/>
  <c r="F569" i="8"/>
  <c r="H568" i="8"/>
  <c r="F568" i="8"/>
  <c r="H567" i="8"/>
  <c r="F567" i="8"/>
  <c r="H566" i="8"/>
  <c r="F566" i="8"/>
  <c r="H565" i="8"/>
  <c r="F565" i="8"/>
  <c r="H564" i="8"/>
  <c r="F564" i="8"/>
  <c r="H563" i="8"/>
  <c r="F563" i="8"/>
  <c r="H562" i="8"/>
  <c r="F562" i="8"/>
  <c r="H561" i="8"/>
  <c r="F561" i="8"/>
  <c r="H560" i="8"/>
  <c r="F560" i="8"/>
  <c r="H559" i="8"/>
  <c r="F559" i="8"/>
  <c r="H558" i="8"/>
  <c r="F558" i="8"/>
  <c r="H557" i="8"/>
  <c r="F557" i="8"/>
  <c r="H556" i="8"/>
  <c r="F556" i="8"/>
  <c r="H555" i="8"/>
  <c r="F555" i="8"/>
  <c r="H554" i="8"/>
  <c r="F554" i="8"/>
  <c r="H553" i="8"/>
  <c r="F553" i="8"/>
  <c r="H552" i="8"/>
  <c r="F552" i="8"/>
  <c r="H551" i="8"/>
  <c r="F551" i="8"/>
  <c r="H550" i="8"/>
  <c r="F550" i="8"/>
  <c r="H549" i="8"/>
  <c r="F549" i="8"/>
  <c r="H548" i="8"/>
  <c r="F548" i="8"/>
  <c r="H547" i="8"/>
  <c r="F547" i="8"/>
  <c r="H546" i="8"/>
  <c r="F546" i="8"/>
  <c r="H545" i="8"/>
  <c r="F545" i="8"/>
  <c r="H544" i="8"/>
  <c r="F544" i="8"/>
  <c r="H543" i="8"/>
  <c r="F543" i="8"/>
  <c r="H542" i="8"/>
  <c r="F542" i="8"/>
  <c r="H541" i="8"/>
  <c r="F541" i="8"/>
  <c r="H540" i="8"/>
  <c r="F540" i="8"/>
  <c r="H539" i="8"/>
  <c r="F539" i="8"/>
  <c r="H538" i="8"/>
  <c r="F538" i="8"/>
  <c r="H537" i="8"/>
  <c r="F537" i="8"/>
  <c r="H536" i="8"/>
  <c r="F536" i="8"/>
  <c r="H535" i="8"/>
  <c r="F535" i="8"/>
  <c r="H534" i="8"/>
  <c r="F534" i="8"/>
  <c r="H533" i="8"/>
  <c r="F533" i="8"/>
  <c r="H532" i="8"/>
  <c r="F532" i="8"/>
  <c r="H531" i="8"/>
  <c r="F531" i="8"/>
  <c r="H530" i="8"/>
  <c r="F530" i="8"/>
  <c r="H529" i="8"/>
  <c r="F529" i="8"/>
  <c r="H528" i="8"/>
  <c r="F528" i="8"/>
  <c r="H527" i="8"/>
  <c r="F527" i="8"/>
  <c r="H526" i="8"/>
  <c r="F526" i="8"/>
  <c r="H525" i="8"/>
  <c r="F525" i="8"/>
  <c r="H524" i="8"/>
  <c r="F524" i="8"/>
  <c r="H523" i="8"/>
  <c r="F523" i="8"/>
  <c r="H522" i="8"/>
  <c r="F522" i="8"/>
  <c r="H521" i="8"/>
  <c r="F521" i="8"/>
  <c r="H520" i="8"/>
  <c r="F520" i="8"/>
  <c r="H519" i="8"/>
  <c r="F519" i="8"/>
  <c r="H518" i="8"/>
  <c r="F518" i="8"/>
  <c r="H517" i="8"/>
  <c r="F517" i="8"/>
  <c r="H516" i="8"/>
  <c r="F516" i="8"/>
  <c r="H515" i="8"/>
  <c r="F515" i="8"/>
  <c r="H514" i="8"/>
  <c r="F514" i="8"/>
  <c r="H513" i="8"/>
  <c r="F513" i="8"/>
  <c r="H512" i="8"/>
  <c r="F512" i="8"/>
  <c r="H511" i="8"/>
  <c r="F511" i="8"/>
  <c r="H510" i="8"/>
  <c r="F510" i="8"/>
  <c r="H509" i="8"/>
  <c r="F509" i="8"/>
  <c r="H508" i="8"/>
  <c r="F508" i="8"/>
  <c r="H507" i="8"/>
  <c r="F507" i="8"/>
  <c r="H506" i="8"/>
  <c r="F506" i="8"/>
  <c r="H505" i="8"/>
  <c r="F505" i="8"/>
  <c r="H504" i="8"/>
  <c r="F504" i="8"/>
  <c r="H503" i="8"/>
  <c r="F503" i="8"/>
  <c r="H502" i="8"/>
  <c r="F502" i="8"/>
  <c r="H501" i="8"/>
  <c r="F501" i="8"/>
  <c r="H500" i="8"/>
  <c r="F500" i="8"/>
  <c r="H499" i="8"/>
  <c r="F499" i="8"/>
  <c r="H498" i="8"/>
  <c r="F498" i="8"/>
  <c r="H497" i="8"/>
  <c r="F497" i="8"/>
  <c r="H496" i="8"/>
  <c r="F496" i="8"/>
  <c r="H495" i="8"/>
  <c r="F495" i="8"/>
  <c r="H494" i="8"/>
  <c r="F494" i="8"/>
  <c r="H493" i="8"/>
  <c r="F493" i="8"/>
  <c r="H492" i="8"/>
  <c r="F492" i="8"/>
  <c r="H491" i="8"/>
  <c r="F491" i="8"/>
  <c r="H490" i="8"/>
  <c r="F490" i="8"/>
  <c r="H489" i="8"/>
  <c r="F489" i="8"/>
  <c r="H488" i="8"/>
  <c r="F488" i="8"/>
  <c r="H487" i="8"/>
  <c r="F487" i="8"/>
  <c r="H486" i="8"/>
  <c r="F486" i="8"/>
  <c r="H485" i="8"/>
  <c r="F485" i="8"/>
  <c r="H484" i="8"/>
  <c r="F484" i="8"/>
  <c r="H483" i="8"/>
  <c r="F483" i="8"/>
  <c r="H482" i="8"/>
  <c r="F482" i="8"/>
  <c r="H481" i="8"/>
  <c r="F481" i="8"/>
  <c r="H480" i="8"/>
  <c r="F480" i="8"/>
  <c r="H479" i="8"/>
  <c r="F479" i="8"/>
  <c r="H478" i="8"/>
  <c r="F478" i="8"/>
  <c r="H477" i="8"/>
  <c r="F477" i="8"/>
  <c r="H476" i="8"/>
  <c r="F476" i="8"/>
  <c r="H475" i="8"/>
  <c r="F475" i="8"/>
  <c r="H474" i="8"/>
  <c r="F474" i="8"/>
  <c r="H473" i="8"/>
  <c r="F473" i="8"/>
  <c r="H472" i="8"/>
  <c r="F472" i="8"/>
  <c r="H471" i="8"/>
  <c r="F471" i="8"/>
  <c r="H470" i="8"/>
  <c r="F470" i="8"/>
  <c r="H469" i="8"/>
  <c r="F469" i="8"/>
  <c r="H468" i="8"/>
  <c r="F468" i="8"/>
  <c r="H467" i="8"/>
  <c r="F467" i="8"/>
  <c r="H466" i="8"/>
  <c r="F466" i="8"/>
  <c r="H465" i="8"/>
  <c r="F465" i="8"/>
  <c r="H464" i="8"/>
  <c r="F464" i="8"/>
  <c r="H463" i="8"/>
  <c r="F463" i="8"/>
  <c r="H462" i="8"/>
  <c r="F462" i="8"/>
  <c r="H461" i="8"/>
  <c r="F461" i="8"/>
  <c r="H460" i="8"/>
  <c r="F460" i="8"/>
  <c r="H459" i="8"/>
  <c r="F459" i="8"/>
  <c r="H458" i="8"/>
  <c r="F458" i="8"/>
  <c r="H457" i="8"/>
  <c r="F457" i="8"/>
  <c r="H456" i="8"/>
  <c r="F456" i="8"/>
  <c r="H455" i="8"/>
  <c r="F455" i="8"/>
  <c r="H454" i="8"/>
  <c r="F454" i="8"/>
  <c r="H453" i="8"/>
  <c r="F453" i="8"/>
  <c r="H452" i="8"/>
  <c r="F452" i="8"/>
  <c r="H451" i="8"/>
  <c r="F451" i="8"/>
  <c r="H450" i="8"/>
  <c r="F450" i="8"/>
  <c r="H449" i="8"/>
  <c r="F449" i="8"/>
  <c r="H448" i="8"/>
  <c r="F448" i="8"/>
  <c r="H447" i="8"/>
  <c r="F447" i="8"/>
  <c r="H446" i="8"/>
  <c r="F446" i="8"/>
  <c r="H445" i="8"/>
  <c r="F445" i="8"/>
  <c r="H444" i="8"/>
  <c r="F444" i="8"/>
  <c r="H443" i="8"/>
  <c r="F443" i="8"/>
  <c r="H442" i="8"/>
  <c r="F442" i="8"/>
  <c r="H441" i="8"/>
  <c r="F441" i="8"/>
  <c r="H440" i="8"/>
  <c r="F440" i="8"/>
  <c r="H439" i="8"/>
  <c r="F439" i="8"/>
  <c r="H438" i="8"/>
  <c r="F438" i="8"/>
  <c r="H437" i="8"/>
  <c r="F437" i="8"/>
  <c r="H436" i="8"/>
  <c r="F436" i="8"/>
  <c r="H435" i="8"/>
  <c r="F435" i="8"/>
  <c r="H434" i="8"/>
  <c r="F434" i="8"/>
  <c r="H433" i="8"/>
  <c r="F433" i="8"/>
  <c r="H432" i="8"/>
  <c r="F432" i="8"/>
  <c r="H431" i="8"/>
  <c r="F431" i="8"/>
  <c r="H430" i="8"/>
  <c r="F430" i="8"/>
  <c r="H429" i="8"/>
  <c r="F429" i="8"/>
  <c r="H428" i="8"/>
  <c r="F428" i="8"/>
  <c r="H427" i="8"/>
  <c r="F427" i="8"/>
  <c r="H426" i="8"/>
  <c r="F426" i="8"/>
  <c r="H425" i="8"/>
  <c r="F425" i="8"/>
  <c r="H424" i="8"/>
  <c r="F424" i="8"/>
  <c r="H423" i="8"/>
  <c r="F423" i="8"/>
  <c r="H422" i="8"/>
  <c r="F422" i="8"/>
  <c r="H421" i="8"/>
  <c r="F421" i="8"/>
  <c r="H420" i="8"/>
  <c r="F420" i="8"/>
  <c r="H419" i="8"/>
  <c r="F419" i="8"/>
  <c r="H418" i="8"/>
  <c r="F418" i="8"/>
  <c r="H417" i="8"/>
  <c r="F417" i="8"/>
  <c r="H416" i="8"/>
  <c r="F416" i="8"/>
  <c r="H415" i="8"/>
  <c r="F415" i="8"/>
  <c r="H414" i="8"/>
  <c r="F414" i="8"/>
  <c r="H413" i="8"/>
  <c r="F413" i="8"/>
  <c r="H412" i="8"/>
  <c r="F412" i="8"/>
  <c r="H411" i="8"/>
  <c r="F411" i="8"/>
  <c r="H410" i="8"/>
  <c r="F410" i="8"/>
  <c r="H409" i="8"/>
  <c r="F409" i="8"/>
  <c r="H408" i="8"/>
  <c r="F408" i="8"/>
  <c r="H407" i="8"/>
  <c r="F407" i="8"/>
  <c r="H406" i="8"/>
  <c r="F406" i="8"/>
  <c r="H405" i="8"/>
  <c r="F405" i="8"/>
  <c r="H404" i="8"/>
  <c r="F404" i="8"/>
  <c r="H403" i="8"/>
  <c r="F403" i="8"/>
  <c r="H402" i="8"/>
  <c r="F402" i="8"/>
  <c r="H401" i="8"/>
  <c r="F401" i="8"/>
  <c r="H400" i="8"/>
  <c r="F400" i="8"/>
  <c r="H399" i="8"/>
  <c r="F399" i="8"/>
  <c r="H398" i="8"/>
  <c r="F398" i="8"/>
  <c r="H397" i="8"/>
  <c r="F397" i="8"/>
  <c r="H396" i="8"/>
  <c r="F396" i="8"/>
  <c r="H395" i="8"/>
  <c r="F395" i="8"/>
  <c r="H394" i="8"/>
  <c r="F394" i="8"/>
  <c r="H393" i="8"/>
  <c r="F393" i="8"/>
  <c r="H392" i="8"/>
  <c r="F392" i="8"/>
  <c r="H391" i="8"/>
  <c r="F391" i="8"/>
  <c r="H390" i="8"/>
  <c r="F390" i="8"/>
  <c r="H389" i="8"/>
  <c r="F389" i="8"/>
  <c r="H388" i="8"/>
  <c r="F388" i="8"/>
  <c r="H387" i="8"/>
  <c r="F387" i="8"/>
  <c r="H386" i="8"/>
  <c r="F386" i="8"/>
  <c r="H385" i="8"/>
  <c r="F385" i="8"/>
  <c r="H384" i="8"/>
  <c r="F384" i="8"/>
  <c r="H383" i="8"/>
  <c r="F383" i="8"/>
  <c r="H382" i="8"/>
  <c r="F382" i="8"/>
  <c r="H381" i="8"/>
  <c r="F381" i="8"/>
  <c r="H380" i="8"/>
  <c r="F380" i="8"/>
  <c r="H379" i="8"/>
  <c r="F379" i="8"/>
  <c r="H378" i="8"/>
  <c r="F378" i="8"/>
  <c r="H377" i="8"/>
  <c r="F377" i="8"/>
  <c r="H376" i="8"/>
  <c r="F376" i="8"/>
  <c r="H375" i="8"/>
  <c r="F375" i="8"/>
  <c r="H374" i="8"/>
  <c r="F374" i="8"/>
  <c r="H373" i="8"/>
  <c r="F373" i="8"/>
  <c r="H372" i="8"/>
  <c r="F372" i="8"/>
  <c r="H371" i="8"/>
  <c r="F371" i="8"/>
  <c r="H370" i="8"/>
  <c r="F370" i="8"/>
  <c r="H369" i="8"/>
  <c r="F369" i="8"/>
  <c r="H368" i="8"/>
  <c r="F368" i="8"/>
  <c r="H367" i="8"/>
  <c r="F367" i="8"/>
  <c r="H366" i="8"/>
  <c r="F366" i="8"/>
  <c r="H365" i="8"/>
  <c r="F365" i="8"/>
  <c r="H364" i="8"/>
  <c r="F364" i="8"/>
  <c r="H363" i="8"/>
  <c r="F363" i="8"/>
  <c r="H362" i="8"/>
  <c r="F362" i="8"/>
  <c r="H361" i="8"/>
  <c r="F361" i="8"/>
  <c r="H360" i="8"/>
  <c r="F360" i="8"/>
  <c r="H359" i="8"/>
  <c r="F359" i="8"/>
  <c r="H358" i="8"/>
  <c r="F358" i="8"/>
  <c r="H357" i="8"/>
  <c r="F357" i="8"/>
  <c r="H356" i="8"/>
  <c r="F356" i="8"/>
  <c r="H355" i="8"/>
  <c r="F355" i="8"/>
  <c r="H354" i="8"/>
  <c r="F354" i="8"/>
  <c r="H353" i="8"/>
  <c r="F353" i="8"/>
  <c r="H352" i="8"/>
  <c r="F352" i="8"/>
  <c r="H351" i="8"/>
  <c r="F351" i="8"/>
  <c r="H350" i="8"/>
  <c r="F350" i="8"/>
  <c r="H349" i="8"/>
  <c r="F349" i="8"/>
  <c r="H348" i="8"/>
  <c r="F348" i="8"/>
  <c r="H347" i="8"/>
  <c r="F347" i="8"/>
  <c r="H346" i="8"/>
  <c r="F346" i="8"/>
  <c r="H345" i="8"/>
  <c r="F345" i="8"/>
  <c r="H344" i="8"/>
  <c r="F344" i="8"/>
  <c r="H343" i="8"/>
  <c r="F343" i="8"/>
  <c r="H342" i="8"/>
  <c r="F342" i="8"/>
  <c r="H341" i="8"/>
  <c r="F341" i="8"/>
  <c r="H340" i="8"/>
  <c r="F340" i="8"/>
  <c r="H339" i="8"/>
  <c r="F339" i="8"/>
  <c r="H338" i="8"/>
  <c r="F338" i="8"/>
  <c r="H337" i="8"/>
  <c r="F337" i="8"/>
  <c r="H336" i="8"/>
  <c r="F336" i="8"/>
  <c r="H335" i="8"/>
  <c r="F335" i="8"/>
  <c r="H334" i="8"/>
  <c r="F334" i="8"/>
  <c r="H333" i="8"/>
  <c r="F333" i="8"/>
  <c r="H332" i="8"/>
  <c r="F332" i="8"/>
  <c r="H331" i="8"/>
  <c r="F331" i="8"/>
  <c r="H330" i="8"/>
  <c r="F330" i="8"/>
  <c r="H329" i="8"/>
  <c r="F329" i="8"/>
  <c r="H328" i="8"/>
  <c r="F328" i="8"/>
  <c r="H327" i="8"/>
  <c r="F327" i="8"/>
  <c r="H326" i="8"/>
  <c r="F326" i="8"/>
  <c r="H325" i="8"/>
  <c r="F325" i="8"/>
  <c r="H324" i="8"/>
  <c r="F324" i="8"/>
  <c r="H323" i="8"/>
  <c r="F323" i="8"/>
  <c r="H322" i="8"/>
  <c r="F322" i="8"/>
  <c r="H321" i="8"/>
  <c r="F321" i="8"/>
  <c r="H320" i="8"/>
  <c r="F320" i="8"/>
  <c r="H319" i="8"/>
  <c r="F319" i="8"/>
  <c r="H318" i="8"/>
  <c r="F318" i="8"/>
  <c r="H317" i="8"/>
  <c r="F317" i="8"/>
  <c r="H316" i="8"/>
  <c r="F316" i="8"/>
  <c r="H315" i="8"/>
  <c r="F315" i="8"/>
  <c r="H314" i="8"/>
  <c r="F314" i="8"/>
  <c r="H313" i="8"/>
  <c r="F313" i="8"/>
  <c r="H312" i="8"/>
  <c r="F312" i="8"/>
  <c r="H311" i="8"/>
  <c r="F311" i="8"/>
  <c r="H310" i="8"/>
  <c r="F310" i="8"/>
  <c r="H309" i="8"/>
  <c r="F309" i="8"/>
  <c r="H308" i="8"/>
  <c r="F308" i="8"/>
  <c r="H307" i="8"/>
  <c r="F307" i="8"/>
  <c r="H306" i="8"/>
  <c r="F306" i="8"/>
  <c r="H305" i="8"/>
  <c r="F305" i="8"/>
  <c r="H304" i="8"/>
  <c r="F304" i="8"/>
  <c r="H303" i="8"/>
  <c r="F303" i="8"/>
  <c r="H302" i="8"/>
  <c r="F302" i="8"/>
  <c r="H301" i="8"/>
  <c r="F301" i="8"/>
  <c r="H300" i="8"/>
  <c r="F300" i="8"/>
  <c r="H299" i="8"/>
  <c r="F299" i="8"/>
  <c r="H298" i="8"/>
  <c r="F298" i="8"/>
  <c r="H297" i="8"/>
  <c r="F297" i="8"/>
  <c r="H296" i="8"/>
  <c r="F296" i="8"/>
  <c r="H295" i="8"/>
  <c r="F295" i="8"/>
  <c r="H294" i="8"/>
  <c r="F294" i="8"/>
  <c r="H293" i="8"/>
  <c r="F293" i="8"/>
  <c r="H292" i="8"/>
  <c r="F292" i="8"/>
  <c r="H291" i="8"/>
  <c r="F291" i="8"/>
  <c r="H290" i="8"/>
  <c r="F290" i="8"/>
  <c r="H289" i="8"/>
  <c r="F289" i="8"/>
  <c r="H288" i="8"/>
  <c r="F288" i="8"/>
  <c r="H287" i="8"/>
  <c r="F287" i="8"/>
  <c r="H286" i="8"/>
  <c r="F286" i="8"/>
  <c r="H285" i="8"/>
  <c r="F285" i="8"/>
  <c r="H284" i="8"/>
  <c r="F284" i="8"/>
  <c r="H283" i="8"/>
  <c r="F283" i="8"/>
  <c r="H282" i="8"/>
  <c r="F282" i="8"/>
  <c r="H281" i="8"/>
  <c r="F281" i="8"/>
  <c r="H280" i="8"/>
  <c r="F280" i="8"/>
  <c r="H279" i="8"/>
  <c r="F279" i="8"/>
  <c r="H278" i="8"/>
  <c r="F278" i="8"/>
  <c r="H277" i="8"/>
  <c r="F277" i="8"/>
  <c r="H276" i="8"/>
  <c r="F276" i="8"/>
  <c r="H275" i="8"/>
  <c r="F275" i="8"/>
  <c r="H274" i="8"/>
  <c r="F274" i="8"/>
  <c r="H273" i="8"/>
  <c r="F273" i="8"/>
  <c r="H272" i="8"/>
  <c r="F272" i="8"/>
  <c r="H271" i="8"/>
  <c r="F271" i="8"/>
  <c r="H270" i="8"/>
  <c r="F270" i="8"/>
  <c r="H269" i="8"/>
  <c r="F269" i="8"/>
  <c r="H268" i="8"/>
  <c r="F268" i="8"/>
  <c r="H267" i="8"/>
  <c r="F267" i="8"/>
  <c r="H266" i="8"/>
  <c r="F266" i="8"/>
  <c r="H265" i="8"/>
  <c r="F265" i="8"/>
  <c r="H264" i="8"/>
  <c r="F264" i="8"/>
  <c r="H263" i="8"/>
  <c r="F263" i="8"/>
  <c r="H262" i="8"/>
  <c r="F262" i="8"/>
  <c r="H261" i="8"/>
  <c r="F261" i="8"/>
  <c r="H260" i="8"/>
  <c r="F260" i="8"/>
  <c r="H259" i="8"/>
  <c r="F259" i="8"/>
  <c r="H258" i="8"/>
  <c r="F258" i="8"/>
  <c r="H257" i="8"/>
  <c r="F257" i="8"/>
  <c r="H256" i="8"/>
  <c r="F256" i="8"/>
  <c r="H255" i="8"/>
  <c r="F255" i="8"/>
  <c r="H254" i="8"/>
  <c r="F254" i="8"/>
  <c r="H253" i="8"/>
  <c r="F253" i="8"/>
  <c r="H252" i="8"/>
  <c r="F252" i="8"/>
  <c r="H251" i="8"/>
  <c r="F251" i="8"/>
  <c r="H250" i="8"/>
  <c r="F250" i="8"/>
  <c r="H249" i="8"/>
  <c r="F249" i="8"/>
  <c r="H248" i="8"/>
  <c r="F248" i="8"/>
  <c r="H247" i="8"/>
  <c r="F247" i="8"/>
  <c r="H246" i="8"/>
  <c r="F246" i="8"/>
  <c r="H245" i="8"/>
  <c r="F245" i="8"/>
  <c r="H244" i="8"/>
  <c r="F244" i="8"/>
  <c r="H243" i="8"/>
  <c r="F243" i="8"/>
  <c r="H242" i="8"/>
  <c r="F242" i="8"/>
  <c r="H241" i="8"/>
  <c r="F241" i="8"/>
  <c r="H240" i="8"/>
  <c r="F240" i="8"/>
  <c r="H239" i="8"/>
  <c r="F239" i="8"/>
  <c r="H238" i="8"/>
  <c r="F238" i="8"/>
  <c r="H237" i="8"/>
  <c r="F237" i="8"/>
  <c r="H236" i="8"/>
  <c r="F236" i="8"/>
  <c r="H235" i="8"/>
  <c r="F235" i="8"/>
  <c r="H234" i="8"/>
  <c r="F234" i="8"/>
  <c r="H233" i="8"/>
  <c r="F233" i="8"/>
  <c r="H232" i="8"/>
  <c r="F232" i="8"/>
  <c r="H231" i="8"/>
  <c r="F231" i="8"/>
  <c r="H230" i="8"/>
  <c r="F230" i="8"/>
  <c r="H229" i="8"/>
  <c r="F229" i="8"/>
  <c r="H228" i="8"/>
  <c r="F228" i="8"/>
  <c r="H227" i="8"/>
  <c r="F227" i="8"/>
  <c r="H226" i="8"/>
  <c r="F226" i="8"/>
  <c r="H225" i="8"/>
  <c r="F225" i="8"/>
  <c r="H224" i="8"/>
  <c r="F224" i="8"/>
  <c r="H223" i="8"/>
  <c r="F223" i="8"/>
  <c r="H222" i="8"/>
  <c r="F222" i="8"/>
  <c r="H221" i="8"/>
  <c r="F221" i="8"/>
  <c r="H220" i="8"/>
  <c r="F220" i="8"/>
  <c r="H219" i="8"/>
  <c r="F219" i="8"/>
  <c r="H218" i="8"/>
  <c r="F218" i="8"/>
  <c r="H217" i="8"/>
  <c r="F217" i="8"/>
  <c r="H216" i="8"/>
  <c r="F216" i="8"/>
  <c r="H215" i="8"/>
  <c r="F215" i="8"/>
  <c r="H214" i="8"/>
  <c r="F214" i="8"/>
  <c r="H213" i="8"/>
  <c r="F213" i="8"/>
  <c r="H212" i="8"/>
  <c r="F212" i="8"/>
  <c r="H211" i="8"/>
  <c r="F211" i="8"/>
  <c r="H210" i="8"/>
  <c r="F210" i="8"/>
  <c r="H209" i="8"/>
  <c r="F209" i="8"/>
  <c r="H208" i="8"/>
  <c r="F208" i="8"/>
  <c r="H207" i="8"/>
  <c r="F207" i="8"/>
  <c r="H206" i="8"/>
  <c r="F206" i="8"/>
  <c r="H205" i="8"/>
  <c r="F205" i="8"/>
  <c r="H204" i="8"/>
  <c r="F204" i="8"/>
  <c r="H203" i="8"/>
  <c r="F203" i="8"/>
  <c r="H202" i="8"/>
  <c r="F202" i="8"/>
  <c r="H201" i="8"/>
  <c r="F201" i="8"/>
  <c r="H200" i="8"/>
  <c r="F200" i="8"/>
  <c r="H199" i="8"/>
  <c r="F199" i="8"/>
  <c r="H198" i="8"/>
  <c r="F198" i="8"/>
  <c r="H197" i="8"/>
  <c r="F197" i="8"/>
  <c r="H196" i="8"/>
  <c r="F196" i="8"/>
  <c r="H195" i="8"/>
  <c r="F195" i="8"/>
  <c r="H194" i="8"/>
  <c r="F194" i="8"/>
  <c r="H193" i="8"/>
  <c r="F193" i="8"/>
  <c r="H192" i="8"/>
  <c r="F192" i="8"/>
  <c r="H191" i="8"/>
  <c r="F191" i="8"/>
  <c r="H190" i="8"/>
  <c r="F190" i="8"/>
  <c r="H189" i="8"/>
  <c r="F189" i="8"/>
  <c r="H188" i="8"/>
  <c r="F188" i="8"/>
  <c r="H187" i="8"/>
  <c r="F187" i="8"/>
  <c r="H186" i="8"/>
  <c r="F186" i="8"/>
  <c r="H185" i="8"/>
  <c r="F185" i="8"/>
  <c r="H184" i="8"/>
  <c r="F184" i="8"/>
  <c r="H183" i="8"/>
  <c r="F183" i="8"/>
  <c r="H182" i="8"/>
  <c r="F182" i="8"/>
  <c r="H181" i="8"/>
  <c r="F181" i="8"/>
  <c r="H180" i="8"/>
  <c r="F180" i="8"/>
  <c r="H179" i="8"/>
  <c r="F179" i="8"/>
  <c r="H178" i="8"/>
  <c r="F178" i="8"/>
  <c r="H177" i="8"/>
  <c r="F177" i="8"/>
  <c r="H176" i="8"/>
  <c r="F176" i="8"/>
  <c r="H175" i="8"/>
  <c r="F175" i="8"/>
  <c r="H174" i="8"/>
  <c r="F174" i="8"/>
  <c r="H173" i="8"/>
  <c r="F173" i="8"/>
  <c r="H172" i="8"/>
  <c r="F172" i="8"/>
  <c r="H171" i="8"/>
  <c r="F171" i="8"/>
  <c r="H170" i="8"/>
  <c r="F170" i="8"/>
  <c r="H169" i="8"/>
  <c r="F169" i="8"/>
  <c r="H168" i="8"/>
  <c r="F168" i="8"/>
  <c r="H167" i="8"/>
  <c r="F167" i="8"/>
  <c r="H166" i="8"/>
  <c r="F166" i="8"/>
  <c r="H165" i="8"/>
  <c r="F165" i="8"/>
  <c r="H164" i="8"/>
  <c r="F164" i="8"/>
  <c r="H163" i="8"/>
  <c r="F163" i="8"/>
  <c r="H162" i="8"/>
  <c r="F162" i="8"/>
  <c r="H161" i="8"/>
  <c r="F161" i="8"/>
  <c r="H160" i="8"/>
  <c r="F160" i="8"/>
  <c r="H159" i="8"/>
  <c r="F159" i="8"/>
  <c r="H158" i="8"/>
  <c r="F158" i="8"/>
  <c r="H157" i="8"/>
  <c r="F157" i="8"/>
  <c r="H156" i="8"/>
  <c r="F156" i="8"/>
  <c r="H155" i="8"/>
  <c r="F155" i="8"/>
  <c r="H154" i="8"/>
  <c r="F154" i="8"/>
  <c r="H153" i="8"/>
  <c r="F153" i="8"/>
  <c r="H152" i="8"/>
  <c r="F152" i="8"/>
  <c r="H151" i="8"/>
  <c r="F151" i="8"/>
  <c r="H150" i="8"/>
  <c r="F150" i="8"/>
  <c r="H149" i="8"/>
  <c r="F149" i="8"/>
  <c r="H148" i="8"/>
  <c r="F148" i="8"/>
  <c r="H147" i="8"/>
  <c r="F147" i="8"/>
  <c r="H146" i="8"/>
  <c r="F146" i="8"/>
  <c r="H145" i="8"/>
  <c r="F145" i="8"/>
  <c r="H144" i="8"/>
  <c r="F144" i="8"/>
  <c r="H143" i="8"/>
  <c r="F143" i="8"/>
  <c r="H142" i="8"/>
  <c r="F142" i="8"/>
  <c r="H141" i="8"/>
  <c r="F141" i="8"/>
  <c r="H140" i="8"/>
  <c r="F140" i="8"/>
  <c r="H139" i="8"/>
  <c r="F139" i="8"/>
  <c r="H138" i="8"/>
  <c r="F138" i="8"/>
  <c r="H137" i="8"/>
  <c r="F137" i="8"/>
  <c r="H136" i="8"/>
  <c r="F136" i="8"/>
  <c r="H135" i="8"/>
  <c r="F135" i="8"/>
  <c r="H134" i="8"/>
  <c r="F134" i="8"/>
  <c r="H133" i="8"/>
  <c r="F133" i="8"/>
  <c r="H132" i="8"/>
  <c r="F132" i="8"/>
  <c r="H131" i="8"/>
  <c r="F131" i="8"/>
  <c r="H130" i="8"/>
  <c r="F130" i="8"/>
  <c r="H129" i="8"/>
  <c r="F129" i="8"/>
  <c r="H128" i="8"/>
  <c r="F128" i="8"/>
  <c r="H127" i="8"/>
  <c r="F127" i="8"/>
  <c r="H126" i="8"/>
  <c r="F126" i="8"/>
  <c r="H125" i="8"/>
  <c r="F125" i="8"/>
  <c r="H124" i="8"/>
  <c r="F124" i="8"/>
  <c r="H123" i="8"/>
  <c r="F123" i="8"/>
  <c r="H122" i="8"/>
  <c r="F122" i="8"/>
  <c r="H121" i="8"/>
  <c r="F121" i="8"/>
  <c r="H120" i="8"/>
  <c r="F120" i="8"/>
  <c r="H119" i="8"/>
  <c r="F119" i="8"/>
  <c r="H118" i="8"/>
  <c r="F118" i="8"/>
  <c r="H117" i="8"/>
  <c r="F117" i="8"/>
  <c r="H116" i="8"/>
  <c r="F116" i="8"/>
  <c r="H115" i="8"/>
  <c r="F115" i="8"/>
  <c r="H114" i="8"/>
  <c r="F114" i="8"/>
  <c r="H113" i="8"/>
  <c r="F113" i="8"/>
  <c r="H112" i="8"/>
  <c r="F112" i="8"/>
  <c r="H111" i="8"/>
  <c r="F111" i="8"/>
  <c r="H110" i="8"/>
  <c r="F110" i="8"/>
  <c r="H109" i="8"/>
  <c r="F109" i="8"/>
  <c r="H108" i="8"/>
  <c r="F108" i="8"/>
  <c r="H107" i="8"/>
  <c r="F107" i="8"/>
  <c r="H106" i="8"/>
  <c r="F106" i="8"/>
  <c r="H105" i="8"/>
  <c r="F105" i="8"/>
  <c r="H104" i="8"/>
  <c r="F104" i="8"/>
  <c r="H103" i="8"/>
  <c r="F103" i="8"/>
  <c r="H102" i="8"/>
  <c r="F102" i="8"/>
  <c r="H101" i="8"/>
  <c r="F101" i="8"/>
  <c r="H100" i="8"/>
  <c r="F100" i="8"/>
  <c r="H99" i="8"/>
  <c r="F99" i="8"/>
  <c r="H98" i="8"/>
  <c r="F98" i="8"/>
  <c r="H97" i="8"/>
  <c r="F97" i="8"/>
  <c r="H96" i="8"/>
  <c r="F96" i="8"/>
  <c r="H95" i="8"/>
  <c r="F95" i="8"/>
  <c r="H94" i="8"/>
  <c r="F94" i="8"/>
  <c r="H93" i="8"/>
  <c r="F93" i="8"/>
  <c r="H92" i="8"/>
  <c r="F92" i="8"/>
  <c r="H91" i="8"/>
  <c r="F91" i="8"/>
  <c r="H90" i="8"/>
  <c r="F90" i="8"/>
  <c r="H89" i="8"/>
  <c r="F89" i="8"/>
  <c r="H88" i="8"/>
  <c r="F88" i="8"/>
  <c r="H87" i="8"/>
  <c r="F87" i="8"/>
  <c r="H86" i="8"/>
  <c r="F86" i="8"/>
  <c r="H85" i="8"/>
  <c r="F85" i="8"/>
  <c r="H84" i="8"/>
  <c r="F84" i="8"/>
  <c r="H83" i="8"/>
  <c r="F83" i="8"/>
  <c r="H82" i="8"/>
  <c r="F82" i="8"/>
  <c r="H81" i="8"/>
  <c r="F81" i="8"/>
  <c r="H80" i="8"/>
  <c r="F80" i="8"/>
  <c r="H79" i="8"/>
  <c r="F79" i="8"/>
  <c r="H78" i="8"/>
  <c r="F78" i="8"/>
  <c r="H77" i="8"/>
  <c r="F77" i="8"/>
  <c r="H76" i="8"/>
  <c r="F76" i="8"/>
  <c r="H75" i="8"/>
  <c r="F75" i="8"/>
  <c r="H74" i="8"/>
  <c r="F74" i="8"/>
  <c r="H73" i="8"/>
  <c r="F73" i="8"/>
  <c r="H72" i="8"/>
  <c r="F72" i="8"/>
  <c r="H71" i="8"/>
  <c r="F71" i="8"/>
  <c r="H70" i="8"/>
  <c r="F70" i="8"/>
  <c r="H69" i="8"/>
  <c r="F69" i="8"/>
  <c r="H68" i="8"/>
  <c r="F68" i="8"/>
  <c r="H67" i="8"/>
  <c r="F67" i="8"/>
  <c r="H66" i="8"/>
  <c r="F66" i="8"/>
  <c r="H65" i="8"/>
  <c r="F65" i="8"/>
  <c r="H64" i="8"/>
  <c r="F64" i="8"/>
  <c r="H63" i="8"/>
  <c r="F63" i="8"/>
  <c r="H62" i="8"/>
  <c r="F62" i="8"/>
  <c r="H61" i="8"/>
  <c r="F61" i="8"/>
  <c r="H60" i="8"/>
  <c r="F60" i="8"/>
  <c r="H59" i="8"/>
  <c r="F59" i="8"/>
  <c r="H58" i="8"/>
  <c r="F58" i="8"/>
  <c r="H57" i="8"/>
  <c r="F57" i="8"/>
  <c r="H56" i="8"/>
  <c r="F56" i="8"/>
  <c r="H55" i="8"/>
  <c r="F55" i="8"/>
  <c r="H54" i="8"/>
  <c r="F54" i="8"/>
  <c r="H53" i="8"/>
  <c r="F53" i="8"/>
  <c r="H52" i="8"/>
  <c r="F52" i="8"/>
  <c r="H51" i="8"/>
  <c r="F51" i="8"/>
  <c r="H50" i="8"/>
  <c r="F50" i="8"/>
  <c r="H49" i="8"/>
  <c r="F49" i="8"/>
  <c r="H48" i="8"/>
  <c r="F48" i="8"/>
  <c r="H47" i="8"/>
  <c r="F47" i="8"/>
  <c r="H46" i="8"/>
  <c r="F46" i="8"/>
  <c r="H45" i="8"/>
  <c r="F45" i="8"/>
  <c r="H44" i="8"/>
  <c r="F44" i="8"/>
  <c r="H43" i="8"/>
  <c r="F43" i="8"/>
  <c r="H42" i="8"/>
  <c r="F42" i="8"/>
  <c r="H41" i="8"/>
  <c r="F41" i="8"/>
  <c r="H40" i="8"/>
  <c r="F40" i="8"/>
  <c r="H39" i="8"/>
  <c r="F39" i="8"/>
  <c r="H38" i="8"/>
  <c r="F38" i="8"/>
  <c r="H37" i="8"/>
  <c r="F37" i="8"/>
  <c r="H36" i="8"/>
  <c r="F36" i="8"/>
  <c r="H35" i="8"/>
  <c r="F35" i="8"/>
  <c r="H34" i="8"/>
  <c r="F34" i="8"/>
  <c r="H33" i="8"/>
  <c r="F33" i="8"/>
  <c r="H32" i="8"/>
  <c r="F32" i="8"/>
  <c r="H31" i="8"/>
  <c r="F31" i="8"/>
  <c r="H30" i="8"/>
  <c r="F30" i="8"/>
  <c r="H29" i="8"/>
  <c r="F29" i="8"/>
  <c r="H28" i="8"/>
  <c r="F28" i="8"/>
  <c r="H27" i="8"/>
  <c r="F27" i="8"/>
  <c r="H26" i="8"/>
  <c r="F26" i="8"/>
  <c r="H25" i="8"/>
  <c r="F25" i="8"/>
  <c r="H24" i="8"/>
  <c r="F24" i="8"/>
  <c r="H23" i="8"/>
  <c r="F23" i="8"/>
  <c r="H22" i="8"/>
  <c r="F22" i="8"/>
  <c r="H21" i="8"/>
  <c r="F21" i="8"/>
  <c r="H20" i="8"/>
  <c r="F20" i="8"/>
  <c r="H19" i="8"/>
  <c r="F19" i="8"/>
  <c r="H18" i="8"/>
  <c r="F18" i="8"/>
  <c r="H17" i="8"/>
  <c r="F17" i="8"/>
  <c r="H16" i="8"/>
  <c r="F16" i="8"/>
  <c r="H15" i="8"/>
  <c r="F15" i="8"/>
  <c r="H14" i="8"/>
  <c r="F14" i="8"/>
  <c r="H13" i="8"/>
  <c r="F13" i="8"/>
  <c r="H12" i="8"/>
  <c r="F12" i="8"/>
  <c r="H11" i="8"/>
  <c r="F11" i="8"/>
  <c r="H10" i="8"/>
  <c r="F10" i="8"/>
  <c r="H9" i="8"/>
  <c r="F9" i="8"/>
  <c r="H8" i="8"/>
  <c r="F8" i="8"/>
  <c r="H7" i="8"/>
  <c r="F7" i="8"/>
  <c r="H6" i="8"/>
  <c r="F6" i="8"/>
  <c r="P99" i="10" l="1"/>
  <c r="Q99" i="10"/>
  <c r="R99" i="10" s="1"/>
  <c r="S99" i="10" s="1"/>
  <c r="R84" i="10"/>
  <c r="S84" i="10" s="1"/>
  <c r="R27" i="10"/>
  <c r="S27" i="10" s="1"/>
  <c r="R32" i="10"/>
  <c r="S32" i="10" s="1"/>
  <c r="R16" i="10"/>
  <c r="S16" i="10" s="1"/>
  <c r="R49" i="10"/>
  <c r="S49" i="10" s="1"/>
  <c r="R97" i="10"/>
  <c r="S97" i="10" s="1"/>
  <c r="R62" i="10"/>
  <c r="S62" i="10" s="1"/>
  <c r="R53" i="10"/>
  <c r="S53" i="10" s="1"/>
  <c r="R33" i="10"/>
  <c r="S33" i="10" s="1"/>
  <c r="I16" i="9"/>
  <c r="R76" i="10"/>
  <c r="S76" i="10" s="1"/>
  <c r="R46" i="10"/>
  <c r="S46" i="10" s="1"/>
  <c r="P79" i="10"/>
  <c r="R75" i="10"/>
  <c r="S75" i="10" s="1"/>
  <c r="R15" i="10"/>
  <c r="S15" i="10" s="1"/>
  <c r="R92" i="10"/>
  <c r="S92" i="10" s="1"/>
  <c r="R57" i="10"/>
  <c r="S57" i="10" s="1"/>
  <c r="R65" i="10"/>
  <c r="S65" i="10" s="1"/>
  <c r="C21" i="2"/>
  <c r="R74" i="10"/>
  <c r="S74" i="10" s="1"/>
  <c r="P77" i="10"/>
  <c r="P59" i="10"/>
  <c r="R107" i="10"/>
  <c r="S107" i="10" s="1"/>
  <c r="R105" i="10"/>
  <c r="S105" i="10" s="1"/>
  <c r="R17" i="10"/>
  <c r="S17" i="10" s="1"/>
  <c r="R82" i="10"/>
  <c r="S82" i="10" s="1"/>
  <c r="R64" i="10"/>
  <c r="S64" i="10" s="1"/>
  <c r="R43" i="10"/>
  <c r="S43" i="10" s="1"/>
  <c r="R29" i="10"/>
  <c r="S29" i="10" s="1"/>
  <c r="R23" i="10"/>
  <c r="S23" i="10" s="1"/>
  <c r="R111" i="10"/>
  <c r="S111" i="10" s="1"/>
  <c r="R61" i="10"/>
  <c r="S61" i="10" s="1"/>
  <c r="P51" i="10"/>
  <c r="P12" i="10"/>
  <c r="R104" i="10"/>
  <c r="S104" i="10" s="1"/>
  <c r="R24" i="10"/>
  <c r="S24" i="10" s="1"/>
  <c r="R21" i="10"/>
  <c r="S21" i="10" s="1"/>
  <c r="R66" i="10"/>
  <c r="S66" i="10" s="1"/>
  <c r="P50" i="10"/>
  <c r="R70" i="10"/>
  <c r="S70" i="10" s="1"/>
  <c r="R22" i="10"/>
  <c r="S22" i="10" s="1"/>
  <c r="R34" i="10"/>
  <c r="S34" i="10" s="1"/>
  <c r="R20" i="10"/>
  <c r="S20" i="10" s="1"/>
  <c r="R38" i="10"/>
  <c r="S38" i="10" s="1"/>
  <c r="P71" i="10"/>
  <c r="P28" i="10"/>
  <c r="L10" i="10"/>
  <c r="R44" i="10"/>
  <c r="S44" i="10" s="1"/>
  <c r="R86" i="10"/>
  <c r="S86" i="10" s="1"/>
  <c r="R45" i="10"/>
  <c r="S45" i="10" s="1"/>
  <c r="R25" i="10"/>
  <c r="S25" i="10" s="1"/>
  <c r="Q87" i="10"/>
  <c r="R90" i="10"/>
  <c r="S90" i="10" s="1"/>
  <c r="Q88" i="10"/>
  <c r="R40" i="10"/>
  <c r="S40" i="10" s="1"/>
  <c r="R109" i="10"/>
  <c r="S109" i="10" s="1"/>
  <c r="R48" i="10"/>
  <c r="S48" i="10" s="1"/>
  <c r="Q11" i="10"/>
  <c r="Q10" i="10" s="1"/>
  <c r="O88" i="10"/>
  <c r="O87" i="10"/>
  <c r="R89" i="10"/>
  <c r="S89" i="10" s="1"/>
  <c r="P67" i="10"/>
  <c r="P93" i="10"/>
  <c r="P88" i="10" s="1"/>
  <c r="R81" i="10"/>
  <c r="S81" i="10" s="1"/>
  <c r="O11" i="10"/>
  <c r="O10" i="10" s="1"/>
  <c r="R98" i="10"/>
  <c r="S98" i="10" s="1"/>
  <c r="R55" i="10"/>
  <c r="S55" i="10" s="1"/>
  <c r="R36" i="10"/>
  <c r="S36" i="10" s="1"/>
  <c r="R31" i="10"/>
  <c r="S31" i="10" s="1"/>
  <c r="R56" i="10"/>
  <c r="S56" i="10" s="1"/>
  <c r="R39" i="10"/>
  <c r="S39" i="10" s="1"/>
  <c r="R30" i="10"/>
  <c r="S30" i="10" s="1"/>
  <c r="I41" i="9"/>
  <c r="I8" i="9"/>
  <c r="H8" i="9"/>
  <c r="H16" i="9"/>
  <c r="G52" i="9"/>
  <c r="H41" i="9"/>
  <c r="I31" i="9"/>
  <c r="I30" i="9" s="1"/>
  <c r="H30" i="9"/>
  <c r="I24" i="9"/>
  <c r="I23" i="9" s="1"/>
  <c r="H23" i="9"/>
  <c r="F1976" i="8"/>
  <c r="H1976" i="8"/>
  <c r="H1977" i="8" s="1"/>
  <c r="H52" i="9" l="1"/>
  <c r="P11" i="10"/>
  <c r="P10" i="10" s="1"/>
  <c r="R11" i="10"/>
  <c r="R10" i="10" s="1"/>
  <c r="M2" i="10"/>
  <c r="P87" i="10"/>
  <c r="R88" i="10"/>
  <c r="R87" i="10"/>
  <c r="S11" i="10"/>
  <c r="S10" i="10" s="1"/>
  <c r="I52" i="9"/>
  <c r="S88" i="10" l="1"/>
  <c r="S87" i="10"/>
  <c r="S112" i="10" s="1"/>
  <c r="R112" i="10"/>
</calcChain>
</file>

<file path=xl/sharedStrings.xml><?xml version="1.0" encoding="utf-8"?>
<sst xmlns="http://schemas.openxmlformats.org/spreadsheetml/2006/main" count="44808" uniqueCount="6130">
  <si>
    <t>Jūlijs</t>
  </si>
  <si>
    <t>Augusts</t>
  </si>
  <si>
    <t>septembris</t>
  </si>
  <si>
    <t>oktobris</t>
  </si>
  <si>
    <t>KOPĀ</t>
  </si>
  <si>
    <t>N.p.k.</t>
  </si>
  <si>
    <t>Ārstniecības iestāde</t>
  </si>
  <si>
    <t>Summa bez PVN</t>
  </si>
  <si>
    <t>PVN summa ar 21 % likmi, euro</t>
  </si>
  <si>
    <t>PVN summa ar 12 % likmi, euro</t>
  </si>
  <si>
    <t>Starpība, euro</t>
  </si>
  <si>
    <t>VSIA "Bērnu klīniskā universitātes slimnīca"</t>
  </si>
  <si>
    <t>VSIA "Paula Stradiņa klīniskā universitātes slimnīca"</t>
  </si>
  <si>
    <t xml:space="preserve">SIA “Rīgas Austrumu klīniskās universitātes slimnīca” </t>
  </si>
  <si>
    <t>SIA "Liepājas reģionālā slimnīca"</t>
  </si>
  <si>
    <t>SIA "Daugavpils reģionālā slimnīca"</t>
  </si>
  <si>
    <t>SIA "Ziemeļkurzemes reģionālā slimnīca"</t>
  </si>
  <si>
    <t>SIA Jelgavas pilsētas slimnīca</t>
  </si>
  <si>
    <t>SIA Vidzemes slimnīca</t>
  </si>
  <si>
    <t>SIA Jēkabpils reģionālā slimnīca</t>
  </si>
  <si>
    <t>SIA Rēzeknes slimnīca</t>
  </si>
  <si>
    <t>SIA Jūrmalas slimnīca</t>
  </si>
  <si>
    <t>VSIA "Rīgas psihiatrijas un narkoloģijas centrs"</t>
  </si>
  <si>
    <t>SIA "Madonas slimnīca"</t>
  </si>
  <si>
    <t>Rīgas dzemdību nams</t>
  </si>
  <si>
    <t>SIA "Siguldas slimnīca"</t>
  </si>
  <si>
    <t>SIA "Rīgas 2.slimnīca"</t>
  </si>
  <si>
    <t>SIA Alūksnes slimnīca</t>
  </si>
  <si>
    <t>SIA Cēsu Klīnika</t>
  </si>
  <si>
    <t>SIA "Balvu un Gulbenes slimnīcu apvienība"</t>
  </si>
  <si>
    <t>SIA "Limbažu slimnīca"</t>
  </si>
  <si>
    <t>SIA "Aizkraukles slimnīca"</t>
  </si>
  <si>
    <t>SIA Saldus medicīnas centrs</t>
  </si>
  <si>
    <t>VSIA "Piejūras slimnīca"</t>
  </si>
  <si>
    <t>VSIA „Daugavpils psihoneiroloģiskā slimnīca”</t>
  </si>
  <si>
    <t>SIA "Preiļu slimnīca"</t>
  </si>
  <si>
    <t>VSIA "Slimnīca "Ģintermuiža"</t>
  </si>
  <si>
    <t>SIA "Krāslavas slimnīca"</t>
  </si>
  <si>
    <t>SIA "Ludzas medicīnas centrs"</t>
  </si>
  <si>
    <t>SIA "Dobeles un apkārtnes slimnīca"</t>
  </si>
  <si>
    <t>SIA Kuldīgas slimnīca</t>
  </si>
  <si>
    <t>SIA Tukuma slimnīca</t>
  </si>
  <si>
    <t>VSIA “Strenču psihoneiroloģiskā slimnīca”</t>
  </si>
  <si>
    <t>VSIA "Traumatoloģijas un ortopēdijas slimnīca"</t>
  </si>
  <si>
    <t>VSIA "Nacionālais rehabilitācijas centrs "Vaivari""</t>
  </si>
  <si>
    <t>Priekules slimnīca</t>
  </si>
  <si>
    <t>Bērnu psihoneiroloģiskā slimnīca "Ainaži"</t>
  </si>
  <si>
    <t>Oktobris</t>
  </si>
  <si>
    <t>Septembris</t>
  </si>
  <si>
    <t xml:space="preserve">Kopsavilkums par papildu nepieciešamo finansējumu faktiskajiem izdevumiem pievienotās vērtības nodokļa likmes pieauguma segšanai laika posmā no 2021. gada 1. jūlija līdz 2021. gada 31. oktobrim  par iegādātajām  medicīniskajām ierīcēm  un precēm, lai nodrošinātu Latvijas Republikas Senāta 2021. gada 22. marta sprieduma administratīvajā lietā Nr. A420143317 (SKA-123/2021) izpildi </t>
  </si>
  <si>
    <t>Iestāde</t>
  </si>
  <si>
    <t>Nacionālais veselības dienests</t>
  </si>
  <si>
    <t>no tā:</t>
  </si>
  <si>
    <t>Izdevumu postenis</t>
  </si>
  <si>
    <t xml:space="preserve">Primārās ambulatorās veselības aprūpes nodrošināšana </t>
  </si>
  <si>
    <t>Sekundārās ambulatorās veselības aprūpes nodrošināšana</t>
  </si>
  <si>
    <t>Stacionārās veselības aprūpes nodrošināšana</t>
  </si>
  <si>
    <t>Ambulatoro laboratorisko izmeklējumu nodrošināšana</t>
  </si>
  <si>
    <t xml:space="preserve">Tiesu medicīnisko ekspertīžu nodrošināšana </t>
  </si>
  <si>
    <t xml:space="preserve">Neatliekamās medicīniskās palīdzības nodrošināšana  </t>
  </si>
  <si>
    <t xml:space="preserve">Asins un asins komponentu nodrošināšana </t>
  </si>
  <si>
    <t>Neatliekamās medicīniskās palīdzības dienests</t>
  </si>
  <si>
    <t xml:space="preserve">Valsts tiesu medicīnas ekspertīzes centrs </t>
  </si>
  <si>
    <t>Valsts asinsdonoru centrs</t>
  </si>
  <si>
    <t>KOPĀ:</t>
  </si>
  <si>
    <t>Summa EUR</t>
  </si>
  <si>
    <t>1.pielikums
 Ministru kabineta rīkojuma projektam 
“Par finanšu līdzekļu piešķiršanu
 no valsts budžeta programmas 
“Līdzekļi neparedzētiem gadījumiem”” 
sākotnējās ietekmes novērtējuma
 ziņojumam (anotācijai)</t>
  </si>
  <si>
    <t>Daudzums</t>
  </si>
  <si>
    <t>Iegādes cena bez PVN</t>
  </si>
  <si>
    <t>Summa, EUR</t>
  </si>
  <si>
    <t>Kapnometra filtra līnija intubētam pacientam</t>
  </si>
  <si>
    <t>Urbis kraniotomijai F2/8TA</t>
  </si>
  <si>
    <t>Arbor Medical Korporācija SIA</t>
  </si>
  <si>
    <t>Vienreizlietojamie halāti</t>
  </si>
  <si>
    <t>Bahilas</t>
  </si>
  <si>
    <t>pāri</t>
  </si>
  <si>
    <t>Matraču pārklājs ar gumiju</t>
  </si>
  <si>
    <t>Halāts vienreizliet.</t>
  </si>
  <si>
    <t>MEDILINK SIA</t>
  </si>
  <si>
    <t>Bikses (vienreizlietojamās, ķirurģiskās)</t>
  </si>
  <si>
    <t>Sejas maska ar ausu gumiju</t>
  </si>
  <si>
    <t>Mediq Latvija SIA</t>
  </si>
  <si>
    <t>Elpošanas sistēma ar mitr. kameru</t>
  </si>
  <si>
    <t>Dezinfekcijas salvetes akrila virsmām</t>
  </si>
  <si>
    <t>Dezinfekc.līdzeklis virsmām (papildināšanai)</t>
  </si>
  <si>
    <t>Cimdi Nitrila nesterili</t>
  </si>
  <si>
    <t>Dezinfekcijas salvetes PP</t>
  </si>
  <si>
    <t>Dezinfekc.līdzeklis virsmām (mazais iepakojums)</t>
  </si>
  <si>
    <t>Dezinfekcijas salvetes rokām</t>
  </si>
  <si>
    <t>Dezinfekcijas līdzeklis grīdām</t>
  </si>
  <si>
    <t>Ligators Speedband superview super 7 box</t>
  </si>
  <si>
    <t>Šuvēja kasetes Lineārajam griezējšuvējam 55mm</t>
  </si>
  <si>
    <t>I/v sistēma</t>
  </si>
  <si>
    <t>Sejas maska ar aizsargekrānu</t>
  </si>
  <si>
    <t>Aukstumu radošs aerosols</t>
  </si>
  <si>
    <t>i/v sistēmu sadalītājs - trīszaru</t>
  </si>
  <si>
    <t>Nazogastrālā zonde</t>
  </si>
  <si>
    <t>Aukstuma radoša pakete</t>
  </si>
  <si>
    <t>Perifēro vēnu katetrs ar aizsargmehānismu 20G</t>
  </si>
  <si>
    <t>Mandrēna perifēro vēnu katetram 20G</t>
  </si>
  <si>
    <t>Perifēro vēnu katetrs ar aizsargmehānismu 22G</t>
  </si>
  <si>
    <t>INTRADYN F7 (ar hemostāzes vārstu)</t>
  </si>
  <si>
    <t>Invazīvā arteriālā AS monitorēšanas kompl.</t>
  </si>
  <si>
    <t>Tauriņveida katetrs ar aizsargmehānismu</t>
  </si>
  <si>
    <t>Perifēro vēnu katetrs ar aizsargmehānismu 24G</t>
  </si>
  <si>
    <t>Injekciju adata ar aizsargmehānismu</t>
  </si>
  <si>
    <t>Perifēro vēnu katetrs ar aizsargmehānismu 18G</t>
  </si>
  <si>
    <t>Mandrēna perifēro vēnu katetram 22G</t>
  </si>
  <si>
    <t>Perifēro vēnu katetrs ar aizsargmehānismu 16G</t>
  </si>
  <si>
    <t>Mandrēna perifēro vēnu katetram 16G</t>
  </si>
  <si>
    <t>Mandrēna perifēro vēnu katetram 18G</t>
  </si>
  <si>
    <t>Asinsvadu protēze 18x9mm, 50cm</t>
  </si>
  <si>
    <t>Asinsvadu protēze 22x11mm, 50cm</t>
  </si>
  <si>
    <t>Perfuzora šļirce 20ml</t>
  </si>
  <si>
    <t>Perfuzora šļirce  50ml</t>
  </si>
  <si>
    <t>Šļirce 20ml</t>
  </si>
  <si>
    <t>EKG gēls</t>
  </si>
  <si>
    <t>Materiāls virsmu un roku slaucīšanai (rullis)</t>
  </si>
  <si>
    <t>Elpošanas kontūra (pieaugušajiem)</t>
  </si>
  <si>
    <t>Neinvazīvās ventilācijas maska (S,M,L)</t>
  </si>
  <si>
    <t>CPAP deguna kanile, L</t>
  </si>
  <si>
    <t>CPAP maska, M</t>
  </si>
  <si>
    <t>CPAP fiksējošā cepurīte, M</t>
  </si>
  <si>
    <t>CPAP deguna kanile, S</t>
  </si>
  <si>
    <t>CPAP fiksējošā cepurīte, S</t>
  </si>
  <si>
    <t>CPAP sistēma ar 2 ventilāc. caurulēm</t>
  </si>
  <si>
    <t>Kapnometrijas filtra līnija neintubēt. pacientam</t>
  </si>
  <si>
    <t>CPAP deguna kanile, M</t>
  </si>
  <si>
    <t>CPAP maska, L</t>
  </si>
  <si>
    <t>CPAP fiksējošā cepurīte, L</t>
  </si>
  <si>
    <t>Elpošanas kontūra (bērnu)</t>
  </si>
  <si>
    <t>Temperatūras sensors LP</t>
  </si>
  <si>
    <t>Stimulācijas elektrodi defibrilatoram</t>
  </si>
  <si>
    <t>Dezinfekc.līdzeklis instrumentiem (papildināšanai)</t>
  </si>
  <si>
    <t>Endoskopiju skavas QuickClip2;HX-201LR-135 (klipši)</t>
  </si>
  <si>
    <t>Ārējās drenāžas sistēma EDS3 CODMAN</t>
  </si>
  <si>
    <t>Ārējās drenāžas antibakt. katetrs CODMAN</t>
  </si>
  <si>
    <t>Pulsoksimetra sensors vienr. LNOP(bērnu)</t>
  </si>
  <si>
    <t>Intraosālās pieejas savienojuma vads</t>
  </si>
  <si>
    <t>Intraosālās pieejas ierīce BIG G15</t>
  </si>
  <si>
    <t>Intraosālās pieejas ierīce BIG G18</t>
  </si>
  <si>
    <t>CASPAR Unikortikālā skrūve 4,0 x 18 mm</t>
  </si>
  <si>
    <t>S4 Poliaksiālā skrūve 6.0x45mm</t>
  </si>
  <si>
    <t>S4 Poliaksiālā skrūve 6.0x50mm</t>
  </si>
  <si>
    <t>S4 Noslēdzošā skrūve</t>
  </si>
  <si>
    <t>CASPAR Cervikālā titāna plate 52 mm</t>
  </si>
  <si>
    <t>CASPAR Revīzijas skrūve 4,5 x 21 mm</t>
  </si>
  <si>
    <t>S4 Stienis 5.5x500mm</t>
  </si>
  <si>
    <t>S4 Poliaksiālā skrūve 6.0x55mm</t>
  </si>
  <si>
    <t>S4 Teleskopiskais šķērsstienis 42-50mm</t>
  </si>
  <si>
    <t>CASPAR Revīzijas skrūve 4.5 x 20 mm</t>
  </si>
  <si>
    <t>CASPAR Cervikālā titāna plate 26mm</t>
  </si>
  <si>
    <t>CASPAR Cervikālā titāna plate 46 mm</t>
  </si>
  <si>
    <t>CASPAR Cervikālā titāna plate 30 mm</t>
  </si>
  <si>
    <t>CASPAR Cervikālā titāna plate 44 mm</t>
  </si>
  <si>
    <t>CASPAR Bikortikālā skrūve (titāna) 3.5 x 20 mm</t>
  </si>
  <si>
    <t>S4 Monoaksiālā skrūve 6.0x45mm</t>
  </si>
  <si>
    <t>CASPAR Cervikālā titāna plate 42 mm</t>
  </si>
  <si>
    <t>S4 Monoaksiālā skrūve 6.0x50mm</t>
  </si>
  <si>
    <t>CASPAR Cervikālā titāna plate 32 mm</t>
  </si>
  <si>
    <t>S4 Monoaksiālā skrūve 6.0x55mm</t>
  </si>
  <si>
    <t>CASPAR Cervikālā titāna plate 24 mm</t>
  </si>
  <si>
    <t>CASPAR Cervikālā titāna plate 34 mm</t>
  </si>
  <si>
    <t>S4 Poliaksiālā skrūve 6.0x60mm</t>
  </si>
  <si>
    <t>CASPAR Bikortikālā skrūve (titāna) 3.5 x 18 mm</t>
  </si>
  <si>
    <t>CASPAR Bikortikālā skrūve (titāna) 3.5 x 17 mm</t>
  </si>
  <si>
    <t>CASPAR Unikortikālā skrūve 4.0 x 16 mm</t>
  </si>
  <si>
    <t>CASPAR Bikortikālā skrūve (titāna) 3.5 x 21 mm</t>
  </si>
  <si>
    <t>CASPAR Cervikālā titāna plate 22 mm</t>
  </si>
  <si>
    <t>CASPAR Cervikālā titāna plate 50 mm</t>
  </si>
  <si>
    <t>CASPAR Revīzijas skrūve 4.5 x 18 mm</t>
  </si>
  <si>
    <t>S4 Teleskopiskais šķērsstienis 50-60mm</t>
  </si>
  <si>
    <t>CASPAR Cervikālā titāna plate 36 mm</t>
  </si>
  <si>
    <t>CASPAR Cervikālā titāna plate 60 mm</t>
  </si>
  <si>
    <t>CASPAR Cervikālā titāna plate 54 mm</t>
  </si>
  <si>
    <t>CASPAR Cervikālā titāna plate 48 mm</t>
  </si>
  <si>
    <t>CASPAR Bikortikālā skrūve (titāna) 3.5 x 22 mm</t>
  </si>
  <si>
    <t>S4 Monoaksiālā skrūve 5x40mm</t>
  </si>
  <si>
    <t>Ķirurģiskais titāna siets; D 12mm; H 50mm</t>
  </si>
  <si>
    <t>Ķirurģiskais titāna siets; D 10mm; H 50mm</t>
  </si>
  <si>
    <t>Noslēdzošā plāksnīte 12mm</t>
  </si>
  <si>
    <t>Noslēdzošā plāksnīte 10mm</t>
  </si>
  <si>
    <t>Kraniālās fiksācijas klemme 13 mm (n.ķir.)</t>
  </si>
  <si>
    <t>Kraniālās fiksācijas klemme 18 mm (n.ķir.)</t>
  </si>
  <si>
    <t>HALLO aparāts, vest size M, ring size M, liner: lamb</t>
  </si>
  <si>
    <t>HALLO aparāts, vest size S, ring size S, liner: lamb</t>
  </si>
  <si>
    <t>HALLO aparāts, vest size L, ring size L, liner: lamb</t>
  </si>
  <si>
    <t>Dzemdību pakete (autiņi,palagi,puspalagi)</t>
  </si>
  <si>
    <t>Elastīgā saite (medicīniskā, platums 6-8cm)</t>
  </si>
  <si>
    <t>Cepurīte (operāciju)</t>
  </si>
  <si>
    <t>Elastīgā saite (medicīniskā, platums vairāk kā 8cm)</t>
  </si>
  <si>
    <t>Filtrs bakteriāli virālais</t>
  </si>
  <si>
    <t>Plāksteris perifēro katetru fiksācijai</t>
  </si>
  <si>
    <t>Elpvads orofaringiālais N 5-7</t>
  </si>
  <si>
    <t>Elpvads orofaringiālais N 1-2</t>
  </si>
  <si>
    <t>Elpvads orofaringiālais N 3-4</t>
  </si>
  <si>
    <t>Perfuzora šļirces vads</t>
  </si>
  <si>
    <t>Filtrs traheostomai ar skābekļa pievadu</t>
  </si>
  <si>
    <t>Pašfiksējoša salvete 9-14x9-14cm</t>
  </si>
  <si>
    <t>Šļirce 2-3 ml</t>
  </si>
  <si>
    <t>Pašfiksējoša salvete 15-25x15-25cm</t>
  </si>
  <si>
    <t>Intubācijas stilete (bērnu S)</t>
  </si>
  <si>
    <t>Cimdi Latex nesterili</t>
  </si>
  <si>
    <t>Injektors FGS (25)</t>
  </si>
  <si>
    <t>Elpvads orofaringiālais N 00-0</t>
  </si>
  <si>
    <t>Intubācijas stilete (pieaugušajiem M;L)</t>
  </si>
  <si>
    <t>Nabas katetrs Fr.3.5 - Fr.5</t>
  </si>
  <si>
    <t>Incīziju plēve, antibakteriāla 50 cm x 60 cm</t>
  </si>
  <si>
    <t>Jaundzimušo trokardrena; D 2.5 mm - 3.3 mm</t>
  </si>
  <si>
    <t>Intubācijas caurule 7.0 -7.5 MM</t>
  </si>
  <si>
    <t>Intubācijas caurule 8.0 - 8.5MM</t>
  </si>
  <si>
    <t>Nazālā kanile (pieaugušajiem)</t>
  </si>
  <si>
    <t>Intubācijas caurule 6.0 - 6.5 MM</t>
  </si>
  <si>
    <t>Skābekļa maska zemas konc. (pieaugušajiem)</t>
  </si>
  <si>
    <t>Intubācijas caurule N 4-4.5</t>
  </si>
  <si>
    <t>Palags ar mitrumizturīgu pārklājumu</t>
  </si>
  <si>
    <t>Urīnpūšļa katetrs CH16-22</t>
  </si>
  <si>
    <t>Intubācijas caurule N 5-5.5 MM</t>
  </si>
  <si>
    <t>Intubācijas caurule 9.0-9.5 MM</t>
  </si>
  <si>
    <t>Nierveida šālīte</t>
  </si>
  <si>
    <t>Šļirce 10ml</t>
  </si>
  <si>
    <t>Intubācijas caurule N (2-3.5 bez manžetes)</t>
  </si>
  <si>
    <t>Nazālā kanile (bērnu)</t>
  </si>
  <si>
    <t>Savienojums cietajiem atsūkšanas katetriem</t>
  </si>
  <si>
    <t>Elpceļu mīkstais atsūkšanas katetrs Ch 14</t>
  </si>
  <si>
    <t>Elpceļu mīkstais atsūkšanas katetrs Ch 16</t>
  </si>
  <si>
    <t>Elpceļu mīkstais atsūkšanas katetrs Ch 08-10</t>
  </si>
  <si>
    <t>Špātele vienr. lietošanas</t>
  </si>
  <si>
    <t>Spilvendrāna vienr. lietošanas</t>
  </si>
  <si>
    <t>Urīnpūšļa katetrs CH 8-14</t>
  </si>
  <si>
    <t>Intubācijas caurule N 3.5 ar manžeti</t>
  </si>
  <si>
    <t>Skalošanas šļirce 100ml (Žanē)</t>
  </si>
  <si>
    <t>Skābekļa maska ar nebulaizeru (pieaugušajiem)</t>
  </si>
  <si>
    <t>Palagi neausta materiāla (nesvīstoši)</t>
  </si>
  <si>
    <t>Gļotu atsūcējs jaundzimušajiem</t>
  </si>
  <si>
    <t>Endoskopiju iemutis MAJ-168 vienreizlietojamie pieaugušo</t>
  </si>
  <si>
    <t>Skalpelis vienr. lietošanas</t>
  </si>
  <si>
    <t>Skābekļa maska zemas konc. (bērnu)</t>
  </si>
  <si>
    <t>Skābekļa maska augstas konc. (pieaugušajiem)</t>
  </si>
  <si>
    <t>Skābekļa maska augstas konc. (bērnu)</t>
  </si>
  <si>
    <t>Skābekļa maska ar nebulaizeru (bērnu)</t>
  </si>
  <si>
    <t>Adapteris ventilācijas kontūrai</t>
  </si>
  <si>
    <t>Elpvads nazofaringiālais Ch22-24</t>
  </si>
  <si>
    <t>Pleiras punkcijas komplekts</t>
  </si>
  <si>
    <t>Dekompresijas ierīce (pleiras punkc.)</t>
  </si>
  <si>
    <t>Urīnpūšļa balonkatetrs CH 18-20</t>
  </si>
  <si>
    <t>Elpvads nazofaringiālais Ch 26-28</t>
  </si>
  <si>
    <t>Elpvads nazofaringiālais Ch30-34</t>
  </si>
  <si>
    <t>Lubrikants, vienreizējas lietošanas (2-5g)</t>
  </si>
  <si>
    <t>Elpceļu cietais atsūkšanas katetrs (pieaugušo)</t>
  </si>
  <si>
    <t>Nazālais smidzinātājs</t>
  </si>
  <si>
    <t>Laringiālā maska (supraglotālais elpvads)</t>
  </si>
  <si>
    <t>Absorbējošs plāksteris, pašlīpošs(šautām, durtām brūcēm)</t>
  </si>
  <si>
    <t>Elpceļu cietais atsūkšanas katetrs (bērnu)</t>
  </si>
  <si>
    <t>Embolektomijas katetrs 3Fr (Fogatrī kat.)</t>
  </si>
  <si>
    <t>Embolektomijas katetrs 5Fr (Fogatrī kat.)</t>
  </si>
  <si>
    <t>Embolektomijas katetrs 4Fr (Fogatrī kat.)</t>
  </si>
  <si>
    <t>Pagaidu EKS elektrodi TC-116 C</t>
  </si>
  <si>
    <t>Cimdi sterili pūderēti - S;M;L</t>
  </si>
  <si>
    <t>Tamro SIA</t>
  </si>
  <si>
    <t>Urīnpūšļa balonkatetri CH 14</t>
  </si>
  <si>
    <t>Konikotomijas komplekts</t>
  </si>
  <si>
    <t>Kuņģa skalošanas zonde 40-42Ch</t>
  </si>
  <si>
    <t>Pretapdegumu pārsējs plaukstai (Watergel)</t>
  </si>
  <si>
    <t>Leikoplasts (rullis)</t>
  </si>
  <si>
    <t>Plūsmas sensors neonatālais</t>
  </si>
  <si>
    <t>Kuņģa skalošanas zonde 32-36 Ch</t>
  </si>
  <si>
    <t>Folija sega</t>
  </si>
  <si>
    <t>Pretapdegumu gēls (flakonos)</t>
  </si>
  <si>
    <t>Lakatiņš trīstūrveida</t>
  </si>
  <si>
    <t>Pretapdeguma pārsējs sejai (Watergel)</t>
  </si>
  <si>
    <t>Kuņģa skalošanas zonde 22-24 Ch</t>
  </si>
  <si>
    <t>Pretapdegumu pakete (aluminizēta)</t>
  </si>
  <si>
    <t>Adatu konteiners (oriģinālais 150ml-3l)</t>
  </si>
  <si>
    <t>Intraosālā adata (EZ-I0)</t>
  </si>
  <si>
    <t>Adatu konteiners (mēģene)</t>
  </si>
  <si>
    <t>Pārsējs bīstamas asiņošanas apturēšanai (Olaes)</t>
  </si>
  <si>
    <t>Pārsējs amputācijām (Blast bandage)</t>
  </si>
  <si>
    <t>Monitorēšanas elektrodi</t>
  </si>
  <si>
    <t>Papīrs Lifepak - 12;15</t>
  </si>
  <si>
    <t>Papīrs EKG ELI 150</t>
  </si>
  <si>
    <t>Nosaukums</t>
  </si>
  <si>
    <t>Mērvienība</t>
  </si>
  <si>
    <t>gab.</t>
  </si>
  <si>
    <t>litri</t>
  </si>
  <si>
    <t>iepakojums</t>
  </si>
  <si>
    <t>flakoni</t>
  </si>
  <si>
    <t>PVN likme 12%</t>
  </si>
  <si>
    <t>PVN likme 21%</t>
  </si>
  <si>
    <t>kmplekti</t>
  </si>
  <si>
    <t>Izmaksu pieaugums KOPĀ:</t>
  </si>
  <si>
    <t>Preču grupa/Nosaukums</t>
  </si>
  <si>
    <t>1 vienības izmaksas bez PVN</t>
  </si>
  <si>
    <t>1 vienības  PVN summas izmaiņas</t>
  </si>
  <si>
    <t>Finansiālā ietekme</t>
  </si>
  <si>
    <t>PVN 12%</t>
  </si>
  <si>
    <t>PVN 21%</t>
  </si>
  <si>
    <t>Summas izmaiņas</t>
  </si>
  <si>
    <t>4=3*12/100</t>
  </si>
  <si>
    <t>5=3*21/100</t>
  </si>
  <si>
    <t>6=5-4</t>
  </si>
  <si>
    <t>7=2*6</t>
  </si>
  <si>
    <t>Vienreizlietojamie cimdi</t>
  </si>
  <si>
    <t>Cimdi nitrila b/p M izmērs (100gb./iep.)</t>
  </si>
  <si>
    <t>Cimdi nitrila b/p S izmērs  (100gb./iep.)</t>
  </si>
  <si>
    <t>Cimdi nitrila b/p XL izmērs (100gb./iep.)</t>
  </si>
  <si>
    <t>Cimdi nitrila b/p L izmērs (100gb./iep.)</t>
  </si>
  <si>
    <t>Cimdi nitrila b/p XS izmērs (100gb./iep.)</t>
  </si>
  <si>
    <t>Cimdi lateksa, izm.XL, pāris</t>
  </si>
  <si>
    <t>Cimdi lateksa, izm.M, pāris</t>
  </si>
  <si>
    <t>Vienreizlietojamie darba aizsarglīdzekļi</t>
  </si>
  <si>
    <t>Halāti ķirurģiskie sterili (vienreizlietojamiem), dažādi izmēri, (100gb./iep.)</t>
  </si>
  <si>
    <t>Halāti ķirurģiskie nestirili (vienreizlietojami), dažādi izmēri,  (100gb./iep.)</t>
  </si>
  <si>
    <t>Priekšauts  (100gb./iep.)</t>
  </si>
  <si>
    <t>Cepure apaļa ar gumiju (100gb./iep.)</t>
  </si>
  <si>
    <t>Bahilas īsās, gb</t>
  </si>
  <si>
    <t>Maska sejas Tips II, gb</t>
  </si>
  <si>
    <t>Vienreizlietojamās dažādām manipulācijām paredzētie piederumi</t>
  </si>
  <si>
    <t>Ķirurģiskās salvetes 5x5 cm N150gb./iep.</t>
  </si>
  <si>
    <t>Marle 3Mx90CM nesterila, gb</t>
  </si>
  <si>
    <t>Saite-marles 7mx14cm (nesterila), gb</t>
  </si>
  <si>
    <t>Leikoplasts 1.25x9.1m N1 SILK, iep.</t>
  </si>
  <si>
    <t>Vaskadrāna medicīniskā, 2m, gb</t>
  </si>
  <si>
    <t>Vate 100g (100%kokvilna), iep.</t>
  </si>
  <si>
    <t>Medicīnas piederumi</t>
  </si>
  <si>
    <t>Mēģenes 3ml, 75x10mm, gb</t>
  </si>
  <si>
    <t>Mēģenes 40ml, 85/28.5mm, gb</t>
  </si>
  <si>
    <t>Priekšmetstikli ar baltu matētu malu 76x26x1mm 50gb/iep.</t>
  </si>
  <si>
    <t>Priekšmetstikliņi 76x26x1mm  50gab/iep.</t>
  </si>
  <si>
    <t>Segstikliņi 24x40mm, 100gb./iep.</t>
  </si>
  <si>
    <t>Šļirce 2ml ar adatu, gb</t>
  </si>
  <si>
    <t>Šļirce 3-daļ.20ml N100 (0.8x38mm), gb</t>
  </si>
  <si>
    <t>Uzgaļi automātisko pipešu 200-1000mkl  (1 iep. 10 x 96gb.)</t>
  </si>
  <si>
    <t>Uzgaļi pipešu 5000mkl, gb</t>
  </si>
  <si>
    <t>Uzgaļi pipešu ar filtru 100 mkl (1 iep. 10 x 96gb.)</t>
  </si>
  <si>
    <t>Ķimikālijas/reaģenti</t>
  </si>
  <si>
    <t>Natrii Chloridi 0.9%, 500ml/1000ml Ecoflac plus, gb</t>
  </si>
  <si>
    <t>Natrium chloride 0.9%-20/10ml N20, gb</t>
  </si>
  <si>
    <t>Eosīns 1% šķīdums ūdenī, 1000ml, gb</t>
  </si>
  <si>
    <t>Histoloģiskā krāsa (Kongo sarkanais) 100 testi/iep.</t>
  </si>
  <si>
    <t>Parafīns  10/12kg/iep.</t>
  </si>
  <si>
    <t>Periodic acid (perjodskābe) 500ml/1000ml, gb</t>
  </si>
  <si>
    <t>Šķīdums EDTA 0.5M; PH-8.0, gb</t>
  </si>
  <si>
    <t>Indikators bioloģiskais N1 autoklāvam, gb</t>
  </si>
  <si>
    <t>Līdzeklis dezinfekcijas  KLORILLI (5L), gb</t>
  </si>
  <si>
    <t>Lignīns (loksnēs), gb</t>
  </si>
  <si>
    <t>Pavisam kopā</t>
  </si>
  <si>
    <t xml:space="preserve">Neatliekamās medicīniskās palīdzības nodrošināšanai faktiskajiem izdevumiem pievienotās vērtības nodokļa likmes pieauguma segšanai laika posmā no 2021. gada 1. jūlija līdz 2021. gada 31. oktobrim  par iegādātajām medicīniskajām ierīcēm  un precēm, lai nodrošinātu Latvijas Republikas Senāta 2021. gada 22. marta sprieduma administratīvajā lietā Nr. A420143317 (SKA-123/2021) izpildi </t>
  </si>
  <si>
    <t xml:space="preserve">Tiesu medicīnisko ekspertīžu nodrošināšanai  faktiskajiem izdevumiem pievienotās vērtības nodokļa likmes pieauguma segšanai laika posmā no 2021. gada 1. jūlija līdz 2021. gada 31. oktobrim  par iegādātajām medicīniskajām ierīcēm  un precēm, lai nodrošinātu Latvijas Republikas Senāta 2021. gada 22. marta sprieduma administratīvajā lietā Nr. A420143317 (SKA-123/2021) izpildi </t>
  </si>
  <si>
    <t>Nr. p.k.</t>
  </si>
  <si>
    <t>Līguma/ iepirkuma Nr.</t>
  </si>
  <si>
    <t>Līguma/iepirkuma izpildītājs</t>
  </si>
  <si>
    <t>EKK (2000 vai 5000)</t>
  </si>
  <si>
    <t>Līguma noslēgšanas datums</t>
  </si>
  <si>
    <t>Noslēgtā līguma</t>
  </si>
  <si>
    <t>2021.gada kopējā summa</t>
  </si>
  <si>
    <t>t..sk.</t>
  </si>
  <si>
    <t>Kontrol Plānots ar PVN 12%</t>
  </si>
  <si>
    <t>2022.g. (Starpība 21%-12% gadā)</t>
  </si>
  <si>
    <t>darbības periods</t>
  </si>
  <si>
    <t>kopējā summa ar PVN, EUR</t>
  </si>
  <si>
    <t>Atlikusī līguma summa uz 01.01.2021 ar PVN</t>
  </si>
  <si>
    <t>no</t>
  </si>
  <si>
    <t>līdz</t>
  </si>
  <si>
    <t>16=14-12</t>
  </si>
  <si>
    <t>Noslēgtie līgumi kopā</t>
  </si>
  <si>
    <t>x</t>
  </si>
  <si>
    <t>1.1. Noslēgtie līgumi, izņemot IT līgumus</t>
  </si>
  <si>
    <t>1.1.159.</t>
  </si>
  <si>
    <t>097-1/2019</t>
  </si>
  <si>
    <t>IH reaģenti pirmsdonācijas izmeklēšanai (Cell DYN Emerald)</t>
  </si>
  <si>
    <t>Abbott GmbH&amp;Co KG</t>
  </si>
  <si>
    <t>11.06.2019.</t>
  </si>
  <si>
    <t>11.06.2021.</t>
  </si>
  <si>
    <t>1.1.160.</t>
  </si>
  <si>
    <t>174-1/2018.</t>
  </si>
  <si>
    <t>Termopārneses lentas ar čaulu</t>
  </si>
  <si>
    <t>Amro Baltic SIA</t>
  </si>
  <si>
    <t>02.11.2018.</t>
  </si>
  <si>
    <t>12.11.2019.</t>
  </si>
  <si>
    <t>1.1.161.</t>
  </si>
  <si>
    <t>112/1-9.1/2020</t>
  </si>
  <si>
    <t xml:space="preserve">Uzlīmes asins komponentu marķēšanai </t>
  </si>
  <si>
    <t>27.08.2020.</t>
  </si>
  <si>
    <t>25.08.2022.</t>
  </si>
  <si>
    <t>1.1.162.</t>
  </si>
  <si>
    <t>214/1-9.1/2020</t>
  </si>
  <si>
    <t>Pašlīmējošs uzlīmju papīrs  maisu un asins komponentu marķēšanai (svītrkodi)</t>
  </si>
  <si>
    <t>16.12.2020.</t>
  </si>
  <si>
    <t>16.12.2022.</t>
  </si>
  <si>
    <t>1.1.163.</t>
  </si>
  <si>
    <t>17/1-9.1/2021</t>
  </si>
  <si>
    <t>Kociņi ar vates tinumu</t>
  </si>
  <si>
    <t>04.03.2021.</t>
  </si>
  <si>
    <t>03.09.2021.</t>
  </si>
  <si>
    <t>1.1.164.</t>
  </si>
  <si>
    <t>211/1-9.1/2020</t>
  </si>
  <si>
    <t>Dezinfekcijas līdzekļi</t>
  </si>
  <si>
    <t>A.Medical</t>
  </si>
  <si>
    <t>15.12.2020.</t>
  </si>
  <si>
    <t>14.12.2023.</t>
  </si>
  <si>
    <t>1.1.165.</t>
  </si>
  <si>
    <t>216/1-9.1/2020</t>
  </si>
  <si>
    <t>Chemi Pharm Latvijā</t>
  </si>
  <si>
    <t>17.12.2020.</t>
  </si>
  <si>
    <t>16.12.2023.</t>
  </si>
  <si>
    <t>1.1.166.</t>
  </si>
  <si>
    <t>159-1/2018.</t>
  </si>
  <si>
    <t>Plazma un preparāti</t>
  </si>
  <si>
    <t>Baltijas Terapeitiskais Serviss SIA</t>
  </si>
  <si>
    <t>25.09.2018.</t>
  </si>
  <si>
    <t>01.01.2022.</t>
  </si>
  <si>
    <t>1.1.167.</t>
  </si>
  <si>
    <t>122/1-9.1/2020</t>
  </si>
  <si>
    <t>Četrkāršo plastisko maisu -caurulīšu sistēma asins/ asins komponentu sagatavošanai</t>
  </si>
  <si>
    <t>Baltijas Dializes serviss SIA</t>
  </si>
  <si>
    <t>05.10.2020.</t>
  </si>
  <si>
    <t>05.10.2023.</t>
  </si>
  <si>
    <t>1.1.168.</t>
  </si>
  <si>
    <t>131/1-9.1/2020</t>
  </si>
  <si>
    <t>Sterilā antikoagulanta šķīdums ACD-A atomātiskajām aferēzes procedūrām piegādi  (3000 gabX2.55euro =7650.00 euro)</t>
  </si>
  <si>
    <t>13.10.2020.</t>
  </si>
  <si>
    <t>14.10.2023.</t>
  </si>
  <si>
    <t>1.1.169.</t>
  </si>
  <si>
    <t>94/1-9.1/2020</t>
  </si>
  <si>
    <t>Reaģenti, kontroles matertiāli un piederumi hemoglobīna noteikšanai kapilārās asinīs ar POCT aprīkojumu donoriem</t>
  </si>
  <si>
    <t>17.07.2020.</t>
  </si>
  <si>
    <t>31.07.2024.</t>
  </si>
  <si>
    <t>1.1.170.</t>
  </si>
  <si>
    <t>21/1-9.1/2021</t>
  </si>
  <si>
    <t>Par plastisko maisu - caurulīšu sistēmu ar filtru trombocītu masas no leikocītu - trombocītu slāņa sagatavošanai, filtrēšanai un uzglabāšanai</t>
  </si>
  <si>
    <t>08.03.2021.</t>
  </si>
  <si>
    <t>08.03.2024.</t>
  </si>
  <si>
    <t>1.1.171.</t>
  </si>
  <si>
    <t>146/3-9.1/2020</t>
  </si>
  <si>
    <t>Polietilēna maisi asins komponentu iepakošanai</t>
  </si>
  <si>
    <t>Baltic Pack, SIA</t>
  </si>
  <si>
    <t>30.10.2020.</t>
  </si>
  <si>
    <t>30.10.2022.</t>
  </si>
  <si>
    <t>1.1.172.</t>
  </si>
  <si>
    <t>238-1/2017</t>
  </si>
  <si>
    <t>Nacryl 12 plāksnes asins grupas noteikšanai</t>
  </si>
  <si>
    <t>DIAMEDICA SIA</t>
  </si>
  <si>
    <t>25.10.2017.</t>
  </si>
  <si>
    <t>līdz saistību izpildei</t>
  </si>
  <si>
    <t>1.1.173.</t>
  </si>
  <si>
    <t>094-1/2019</t>
  </si>
  <si>
    <t>Reaģenti imūnhematoloģiskai izmeklēšanai ar mikroplašu metodi</t>
  </si>
  <si>
    <t>31.05.2019.</t>
  </si>
  <si>
    <t>1.1.174.</t>
  </si>
  <si>
    <t>149-1/2019</t>
  </si>
  <si>
    <t>Reaģenti pacientu imūnhematoloģiskajai izmeklēšanai manuālā tehnikā</t>
  </si>
  <si>
    <t>17.09.2019.</t>
  </si>
  <si>
    <t>17.09.2022.</t>
  </si>
  <si>
    <t>1.1.175.</t>
  </si>
  <si>
    <t>144-1/2019</t>
  </si>
  <si>
    <t xml:space="preserve">Par labotarisko reaģentu un piederumu piegādi </t>
  </si>
  <si>
    <t>06.09.2019.</t>
  </si>
  <si>
    <t>06.09.2020.</t>
  </si>
  <si>
    <t>1.1.177.</t>
  </si>
  <si>
    <t>129/1-9.1/2020.</t>
  </si>
  <si>
    <t>15.10.2020.</t>
  </si>
  <si>
    <t>15.10.2021.</t>
  </si>
  <si>
    <t>1.1.178.</t>
  </si>
  <si>
    <t>130/1-9.1/2020.</t>
  </si>
  <si>
    <t>28.12.2020.</t>
  </si>
  <si>
    <t>27.12.2021.</t>
  </si>
  <si>
    <t>1.1.179.</t>
  </si>
  <si>
    <t>143-9.1/2020.</t>
  </si>
  <si>
    <t>28.10.2020.</t>
  </si>
  <si>
    <t>27.10.2020.</t>
  </si>
  <si>
    <t>1.1.180</t>
  </si>
  <si>
    <t>166-1/2018</t>
  </si>
  <si>
    <t>Plastikāta maisiņu sistēma asins komponetu sadalīšanai mazākās devās (150x4)</t>
  </si>
  <si>
    <t>ELVIM SIA</t>
  </si>
  <si>
    <t>10.08.2018.</t>
  </si>
  <si>
    <t>10.08.2019.</t>
  </si>
  <si>
    <t>1.1.181</t>
  </si>
  <si>
    <t>56/3-9.1/2020</t>
  </si>
  <si>
    <t>Plastikāta maisiņi asins komponentu sagatavošanai, sadalīšanai un uzglabāšanai (300 ml)</t>
  </si>
  <si>
    <t>27.04.2020.</t>
  </si>
  <si>
    <t xml:space="preserve">līdz saistību izpildei </t>
  </si>
  <si>
    <t>1.1.182</t>
  </si>
  <si>
    <t>13/1-9.1/2021.</t>
  </si>
  <si>
    <t>18.02.2021.</t>
  </si>
  <si>
    <t>18.02.2024.</t>
  </si>
  <si>
    <t>35/1-9.1/2021.</t>
  </si>
  <si>
    <t>Dzesēšanas plāksnes pilnasiņu atdzesēšanai</t>
  </si>
  <si>
    <t>30.03.2021.</t>
  </si>
  <si>
    <t>30.03.2023.</t>
  </si>
  <si>
    <t>1.1.184</t>
  </si>
  <si>
    <t>178-1/2018</t>
  </si>
  <si>
    <t>Spirta piegāde</t>
  </si>
  <si>
    <t>Farma Balt Aptieka SIA</t>
  </si>
  <si>
    <t>05.11.2020.</t>
  </si>
  <si>
    <t>06.11.2018.</t>
  </si>
  <si>
    <t>1.1.185</t>
  </si>
  <si>
    <t>245-2/2017</t>
  </si>
  <si>
    <t>Par laboratorijas izmeklējumu veikšanu</t>
  </si>
  <si>
    <t>Gulbju laboratorija</t>
  </si>
  <si>
    <t>1.1.186</t>
  </si>
  <si>
    <t>151/1-9.1/2020</t>
  </si>
  <si>
    <t>Par laboratorijas piederumu piegādi</t>
  </si>
  <si>
    <t>Hydrox SIA</t>
  </si>
  <si>
    <t>06.11.2020.</t>
  </si>
  <si>
    <t>05.11.2021.</t>
  </si>
  <si>
    <t>1.1.187</t>
  </si>
  <si>
    <t>179-1/2019</t>
  </si>
  <si>
    <t>Par asins komponentu apstarošanas indikatoru piegādi</t>
  </si>
  <si>
    <t>INTERLUX SIA</t>
  </si>
  <si>
    <t>31.10.2019.</t>
  </si>
  <si>
    <t>31.10.2020.</t>
  </si>
  <si>
    <t>1.1.188</t>
  </si>
  <si>
    <t>165/1-9.1/2020</t>
  </si>
  <si>
    <t>Reaģenti bīstamo atkritumu inaktīvācijai iekārtāMedister 60/160</t>
  </si>
  <si>
    <t>27.11.2020.</t>
  </si>
  <si>
    <t>26.11.2022.</t>
  </si>
  <si>
    <t>1.1.189</t>
  </si>
  <si>
    <t>226/1-9.1/2020.</t>
  </si>
  <si>
    <t>Reaģenti asins komponentu kvalitātes kontrolei</t>
  </si>
  <si>
    <t>Labochema Latvija SIA</t>
  </si>
  <si>
    <t>1.1.190</t>
  </si>
  <si>
    <t>155/1-9.1/2020.</t>
  </si>
  <si>
    <t xml:space="preserve">Laboratorijas piederumi </t>
  </si>
  <si>
    <t>12.11.2020.</t>
  </si>
  <si>
    <t>11.11.2021.</t>
  </si>
  <si>
    <t>1.1.191</t>
  </si>
  <si>
    <t>91/1-9.1/2020</t>
  </si>
  <si>
    <t>Ķirurģiskas salvetes, sterilas</t>
  </si>
  <si>
    <t>1.1.192</t>
  </si>
  <si>
    <t>135-1/2016</t>
  </si>
  <si>
    <t>Vakuumstobriņi bez antikoagulanta asins paraugu sagatavošanai (9 ml seruma)</t>
  </si>
  <si>
    <t>02.06.2016.</t>
  </si>
  <si>
    <t>31.12.2020.</t>
  </si>
  <si>
    <t>1.1.193</t>
  </si>
  <si>
    <t>085-1/2019</t>
  </si>
  <si>
    <t>Reaģenti imūnhematoloģiskajai izmeklēšanai ar gēlkaršu metodi</t>
  </si>
  <si>
    <t>17.05.2019.</t>
  </si>
  <si>
    <t>1.1.194</t>
  </si>
  <si>
    <t>110-1/2019</t>
  </si>
  <si>
    <t>Par reaģentu un kontroles meteriāli reziduālo leikocītu skaita noteikšanai ar plūsmas citometrijas metodi piegādi</t>
  </si>
  <si>
    <t>12.07.2019.</t>
  </si>
  <si>
    <t>līdz saistību izpildei VAI 12.07.2020.</t>
  </si>
  <si>
    <t>1.1.195</t>
  </si>
  <si>
    <t>182-1/2018                   206-1/2018</t>
  </si>
  <si>
    <t>Reaģenti, kalibratori, kontroles  materiāli, piederumi un tehniskie šķidumi asins/asins komponentu seroloģisko marķieru automatizētai izmeklēšanai</t>
  </si>
  <si>
    <t>MEDILINK SIA/ROCHE</t>
  </si>
  <si>
    <t>13.11.2018.</t>
  </si>
  <si>
    <t>13.11.2020.</t>
  </si>
  <si>
    <t>1.1.196</t>
  </si>
  <si>
    <t>054-1/2019.</t>
  </si>
  <si>
    <t>Laboratorijas piederumi: vakuumstobra adatas, turētāji</t>
  </si>
  <si>
    <t>20.03.2019.</t>
  </si>
  <si>
    <t>21.11.2019.</t>
  </si>
  <si>
    <t>1.1.197</t>
  </si>
  <si>
    <t>142/1-9.1/2020.</t>
  </si>
  <si>
    <t>Laboratorijas reaģenti:</t>
  </si>
  <si>
    <t>1.1.198</t>
  </si>
  <si>
    <t>12.10.2021.</t>
  </si>
  <si>
    <t>1.1.199</t>
  </si>
  <si>
    <t>81/1-9.1/2020</t>
  </si>
  <si>
    <t>Medicīnisko preču piegāde</t>
  </si>
  <si>
    <t>28.07./2020.</t>
  </si>
  <si>
    <t>09.09.2023.</t>
  </si>
  <si>
    <t>1.1.200</t>
  </si>
  <si>
    <t>158-1/2019</t>
  </si>
  <si>
    <t>Ķirurģisko salvešu piegāde</t>
  </si>
  <si>
    <t>24.09.2019.</t>
  </si>
  <si>
    <t>27.09.2021.</t>
  </si>
  <si>
    <t>1.1.201</t>
  </si>
  <si>
    <t>148/1-9.1/2020</t>
  </si>
  <si>
    <t>04.11.2020.</t>
  </si>
  <si>
    <t>03.11.2021.</t>
  </si>
  <si>
    <t>1.1.202</t>
  </si>
  <si>
    <t>212/1-9.1/2020.</t>
  </si>
  <si>
    <t>1.1.204</t>
  </si>
  <si>
    <t>079-1/2017</t>
  </si>
  <si>
    <t>Vienreizējās lietošanas maģistrāles donoru automātiskajai plazmaferēzei</t>
  </si>
  <si>
    <t>OU ECT Nordic</t>
  </si>
  <si>
    <t>06.04.2017.</t>
  </si>
  <si>
    <t>05.04.2019.</t>
  </si>
  <si>
    <t>1.1.205</t>
  </si>
  <si>
    <t>92/1-9.1/2020</t>
  </si>
  <si>
    <t>Vienreizējās lietošanas maģistrāles donoru automātiskajai plazmaferēzei TRIMA</t>
  </si>
  <si>
    <t>06.08.2021.</t>
  </si>
  <si>
    <t>1.1.206</t>
  </si>
  <si>
    <t>099-1/2019</t>
  </si>
  <si>
    <t xml:space="preserve">Vienreizējās lietošanas maģistrāļu komplekti  multikomponentu (trombocītu aferēzes) procedūru  un donoru plazmaferēzes procedūru  veikšanai </t>
  </si>
  <si>
    <t>18.06.2019.</t>
  </si>
  <si>
    <t>17.06.2022.</t>
  </si>
  <si>
    <t>1.1.207</t>
  </si>
  <si>
    <t>044-1/2018</t>
  </si>
  <si>
    <t>Vienreizējās lietošanas maģistrāles automātiskai asins komponentu atmazgāšanai</t>
  </si>
  <si>
    <t>02.03.2018</t>
  </si>
  <si>
    <t>02.03.2020</t>
  </si>
  <si>
    <t>56/1-9.1/2021</t>
  </si>
  <si>
    <t>Vienreizējās lietošanas maģistrāles donoru automātiskajai plazmaferēzei, iekārtas un  antikoagulanta šķīduma - 4% nātrija citrāts</t>
  </si>
  <si>
    <t>21.05.2021.</t>
  </si>
  <si>
    <t>26.04.2024.</t>
  </si>
  <si>
    <t>1.1.208</t>
  </si>
  <si>
    <t>132/1-9.1/2020.</t>
  </si>
  <si>
    <t>Asins plastisko maisu caurulīšu sterilas sakausēšanas ierīces-asmenīši</t>
  </si>
  <si>
    <t>14.10.2020.</t>
  </si>
  <si>
    <t>1.1.209</t>
  </si>
  <si>
    <t>028-1/2019</t>
  </si>
  <si>
    <t>Reaģenti asins komponentu kvalitātes kontroles hematoloģiskai testēšanai</t>
  </si>
  <si>
    <t xml:space="preserve">ROCHE  SIA </t>
  </si>
  <si>
    <t>07.02.2019.</t>
  </si>
  <si>
    <t>28.08.2020.</t>
  </si>
  <si>
    <t>1.1.210</t>
  </si>
  <si>
    <t>119-1/2019</t>
  </si>
  <si>
    <t>Par laboratorisko reaģentu un piederumi asins komponentu kvalitātes kontrolei piegādi</t>
  </si>
  <si>
    <t>25.07.2019.</t>
  </si>
  <si>
    <t>31.07.2020.</t>
  </si>
  <si>
    <t>100/1-9.1/2021</t>
  </si>
  <si>
    <t>NAT reaģenti vīrusu molekulārajam skrīningam donoru asins paraugiem</t>
  </si>
  <si>
    <t>Diamedika</t>
  </si>
  <si>
    <t>27.07.2021.</t>
  </si>
  <si>
    <t>27.07.2026.</t>
  </si>
  <si>
    <t>1.1.212</t>
  </si>
  <si>
    <t>227/1-9.1/2020</t>
  </si>
  <si>
    <t>Laboratorijas piederumi KKL</t>
  </si>
  <si>
    <t>ROCHE SIA</t>
  </si>
  <si>
    <t>1.1.213</t>
  </si>
  <si>
    <t>4/1-9.1/2021</t>
  </si>
  <si>
    <t xml:space="preserve">Reaģenti  SARS-CoV-2 </t>
  </si>
  <si>
    <t>07.01.2021.</t>
  </si>
  <si>
    <t>07.07.2021.</t>
  </si>
  <si>
    <t>1.1.214</t>
  </si>
  <si>
    <t>19/1-9.1/2021</t>
  </si>
  <si>
    <t>Raidynas UAB</t>
  </si>
  <si>
    <t>04.03.2022.</t>
  </si>
  <si>
    <t>1.1.215</t>
  </si>
  <si>
    <t>078-1/2017</t>
  </si>
  <si>
    <t>Antikoagulanta šķīdums -4% nātrija citrāts</t>
  </si>
  <si>
    <t>PROSANGVIS SIA</t>
  </si>
  <si>
    <t>05.04.2018.</t>
  </si>
  <si>
    <t>1.1.216</t>
  </si>
  <si>
    <t>150/1-9.1/2020</t>
  </si>
  <si>
    <t>Par mikrotrauciņu kapilāro asins paraugu ņemšanai</t>
  </si>
  <si>
    <t>SARSTED SIA</t>
  </si>
  <si>
    <t>1.1.217</t>
  </si>
  <si>
    <t>90/1-9.1/2020</t>
  </si>
  <si>
    <t>Kokvilnas tamponi</t>
  </si>
  <si>
    <t>Santaks SIA</t>
  </si>
  <si>
    <t>08.07.2020.</t>
  </si>
  <si>
    <t>03.07.2021.</t>
  </si>
  <si>
    <t>1.1.218</t>
  </si>
  <si>
    <t>149/1-9.1/2020</t>
  </si>
  <si>
    <t>1.1.219</t>
  </si>
  <si>
    <t>220/1-9.1/2020</t>
  </si>
  <si>
    <t>SPODRA SIA</t>
  </si>
  <si>
    <t>22.12.2020.</t>
  </si>
  <si>
    <t>21.12.2023.</t>
  </si>
  <si>
    <t>1.1.220</t>
  </si>
  <si>
    <t>89/1-9.1/2020</t>
  </si>
  <si>
    <t>Koaguloģijas reaģenti, kalibratori, kontroles materiāli, piederumi un citi tehnoloģiskie šķīdumi asins/asins komponentu kvalitātes kontrolei</t>
  </si>
  <si>
    <t>Siemens Healthcare Oy Latv.filiāle</t>
  </si>
  <si>
    <t>1.1.221</t>
  </si>
  <si>
    <t>31/1-9.1/2021</t>
  </si>
  <si>
    <t>Par termo pārneses lentu iegādi ar piegādi</t>
  </si>
  <si>
    <t>Timesaving SIA</t>
  </si>
  <si>
    <t>23.03.2021.</t>
  </si>
  <si>
    <t>23.09.2022.</t>
  </si>
  <si>
    <t>1.1.222</t>
  </si>
  <si>
    <t>149-1/2018</t>
  </si>
  <si>
    <t>VIVOSPEKTRAS MB</t>
  </si>
  <si>
    <t>10.09.2018.</t>
  </si>
  <si>
    <t>10.09.2020.</t>
  </si>
  <si>
    <t>1.1.223</t>
  </si>
  <si>
    <t>048-1/2019.</t>
  </si>
  <si>
    <t>Plastiskie maisiņi asins komponentu mikrobioloģiskai (sterilitātes) kontrolei</t>
  </si>
  <si>
    <t>29.03.2019.</t>
  </si>
  <si>
    <t>18.03.2021.</t>
  </si>
  <si>
    <t>1.1.224</t>
  </si>
  <si>
    <t>40/1-9.2/2020</t>
  </si>
  <si>
    <t>Aizvietojošs šķīdums trombocītu masas sagatavošanai SSP+</t>
  </si>
  <si>
    <t>18.03.2020.</t>
  </si>
  <si>
    <t>31.03.2023.</t>
  </si>
  <si>
    <t>1.1.225</t>
  </si>
  <si>
    <t>103/1-9.1/2020.</t>
  </si>
  <si>
    <t>Hematoloģijas parametru reaģenti, kalibratori, kontroles materiāli, piederumi un citi tehnoloģiskie šķīdumi asins/asins komponentu kvalitātes kontrolei</t>
  </si>
  <si>
    <t>TAMRO SIA</t>
  </si>
  <si>
    <t>1.1.226</t>
  </si>
  <si>
    <t>EIS</t>
  </si>
  <si>
    <t>Natrija chloridi 0,9%, lancetes, ammonium solution 10%, 40ml, tamponi nesterīli, cimdi, salvetes</t>
  </si>
  <si>
    <t>NMS Laboratorijas SIA</t>
  </si>
  <si>
    <t>1.1.227</t>
  </si>
  <si>
    <t>VVnr.8-244-2020</t>
  </si>
  <si>
    <t>Natrija chloridi 0,9%, lancetes</t>
  </si>
  <si>
    <t>Bbraun SIA</t>
  </si>
  <si>
    <t>1.1.228</t>
  </si>
  <si>
    <t>VRAA/2017/05/AK/CI-112</t>
  </si>
  <si>
    <t>Med. preces</t>
  </si>
  <si>
    <t>Prodlex SIA</t>
  </si>
  <si>
    <t>1.1.229</t>
  </si>
  <si>
    <t>VM NVD 2019/15</t>
  </si>
  <si>
    <t>Medilink SIA</t>
  </si>
  <si>
    <t>1.1.230</t>
  </si>
  <si>
    <t>VADC/2020/84-8-24</t>
  </si>
  <si>
    <t>Magnum Medical</t>
  </si>
  <si>
    <t>1.1.231</t>
  </si>
  <si>
    <t>Prāna Ko, SIA</t>
  </si>
  <si>
    <t>1.1.232</t>
  </si>
  <si>
    <t>Onemed</t>
  </si>
  <si>
    <t>1.1.233</t>
  </si>
  <si>
    <t>VM NVD 2019/15V</t>
  </si>
  <si>
    <t>1.1.234</t>
  </si>
  <si>
    <t>Pārējie iepirkumi kopā PĀRĒJIE PLĀNOTIE/ ZINĀMIE/ IZPILDĪTIE/ PAREDZAMIE IESTĀDES MAKSĀJUMI (t.sk. pārējie iepirkumi - visi iestādes maksājumi, sākot no pirmā euro):</t>
  </si>
  <si>
    <t>2.1. Pārējie iepirkumi/izdevumi, izņemot IT izdevumus</t>
  </si>
  <si>
    <t>2.1.38.</t>
  </si>
  <si>
    <t>bez līgumiem</t>
  </si>
  <si>
    <t xml:space="preserve">Vakumstobriņi, korķi stobriņiem 3 ml, vakuumstobriņu turētāji, dezinfekcijas līdzekļi </t>
  </si>
  <si>
    <t>2.1.39.</t>
  </si>
  <si>
    <t>2.1.40.</t>
  </si>
  <si>
    <t>Set</t>
  </si>
  <si>
    <t>OU ECT Nordek</t>
  </si>
  <si>
    <t>2.1.41.</t>
  </si>
  <si>
    <t>Klemmes</t>
  </si>
  <si>
    <t>Baltijas Dialīzes Serviss</t>
  </si>
  <si>
    <t>2.1.42.</t>
  </si>
  <si>
    <t>Diagnostik Referenzinnnstitut</t>
  </si>
  <si>
    <t>2.1.43.</t>
  </si>
  <si>
    <t>FermBaltAptieka</t>
  </si>
  <si>
    <t>2.1.44.</t>
  </si>
  <si>
    <t>Recipe Plus SIA</t>
  </si>
  <si>
    <t>2.1.45.</t>
  </si>
  <si>
    <t>EDQM</t>
  </si>
  <si>
    <t>2.1.46.</t>
  </si>
  <si>
    <t>Mediq SIA</t>
  </si>
  <si>
    <t>2.1.47.</t>
  </si>
  <si>
    <t>Laboratorine medicina</t>
  </si>
  <si>
    <t>Plānotie līgumi kopā</t>
  </si>
  <si>
    <t>3.1. Plānotie līgumi, t.sk.iepirkumi, izņemot IT līgumus</t>
  </si>
  <si>
    <t>3.1.52.</t>
  </si>
  <si>
    <t>janvāris</t>
  </si>
  <si>
    <t>3.1.54.</t>
  </si>
  <si>
    <t>3.1.56.</t>
  </si>
  <si>
    <t>febriāris</t>
  </si>
  <si>
    <t xml:space="preserve">Asins komponentu mikrobioloģiskā kontrole ar testēšanas sistēmas patapinājumu  </t>
  </si>
  <si>
    <t>3.1.58.</t>
  </si>
  <si>
    <t>marts</t>
  </si>
  <si>
    <t>Plastikāta maisiņu asins komponentu sagatavošanai, sadalīšanai un uzglabāšanai piegāde 150 x4</t>
  </si>
  <si>
    <t>3.1.60.</t>
  </si>
  <si>
    <t>aprīlis</t>
  </si>
  <si>
    <t>3.1.61.</t>
  </si>
  <si>
    <t>augusts</t>
  </si>
  <si>
    <t>Par mikrotrauciņu kapilāro asins paraugu ņemšanai piegādi</t>
  </si>
  <si>
    <t>3.1.62.</t>
  </si>
  <si>
    <t>3.1.63.</t>
  </si>
  <si>
    <t>Laboratorijas reaģenti</t>
  </si>
  <si>
    <t>3.1.64.</t>
  </si>
  <si>
    <t>3.1.66.</t>
  </si>
  <si>
    <t>Kopā</t>
  </si>
  <si>
    <t>01.07.- 31.10.2021. (Starpība 21%-12%)</t>
  </si>
  <si>
    <r>
      <t>Par reaģentu, piederumu, kontroles materiālu un iekārtas šķīdumu HbsAg, anti-HCV, 
anti-HIV ½ un antivielu pret</t>
    </r>
    <r>
      <rPr>
        <sz val="11"/>
        <color theme="1"/>
        <rFont val="Times New Roman"/>
        <family val="1"/>
      </rPr>
      <t xml:space="preserve"> sifilisa izraisītāju noteikšanai 
donoru asins paraugos piegādi</t>
    </r>
  </si>
  <si>
    <t xml:space="preserve">Asins un asins komponentu nodrošināšanai  faktiskajiem izdevumiem pievienotās vērtības nodokļa likmes pieauguma segšanai laika posmā no 2021.gada 1.jūlija līdz 2021.gada 31.oktobrim  par iegādātajām medicīniskajām ierīcēm  un precēm, lai nodrošinātu Latvijas Republikas Senāta 2021. gada 22. marta sprieduma administratīvajā lietā Nr. A420143317 (SKA-123/2021) izpildi </t>
  </si>
  <si>
    <t>2.pielikums
 Ministru kabineta rīkojuma projektam 
“Par finanšu līdzekļu piešķiršanu
 no valsts budžeta programmas 
“Līdzekļi neparedzētiem gadījumiem”” 
sākotnējās ietekmes novērtējuma
 ziņojumam (anotācijai)</t>
  </si>
  <si>
    <t>3.pielikums
 Ministru kabineta rīkojuma projektam 
“Par finanšu līdzekļu piešķiršanu
 no valsts budžeta programmas 
“Līdzekļi neparedzētiem gadījumiem”” 
sākotnējās ietekmes novērtējuma
 ziņojumam (anotācijai)</t>
  </si>
  <si>
    <t>ĀI kods (pakalpojumu sniedzēja)</t>
  </si>
  <si>
    <t>ĀI nosaukums (pakalpojumu sniedzēja)</t>
  </si>
  <si>
    <t>019275411</t>
  </si>
  <si>
    <t>A. Kraules ģimenes ārsta prakse, SIA</t>
  </si>
  <si>
    <t>019575426</t>
  </si>
  <si>
    <t>A. Līberes ārsta prakse, Sabiedrība ar ierobežotu atbildību</t>
  </si>
  <si>
    <t>360200060</t>
  </si>
  <si>
    <t>A.Ādamsona ģimenes ārsta prakse, SIA</t>
  </si>
  <si>
    <t>409500012</t>
  </si>
  <si>
    <t>A.Jurovas ģimenes ārsta prakse, SIA</t>
  </si>
  <si>
    <t>940200001</t>
  </si>
  <si>
    <t>A.Kārkliņas doktorāts, SIA</t>
  </si>
  <si>
    <t>170077441</t>
  </si>
  <si>
    <t>A.Lucenko ārsta prakse, SIA</t>
  </si>
  <si>
    <t>381600016</t>
  </si>
  <si>
    <t>A.Stubailovas ģimenes ārsta prakse, SIA</t>
  </si>
  <si>
    <t>760200009</t>
  </si>
  <si>
    <t>ABAKS AA, SIA</t>
  </si>
  <si>
    <t>801000018</t>
  </si>
  <si>
    <t>Adamova-Krastiņa Maija - ģimenes ārsta prakse</t>
  </si>
  <si>
    <t>019175403</t>
  </si>
  <si>
    <t>Adītāja Jolanta -ģimenes ārsta prakse</t>
  </si>
  <si>
    <t>010000343</t>
  </si>
  <si>
    <t>Adoria, Sabiedrība ar ierobežotu atbildību</t>
  </si>
  <si>
    <t>540200017</t>
  </si>
  <si>
    <t>Afanasjeva Rita - ģimenes ārsta prakse</t>
  </si>
  <si>
    <t>885100003</t>
  </si>
  <si>
    <t>AFP, Sabiedrība ar ierobežotu atbildību</t>
  </si>
  <si>
    <t>019177433</t>
  </si>
  <si>
    <t>Aganova Regīna - ģimenes ārsta prakse</t>
  </si>
  <si>
    <t>019277413</t>
  </si>
  <si>
    <t>Agarelovs Vadims -  ģimenes ārsta prakse</t>
  </si>
  <si>
    <t>019475407</t>
  </si>
  <si>
    <t>Agbobli Ruta - ģimenes ārsta prakse</t>
  </si>
  <si>
    <t>604300005</t>
  </si>
  <si>
    <t>Aglonas doktorāts-S, SIA</t>
  </si>
  <si>
    <t>880200053</t>
  </si>
  <si>
    <t>Aijas Briedes ārsta prakse, SIA</t>
  </si>
  <si>
    <t>661400017</t>
  </si>
  <si>
    <t>Ainažu doktorāts, SIA</t>
  </si>
  <si>
    <t>010001904</t>
  </si>
  <si>
    <t>Aions, SIA</t>
  </si>
  <si>
    <t>019377425</t>
  </si>
  <si>
    <t>Aizikoviča Jeļena - ģimenes ārsta prakse</t>
  </si>
  <si>
    <t>900200050</t>
  </si>
  <si>
    <t>Aizstrauta Tamāra - ģimenes ārsta un arodveselības un arodslimību ārsta prakse</t>
  </si>
  <si>
    <t>090075409</t>
  </si>
  <si>
    <t>Akmentiņa Maruta - ģimenes ārsta prakse</t>
  </si>
  <si>
    <t>460200050</t>
  </si>
  <si>
    <t>Aksanas Utenkovas ārsta prakse, SIA</t>
  </si>
  <si>
    <t>019275427</t>
  </si>
  <si>
    <t>Aldersone Aizeneta - ģimenes ārsta prakse</t>
  </si>
  <si>
    <t>019475430</t>
  </si>
  <si>
    <t>Aleksandrova Natālija - ģimenes ārsta prakse</t>
  </si>
  <si>
    <t>010000378</t>
  </si>
  <si>
    <t>Alises Nicmanes ģimenes ārsta prakse, Sabiedrība ar ierobežotu atbildību</t>
  </si>
  <si>
    <t>540200013</t>
  </si>
  <si>
    <t>Alksne Indra - ģimenes ārsta prakse</t>
  </si>
  <si>
    <t>801000026</t>
  </si>
  <si>
    <t>ALSMED, SIA</t>
  </si>
  <si>
    <t>360200049</t>
  </si>
  <si>
    <t>ALSVIĶU PAGASTA ALSVIĶU FELDŠERU-VECMĀŠU PUNKTS, ALŪKSNES NOVADA PAŠVALDĪBA</t>
  </si>
  <si>
    <t>050075433</t>
  </si>
  <si>
    <t>Amosova Ludmila - ģimenes ārsta prakse</t>
  </si>
  <si>
    <t>170000188</t>
  </si>
  <si>
    <t>Anaņjeva Aleksandra - ģimenes ārsta prakse</t>
  </si>
  <si>
    <t>880200021</t>
  </si>
  <si>
    <t>Andas Mellenbergas ārsta prakse, Sabiedrība ar ierobežotu atbildību</t>
  </si>
  <si>
    <t>019175407</t>
  </si>
  <si>
    <t>Andersone Inese - ģimenes ārsta prakse</t>
  </si>
  <si>
    <t>010001588</t>
  </si>
  <si>
    <t>Andreja Sazoņika ģimenes ārsta prakse, Sabiedrība ar ierobežotu atbildību</t>
  </si>
  <si>
    <t>130000099</t>
  </si>
  <si>
    <t>Anetes Urķes ģimenes ārsta prakse, SIA</t>
  </si>
  <si>
    <t>010000339</t>
  </si>
  <si>
    <t>Angel Plus, Sabiedrība ar ierobežotu atbildību</t>
  </si>
  <si>
    <t>700200012</t>
  </si>
  <si>
    <t>ANITAS KLŪGAS DOKTORĀTS, SIA</t>
  </si>
  <si>
    <t>360200003</t>
  </si>
  <si>
    <t>Anitas Muižnieces ārsta prakse, SIA</t>
  </si>
  <si>
    <t>740600004</t>
  </si>
  <si>
    <t>Anitas Selezņevas ģimenes ārsta prakse, SIA</t>
  </si>
  <si>
    <t>801200006</t>
  </si>
  <si>
    <t>ANJE, SIA</t>
  </si>
  <si>
    <t>010001586</t>
  </si>
  <si>
    <t>Anna Bertones ģimenes ārsta prakse, SIA</t>
  </si>
  <si>
    <t>406475401</t>
  </si>
  <si>
    <t>ANNAMED, Sabiedrība ar ierobežotu atbildību</t>
  </si>
  <si>
    <t>700200042</t>
  </si>
  <si>
    <t>Annas Višņovas doktorāts, SIA</t>
  </si>
  <si>
    <t>110000072</t>
  </si>
  <si>
    <t>Antonova Ināra - ģimenes ārsta prakse</t>
  </si>
  <si>
    <t>440800003</t>
  </si>
  <si>
    <t>Antonova Ludmila - ģimenes ārsta prakse</t>
  </si>
  <si>
    <t>601000009</t>
  </si>
  <si>
    <t>Antonovs Sergejs - ģimenes ārsta prakse</t>
  </si>
  <si>
    <t>010001787</t>
  </si>
  <si>
    <t>AP MED, Sabiedrība ar ierobežotu atbildību</t>
  </si>
  <si>
    <t>327100003</t>
  </si>
  <si>
    <t>Apeināne Inga - ģimenes ārsta prakse</t>
  </si>
  <si>
    <t>360800001</t>
  </si>
  <si>
    <t>Apes ārsta prakse, Sabiedrība ar ierobežotu atbildību</t>
  </si>
  <si>
    <t>801200045</t>
  </si>
  <si>
    <t>APG project, Sabiedrība ar ierobežotu atbildību</t>
  </si>
  <si>
    <t>010000393</t>
  </si>
  <si>
    <t>Apinīte Ilze - ģimenes ārsta prakse</t>
  </si>
  <si>
    <t>010000964</t>
  </si>
  <si>
    <t>Armandas Skrickas ģimenes ārsta prakse, Sabiedrība ar ierobežotu atbildību</t>
  </si>
  <si>
    <t>019375404</t>
  </si>
  <si>
    <t>ARMONIA HEALTH, SIA</t>
  </si>
  <si>
    <t>019475442</t>
  </si>
  <si>
    <t>ArST prof, SIA</t>
  </si>
  <si>
    <t>019375419</t>
  </si>
  <si>
    <t>ARST-L, SIA</t>
  </si>
  <si>
    <t>967100005</t>
  </si>
  <si>
    <t>ASAFREJA, Sabiedrība ar ierobežotu atbildību</t>
  </si>
  <si>
    <t>090077403</t>
  </si>
  <si>
    <t>Asklepius-ārsta prakse, IK</t>
  </si>
  <si>
    <t>760200031</t>
  </si>
  <si>
    <t>Asklēpijs Z, SIA</t>
  </si>
  <si>
    <t>010001667</t>
  </si>
  <si>
    <t>Astafjeva Veronika - ģimenes ārsta prakse</t>
  </si>
  <si>
    <t>010001197</t>
  </si>
  <si>
    <t>Astrīdas Kalnāres ģimenes ārstes prakse, Sabiedrība ar ierobežotu atbildību</t>
  </si>
  <si>
    <t>010075425</t>
  </si>
  <si>
    <t>Astrīdas Marčenokas ģimenes ārstes prakse, SIA</t>
  </si>
  <si>
    <t>170075435</t>
  </si>
  <si>
    <t>Ašmane Solveiga - ģimenes ārsta un arodveselības un arodslimību ārsta prakse</t>
  </si>
  <si>
    <t>010001845</t>
  </si>
  <si>
    <t>AT MED, SIA</t>
  </si>
  <si>
    <t>010000705</t>
  </si>
  <si>
    <t>Atpile Elita - ģimenes ārsta prakse</t>
  </si>
  <si>
    <t>460800001</t>
  </si>
  <si>
    <t>Auces doktorāts, Sabiedrība ar ierobežotu atbildību</t>
  </si>
  <si>
    <t>110000052</t>
  </si>
  <si>
    <t>Auguste Rita - ģimenes ārsta un bērnu neirologa prakse</t>
  </si>
  <si>
    <t>600200022</t>
  </si>
  <si>
    <t>AULEJAS FELDŠERU-AKUŠIERU PUNKTS, Krāslavas novada Aulejas pagasta pārvalde</t>
  </si>
  <si>
    <t>740200018</t>
  </si>
  <si>
    <t>Ausmas Balodes ģimenes ārsta doktorāts, Sabiedrība ar ierobežotu atbildību</t>
  </si>
  <si>
    <t>090075415</t>
  </si>
  <si>
    <t>Aveniņa Ieva - ģimenes ārsta prakse</t>
  </si>
  <si>
    <t>019377409</t>
  </si>
  <si>
    <t>Averina Svetlana - ģimenes ārsta un internista prakse</t>
  </si>
  <si>
    <t>640600003</t>
  </si>
  <si>
    <t>Avots Elmārs - ģimenes ārsta prakse</t>
  </si>
  <si>
    <t>019277430</t>
  </si>
  <si>
    <t>Ažipa Tatjana - ģimenes ārsta prakse</t>
  </si>
  <si>
    <t>800600003</t>
  </si>
  <si>
    <t>Ā.Ancānes ģimenes ārsta prakse, SIA</t>
  </si>
  <si>
    <t>621200005</t>
  </si>
  <si>
    <t>Āboliņš Mārtiņš - ģimenes ārsta un internista prakse</t>
  </si>
  <si>
    <t>660200016</t>
  </si>
  <si>
    <t>Āboltiņš Ilgarts - ģimenes ārsta prakse</t>
  </si>
  <si>
    <t>807600001</t>
  </si>
  <si>
    <t>Āne Ausma - ģimenes ārsta prakse</t>
  </si>
  <si>
    <t>170075444</t>
  </si>
  <si>
    <t>āp DOCTUS, SIA</t>
  </si>
  <si>
    <t>170075409</t>
  </si>
  <si>
    <t>āp SANUS, SIA</t>
  </si>
  <si>
    <t>804475401</t>
  </si>
  <si>
    <t>Ārsta Nams, Sabiedrība ar ierobežotu atbildību</t>
  </si>
  <si>
    <t>010065409</t>
  </si>
  <si>
    <t>ĀRSTES I.RAČINSKAS PRIVĀTPRAKSE, Irinas Račinskas Rīgas individuālais uzņēmums medicīniskā firma</t>
  </si>
  <si>
    <t>010000418</t>
  </si>
  <si>
    <t>Ārstes Mudītes Zvaigznes prakse, SIA</t>
  </si>
  <si>
    <t>760200022</t>
  </si>
  <si>
    <t>Ārstes Vaivodes prakse Preiļos, SIA</t>
  </si>
  <si>
    <t>010001765</t>
  </si>
  <si>
    <t>Ārsts TM, Sabiedrība ar ierobežotu atbildību</t>
  </si>
  <si>
    <t>807665201</t>
  </si>
  <si>
    <t>Ārstu prakse "Mazcena 21", Sabiedrība ar ierobežotu atbildību</t>
  </si>
  <si>
    <t>740600012</t>
  </si>
  <si>
    <t>Ārstu prakse AiMed, Sabiedrība ar ierobežotu atbildību</t>
  </si>
  <si>
    <t>804900005</t>
  </si>
  <si>
    <t>Ārstu privātprakse "SVĪRE PLUS", Sabiedrība ar ierobežotu atbildību</t>
  </si>
  <si>
    <t>961600012</t>
  </si>
  <si>
    <t>B. Kalniņas ģimenes ārsta prakse, Sabiedrība ar ierobežotu atbildību</t>
  </si>
  <si>
    <t>050077451</t>
  </si>
  <si>
    <t>Babule Alīna - ģimenes ārsta prakse</t>
  </si>
  <si>
    <t>546700010</t>
  </si>
  <si>
    <t>Baholdina Anastasija - ģimenes ārsta prakse</t>
  </si>
  <si>
    <t>360200065</t>
  </si>
  <si>
    <t>Baibas Koševares ģimenes ārsta prakse, SIA</t>
  </si>
  <si>
    <t>740200038</t>
  </si>
  <si>
    <t>Baika Anita - ģimenes ārsta, internista un kardiologa  ārsta prakse</t>
  </si>
  <si>
    <t>019477413</t>
  </si>
  <si>
    <t>Baldiņa Maija - ģimenes ārsta prakse</t>
  </si>
  <si>
    <t>019275440</t>
  </si>
  <si>
    <t>Balmane Margarita - ģimenes ārsta prakse</t>
  </si>
  <si>
    <t>800800022</t>
  </si>
  <si>
    <t>Baložu doktorāts, SIA</t>
  </si>
  <si>
    <t>880200015</t>
  </si>
  <si>
    <t>Baltā Sarmīte - ģimenes ārsta un arodveselības un arodslimību ārsta prakse</t>
  </si>
  <si>
    <t>050000159</t>
  </si>
  <si>
    <t>Baltruševiča Irēna - ģimenes ārsta prakse</t>
  </si>
  <si>
    <t>170000171</t>
  </si>
  <si>
    <t>Baranovs Aleksejs - ģimenes ārsta un internista prakse</t>
  </si>
  <si>
    <t>380200008</t>
  </si>
  <si>
    <t>Baranovska Ārija - ģimenes ārsta prakse</t>
  </si>
  <si>
    <t>170075441</t>
  </si>
  <si>
    <t>Basenko Ludmila - ģimenes ārsta prakse</t>
  </si>
  <si>
    <t>761200007</t>
  </si>
  <si>
    <t>Baumane Anita - ģimenes ārsta prakse</t>
  </si>
  <si>
    <t>019177441</t>
  </si>
  <si>
    <t>Baumane Maija - ģimenes ārsta prakse</t>
  </si>
  <si>
    <t>019275438</t>
  </si>
  <si>
    <t>Bažbauere Ināra - ģimenes ārsta prakse</t>
  </si>
  <si>
    <t>250000171</t>
  </si>
  <si>
    <t>Beātes Salenieces Ģimenes ārsta prakse, Sabiedrība ar ierobežotu atbildību</t>
  </si>
  <si>
    <t>019175414</t>
  </si>
  <si>
    <t>Beijere Līga - ģimenes ārsta prakse</t>
  </si>
  <si>
    <t>546700009</t>
  </si>
  <si>
    <t>Beires prakse, Sabiedrība ar ierobežotu atbildību</t>
  </si>
  <si>
    <t>360200053</t>
  </si>
  <si>
    <t>BEJAS FELDŠERU VECMĀŠU PUNKTS, ALŪKSNES NOVADA PAŠVALDĪBA</t>
  </si>
  <si>
    <t>010001794</t>
  </si>
  <si>
    <t>Bekker medical, SIA</t>
  </si>
  <si>
    <t>801200004</t>
  </si>
  <si>
    <t>Beķe Gundega - ģimenes ārsta prakse</t>
  </si>
  <si>
    <t>740600006</t>
  </si>
  <si>
    <t>Beļauniece Ingrīda - ģimenes ārsta prakse</t>
  </si>
  <si>
    <t>019477435</t>
  </si>
  <si>
    <t>Beļēviča Ināra - ģimenes ārsta prakse</t>
  </si>
  <si>
    <t>420200003</t>
  </si>
  <si>
    <t>Berga Anita - ģimenes ārsta prakse</t>
  </si>
  <si>
    <t>250000017</t>
  </si>
  <si>
    <t>Berga Rudīte - ģimenes ārsta prakse</t>
  </si>
  <si>
    <t>888300003</t>
  </si>
  <si>
    <t>Berga Ruta -ģimenes ārsta prakse</t>
  </si>
  <si>
    <t>460200049</t>
  </si>
  <si>
    <t>Bergmane Anita - ģimenes ārsta prakse</t>
  </si>
  <si>
    <t>130000042</t>
  </si>
  <si>
    <t>Bergmane Ilze - ģimenes ārsta prakse</t>
  </si>
  <si>
    <t>019177445</t>
  </si>
  <si>
    <t>Berkoviča Irina - ģimenes ārsta prakse</t>
  </si>
  <si>
    <t>019575415</t>
  </si>
  <si>
    <t>Berķe-Berga Laimdota - ģimenes ārsta prakse</t>
  </si>
  <si>
    <t>010000030</t>
  </si>
  <si>
    <t>Berliņa Vita - ģimenes ārsta prakse</t>
  </si>
  <si>
    <t>130077413</t>
  </si>
  <si>
    <t>Bernāne Anna Vilhelmīne - ārsta prakse pediatrijā</t>
  </si>
  <si>
    <t>010001348</t>
  </si>
  <si>
    <t>Bessudnova Ludmila - ģimenes ārsta prakse</t>
  </si>
  <si>
    <t>460800009</t>
  </si>
  <si>
    <t>Bēnes doktorāts, Sabiedrība ar ierobežotu atbildību</t>
  </si>
  <si>
    <t>019475409</t>
  </si>
  <si>
    <t>Bērsone Līga - ģimenes ārsta prakse</t>
  </si>
  <si>
    <t>660200032</t>
  </si>
  <si>
    <t>Bērziņa Anita - ģimenes ārsta prakse un ārsta prakse vispārējā ultrasonogrāfijas metodē</t>
  </si>
  <si>
    <t>560200001</t>
  </si>
  <si>
    <t>Bērziņa Baiba - ģimenes ārsta prakse</t>
  </si>
  <si>
    <t>740200068</t>
  </si>
  <si>
    <t>Bērziņa Gaida - ģimenes ārsta prakse</t>
  </si>
  <si>
    <t>250000108</t>
  </si>
  <si>
    <t>Bērziņa Inga - ģimenes ārsta prakse</t>
  </si>
  <si>
    <t>540200018</t>
  </si>
  <si>
    <t>Bērziņa Maruta - ģimenes ārsta prakse</t>
  </si>
  <si>
    <t>807600007</t>
  </si>
  <si>
    <t>Bērziņa Valda - ģimenes ārsta prakse</t>
  </si>
  <si>
    <t>801400006</t>
  </si>
  <si>
    <t>Bērziņa Vēsma - ģimenes ārsta prakse</t>
  </si>
  <si>
    <t>019275426</t>
  </si>
  <si>
    <t>Bērziņa Zane - ģimenes ārsta prakse</t>
  </si>
  <si>
    <t>801400009</t>
  </si>
  <si>
    <t>Bērziņš Aivars - ģimenes ārsta prakse</t>
  </si>
  <si>
    <t>900200010</t>
  </si>
  <si>
    <t>Bētiņa Lilita - ģimenes ārsta un arodveselības un arodslimību ārsta prakse</t>
  </si>
  <si>
    <t>440200005</t>
  </si>
  <si>
    <t>Bicāns Juris -ģimenes ārsta prakse</t>
  </si>
  <si>
    <t>941600006</t>
  </si>
  <si>
    <t>BILSKAS FELDŠERU PUNKTS, Smiltenes novada dome</t>
  </si>
  <si>
    <t>647900003</t>
  </si>
  <si>
    <t>Birzniece Daiga - ģimenes ārsta un arodveselības un arodslimību ārsta prakse</t>
  </si>
  <si>
    <t>808400004</t>
  </si>
  <si>
    <t>Birzniece-Bērziņa Kristīne - ģimenes ārsta prakse</t>
  </si>
  <si>
    <t>050075430</t>
  </si>
  <si>
    <t>Biserova Gaļina - ģimenes ārsta prakse</t>
  </si>
  <si>
    <t>840200017</t>
  </si>
  <si>
    <t>Bitmane Maija - ārsta internista prakse</t>
  </si>
  <si>
    <t>840200075</t>
  </si>
  <si>
    <t>Bīlāne Līga - ģimenes ārsta prakse</t>
  </si>
  <si>
    <t>019375422</t>
  </si>
  <si>
    <t>Blaua Silva - ģimenes ārsta prakse</t>
  </si>
  <si>
    <t>019575416</t>
  </si>
  <si>
    <t>Blāze Dana - ģimenes ārsta prakse</t>
  </si>
  <si>
    <t>880200006</t>
  </si>
  <si>
    <t>Blese Ingrīda - ģimenes ārsta prakse</t>
  </si>
  <si>
    <t>880200010</t>
  </si>
  <si>
    <t>Blese Pēteris - ģimenes ārsta prakse</t>
  </si>
  <si>
    <t>941600005</t>
  </si>
  <si>
    <t>BLOMES PAGASTA FELDŠERU - VECMĀŠU PUNKTS, Smiltenes novada dome</t>
  </si>
  <si>
    <t>649300005</t>
  </si>
  <si>
    <t>Blumberga Ilona - ģimenes ārsta un arodveselības un arodslimību ārsta prakse</t>
  </si>
  <si>
    <t>270000011</t>
  </si>
  <si>
    <t>Blūma Olga - ģimenes ārsta prakse</t>
  </si>
  <si>
    <t>019675406</t>
  </si>
  <si>
    <t>Bogdanova Gaļina - ģimenes ārsta prakse</t>
  </si>
  <si>
    <t>440800008</t>
  </si>
  <si>
    <t>Bogdanovičs Artūrs - ģimenes ārsta un internista prakse</t>
  </si>
  <si>
    <t>050077469</t>
  </si>
  <si>
    <t>Bojarova Gaļina - ārsta prakse pediatrijā</t>
  </si>
  <si>
    <t>110000076</t>
  </si>
  <si>
    <t>Boķis Guntars - ģimenes ārsta prakse</t>
  </si>
  <si>
    <t>801200011</t>
  </si>
  <si>
    <t>Bondare Krista - ģimenes ārsta prakse</t>
  </si>
  <si>
    <t>019275418</t>
  </si>
  <si>
    <t>Bordovskis Jurijs - ģimenes ārsta prakse</t>
  </si>
  <si>
    <t>740200036</t>
  </si>
  <si>
    <t>Boreiko Silvija - ģimenes ārsta un pediatra prakse</t>
  </si>
  <si>
    <t>210075424</t>
  </si>
  <si>
    <t>Boroduļins Mihails - ģimenes ārsta prakse</t>
  </si>
  <si>
    <t>400200006</t>
  </si>
  <si>
    <t>Bosko Marija - ģimenes ārsta prakse</t>
  </si>
  <si>
    <t>705500008</t>
  </si>
  <si>
    <t>Braķe Aina - ģimenes ārsta prakse</t>
  </si>
  <si>
    <t>170075411</t>
  </si>
  <si>
    <t>Brauna Anita - ģimenes ārsta un arodveselības un arodslimību ārsta prakse</t>
  </si>
  <si>
    <t>019575427</t>
  </si>
  <si>
    <t>Breča Ilze - ģimenes ārsta un pediatra prakse</t>
  </si>
  <si>
    <t>019475413</t>
  </si>
  <si>
    <t>Briede Inese - ģimenes ārsta prakse</t>
  </si>
  <si>
    <t>427300006</t>
  </si>
  <si>
    <t>Briģis Jānis - ģimenes ārsta un arodveselības un arodslimību ārsta prakse</t>
  </si>
  <si>
    <t>010000974</t>
  </si>
  <si>
    <t>Broka Zane - ģimenes ārsta prakse</t>
  </si>
  <si>
    <t>561800006</t>
  </si>
  <si>
    <t>Broniča Sandra - ģimenes ārsta prakse</t>
  </si>
  <si>
    <t>170075446</t>
  </si>
  <si>
    <t>Brundzule Ieva - ģimenes ārsta un arodveselības un arodslimību ārsta prakse</t>
  </si>
  <si>
    <t>010001547</t>
  </si>
  <si>
    <t>Brūkle Līga - ģimenes ārsta prakse</t>
  </si>
  <si>
    <t>010000347</t>
  </si>
  <si>
    <t>Bubenko Ludmila - ģimenes ārsta prakse</t>
  </si>
  <si>
    <t>010000126</t>
  </si>
  <si>
    <t>Bubins Igors - ģimenes ārsta prakse</t>
  </si>
  <si>
    <t>090000024</t>
  </si>
  <si>
    <t>Budrēvica Ingrīda - ārsta prakse pediatrijā</t>
  </si>
  <si>
    <t>705500006</t>
  </si>
  <si>
    <t>Budze Līga - ģimenes ārsta prakse</t>
  </si>
  <si>
    <t>010000001</t>
  </si>
  <si>
    <t>Buldakova Nataļja - ģimenes ārsta prakse</t>
  </si>
  <si>
    <t>130000081</t>
  </si>
  <si>
    <t>Bulduru Doktorāts, Sabiedrība ar ierobežotu atbildību</t>
  </si>
  <si>
    <t>641600007</t>
  </si>
  <si>
    <t>BUNKAS FELDŠERU PUNKTS, PRIEKULES NOVADA DOME</t>
  </si>
  <si>
    <t>019475424</t>
  </si>
  <si>
    <t>Burova Leonora - ģimenes ārsta prakse</t>
  </si>
  <si>
    <t>170075417</t>
  </si>
  <si>
    <t>Butramjevs Dmitrijs - ģimenes ārsta prakse</t>
  </si>
  <si>
    <t>400200002</t>
  </si>
  <si>
    <t>Butule Vilma - ģimenes ārsta prakse</t>
  </si>
  <si>
    <t>624275402</t>
  </si>
  <si>
    <t>Būmeistere Lija - ģimenes ārsta prakse</t>
  </si>
  <si>
    <t>620200025</t>
  </si>
  <si>
    <t>Cakule Gita - ģimenes ārsta prakse</t>
  </si>
  <si>
    <t>640600022</t>
  </si>
  <si>
    <t>Capļina Violeta - ģimenes ārstu prakse</t>
  </si>
  <si>
    <t>170075427</t>
  </si>
  <si>
    <t>Cābele Dace - ģimenes ārsta prakse</t>
  </si>
  <si>
    <t>360800002</t>
  </si>
  <si>
    <t>Celenbergs Jurijs - ģimenes ārsta prakse</t>
  </si>
  <si>
    <t>170075405</t>
  </si>
  <si>
    <t>Celma Violeta - ģimenes ārsta prakse</t>
  </si>
  <si>
    <t>800600005</t>
  </si>
  <si>
    <t>Celmiņa Ināra - ģimenes ārsta prakse</t>
  </si>
  <si>
    <t>090065204</t>
  </si>
  <si>
    <t>CENTRA DOKTORĀTS, Sabiedrība ar ierobežotu atbildību</t>
  </si>
  <si>
    <t>010001496</t>
  </si>
  <si>
    <t>Centrālais doktorāts, Sabiedrība ar ierobežotu atbildību</t>
  </si>
  <si>
    <t>010001190</t>
  </si>
  <si>
    <t>Ceriņa Iveta - ģimenes ārsta prakse</t>
  </si>
  <si>
    <t>980200009</t>
  </si>
  <si>
    <t>Cērpa Ilva - ģimenes ārsta un arodveselības un arodslimību ārsta prakse</t>
  </si>
  <si>
    <t>010001488</t>
  </si>
  <si>
    <t>Cibule Dace - ģimenes ārsta un internista prakse</t>
  </si>
  <si>
    <t>010000459</t>
  </si>
  <si>
    <t>Cingele Aija - ģimenes ārsta prakse</t>
  </si>
  <si>
    <t>900200025</t>
  </si>
  <si>
    <t>Cinkus Vēsma -ģimenes ārsta prakse</t>
  </si>
  <si>
    <t>409500005</t>
  </si>
  <si>
    <t>Cirša Aija - ģimenes ārsta prakse</t>
  </si>
  <si>
    <t>460200008</t>
  </si>
  <si>
    <t>Cīrule Iveta - ģimenes ārsta prakse</t>
  </si>
  <si>
    <t>680200037</t>
  </si>
  <si>
    <t>Cvetkova Anna - ģimenes ārsta prakse</t>
  </si>
  <si>
    <t>010001814</t>
  </si>
  <si>
    <t>Cvetkova Viktorija - ģimenes ārsta prakse</t>
  </si>
  <si>
    <t>210075422</t>
  </si>
  <si>
    <t>Čaika Natālija - ģimenes ārsta, endokrinologa, arodveselības un arodslimību ārsta prakse</t>
  </si>
  <si>
    <t>110000021</t>
  </si>
  <si>
    <t>Čaupjonoka Ilona -ģimenes ārsta prakse</t>
  </si>
  <si>
    <t>050075407</t>
  </si>
  <si>
    <t>Čiekuru Doktorāts, SIA</t>
  </si>
  <si>
    <t>270075402</t>
  </si>
  <si>
    <t>Čipiga Rozālija - ģimenes ārsta prakse</t>
  </si>
  <si>
    <t>440200008</t>
  </si>
  <si>
    <t>Čivkule Iveta - ģimenes ārsta prakse</t>
  </si>
  <si>
    <t>019475425</t>
  </si>
  <si>
    <t>Čodere Edīte - ģimenes ārsta prakse</t>
  </si>
  <si>
    <t>019375434</t>
  </si>
  <si>
    <t>Čubukova Irina - ģimenes ārsta prakse</t>
  </si>
  <si>
    <t>880200004</t>
  </si>
  <si>
    <t>Čudere Anna - ārsta prakse pediatrijā un bērnu neiroloģijā</t>
  </si>
  <si>
    <t>019475419</t>
  </si>
  <si>
    <t>Čukurs Āris - ģimenes ārsta prakse</t>
  </si>
  <si>
    <t>019177432</t>
  </si>
  <si>
    <t>Čurilova Tatjana - ģimenes ārsta prakse</t>
  </si>
  <si>
    <t>019575405</t>
  </si>
  <si>
    <t>D. Ļūļes ārsta prakse, Sabiedrība ar ierobežotu atbildību</t>
  </si>
  <si>
    <t>130075415</t>
  </si>
  <si>
    <t>D.Pakalniņas Ģimenes ārsta prakse, Sabiedrība ar ierobežotu atbildību</t>
  </si>
  <si>
    <t>019575431</t>
  </si>
  <si>
    <t>D.Pastares prakse, Sabiedrība ar ierobežotu atbildību</t>
  </si>
  <si>
    <t>740200031</t>
  </si>
  <si>
    <t>Daces Roskas ģimenes ārsta prakse, SIA</t>
  </si>
  <si>
    <t>900200052</t>
  </si>
  <si>
    <t>DACES RUNDĀNES ĢĀP, Individuālais komersants</t>
  </si>
  <si>
    <t>019177464</t>
  </si>
  <si>
    <t>Daces Tuzikas ārsta prakse, Sabiedrība ar ierobežotu atbildību</t>
  </si>
  <si>
    <t>010001878</t>
  </si>
  <si>
    <t>Dagnijas Purlīces ģimenes ārsta prakse, Sabiedrība ar ierobežotu atbildību</t>
  </si>
  <si>
    <t>800800012</t>
  </si>
  <si>
    <t>Daigas Āboltiņas ģimenes ārsta prakse, Sabiedrība ar ierobežotu atbildību</t>
  </si>
  <si>
    <t>360200063</t>
  </si>
  <si>
    <t>Daina Med, SIA</t>
  </si>
  <si>
    <t>090075404</t>
  </si>
  <si>
    <t>Dainas Vaivodes ģimenes ārsta prakse, Sabiedrība ar ierobežotu atbildību</t>
  </si>
  <si>
    <t>010000361</t>
  </si>
  <si>
    <t>Dakteres Spēlītes ārsta prakse, Sabiedrība ar ierobežotu atbildību</t>
  </si>
  <si>
    <t>640600006</t>
  </si>
  <si>
    <t>DAKTERIS IMANTS, SIA</t>
  </si>
  <si>
    <t>019477454</t>
  </si>
  <si>
    <t>DAKTERIS, Sabiedrība ar ierobežotu atbildību</t>
  </si>
  <si>
    <t>400200015</t>
  </si>
  <si>
    <t>Dalbiņa Ināra - ģimenes ārsta prakse</t>
  </si>
  <si>
    <t>700200024</t>
  </si>
  <si>
    <t>DAMIA, Sabiedrība ar ierobežotu atbildību</t>
  </si>
  <si>
    <t>780200006</t>
  </si>
  <si>
    <t>Daņilova Jeļena - ģimenes ārsta prakse</t>
  </si>
  <si>
    <t>740200042</t>
  </si>
  <si>
    <t>Daukšte Inese - ģimenes ārsta prakse</t>
  </si>
  <si>
    <t>700200022</t>
  </si>
  <si>
    <t>DECIMA, SIA</t>
  </si>
  <si>
    <t>010000414</t>
  </si>
  <si>
    <t>Demčenkova Ņina - ģimenes ārsta prakse</t>
  </si>
  <si>
    <t>010000072</t>
  </si>
  <si>
    <t>Demidova Larisa - ģimenes ārsta prakse</t>
  </si>
  <si>
    <t>250000024</t>
  </si>
  <si>
    <t>DH prakse, SIA</t>
  </si>
  <si>
    <t>010001504</t>
  </si>
  <si>
    <t>Dimenšteins Pāvels - ģimenes ārsta prakse</t>
  </si>
  <si>
    <t>421200002</t>
  </si>
  <si>
    <t>Dinas Puhartes doktorāts, SIA</t>
  </si>
  <si>
    <t>941800007</t>
  </si>
  <si>
    <t>Ditas Pīlātes ģimenes ārsta prakse, Sabiedrība ar ierobežotu atbildību</t>
  </si>
  <si>
    <t>800800039</t>
  </si>
  <si>
    <t>Ditas Zeltiņas ārsta prakse, SIA</t>
  </si>
  <si>
    <t>019575409</t>
  </si>
  <si>
    <t>Dīriņa Vija - ģimenes ārsta prakse</t>
  </si>
  <si>
    <t>110000004</t>
  </si>
  <si>
    <t>Dobulāne Tatjana - ģimenes ārsta prakse</t>
  </si>
  <si>
    <t>460800011</t>
  </si>
  <si>
    <t>Dobžanska Ināra - ārsta prakse pediatrijā</t>
  </si>
  <si>
    <t>701800005</t>
  </si>
  <si>
    <t>Dokāne Nelija - ģimenes ārsta prakse</t>
  </si>
  <si>
    <t>010001378</t>
  </si>
  <si>
    <t>DOKTORĀTS "BERĢI", SIA</t>
  </si>
  <si>
    <t>960200002</t>
  </si>
  <si>
    <t>DOKTORĀTS "KALMES", Sabiedrība ar ierobežotu atbildību</t>
  </si>
  <si>
    <t>019364004</t>
  </si>
  <si>
    <t>DOKTORĀTS ANIMA, Sabiedrība ar ierobežotu atbildību</t>
  </si>
  <si>
    <t>270065201</t>
  </si>
  <si>
    <t>DOKTORĀTS ELITE, Medicīnas sabiedrība ar ierobežotu atbildību</t>
  </si>
  <si>
    <t>019275431</t>
  </si>
  <si>
    <t>Dombrovska Ineta - ģimenes ārsta un pediatra prakse</t>
  </si>
  <si>
    <t>019575413</t>
  </si>
  <si>
    <t>Doncova Valentīna - ģimenes ārsta prakse</t>
  </si>
  <si>
    <t>780200002</t>
  </si>
  <si>
    <t>Doroško Ingrīda - ģimenes ārsta prakse</t>
  </si>
  <si>
    <t>805277402</t>
  </si>
  <si>
    <t>Dr. A.Šmitiņas privātprakse, SIA</t>
  </si>
  <si>
    <t>640800004</t>
  </si>
  <si>
    <t>Dr. Būmanes ģimenes ārsta prakse, SIA</t>
  </si>
  <si>
    <t>801600061</t>
  </si>
  <si>
    <t>Dr. I.Bergas veselības &amp; konsultāciju centrs, SIA</t>
  </si>
  <si>
    <t>801600079</t>
  </si>
  <si>
    <t>Dr. Ilzes Leimanes ģimenes ārstes prakse, SIA</t>
  </si>
  <si>
    <t>010001486</t>
  </si>
  <si>
    <t>Dr. Jūlija Lazutina, SIA</t>
  </si>
  <si>
    <t>010001933</t>
  </si>
  <si>
    <t>Dr.Aļonas prakse, Sabiedrība ar ierobežotu atbildību</t>
  </si>
  <si>
    <t>170000138</t>
  </si>
  <si>
    <t>Dr.Rudzītes ārsta prakse, Sabiedrība ar ierobežotu atbildību</t>
  </si>
  <si>
    <t>741400028</t>
  </si>
  <si>
    <t>Dr.Rukmanes ģimenes ārsta prakse, Sabiedrība ar ierobežotu atbildību</t>
  </si>
  <si>
    <t>621200012</t>
  </si>
  <si>
    <t>Dr.Rutas Vinteres prakse, SIA</t>
  </si>
  <si>
    <t>010001498</t>
  </si>
  <si>
    <t>Draška Rita - ģimenes ārsta prakse</t>
  </si>
  <si>
    <t>660200034</t>
  </si>
  <si>
    <t>Drāzniece Viktorija - ģimenes ārsta prakse</t>
  </si>
  <si>
    <t>270077408</t>
  </si>
  <si>
    <t>Dreimane Maruta - ģimenes ārsta un pediatra prakse</t>
  </si>
  <si>
    <t>019175422</t>
  </si>
  <si>
    <t>Drēmane Liene - ģimenes ārsta prakse</t>
  </si>
  <si>
    <t>840200059</t>
  </si>
  <si>
    <t>DRUVAS DOKTORĀTS, SIA</t>
  </si>
  <si>
    <t>500200043</t>
  </si>
  <si>
    <t>DRUVIENAS FELDŠERU-VECMĀŠU PUNKTS, Gulbenes novada Druvienas pagasta pārvalde</t>
  </si>
  <si>
    <t>840200051</t>
  </si>
  <si>
    <t>Dubra Malda - ģimenes ārsta prakse</t>
  </si>
  <si>
    <t>050077448</t>
  </si>
  <si>
    <t>Dunavecka Olga - ģimenes ārsta prakse</t>
  </si>
  <si>
    <t>130075409</t>
  </si>
  <si>
    <t>Dundure Anita - ģimenes ārsta prakse</t>
  </si>
  <si>
    <t>540200025</t>
  </si>
  <si>
    <t>Dzalbs Ainis - ģimenes ārsta un internista prakse</t>
  </si>
  <si>
    <t>801000019</t>
  </si>
  <si>
    <t>Dzene Sanita - ģimenes ārsta prakse</t>
  </si>
  <si>
    <t>010064111</t>
  </si>
  <si>
    <t>Dziedniecība, Sabiedrība ar ierobežotu atbildību</t>
  </si>
  <si>
    <t>019675409</t>
  </si>
  <si>
    <t>Dziļuma Ilze - ģimenes ārsta prakse</t>
  </si>
  <si>
    <t>090000103</t>
  </si>
  <si>
    <t>E.Maigones ārsta prakse, SIA</t>
  </si>
  <si>
    <t>010001289</t>
  </si>
  <si>
    <t>Edītes Krūmiņas ģimenes ārsta prakse, Sabiedrība ar ierobežotu atbildību</t>
  </si>
  <si>
    <t>110000008</t>
  </si>
  <si>
    <t>Eglīte Anita - ģimenes ārsta prakse</t>
  </si>
  <si>
    <t>326100001</t>
  </si>
  <si>
    <t>Eglīte Daina - ģimenes ārsta prakse</t>
  </si>
  <si>
    <t>019477407</t>
  </si>
  <si>
    <t>Eglīte Vilhelmīne - ģimenes ārsta prakse</t>
  </si>
  <si>
    <t>560200004</t>
  </si>
  <si>
    <t>Eiduks Ivars - ģimenes ārsta prakse</t>
  </si>
  <si>
    <t>019577414</t>
  </si>
  <si>
    <t>Eihmane Inta - ģimenes ārsta prakse</t>
  </si>
  <si>
    <t>560800002</t>
  </si>
  <si>
    <t>Elekse Edīte - ģimenes ārsta prakse</t>
  </si>
  <si>
    <t>130000032</t>
  </si>
  <si>
    <t>Elksne Ināra - ģimenes ārsta prakse</t>
  </si>
  <si>
    <t>010000372</t>
  </si>
  <si>
    <t>Elksne Livija - ģimenes ārsta prakse</t>
  </si>
  <si>
    <t>050075413</t>
  </si>
  <si>
    <t>Elksniņa Bronislava - ģimenes ārsta prakse</t>
  </si>
  <si>
    <t>019577405</t>
  </si>
  <si>
    <t>Ellas Šatalovas ģimenes ārsta un pediatra prakse, SIA</t>
  </si>
  <si>
    <t>424700008</t>
  </si>
  <si>
    <t>Elmere Olita - ģimenes ārsta prakse</t>
  </si>
  <si>
    <t>326100004</t>
  </si>
  <si>
    <t>Elste Anda - ģimenes ārsta prakse</t>
  </si>
  <si>
    <t>460800008</t>
  </si>
  <si>
    <t>Erniņa Maruta - ģimenes ārsta un arodveselības un arodslimību ārsta prakse</t>
  </si>
  <si>
    <t>781800017</t>
  </si>
  <si>
    <t>ES-ģimenes ārsta prakse, Sabiedrība ar ierobežotu atbildību</t>
  </si>
  <si>
    <t>010001510</t>
  </si>
  <si>
    <t>ESI SPIRGTS, SIA</t>
  </si>
  <si>
    <t>840200031</t>
  </si>
  <si>
    <t>EZERES DOKTORĀTS, SIA</t>
  </si>
  <si>
    <t>090000004</t>
  </si>
  <si>
    <t>Ērikas Borisovas ģimenes ārsta prakse, Sabiedrība ar ierobežotu atbildību</t>
  </si>
  <si>
    <t>019177429</t>
  </si>
  <si>
    <t>Farafonova Marina - ģimenes ārsta prakse</t>
  </si>
  <si>
    <t>780200003</t>
  </si>
  <si>
    <t>Fedotova Antoņina - ģimenes ārsta prakse</t>
  </si>
  <si>
    <t>210000073</t>
  </si>
  <si>
    <t>Filimonovs Oļegs - ģimenes ārsta prakse</t>
  </si>
  <si>
    <t>210075411</t>
  </si>
  <si>
    <t>Fjodorova Inga - ģimenes ārsta prakse</t>
  </si>
  <si>
    <t>010000236</t>
  </si>
  <si>
    <t>Fjodorova Natalija - ģimenes ārsta prakse</t>
  </si>
  <si>
    <t>010001649</t>
  </si>
  <si>
    <t>Fotiadu Nataļja - ģimenes ārsta prakse</t>
  </si>
  <si>
    <t>019475402</t>
  </si>
  <si>
    <t>Fradinas Tatjanas ģimenes ārsta prakse, SIA</t>
  </si>
  <si>
    <t>170075413</t>
  </si>
  <si>
    <t>Francisti Vera - ģimenes ārsta prakse</t>
  </si>
  <si>
    <t>806900002</t>
  </si>
  <si>
    <t>Freibergs Aivars - ģimenes ārsta prakse</t>
  </si>
  <si>
    <t>010000455</t>
  </si>
  <si>
    <t>Freimane Liene - ģimenes ārsta prakse</t>
  </si>
  <si>
    <t>010000506</t>
  </si>
  <si>
    <t>Freimanis Ilārs - ģimenes ārsta prakse</t>
  </si>
  <si>
    <t>019475411</t>
  </si>
  <si>
    <t>Frīdenberga Aslēra - ģimenes ārsta prakse</t>
  </si>
  <si>
    <t>019375413</t>
  </si>
  <si>
    <t>Frīdvalde Anita - ģimenes ārsta prakse</t>
  </si>
  <si>
    <t>010000142</t>
  </si>
  <si>
    <t>Frolova Tatjana  - ģimenes ārsta un pediatra prakse</t>
  </si>
  <si>
    <t>540200027</t>
  </si>
  <si>
    <t>G. Šmites ģimenes ārsta prakse, SIA</t>
  </si>
  <si>
    <t>660200017</t>
  </si>
  <si>
    <t>G.Ozolas ģimenes ārsta prakse, Sabiedrība ar ierobežotu atbildību</t>
  </si>
  <si>
    <t>804400025</t>
  </si>
  <si>
    <t>G.Veides ģimenes ārsta prakse, SIA</t>
  </si>
  <si>
    <t>010001376</t>
  </si>
  <si>
    <t>Gacka Anda - ģimenes ārsta prakse</t>
  </si>
  <si>
    <t>019375403</t>
  </si>
  <si>
    <t>Gailīte Agita - ģimenes ārsta prakse</t>
  </si>
  <si>
    <t>420200008</t>
  </si>
  <si>
    <t>Gailīte Dzintra - ģimenes ārsta prakse</t>
  </si>
  <si>
    <t>806000001</t>
  </si>
  <si>
    <t>Ganus Anita - ģimenes ārsta prakse</t>
  </si>
  <si>
    <t>801800003</t>
  </si>
  <si>
    <t>Ganus Imants - ģimenes ārsta prakse</t>
  </si>
  <si>
    <t>420200064</t>
  </si>
  <si>
    <t>Gārša Inese - ārsta prakse pediatrijā</t>
  </si>
  <si>
    <t>010000327</t>
  </si>
  <si>
    <t>Geletko Tatjana - ģimenes ārsta prakse</t>
  </si>
  <si>
    <t>010001784</t>
  </si>
  <si>
    <t>GEMMA doktorāts, SIA</t>
  </si>
  <si>
    <t>130000076</t>
  </si>
  <si>
    <t>Gerasimova Ella - ģimenes ārsta prakse</t>
  </si>
  <si>
    <t>019375431</t>
  </si>
  <si>
    <t>Gizatullina Nataļja - ģimenes ārsta prakse</t>
  </si>
  <si>
    <t>270000079</t>
  </si>
  <si>
    <t>Goba Eva - ārsta prakse pediatrijā un fizikālā un rehabilitācijas medicīnā</t>
  </si>
  <si>
    <t>010001691</t>
  </si>
  <si>
    <t>Gončarova Larisa  - ģimenes ārsta prakse</t>
  </si>
  <si>
    <t>019475418</t>
  </si>
  <si>
    <t>Gosteva Inga - ģimenes ārsta prakse</t>
  </si>
  <si>
    <t>641600008</t>
  </si>
  <si>
    <t>GRAMZDAS FELDŠERU PUNKTS, PRIEKULES NOVADA DOME</t>
  </si>
  <si>
    <t>740200076</t>
  </si>
  <si>
    <t>Grantiņa Gunta - ārsta prakse pediatrijā</t>
  </si>
  <si>
    <t>326100011</t>
  </si>
  <si>
    <t>Grauda Dace - ģimenes ārsta prakse</t>
  </si>
  <si>
    <t>010077483</t>
  </si>
  <si>
    <t>Greditors Harijs - ģimenes ārsta un internista prakse</t>
  </si>
  <si>
    <t>019575402</t>
  </si>
  <si>
    <t>Gredzena Aija - ģimenes ārsta prakse</t>
  </si>
  <si>
    <t>840200034</t>
  </si>
  <si>
    <t>Grigale Ilga - ģimenes ārsta prakse</t>
  </si>
  <si>
    <t>400200012</t>
  </si>
  <si>
    <t>Grigaļūne Iveta - ģimenes ārsta un arodveselības un arodslimību ārsta prakse</t>
  </si>
  <si>
    <t>019675412</t>
  </si>
  <si>
    <t>Grigorenko Nataļja - ģimenes ārsta un arodveselības un arodslimību ārsta prakse</t>
  </si>
  <si>
    <t>840200012</t>
  </si>
  <si>
    <t>Grikmane Ligita - ģimenes ārsta prakse</t>
  </si>
  <si>
    <t>980200001</t>
  </si>
  <si>
    <t>Griķe Baiba - ģimenes ārsta prakse</t>
  </si>
  <si>
    <t>050075403</t>
  </si>
  <si>
    <t>Grincevičiene Olga - ģimenes ārsta prakse</t>
  </si>
  <si>
    <t>002000003</t>
  </si>
  <si>
    <t>Grinko Anna - ģimenes ārsta prakse</t>
  </si>
  <si>
    <t>019477442</t>
  </si>
  <si>
    <t>Griņa Nataļja - ģimenes ārsta un pediatra prakse</t>
  </si>
  <si>
    <t>050075424</t>
  </si>
  <si>
    <t>Grišāne Ingrīda - ģimenes ārsta prakse</t>
  </si>
  <si>
    <t>701800004</t>
  </si>
  <si>
    <t>Gritāne Sandra - ģimenes ārsta prakse</t>
  </si>
  <si>
    <t>130000055</t>
  </si>
  <si>
    <t>Grīga Gita - ģimenes ārsta prakse</t>
  </si>
  <si>
    <t>320200008</t>
  </si>
  <si>
    <t>Grīga Lilita - ģimenes ārsta prakse</t>
  </si>
  <si>
    <t>741000011</t>
  </si>
  <si>
    <t>Grīnberga Irēna - ģimenes ārsta prakse</t>
  </si>
  <si>
    <t>019475410</t>
  </si>
  <si>
    <t>Grīnhofa Zaiga - ģimenes ārsta prakse</t>
  </si>
  <si>
    <t>500200030</t>
  </si>
  <si>
    <t>Grīnšteine Ieva - ģimenes ārsta prakse</t>
  </si>
  <si>
    <t>901200019</t>
  </si>
  <si>
    <t>Grīnvalde Ērika - ģimenes ārsta prakse</t>
  </si>
  <si>
    <t>010000266</t>
  </si>
  <si>
    <t>Grīviņa Gita - ģimenes ārsta prakse</t>
  </si>
  <si>
    <t>050075414</t>
  </si>
  <si>
    <t>Grjazniha Ludmila - ģimenes ārsta prakse</t>
  </si>
  <si>
    <t>270000032</t>
  </si>
  <si>
    <t>Grospiņš Andis - ģimenes ārsta un arodveselības un arodslimību ārsta prakse</t>
  </si>
  <si>
    <t>440200006</t>
  </si>
  <si>
    <t>Grotkere Iveta - ģimenes ārsta prakse</t>
  </si>
  <si>
    <t>050000134</t>
  </si>
  <si>
    <t>Grunda Darja - ģimenes ārsta prakse</t>
  </si>
  <si>
    <t>250000159</t>
  </si>
  <si>
    <t>Grunte Inga - ģimenes ārsta prakse</t>
  </si>
  <si>
    <t>804400003</t>
  </si>
  <si>
    <t>GSM Medical, SIA</t>
  </si>
  <si>
    <t>010001575</t>
  </si>
  <si>
    <t>Gubska Žanna - ģimenes ārsta prakse</t>
  </si>
  <si>
    <t>407700001</t>
  </si>
  <si>
    <t>Gulbe Santa - ģimenes ārsta un arodveselības un arodslimību ārsta prakse</t>
  </si>
  <si>
    <t>321000002</t>
  </si>
  <si>
    <t>Gulbe Zigrīda Maija - ģimenes ārsta prakse</t>
  </si>
  <si>
    <t>050000162</t>
  </si>
  <si>
    <t>Guļtjajeva Irina - ģimenes ārsta prakse</t>
  </si>
  <si>
    <t>050077446</t>
  </si>
  <si>
    <t>Guļtjajeva Svetlana - ģimenes ārsta prakse</t>
  </si>
  <si>
    <t>800800034</t>
  </si>
  <si>
    <t>Guntas Āboltiņas ģimenes ārsta prakse, Sabiedrība ar ierobežotu atbildību</t>
  </si>
  <si>
    <t>420200004</t>
  </si>
  <si>
    <t>GUNTAS KAUGARES ĢIMENES ĀRSTA PRAKSE, Sabiedrība ar ierobežotu atbildību</t>
  </si>
  <si>
    <t>010000280</t>
  </si>
  <si>
    <t>Guste Maija - ģimenes ārsta prakse</t>
  </si>
  <si>
    <t>170075420</t>
  </si>
  <si>
    <t>Guste Maruta - ģimenes ārsta prakse</t>
  </si>
  <si>
    <t>801800005</t>
  </si>
  <si>
    <t>ĢAP Iveta Skurule, Sabiedrība ar ierobežotu atbildību</t>
  </si>
  <si>
    <t>019175402</t>
  </si>
  <si>
    <t>Ģēģere Vineta -ģimenes ārsta prakse</t>
  </si>
  <si>
    <t>010075415</t>
  </si>
  <si>
    <t>Ģimenes ārsta Andra Baumaņa prakse, SIA</t>
  </si>
  <si>
    <t>010064013</t>
  </si>
  <si>
    <t>ĢIMENES ĀRSTA ANDRA LASMAŅA KLĪNIKA "ALMA", Sabiedrība ar ierobežotu atbildību</t>
  </si>
  <si>
    <t>250000031</t>
  </si>
  <si>
    <t>ĢIMENES ĀRSTA INTAS AUZIŅAS PRIVĀTPRAKSE, SIA</t>
  </si>
  <si>
    <t>804465402</t>
  </si>
  <si>
    <t>ĢIMENES ĀRSTA PRAKSE, Sabiedrība ar ierobežotu atbildību</t>
  </si>
  <si>
    <t>010001967</t>
  </si>
  <si>
    <t>Ģimenes ārstu doktorāts, SIA</t>
  </si>
  <si>
    <t>010065402</t>
  </si>
  <si>
    <t>ĢIMENES ĀRSTU PRAKSE, Sabiedrība ar ierobežotu atbildību</t>
  </si>
  <si>
    <t>019275412</t>
  </si>
  <si>
    <t>Ģimenes ārstu prakse-DK, Sabiedrība ar ierobežotu atbildību</t>
  </si>
  <si>
    <t>050075441</t>
  </si>
  <si>
    <t>Hanturova Valentīna - ģimenes ārsta prakse</t>
  </si>
  <si>
    <t>010001603</t>
  </si>
  <si>
    <t>Haričeva Valērija - ģimenes ārsta prakse</t>
  </si>
  <si>
    <t>010000021</t>
  </si>
  <si>
    <t>Harmonija Plus, SIA</t>
  </si>
  <si>
    <t>010001210</t>
  </si>
  <si>
    <t>Hedvigas Kronbergas ģimenes ārsta prakse, SIA</t>
  </si>
  <si>
    <t>170064003</t>
  </si>
  <si>
    <t>HILTESTS, SIA</t>
  </si>
  <si>
    <t>010077454</t>
  </si>
  <si>
    <t>Homenko Aleksandra - ģimenes ārsta prakse</t>
  </si>
  <si>
    <t>010000442</t>
  </si>
  <si>
    <t>Hudina Vera - ārsta internista prakse</t>
  </si>
  <si>
    <t>620200040</t>
  </si>
  <si>
    <t>I. ANDERSONES ĀRSTA PRAKSE, SIA</t>
  </si>
  <si>
    <t>460200030</t>
  </si>
  <si>
    <t>I. Dūrējas ģimenes ārsta prakse, Sabiedrība ar ierobežotu atbildību</t>
  </si>
  <si>
    <t>961600008</t>
  </si>
  <si>
    <t>I. Ločmeles ārsta prakse, Sabiedrība ar ierobežotu atbildību</t>
  </si>
  <si>
    <t>010001833</t>
  </si>
  <si>
    <t>I. Menisa ģimenes ārsta prakse, Sabiedrība ar ierobežotu atbildību</t>
  </si>
  <si>
    <t>250000020</t>
  </si>
  <si>
    <t>I. RĀVIŅAS ĀRSTA PRAKSE, SIA</t>
  </si>
  <si>
    <t>010001837</t>
  </si>
  <si>
    <t>I. Smirnovas ārsta prakse, SIA</t>
  </si>
  <si>
    <t>019275436</t>
  </si>
  <si>
    <t>I. Timčenko ģimenes ārsta prakse, SIA</t>
  </si>
  <si>
    <t>010001925</t>
  </si>
  <si>
    <t>I. Veinbergas ģimenes ārsta prakse, Sabiedrība ar ierobežotu atbildību</t>
  </si>
  <si>
    <t>010001435</t>
  </si>
  <si>
    <t>I.Dūces ārsta privātprakse, Sabiedrība ar ierobežotu atbildību</t>
  </si>
  <si>
    <t>660200033</t>
  </si>
  <si>
    <t>I.Jakubaites ģimenes ārsta prakse, Sabiedrība ar ierobežotu atbildību</t>
  </si>
  <si>
    <t>010001418</t>
  </si>
  <si>
    <t>I.Kuģes ģimenes ārsta prakse, Sabiedrība ar ierobežotu atbildību</t>
  </si>
  <si>
    <t>801800015</t>
  </si>
  <si>
    <t>I.Laizānes ārsta prakse, Sabiedrība ar ierobežotu atbildību</t>
  </si>
  <si>
    <t>130000100</t>
  </si>
  <si>
    <t>I.Lielkalnes ģimenes ārsta prakse, SIA</t>
  </si>
  <si>
    <t>170075436</t>
  </si>
  <si>
    <t>I.Stoma ārsta prakse, SIA</t>
  </si>
  <si>
    <t>406435102</t>
  </si>
  <si>
    <t>Iecavas veselības centrs, Pašvaldības aģentūra</t>
  </si>
  <si>
    <t>010054109</t>
  </si>
  <si>
    <t>Iekšlietu ministrijas poliklīnika, Valsts sabiedrība ar ierobežotu atbildību</t>
  </si>
  <si>
    <t>740200026</t>
  </si>
  <si>
    <t>Ieviņš Einārs - ģimenes ārsta prakse</t>
  </si>
  <si>
    <t>701400003</t>
  </si>
  <si>
    <t>Igaune Velta - ģimenes ārsta prakse</t>
  </si>
  <si>
    <t>409500002</t>
  </si>
  <si>
    <t>Igaunis Pēteris - ģimenes ārsta prakse</t>
  </si>
  <si>
    <t>090065205</t>
  </si>
  <si>
    <t>Ilgas Lācītes privātprakse, Sabiedrība ar ierobežotu atbildību</t>
  </si>
  <si>
    <t>090075412</t>
  </si>
  <si>
    <t>ILSTRE, Sabiedrība ar ierobežotu atbildību</t>
  </si>
  <si>
    <t>010001731</t>
  </si>
  <si>
    <t>Ilvas Gailumas ģimenes ārsta prakse, SIA</t>
  </si>
  <si>
    <t>019177426</t>
  </si>
  <si>
    <t>Ilzes Āboliņas ārsta prakse, SIA</t>
  </si>
  <si>
    <t>019475401</t>
  </si>
  <si>
    <t>Ilzes Jākobsones ģimenes ārsta prakse, Sabiedrība ar ierobežotu atbildību</t>
  </si>
  <si>
    <t>400200026</t>
  </si>
  <si>
    <t>ILZES KUKUTES ĢIMENES ĀRSTA PRAKSE, SIA</t>
  </si>
  <si>
    <t>090075408</t>
  </si>
  <si>
    <t>Ilzes Rudko ārsta prakse, Sabiedrība ar ierobežotu atbildību</t>
  </si>
  <si>
    <t>801600057</t>
  </si>
  <si>
    <t>Ilzes Silanžas ārsta prakse, SIA</t>
  </si>
  <si>
    <t>019175426</t>
  </si>
  <si>
    <t>Ilzes Skujas Ģimenes ārsta prakse, Sabiedrība ar ierobežotu atbildību</t>
  </si>
  <si>
    <t>406400005</t>
  </si>
  <si>
    <t>Ilzes Vaičekones ārsta prakse, Sabiedrība ar ierobežotu atbildību</t>
  </si>
  <si>
    <t>400200013</t>
  </si>
  <si>
    <t>Inas Mortukānes ārsta prakse, SIA</t>
  </si>
  <si>
    <t>270075405</t>
  </si>
  <si>
    <t>Inas Zemtures ģimenes ārsta-pediatra prakse, SIA</t>
  </si>
  <si>
    <t>641000014</t>
  </si>
  <si>
    <t>INATE, SIA</t>
  </si>
  <si>
    <t>010000835</t>
  </si>
  <si>
    <t>Indras Mukānes ģimenes ārsta prakse, Sabiedrība ar ierobežotu atbildību</t>
  </si>
  <si>
    <t>019275428</t>
  </si>
  <si>
    <t>Indrāne Inga - ģimenes ārsta prakse</t>
  </si>
  <si>
    <t>805200002</t>
  </si>
  <si>
    <t>Indrāne Maira - ģimenes ārsta prakse</t>
  </si>
  <si>
    <t>801200012</t>
  </si>
  <si>
    <t>Ineses Rabkevičas ārsta prakse, SIA</t>
  </si>
  <si>
    <t>880200052</t>
  </si>
  <si>
    <t>Inetas Baumanes veselības centrs "Maristella" , SIA</t>
  </si>
  <si>
    <t>010001420</t>
  </si>
  <si>
    <t>Ingara Burlaka ģimenes ārsta prakse, Sabiedrība ar ierobežotu atbildību</t>
  </si>
  <si>
    <t>010001954</t>
  </si>
  <si>
    <t>Ingas Namavires ģimenes ārsta prakse, Sabiedrība ar ierobežotu atbildību</t>
  </si>
  <si>
    <t>010001363</t>
  </si>
  <si>
    <t>INGAS ŽĪGURES ĀRSTA PRAKSE, IK</t>
  </si>
  <si>
    <t>090075413</t>
  </si>
  <si>
    <t>INMED, Sabiedrība ar ierobežotu atbildību</t>
  </si>
  <si>
    <t>800800003</t>
  </si>
  <si>
    <t>Intas Freimanes ģimenes ārsta prakse, SIA</t>
  </si>
  <si>
    <t>090000047</t>
  </si>
  <si>
    <t>Iolandas Šaihulovas ģimenes ārstes prakse, Sabiedrība ar ierobežotu atbildību</t>
  </si>
  <si>
    <t>210075407</t>
  </si>
  <si>
    <t>Irēnas Čirko ģimenes ārsta prakse, Sabiedrība ar ierobežotu atbildību</t>
  </si>
  <si>
    <t>010001227</t>
  </si>
  <si>
    <t>Irinas Lazarevas ģimenes ārsta prakse, Sabiedrība ar ierobežotu atbildību</t>
  </si>
  <si>
    <t>900200075</t>
  </si>
  <si>
    <t>Irlavas Sarkanā Krusta slimnīca, Sabiedrība ar ierobežotu atbildību</t>
  </si>
  <si>
    <t>019375428</t>
  </si>
  <si>
    <t>Isakoviča Žaneta - ģimenes ārsta prakse</t>
  </si>
  <si>
    <t>270000015</t>
  </si>
  <si>
    <t>Ivanova Alla - ģimenes ārsta prakse</t>
  </si>
  <si>
    <t>380200021</t>
  </si>
  <si>
    <t>Ivanova Dace - ģimenes ārsta un pediatra prakse</t>
  </si>
  <si>
    <t>210075414</t>
  </si>
  <si>
    <t>Ivanova Iraida - ģimenes ārsta prakse</t>
  </si>
  <si>
    <t>320200006</t>
  </si>
  <si>
    <t>Ivanova Maiga - ģimenes ārsta prakse</t>
  </si>
  <si>
    <t>420200017</t>
  </si>
  <si>
    <t>Ivanova Valentīna - ģimenes ārsta un arodveselības un arodslimību ārsta prakse</t>
  </si>
  <si>
    <t>010001305</t>
  </si>
  <si>
    <t>Ivetas Feldmanes ģimenes ārsta prakse, IK</t>
  </si>
  <si>
    <t>031000003</t>
  </si>
  <si>
    <t>Ivetas Jevtušenko ārsta prakse, Sabiedrība ar ierobežotu atbildību</t>
  </si>
  <si>
    <t>809600006</t>
  </si>
  <si>
    <t>Ivetas Vīksnes ģimenes ārsta prakse, Sabiedrība ar ierobežotu atbildību</t>
  </si>
  <si>
    <t>010001485</t>
  </si>
  <si>
    <t>J.Gulbes ģimenes ārsta prakse, Sabiedrība ar ierobežotu atbildību</t>
  </si>
  <si>
    <t>961600006</t>
  </si>
  <si>
    <t>J.TRALMAKA UN A.TRALMAKAS ĀRSTA PRAKSE, Sabiedrība ar ierobežotu atbildību</t>
  </si>
  <si>
    <t>050077464</t>
  </si>
  <si>
    <t>Jačmeņova Tatjana - ģimenes ārsta un pediatra prakse</t>
  </si>
  <si>
    <t>170075442</t>
  </si>
  <si>
    <t>Jakovļeva Alla - ģimenes ārsta prakse</t>
  </si>
  <si>
    <t>170000173</t>
  </si>
  <si>
    <t>Jakubauska Indra - ģimenes ārsta prakse</t>
  </si>
  <si>
    <t>010001463</t>
  </si>
  <si>
    <t>Jakupova Jeļena - ģimenes ārsta prakse</t>
  </si>
  <si>
    <t>900200026</t>
  </si>
  <si>
    <t>Jakušenoka doktorāts, SIA</t>
  </si>
  <si>
    <t>807477401</t>
  </si>
  <si>
    <t>JanaMed, SIA</t>
  </si>
  <si>
    <t>808475403</t>
  </si>
  <si>
    <t>Jansone Anita - ģimenes ārsta prakse</t>
  </si>
  <si>
    <t>500200009</t>
  </si>
  <si>
    <t>Jansone Dace - ģimenes ārsta prakse</t>
  </si>
  <si>
    <t>427700003</t>
  </si>
  <si>
    <t>Jansone Sanita - ģimenes ārsta prakse</t>
  </si>
  <si>
    <t>010001593</t>
  </si>
  <si>
    <t>Jaudzeme Oksana - ģimenes ārsta prakse</t>
  </si>
  <si>
    <t>500200046</t>
  </si>
  <si>
    <t>JAUNGULBENES DOKTORĀTS, Gulbenes rajona Jaungulbenes pagasta L.Vebruāles ārstu prakses individuālais uzņēmums</t>
  </si>
  <si>
    <t>801000007</t>
  </si>
  <si>
    <t>Jaunķiķe Vineta - ģimenes ārsta prakse</t>
  </si>
  <si>
    <t>170024104</t>
  </si>
  <si>
    <t xml:space="preserve">JAUNLIEPĀJAS PRIMĀRĀS VESELĪBAS APRŪPES CENTRS, Sabiedrība ar ierobežotu atbildību </t>
  </si>
  <si>
    <t>905100012</t>
  </si>
  <si>
    <t>Jānis Raibarts - ārsta prakse un konsultācijas, SIA</t>
  </si>
  <si>
    <t>840600003</t>
  </si>
  <si>
    <t>Jāņa Sergejenko ģimenes ārsta prakse, SIA</t>
  </si>
  <si>
    <t>050000138</t>
  </si>
  <si>
    <t>Jefremkins Aleksejs - ģimenes ārsta prakse</t>
  </si>
  <si>
    <t>170075416</t>
  </si>
  <si>
    <t>Jefremova Gunta - ģimenes ārsta prakse</t>
  </si>
  <si>
    <t>801200043</t>
  </si>
  <si>
    <t>Jekaterinas Gerķes ģimenes ārsta prakse, SIA</t>
  </si>
  <si>
    <t>090000123</t>
  </si>
  <si>
    <t>Jelgavas doktorāts, SIA</t>
  </si>
  <si>
    <t>090024101</t>
  </si>
  <si>
    <t>Jelgavas poliklīnika, SIA</t>
  </si>
  <si>
    <t>050000121</t>
  </si>
  <si>
    <t>Jemeļjanova Ludmila - ģimenes ārsta prakse</t>
  </si>
  <si>
    <t>050075426</t>
  </si>
  <si>
    <t>Jerofejeva Jeļena - ģimenes ārsta prakse</t>
  </si>
  <si>
    <t>019375438</t>
  </si>
  <si>
    <t>Jevčuka Natālija - ģimenes ārsta prakse</t>
  </si>
  <si>
    <t>010001816</t>
  </si>
  <si>
    <t>Jevgeņijas Soboļevskas ģimenes ārsta prakse, Sabiedrība ar ierobežotu atbildību</t>
  </si>
  <si>
    <t>110000071</t>
  </si>
  <si>
    <t>Jevtušenko Iveta - ģimenes ārsta un pediatra prakse</t>
  </si>
  <si>
    <t>170075443</t>
  </si>
  <si>
    <t>Jēkule Linda - ģimenes ārsta prakse</t>
  </si>
  <si>
    <t>400200016</t>
  </si>
  <si>
    <t>Joča Ineta - ģimenes ārsta prakse</t>
  </si>
  <si>
    <t>560800004</t>
  </si>
  <si>
    <t>Joča Inguna - ģimenes ārsta prakse</t>
  </si>
  <si>
    <t>468900006</t>
  </si>
  <si>
    <t>Jukna Maruta - ģimenes ārsta un arodveselības un arodslimību ārsta prakse</t>
  </si>
  <si>
    <t>019375436</t>
  </si>
  <si>
    <t>Junkina Olga - ģimenes ārsta prakse</t>
  </si>
  <si>
    <t>901200004</t>
  </si>
  <si>
    <t>Jurēvica Skaidrīte - ģimenes ārsta prakse</t>
  </si>
  <si>
    <t>600200016</t>
  </si>
  <si>
    <t>Juškevičs Juris - ģimenes ārsta prakse</t>
  </si>
  <si>
    <t>801600012</t>
  </si>
  <si>
    <t>Jutas Ošenieces ģimenes ārsta prakse, SIA</t>
  </si>
  <si>
    <t>170075412</t>
  </si>
  <si>
    <t>Juzupa Ludmila - ģimenes ārsta prakse</t>
  </si>
  <si>
    <t>010001506</t>
  </si>
  <si>
    <t>Jūlijas Balandinas ģimenes ārsta prakse, SIA</t>
  </si>
  <si>
    <t>740200102</t>
  </si>
  <si>
    <t>K. Konstantinovas Ģimenes ārsta prakse, Sabiedrība ar ierobežotu atbildību</t>
  </si>
  <si>
    <t>010001400</t>
  </si>
  <si>
    <t>K.Zivtiņas ārsta prakse, Sabiedrība ar ierobežotu atbildību</t>
  </si>
  <si>
    <t>019675407</t>
  </si>
  <si>
    <t>Kackeviča Ludmila - ģimenes ārsta prakse</t>
  </si>
  <si>
    <t>780200016</t>
  </si>
  <si>
    <t>Kairiša Silva - ģimenes ārsta prakse</t>
  </si>
  <si>
    <t>740200030</t>
  </si>
  <si>
    <t>Kaktiņa Signe - ģimenes ārsta  prakse</t>
  </si>
  <si>
    <t>460200046</t>
  </si>
  <si>
    <t>Kaķenieku ambulance, Sabiedrība ar ierobežotu atbildību</t>
  </si>
  <si>
    <t>801000024</t>
  </si>
  <si>
    <t>Kalēja Sarmīte - ģimenes ārsta prakse</t>
  </si>
  <si>
    <t>641600010</t>
  </si>
  <si>
    <t>KALĒTU FELDŠERU PUNKTS, Priekules novada pašvaldība</t>
  </si>
  <si>
    <t>705500007</t>
  </si>
  <si>
    <t>Kallinga Aija - ģimenes ārsta prakse</t>
  </si>
  <si>
    <t>641000016</t>
  </si>
  <si>
    <t>Kalna Astrīda - ģimenes ārsta prakse</t>
  </si>
  <si>
    <t>641400002</t>
  </si>
  <si>
    <t>Kalniņa Agrita - ģimenes ārsta prakse</t>
  </si>
  <si>
    <t>130075404</t>
  </si>
  <si>
    <t>Kalniņa Ināra - ģimenes ārsta prakse</t>
  </si>
  <si>
    <t>761200006</t>
  </si>
  <si>
    <t>Kalniņa Mudīte - ģimenes ārsta prakse</t>
  </si>
  <si>
    <t>566900006</t>
  </si>
  <si>
    <t>Kalvāne Līga - ģimenes ārsta prakse</t>
  </si>
  <si>
    <t>019275430</t>
  </si>
  <si>
    <t>Kaļinkina Galija - ģimenes ārsta prakse</t>
  </si>
  <si>
    <t>010000346</t>
  </si>
  <si>
    <t>Kaļinkina Iļmira - ģimenes ārsta prakse</t>
  </si>
  <si>
    <t>019475414</t>
  </si>
  <si>
    <t>Kaļiņina Gaļina - ģimenes ārsta prakse</t>
  </si>
  <si>
    <t>019375442</t>
  </si>
  <si>
    <t>Kaļita Nadežda - ģimenes ārsta prakse</t>
  </si>
  <si>
    <t>050077453</t>
  </si>
  <si>
    <t>Kameņeckis Miroslavs - ģimenes ārsta prakse</t>
  </si>
  <si>
    <t>780200025</t>
  </si>
  <si>
    <t>Kantinieku feldšeru-vecmāšu punkts, Rēzeknes novada pašvaldības iestāde "Dricānu pagastu apvienība"</t>
  </si>
  <si>
    <t>019475428</t>
  </si>
  <si>
    <t>Kaņepe Karīna - ģimenes ārsta prakse</t>
  </si>
  <si>
    <t>540200009</t>
  </si>
  <si>
    <t>Karlovska Biruta - ģimenes ārsta prakse</t>
  </si>
  <si>
    <t>010001527</t>
  </si>
  <si>
    <t>Karlsone Aija - ģimenes ārsta prakse</t>
  </si>
  <si>
    <t>019577413</t>
  </si>
  <si>
    <t>Kasačova Gaļina - ģimenes ārsta prakse</t>
  </si>
  <si>
    <t>010001434</t>
  </si>
  <si>
    <t>Katedra, Sabiedrība ar ierobežotu atbildību</t>
  </si>
  <si>
    <t>130024102</t>
  </si>
  <si>
    <t>Kauguru veselības centrs, Pašvaldības sabiedrība ar ierobežotu atbildību</t>
  </si>
  <si>
    <t>741400003</t>
  </si>
  <si>
    <t>Kauliņa Anna - ģimenes ārsta un arodveselības un arodslimību ārsta prakse</t>
  </si>
  <si>
    <t>019675401</t>
  </si>
  <si>
    <t>Kavejeva Aļfija - ģimenes ārsta prakse</t>
  </si>
  <si>
    <t>010001158</t>
  </si>
  <si>
    <t>Kazarjana Anželika - ģimenes ārsta prakse</t>
  </si>
  <si>
    <t>019275429</t>
  </si>
  <si>
    <t>Kārkliņa Indra - ģimenes ārsta prakse</t>
  </si>
  <si>
    <t>967100008</t>
  </si>
  <si>
    <t>KĀRVINS, SIA</t>
  </si>
  <si>
    <t>019475406</t>
  </si>
  <si>
    <t>Kerēvica Ārija - ģimenes ārsta prakse</t>
  </si>
  <si>
    <t>050075409</t>
  </si>
  <si>
    <t>Keviša-Petuško Jeļena - ģimenes ārsta prakse</t>
  </si>
  <si>
    <t>760200013</t>
  </si>
  <si>
    <t>Kirsanova Ļubova - ģimenes ārsta prakse</t>
  </si>
  <si>
    <t>019375409</t>
  </si>
  <si>
    <t>Kiršfelde Agita - ģimenes ārsta prakse</t>
  </si>
  <si>
    <t>980200006</t>
  </si>
  <si>
    <t>Kitte Rudīte - ģimenes ārsta un arodveselības un arodslimību ārsta prakse</t>
  </si>
  <si>
    <t>019475438</t>
  </si>
  <si>
    <t>Klauberga Aija - ģimenes ārsta prakse</t>
  </si>
  <si>
    <t>620200002</t>
  </si>
  <si>
    <t>Klauga Jolanta - ģimenes ārsta prakse</t>
  </si>
  <si>
    <t>941600014</t>
  </si>
  <si>
    <t>Kļaviņa Maija - ģimenes ārsta prakse</t>
  </si>
  <si>
    <t>940200015</t>
  </si>
  <si>
    <t>Kļaviņa Ritma - ģimenes ārsta prakse</t>
  </si>
  <si>
    <t>321000007</t>
  </si>
  <si>
    <t>Kociņa Ginta - ģimenes ārsta prakse</t>
  </si>
  <si>
    <t>170075439</t>
  </si>
  <si>
    <t>Komarova Alevtina - ģimenes ārsta prakse</t>
  </si>
  <si>
    <t>170075438</t>
  </si>
  <si>
    <t>Komarovs Aleksandrs - ģimenes ārsta prakse</t>
  </si>
  <si>
    <t>019375447</t>
  </si>
  <si>
    <t>Kondratova Aija -  ģimenes ārsta prakse</t>
  </si>
  <si>
    <t>019275433</t>
  </si>
  <si>
    <t>Kormiļicina Gaļina - ģimenes ārsta prakse</t>
  </si>
  <si>
    <t>801200022</t>
  </si>
  <si>
    <t>Korņejeva Tatjana - ģimenes ārsta prakse</t>
  </si>
  <si>
    <t>019275441</t>
  </si>
  <si>
    <t>Koršunova Tatjana - ģimenes ārsta un pediatra prakse</t>
  </si>
  <si>
    <t>170000017</t>
  </si>
  <si>
    <t>Kosova Tatjana - ģimenes ārsta prakse</t>
  </si>
  <si>
    <t>840200013</t>
  </si>
  <si>
    <t>Kotova Inga - ģimenes ārsta prakse</t>
  </si>
  <si>
    <t>010000130</t>
  </si>
  <si>
    <t>Kozaka Nataļja - ģimenes ārsta prakse</t>
  </si>
  <si>
    <t>019275408</t>
  </si>
  <si>
    <t>Kozicka Jeļena - ģimenes ārsta prakse</t>
  </si>
  <si>
    <t>010000166</t>
  </si>
  <si>
    <t>Kozinda Ilze - ģimenes ārsta prakse</t>
  </si>
  <si>
    <t>641400001</t>
  </si>
  <si>
    <t>Kraģis Juris - ģimenes ārsta prakse</t>
  </si>
  <si>
    <t>050075419</t>
  </si>
  <si>
    <t>Kramiča Tatjana - ģimenes ārsta prakse</t>
  </si>
  <si>
    <t>600200002</t>
  </si>
  <si>
    <t>Krasnikova Jeļena - ģimenes ārsta prakse, SIA</t>
  </si>
  <si>
    <t>010075428</t>
  </si>
  <si>
    <t>Krastiņa Inese - ģimenes ārsta prakse</t>
  </si>
  <si>
    <t>660200036</t>
  </si>
  <si>
    <t>Krauze Egita - ģimenes ārsta un pediatra prakse</t>
  </si>
  <si>
    <t>250000104</t>
  </si>
  <si>
    <t>Kravale Jolanta - ģimenes ārsta prakse</t>
  </si>
  <si>
    <t>700200046</t>
  </si>
  <si>
    <t>Kreicberga Dace - ģimenes ārsta prakse</t>
  </si>
  <si>
    <t>700200030</t>
  </si>
  <si>
    <t>Kreicuma Ilga - ģimenes ārsta prakse</t>
  </si>
  <si>
    <t>500200062</t>
  </si>
  <si>
    <t>Krēsliņa Inta - ģimenes ārsta prakse</t>
  </si>
  <si>
    <t>170075426</t>
  </si>
  <si>
    <t>Krētaine Dace - ģimenes ārsta prakse</t>
  </si>
  <si>
    <t>740200066</t>
  </si>
  <si>
    <t>Krievāne Dace -  ģimenes ārsta, kardiologa, arodveselības un arodslimību ārsta prakse</t>
  </si>
  <si>
    <t>604300006</t>
  </si>
  <si>
    <t>Krimans Vadims - ģimenes ārsta prakse</t>
  </si>
  <si>
    <t>806900004</t>
  </si>
  <si>
    <t>Krimuldas doktorāts, Sabiedrība ar ierobežotu atbildību</t>
  </si>
  <si>
    <t>090000048</t>
  </si>
  <si>
    <t>Kristīnes Babickas ģimenes ārstes prakse, Sabiedrība ar ierobežotu atbildību</t>
  </si>
  <si>
    <t>680200012</t>
  </si>
  <si>
    <t>Krokša Ineta - ģimenes ārsta prakse</t>
  </si>
  <si>
    <t>270064101</t>
  </si>
  <si>
    <t>Kronoss, Sabiedrība ar ierobežotu atbildību</t>
  </si>
  <si>
    <t>250000081</t>
  </si>
  <si>
    <t>Krustiņa Dace - ģimenes ārsta un arodveselības un arodslimību ārsta prakse</t>
  </si>
  <si>
    <t>010000514</t>
  </si>
  <si>
    <t>Krustiņa Daiga - ģimenes ārsta prakse</t>
  </si>
  <si>
    <t>640600013</t>
  </si>
  <si>
    <t>Krūzes Vilmas ģimenes ārsta prakse, IK</t>
  </si>
  <si>
    <t>900200054</t>
  </si>
  <si>
    <t>Krūziņa Inga - ģimenes ārsta, dermatologa, venerologa un arodveselības un arodslimību ārsta prakse</t>
  </si>
  <si>
    <t>800800033</t>
  </si>
  <si>
    <t>KSB Doktorāts, SIA</t>
  </si>
  <si>
    <t>440200007</t>
  </si>
  <si>
    <t>Kudeiko Inese - ģimenes ārsta prakse</t>
  </si>
  <si>
    <t>270000004</t>
  </si>
  <si>
    <t>Kudiņa Inta - ģimenes ārsta prakse</t>
  </si>
  <si>
    <t>010000464</t>
  </si>
  <si>
    <t>Kudojare Natālija-ģimenes ārsta prakse, SIA</t>
  </si>
  <si>
    <t>010075410</t>
  </si>
  <si>
    <t>Kudrjavceva Jeļena - ģimenes ārsta un osteopāta prakse</t>
  </si>
  <si>
    <t>019375405</t>
  </si>
  <si>
    <t>Kudule Laila - ģimenes ārsta prakse</t>
  </si>
  <si>
    <t>270000040</t>
  </si>
  <si>
    <t>Kukle Solvita - ģimenes ārsta prakse</t>
  </si>
  <si>
    <t>270000031</t>
  </si>
  <si>
    <t>Kuklis Gundars - ģimenes ārsta un pediatra prakse</t>
  </si>
  <si>
    <t>801000017</t>
  </si>
  <si>
    <t>Kukurāne Skaidrīte - ģimenes ārsta prakse</t>
  </si>
  <si>
    <t>010001120</t>
  </si>
  <si>
    <t>Kulišovs Ignatijs - ģimenes ārsta prakse</t>
  </si>
  <si>
    <t>661000005</t>
  </si>
  <si>
    <t>Kundrāte Gunta - ģimenes ārsta prakse</t>
  </si>
  <si>
    <t>010000120</t>
  </si>
  <si>
    <t>Kunstberga Elga - ģimenes ārsta prakse</t>
  </si>
  <si>
    <t>050000041</t>
  </si>
  <si>
    <t>Kurator, SIA</t>
  </si>
  <si>
    <t>019675403</t>
  </si>
  <si>
    <t>Kurbanova Daina - ģimenes ārsta un pediatra prakse</t>
  </si>
  <si>
    <t>840200073</t>
  </si>
  <si>
    <t>Kursīšu medpunkts, KURSĪŠU PAGASTA PĀRVALDE</t>
  </si>
  <si>
    <t>960200004</t>
  </si>
  <si>
    <t>Kuzma Ilze - ģimenes ārsta prakse</t>
  </si>
  <si>
    <t>019375412</t>
  </si>
  <si>
    <t>Kuzmane Astrīda - ģimenes ārsta prakse</t>
  </si>
  <si>
    <t>019375441</t>
  </si>
  <si>
    <t>Kuzņecova Nataļja - ģimenes ārsta prakse</t>
  </si>
  <si>
    <t>420200084</t>
  </si>
  <si>
    <t>Ķēdis Toms - ģimenes ārsta prakse</t>
  </si>
  <si>
    <t>019375424</t>
  </si>
  <si>
    <t>Ķēniņa Indra - ģimenes ārsta prakse</t>
  </si>
  <si>
    <t>010000150</t>
  </si>
  <si>
    <t>Ķērpe Dzintra - ģimenes ārsta prakse</t>
  </si>
  <si>
    <t>940200013</t>
  </si>
  <si>
    <t>Ķire Marianna - ģimenes ārsta un arodveselības un arodslimību ārsta prakse</t>
  </si>
  <si>
    <t>940200011</t>
  </si>
  <si>
    <t>Ķiris Valdis - ģimenes ārsta un narkologa prakse</t>
  </si>
  <si>
    <t>019275435</t>
  </si>
  <si>
    <t>Ķirkuma Aija - ģimenes ārsta prakse</t>
  </si>
  <si>
    <t>540200015</t>
  </si>
  <si>
    <t>Ķuze Anna - ģimenes ārsta prakse</t>
  </si>
  <si>
    <t>941600015</t>
  </si>
  <si>
    <t>L. ZIEMELES DOKTORĀTS, SIA</t>
  </si>
  <si>
    <t>620200015</t>
  </si>
  <si>
    <t>L.LAGZDIŅAS ĀRSTA PRAKSE, SIA</t>
  </si>
  <si>
    <t>010001900</t>
  </si>
  <si>
    <t>L.Lejiņas ģimenes ārsta prakse, Sabiedrība ar ierobežotu atbildību</t>
  </si>
  <si>
    <t>680200035</t>
  </si>
  <si>
    <t>L.Ņemņasevas ģimenes ārsta un pediatra prakse, Sabiedrība ar ierobežotu atbildību</t>
  </si>
  <si>
    <t>019375433</t>
  </si>
  <si>
    <t>L.Petražickas Doktorāts, SIA</t>
  </si>
  <si>
    <t>804900010</t>
  </si>
  <si>
    <t>Lagzdiņa Dina - ģimenes ārsta prakse</t>
  </si>
  <si>
    <t>400200017</t>
  </si>
  <si>
    <t>Lagzdiņa Inta - ģimenes ārsta prakse</t>
  </si>
  <si>
    <t>620200049</t>
  </si>
  <si>
    <t>Laimas Jansones ārsta prakse, SIA</t>
  </si>
  <si>
    <t>010001379</t>
  </si>
  <si>
    <t>LAIMAS PRAKSE, SIA</t>
  </si>
  <si>
    <t>170075418</t>
  </si>
  <si>
    <t>Laimiņa Gunta - ģimenes ārsta prakse</t>
  </si>
  <si>
    <t>010000244</t>
  </si>
  <si>
    <t>Langina Evita - ģimenes ārsta prakse</t>
  </si>
  <si>
    <t>019375415</t>
  </si>
  <si>
    <t>Lankrete Sandra -ģimenes ārsta prakse</t>
  </si>
  <si>
    <t>010000360</t>
  </si>
  <si>
    <t>Lapa Daina - ģimenes ārsta un arodveselības un arodslimību ārsta prakse</t>
  </si>
  <si>
    <t>010077445</t>
  </si>
  <si>
    <t>Lapiņa Santa - ģimenes ārsta prakse</t>
  </si>
  <si>
    <t>680200002</t>
  </si>
  <si>
    <t>Lapšovs Igors - ģimenes ārsta, internista un manuālās medicīnas metodes prakse</t>
  </si>
  <si>
    <t>010000253</t>
  </si>
  <si>
    <t>Larisas Zaharovas ģimenes ārsta un pediatra prakse, SIA</t>
  </si>
  <si>
    <t>801000025</t>
  </si>
  <si>
    <t>LAROMED, SIA</t>
  </si>
  <si>
    <t>400200008</t>
  </si>
  <si>
    <t>Lasmane Gundega - ģimenes ārsta un pediatra prakse</t>
  </si>
  <si>
    <t>250000084</t>
  </si>
  <si>
    <t>Lasmane Māra - ģimenes ārsta prakse</t>
  </si>
  <si>
    <t>050000139</t>
  </si>
  <si>
    <t>Latgales medicīnas centrs, Sabiedrība ar ierobežotu atbildību</t>
  </si>
  <si>
    <t>019275417</t>
  </si>
  <si>
    <t>Latiševa Tamāra -ģimenes ārsta prakse</t>
  </si>
  <si>
    <t>019175419</t>
  </si>
  <si>
    <t>Latkovska Ingrīda - ģimenes ārsta prakse</t>
  </si>
  <si>
    <t>701800003</t>
  </si>
  <si>
    <t>Latkovska Rita -  ģimenes ārsta un kardiologa prakse</t>
  </si>
  <si>
    <t>010040307</t>
  </si>
  <si>
    <t>Latvijas Jūras medicīnas centrs, Akciju sabiedrība</t>
  </si>
  <si>
    <t>880200017</t>
  </si>
  <si>
    <t>LAURAS RĒRIHAS PRAKSE, Sabiedrība ar ierobežotu atbildību</t>
  </si>
  <si>
    <t>010001676</t>
  </si>
  <si>
    <t>Lauras Veides ģimenes ārsta prakse, SIA</t>
  </si>
  <si>
    <t>840600006</t>
  </si>
  <si>
    <t>Lauriņa Aija - ģimenes ārsta un arodveselības un arodslimību ārsta prakse</t>
  </si>
  <si>
    <t>019175416</t>
  </si>
  <si>
    <t>Lazdāne Margerita - ģimenes ārsta prakse</t>
  </si>
  <si>
    <t>641600005</t>
  </si>
  <si>
    <t>Leimane Daiga - ģimenes ārsta un kardiologa prakse</t>
  </si>
  <si>
    <t>321400004</t>
  </si>
  <si>
    <t>Lejniece Inese - ģimenes ārsta prakse</t>
  </si>
  <si>
    <t>660200038</t>
  </si>
  <si>
    <t>Lelle Aira - ģimenes ārsta prakse</t>
  </si>
  <si>
    <t>460200006</t>
  </si>
  <si>
    <t>Lemhena Liena - ģimenes ārsta prakse</t>
  </si>
  <si>
    <t>780200027</t>
  </si>
  <si>
    <t>LENDŽU PAGASTA FELDŠERU - AKUŠIERU PUNKTS, RĒZEKNES NOVADA PAŠVALDĪBAS LENDŽU PAGASTA PĀRVALDE</t>
  </si>
  <si>
    <t>601000011</t>
  </si>
  <si>
    <t>Leonardova Ļubova - ģimenes ārsta prakse</t>
  </si>
  <si>
    <t>130075403</t>
  </si>
  <si>
    <t>Leškoviča Antoņina - ģimenes ārsta prakse</t>
  </si>
  <si>
    <t>781800008</t>
  </si>
  <si>
    <t>Lidijas Bukeles ĢĀP, Sabiedrība ar ierobežotu atbildību</t>
  </si>
  <si>
    <t>010001769</t>
  </si>
  <si>
    <t>LIDIJAS LAGANOVSKAS ĢIMENES ĀRSTA PRAKSE, SIA</t>
  </si>
  <si>
    <t>010001112</t>
  </si>
  <si>
    <t>Lielause Gerda - ģimenes ārsta un pediatra prakse</t>
  </si>
  <si>
    <t>885100006</t>
  </si>
  <si>
    <t>Liepa Ingrīda - ģimenes ārsta prakse</t>
  </si>
  <si>
    <t>800600018</t>
  </si>
  <si>
    <t>LIEPA UN GAILĪTE, Sabiedrība ar ierobežotu atbildību</t>
  </si>
  <si>
    <t>170000190</t>
  </si>
  <si>
    <t>Liepājas ģimenes veselības centrs, SIA</t>
  </si>
  <si>
    <t>540200012</t>
  </si>
  <si>
    <t>Liepiņa Ilze - ģimenes ārsta prakse</t>
  </si>
  <si>
    <t>010077480</t>
  </si>
  <si>
    <t>Liepiņa Linda - ģimenes ārsta prakse</t>
  </si>
  <si>
    <t>801200046</t>
  </si>
  <si>
    <t>Liepiņa Madara - ģimenes ārsta prakse</t>
  </si>
  <si>
    <t>010001683</t>
  </si>
  <si>
    <t>Liepiņš Mareks - ģimenes ārsta prakse</t>
  </si>
  <si>
    <t>805200008</t>
  </si>
  <si>
    <t>Liepziedi ārsta prakse, SIA</t>
  </si>
  <si>
    <t>740200024</t>
  </si>
  <si>
    <t>Ligitas Hohas ārsta prakse, SIA</t>
  </si>
  <si>
    <t>019575418</t>
  </si>
  <si>
    <t>Ligitas Vulfas ārsta prakse, SIA</t>
  </si>
  <si>
    <t>760200011</t>
  </si>
  <si>
    <t>Lioznova Svetlana - ģimenes ārsta prakse</t>
  </si>
  <si>
    <t>170075423</t>
  </si>
  <si>
    <t>Lipska Rudīte - ģimenes ārsta prakse</t>
  </si>
  <si>
    <t>568700004</t>
  </si>
  <si>
    <t>Līce Iveta - ģimenes ārsta prakse</t>
  </si>
  <si>
    <t>740200067</t>
  </si>
  <si>
    <t>Līcīte Ausma - ģimenes ārsta prakse</t>
  </si>
  <si>
    <t>661400010</t>
  </si>
  <si>
    <t>Līduma Anita - ģimenes ārsta prakse</t>
  </si>
  <si>
    <t>380200001</t>
  </si>
  <si>
    <t>LĪGAS KOZLOVSKAS ĢIMENES ĀRSTA PRAKSE, Balvu pilsētas Līgas Kozlovskas individuālais uzņēmums</t>
  </si>
  <si>
    <t>427700007</t>
  </si>
  <si>
    <t>Līgas Purmales ģimenes ārstes prakse, SIA</t>
  </si>
  <si>
    <t>887600003</t>
  </si>
  <si>
    <t>Lormane Annemarija -ģimenes ārsta prakse</t>
  </si>
  <si>
    <t>019675408</t>
  </si>
  <si>
    <t>Lovenecka Natalija - ģimenes ārsta prakse</t>
  </si>
  <si>
    <t>090077419</t>
  </si>
  <si>
    <t>Ludmilas Skrjabinas ārsta prakse, Sabiedrība ar ierobežotu atbildību</t>
  </si>
  <si>
    <t>804465401</t>
  </si>
  <si>
    <t>Ludmilas Zeiļukas ārsta prakse, SIA</t>
  </si>
  <si>
    <t>500200039</t>
  </si>
  <si>
    <t>Luguze Inta - ģimenes ārsta prakse</t>
  </si>
  <si>
    <t>500200029</t>
  </si>
  <si>
    <t>Luguzis Egīls - ģimenes ārsta prakse</t>
  </si>
  <si>
    <t>500200028</t>
  </si>
  <si>
    <t>Luika Marita - ģimenes ārsta prakse</t>
  </si>
  <si>
    <t>010001170</t>
  </si>
  <si>
    <t>Lukjaņenko Jekaterina - ārsta prakse pediatrijā</t>
  </si>
  <si>
    <t>010065207</t>
  </si>
  <si>
    <t>LUMALE DOKTORĀTS, Rīgas pilsētas Lilijas Lapsas individuālais uzņēmums</t>
  </si>
  <si>
    <t>880200063</t>
  </si>
  <si>
    <t>Lunde Dzintra -ģimenes ārsta prakse</t>
  </si>
  <si>
    <t>380200020</t>
  </si>
  <si>
    <t>Lupkina Līga - ģimenes ārsta prakse</t>
  </si>
  <si>
    <t>941600012</t>
  </si>
  <si>
    <t>Lūkina Zane - ģimenes ārsta un arodveselības un arodslimību ārsta prakse</t>
  </si>
  <si>
    <t>700800002</t>
  </si>
  <si>
    <t>Lūse Inese - ģimenes ārsta prakse</t>
  </si>
  <si>
    <t>050000023</t>
  </si>
  <si>
    <t>ĻUBOVAS BARANOVSKAS ĢIMENES ĀRSTA PRAKSE, SIA</t>
  </si>
  <si>
    <t>804477406</t>
  </si>
  <si>
    <t>M &amp; M centrs, Sabiedrība ar ierobežotu atbildību</t>
  </si>
  <si>
    <t>961600007</t>
  </si>
  <si>
    <t>M. GRŪSLES ĀRSTA PRAKSE, SIA</t>
  </si>
  <si>
    <t>941600018</t>
  </si>
  <si>
    <t>M.BINDRES DOKTORĀTS, SIA</t>
  </si>
  <si>
    <t>010075413</t>
  </si>
  <si>
    <t>M.Gavronskas ārsta prakse, Sabiedrība ar ierobežotu atbildību</t>
  </si>
  <si>
    <t>010001899</t>
  </si>
  <si>
    <t>M.Jakušenokas ārstu prakse, SIA</t>
  </si>
  <si>
    <t>460200048</t>
  </si>
  <si>
    <t>M.Zakse-Grigorjana ģimenes ārsta prakse, SIA</t>
  </si>
  <si>
    <t>210075408</t>
  </si>
  <si>
    <t>Mačuļska Natālija - ģimenes ārsta prakse</t>
  </si>
  <si>
    <t>701400009</t>
  </si>
  <si>
    <t>MADONAS TRAUMATOLOĢIJAS UN ORTOPĒDIJAS KLĪNIKA, Sabiedrība ar ierobežotu atbildību</t>
  </si>
  <si>
    <t>019477418</t>
  </si>
  <si>
    <t>Magerova Neonila - ģimenes ārsta un internista prakse</t>
  </si>
  <si>
    <t>801200040</t>
  </si>
  <si>
    <t>Maijas Kozlovskas ģimenes ārsta prakse, SIA</t>
  </si>
  <si>
    <t>420200010</t>
  </si>
  <si>
    <t>Maijas Liepiņas ģimenes ārsta prakse, SIA</t>
  </si>
  <si>
    <t>900200027</t>
  </si>
  <si>
    <t>Maijas Petrovas ārsta prakse, Sabiedrība ar ierobežotu atbildību</t>
  </si>
  <si>
    <t>019375414</t>
  </si>
  <si>
    <t>MAKONT MED, SIA</t>
  </si>
  <si>
    <t>010000527</t>
  </si>
  <si>
    <t>Malnača Dagmāra - ģimenes ārsta prakse</t>
  </si>
  <si>
    <t>440200026</t>
  </si>
  <si>
    <t>Malnače Iveta - ģimenes ārsta prakse</t>
  </si>
  <si>
    <t>010000288</t>
  </si>
  <si>
    <t>Maļinovska Oksana - ģimenes ārsta prakse</t>
  </si>
  <si>
    <t>010001476</t>
  </si>
  <si>
    <t>Mambetajeva Rahata - ģimenes ārsta prakse</t>
  </si>
  <si>
    <t>170075437</t>
  </si>
  <si>
    <t>MANS DOKTORĀTS, SIA</t>
  </si>
  <si>
    <t>409500006</t>
  </si>
  <si>
    <t>Mantons Uldis - ģimenes ārsta prakse</t>
  </si>
  <si>
    <t>801600088</t>
  </si>
  <si>
    <t>Margaritas Bargarumas ārsta prakse, SIA</t>
  </si>
  <si>
    <t>050075410</t>
  </si>
  <si>
    <t>Marhele Lidija - ģimenes ārsta un arodveselības un arodslimību ārsta prakse</t>
  </si>
  <si>
    <t>019677408</t>
  </si>
  <si>
    <t>Marinas Ņesterovskas ģimenes ārsta un internista prakse, Sabiedrība ar ierobežotu atbildību</t>
  </si>
  <si>
    <t>010001681</t>
  </si>
  <si>
    <t>Maritas Ķirsones ģimenes ārsta prakse, SIA</t>
  </si>
  <si>
    <t>010001631</t>
  </si>
  <si>
    <t>Marnauza Ligita - ģimenes ārsta prakse</t>
  </si>
  <si>
    <t>440800017</t>
  </si>
  <si>
    <t>Martinova Ligita- ģimenes ārsta prakse</t>
  </si>
  <si>
    <t>010000432</t>
  </si>
  <si>
    <t>Martinsone-Bičevska Jolanta - ģimenes ārsta prakse</t>
  </si>
  <si>
    <t>566900002</t>
  </si>
  <si>
    <t>Martuzāne Līga - ģimenes ārsta prakse</t>
  </si>
  <si>
    <t>210075401</t>
  </si>
  <si>
    <t>Masjulis Vladimirs - ģimenes ārsta prakse</t>
  </si>
  <si>
    <t>741400004</t>
  </si>
  <si>
    <t>Matisone Inese - ģimenes ārsta prakse</t>
  </si>
  <si>
    <t>900200055</t>
  </si>
  <si>
    <t>Matisone Marija - ģimenes ārsta, onkologa ķīmijterapeita un arodveselības un arodslimību ārsta prakse</t>
  </si>
  <si>
    <t>019577404</t>
  </si>
  <si>
    <t>Matuseviča Bernadeta - ārsta prakse pediatrijā</t>
  </si>
  <si>
    <t>010000141</t>
  </si>
  <si>
    <t>Matuševica Andra - ģimenes ārsta prakse</t>
  </si>
  <si>
    <t>050075401</t>
  </si>
  <si>
    <t>Matvejeva Irina - ģimenes ārsta prakse</t>
  </si>
  <si>
    <t>321400005</t>
  </si>
  <si>
    <t>Mauliņa Anita - ģimenes ārsta prakse</t>
  </si>
  <si>
    <t>326100013</t>
  </si>
  <si>
    <t>Mauliņš Ziedonis - ģimenes ārsta un arodveselības un arodslimību ārsta prakse</t>
  </si>
  <si>
    <t>740200069</t>
  </si>
  <si>
    <t>MAZOZOLU PAGASTA VESELĪBAS APRŪPES PUNKTS, OGRES NOVADA PAŠVALDĪBAS MAZOZOLU PAGASTA PĀRVALDE</t>
  </si>
  <si>
    <t>961000003</t>
  </si>
  <si>
    <t>Mazsalacas slimnīca, Sabiedrība ar ierobežotu atbildību</t>
  </si>
  <si>
    <t>010077403</t>
  </si>
  <si>
    <t>MĀJAS ĀRSTS, Valentinas Tenis Rīgas individuālais uzņēmums medicīniskā firma</t>
  </si>
  <si>
    <t>019475420</t>
  </si>
  <si>
    <t>Māliņa Judīte - ģimenes ārsta prakse</t>
  </si>
  <si>
    <t>010001958</t>
  </si>
  <si>
    <t>Māras Bremmeres ģimenes ārsta prakse, SIA</t>
  </si>
  <si>
    <t>780200043</t>
  </si>
  <si>
    <t>Mārītes Kaļvas ģimenes ārsta prakse, SIA</t>
  </si>
  <si>
    <t>360200056</t>
  </si>
  <si>
    <t>MĀRKALNES FELDŠERU PUNKTS, ALŪKSNES NOVADA PAŠVALDĪBA</t>
  </si>
  <si>
    <t>010000476</t>
  </si>
  <si>
    <t>Mārtinsons Jānis - ģimenes ārsta prakse</t>
  </si>
  <si>
    <t>807635202</t>
  </si>
  <si>
    <t>Mārupes ambulance 1, Sabiedrība ar ierobežotu atbildību</t>
  </si>
  <si>
    <t>807600031</t>
  </si>
  <si>
    <t>Mārupes Doktorāts, SIA</t>
  </si>
  <si>
    <t>807600028</t>
  </si>
  <si>
    <t>Med Plus Ārstu prakse, SIA</t>
  </si>
  <si>
    <t>019677407</t>
  </si>
  <si>
    <t>MEDAKO, Sabiedrība ar ierobežotu atbildību</t>
  </si>
  <si>
    <t>680200008</t>
  </si>
  <si>
    <t>MEDAR, J.Melkera individuālā ārstnieciski-profilaktiskā firma</t>
  </si>
  <si>
    <t>740200087</t>
  </si>
  <si>
    <t>MEDcontrol, Sabiedrība ar ierobežotu atbildību</t>
  </si>
  <si>
    <t>648500001</t>
  </si>
  <si>
    <t>Medeor, SIA</t>
  </si>
  <si>
    <t>050000158</t>
  </si>
  <si>
    <t>MEDEXPERT PLUS, Sabiedrība ar ierobežotu atbildību</t>
  </si>
  <si>
    <t>010001427</t>
  </si>
  <si>
    <t>Medical Solutions, Sabiedrība ar ierobežotu atbildību</t>
  </si>
  <si>
    <t>010001931</t>
  </si>
  <si>
    <t>Medicinus, Sabiedrība ar ierobežotu atbildību</t>
  </si>
  <si>
    <t>761200023</t>
  </si>
  <si>
    <t>Medicīnas centrs Saule, Sabiedrība ar ierobežotu atbildību</t>
  </si>
  <si>
    <t>090000021</t>
  </si>
  <si>
    <t>MEDICOM, Sabiedrība ar ierobežotu atbildību</t>
  </si>
  <si>
    <t>427300007</t>
  </si>
  <si>
    <t>Meinerte Gundega - ģimenes ārsta prakse</t>
  </si>
  <si>
    <t>019375410</t>
  </si>
  <si>
    <t>Meirēna Olga - ģimenes ārsta prakse</t>
  </si>
  <si>
    <t>170000124</t>
  </si>
  <si>
    <t>Meissana, SIA</t>
  </si>
  <si>
    <t>888300016</t>
  </si>
  <si>
    <t>Meldere Māra - ģimenes ārsta prakse</t>
  </si>
  <si>
    <t>680200033</t>
  </si>
  <si>
    <t>Menis Dāvids - ģimenes ārsta prakse</t>
  </si>
  <si>
    <t>010000427</t>
  </si>
  <si>
    <t>MENTAMED, Sabiedrība ar ierobežotu atbildību</t>
  </si>
  <si>
    <t>600200003</t>
  </si>
  <si>
    <t>Meņģiša Lija - ģimenes ārsta prakse</t>
  </si>
  <si>
    <t>500200019</t>
  </si>
  <si>
    <t>Mezīte Baiba - ģimenes ārsta un arodveselības un arodslimību ārsta prakse</t>
  </si>
  <si>
    <t>010075421</t>
  </si>
  <si>
    <t>Mežale Dace - ģimenes ārsta prakse</t>
  </si>
  <si>
    <t>019275419</t>
  </si>
  <si>
    <t>Mežals Ainārs - ģimenes ārsta prakse</t>
  </si>
  <si>
    <t>900200028</t>
  </si>
  <si>
    <t>Meženiece Ilga - ģimenes ārsta prakse</t>
  </si>
  <si>
    <t>681000009</t>
  </si>
  <si>
    <t>MEŽVIDU FELDŠERU-VECMĀŠU PUNKTS, Kārsavas novada pašvaldība</t>
  </si>
  <si>
    <t>130075407</t>
  </si>
  <si>
    <t>Mihailova Olga - ģimenes ārsta prakse</t>
  </si>
  <si>
    <t>050077461</t>
  </si>
  <si>
    <t>Mihailova Svetlana - ģimenes ārsta un pediatra prakse</t>
  </si>
  <si>
    <t>130075408</t>
  </si>
  <si>
    <t>Mihailova Tatjana - ģimenes ārsta prakse</t>
  </si>
  <si>
    <t>681000004</t>
  </si>
  <si>
    <t>Mikaskina Ingrīda - ģimenes ārsta prakse</t>
  </si>
  <si>
    <t>019575410</t>
  </si>
  <si>
    <t>Mikule Laila - ģimenes ārsta prakse</t>
  </si>
  <si>
    <t>801000003</t>
  </si>
  <si>
    <t>Miķelsone Astra - ģimenes ārsta un arodveselības un arodslimību ārsta prakse</t>
  </si>
  <si>
    <t>888300002</t>
  </si>
  <si>
    <t>Miķelsone Ingrīda - ģimenes ārsta un pediatra prakse</t>
  </si>
  <si>
    <t>500200038</t>
  </si>
  <si>
    <t>Miķelsone Sandra - ģimenes ārsta prakse</t>
  </si>
  <si>
    <t>761200005</t>
  </si>
  <si>
    <t>Milta Inese - ģimenes ārsta prakse</t>
  </si>
  <si>
    <t>050075428</t>
  </si>
  <si>
    <t>Minčenko Valerians- ģimenes ārsta prakse</t>
  </si>
  <si>
    <t>170077458</t>
  </si>
  <si>
    <t>Mockus Aļģirds - ģimenes ārsta prakse</t>
  </si>
  <si>
    <t>804900004</t>
  </si>
  <si>
    <t>Molodcova Daiga - ģimenes ārsta prakse</t>
  </si>
  <si>
    <t>460200055</t>
  </si>
  <si>
    <t>Monikas Stacēvičas ārsta prakse, SIA</t>
  </si>
  <si>
    <t>130075405</t>
  </si>
  <si>
    <t>Moroza Vija - ģimenes ārsta prakse</t>
  </si>
  <si>
    <t>010064103</t>
  </si>
  <si>
    <t>MOŽUMS-1, Sabiedrība ar ierobežotu atbildību</t>
  </si>
  <si>
    <t>801200048</t>
  </si>
  <si>
    <t>MPWG, Sabiedrība ar ierobežotu atbildību</t>
  </si>
  <si>
    <t>050075425</t>
  </si>
  <si>
    <t>Muhamendrika Jeļena - ģimenes ārsta prakse</t>
  </si>
  <si>
    <t>010001070</t>
  </si>
  <si>
    <t>Muižzemniece Irita - ģimenes ārsta prakse</t>
  </si>
  <si>
    <t>381600002</t>
  </si>
  <si>
    <t>Muraškina Ruta - ģimenes ārsta prakse</t>
  </si>
  <si>
    <t>010000429</t>
  </si>
  <si>
    <t>Muravjova Olga - ģimenes ārsta prakse</t>
  </si>
  <si>
    <t>050075421</t>
  </si>
  <si>
    <t>Muromceva Tatjana - ģimenes ārsta prakse</t>
  </si>
  <si>
    <t>500200040</t>
  </si>
  <si>
    <t>Mūrniece Dace - ģimenes ārsta prakse</t>
  </si>
  <si>
    <t>880200033</t>
  </si>
  <si>
    <t>N. Strautmaņa ārsta prakse, SIA</t>
  </si>
  <si>
    <t>050075404</t>
  </si>
  <si>
    <t>N.Janpaule-ģimenes ārsta prakse, Sabiedrība ar ierobežotu atbildību</t>
  </si>
  <si>
    <t>801800016</t>
  </si>
  <si>
    <t>N.Sergejevas ģimenes ārsta prakse, SIA</t>
  </si>
  <si>
    <t>031000004</t>
  </si>
  <si>
    <t>Nadeta, SIA</t>
  </si>
  <si>
    <t>661400006</t>
  </si>
  <si>
    <t>NADEŽDAS OŠČENKOVAS ĢIMENES ĀRSTES PRAKSE, Limbažu rajona Oščenkovas individuālais uzņēmums</t>
  </si>
  <si>
    <t>019477416</t>
  </si>
  <si>
    <t>Nadeždas Tereškinas ģimenes ārsta prakse, Sabiedrība ar ierobežotu atbildību</t>
  </si>
  <si>
    <t>210075402</t>
  </si>
  <si>
    <t>Nalivaiko Aina- ģimenes ārsta prakse</t>
  </si>
  <si>
    <t>546700012</t>
  </si>
  <si>
    <t>NaProMedicus, Sabiedrība ar ierobežotu atbildību</t>
  </si>
  <si>
    <t>019375435</t>
  </si>
  <si>
    <t>Nataļjas Zaharovas ģimenes ārsta prakse, SIA</t>
  </si>
  <si>
    <t>940200014</t>
  </si>
  <si>
    <t>Nātra Inga - ģimenes ārsta prakse</t>
  </si>
  <si>
    <t>940200017</t>
  </si>
  <si>
    <t>Nātra Māris - ģimenes ārsta prakse</t>
  </si>
  <si>
    <t>900200078</t>
  </si>
  <si>
    <t>Neiberga Baiba - ģimenes ārsta prakse</t>
  </si>
  <si>
    <t>110000007</t>
  </si>
  <si>
    <t>Nenišķe Iveta - ģimenes ārsta prakse</t>
  </si>
  <si>
    <t>010001805</t>
  </si>
  <si>
    <t>NEOCORTEX, SIA</t>
  </si>
  <si>
    <t>440200010</t>
  </si>
  <si>
    <t>Nesterovs Ivans - ģimenes ārsta prakse</t>
  </si>
  <si>
    <t>640600023</t>
  </si>
  <si>
    <t>Niedola Ieva - ģimenes ārsta prakse</t>
  </si>
  <si>
    <t>800800030</t>
  </si>
  <si>
    <t>Nimece, Sabiedrība ar ierobežotu atbildību</t>
  </si>
  <si>
    <t>010001804</t>
  </si>
  <si>
    <t>NMN Med, Sabiedrība ar ierobežotu atbildību</t>
  </si>
  <si>
    <t>660200039</t>
  </si>
  <si>
    <t>Noriņa Dace - ģimenes ārsta un arodveselības un arodslimību ārsta prakse</t>
  </si>
  <si>
    <t>460800002</t>
  </si>
  <si>
    <t>Novicāne Silva - ģimenes ārsta prakse</t>
  </si>
  <si>
    <t>440200001</t>
  </si>
  <si>
    <t>Novickis Vitālijs - ģimenes ārsta prakse</t>
  </si>
  <si>
    <t>210075421</t>
  </si>
  <si>
    <t>Novikova Dzintra - ģimenes ārsta prakse</t>
  </si>
  <si>
    <t>019275404</t>
  </si>
  <si>
    <t>Novikovs Boriss - ģimenes ārsta prakse</t>
  </si>
  <si>
    <t>210075413</t>
  </si>
  <si>
    <t>Novožilova Jeļena - ģimenes ārsta un arodveselības un arodslimību ārsta prakse</t>
  </si>
  <si>
    <t>130075402</t>
  </si>
  <si>
    <t>NPP, Sabiedrība ar ierobežotu atbildību</t>
  </si>
  <si>
    <t>010001640</t>
  </si>
  <si>
    <t>Ņeborakova Inga - ģimenes ārsta prakse</t>
  </si>
  <si>
    <t>250000027</t>
  </si>
  <si>
    <t>ŅINAS GAILĪTES ĢIMENES ĀRSTA PRAKSE, SIA</t>
  </si>
  <si>
    <t>010001808</t>
  </si>
  <si>
    <t>O.Kļaviņas ģimenes ārsta prakse, SIA</t>
  </si>
  <si>
    <t>600200037</t>
  </si>
  <si>
    <t>Ogorelova Jeļena - ģimenes ārsta prakse</t>
  </si>
  <si>
    <t>601000021</t>
  </si>
  <si>
    <t>OLGAS GOLUBES ĢIMENES ĀRSTA PRAKSE, Sabiedrība ar ierobežotu atbildību</t>
  </si>
  <si>
    <t>010001819</t>
  </si>
  <si>
    <t>Olgas Pilātes ģimenes ārsta prakse, SIA</t>
  </si>
  <si>
    <t>210000071</t>
  </si>
  <si>
    <t>Olgas Ratnikovas Ģimenes ārsta prakse, SIA</t>
  </si>
  <si>
    <t>320200005</t>
  </si>
  <si>
    <t>Olgas Tomaševskas ģimenes ārsta prakse, Sabiedrība ar ierobežotu atbildību</t>
  </si>
  <si>
    <t>420200016</t>
  </si>
  <si>
    <t>Olte Iveta - ģimenes ārsta prakse</t>
  </si>
  <si>
    <t>780200012</t>
  </si>
  <si>
    <t>Oļševska Ināra - ģimenes ārsta un zobārsta prakse</t>
  </si>
  <si>
    <t>019675402</t>
  </si>
  <si>
    <t>Oniščuka Svetlana - ģimenes ārsta un pediatra prakse</t>
  </si>
  <si>
    <t>019577417</t>
  </si>
  <si>
    <t>ORIENTS, Sabiedrība ar ierobežotu atbildību Rīgā</t>
  </si>
  <si>
    <t>170075425</t>
  </si>
  <si>
    <t>Orinska Baiba - ģimenes ārsta prakse</t>
  </si>
  <si>
    <t>210075420</t>
  </si>
  <si>
    <t>Orlova Nelija - ģimenes ārsta prakse</t>
  </si>
  <si>
    <t>781800015</t>
  </si>
  <si>
    <t>Orlovs Dmitrijs -ģimenes ārsta prakse</t>
  </si>
  <si>
    <t>090000120</t>
  </si>
  <si>
    <t>Ornellas Smirnovas ģimenes ārsta prakse, SIA</t>
  </si>
  <si>
    <t>561800003</t>
  </si>
  <si>
    <t>Ose Māra - ģimenes ārsta prakse</t>
  </si>
  <si>
    <t>621200003</t>
  </si>
  <si>
    <t>Ostašova Māra - ģimenes ārsta prakse</t>
  </si>
  <si>
    <t>019375417</t>
  </si>
  <si>
    <t>Ostrovska Sona - ģimenes ārsta prakse</t>
  </si>
  <si>
    <t>647900007</t>
  </si>
  <si>
    <t>OTAŅĶU FELDŠERPUNKTS, NĪCAS NOVADA DOME</t>
  </si>
  <si>
    <t>010075405</t>
  </si>
  <si>
    <t>Ozola Aina - ģimenes ārsta prakse</t>
  </si>
  <si>
    <t>880200005</t>
  </si>
  <si>
    <t>Ozola Ieva - ārsta prakse pediatrijā</t>
  </si>
  <si>
    <t>019475433</t>
  </si>
  <si>
    <t>Ozola Ilga - ģimenes ārsta prakse</t>
  </si>
  <si>
    <t>019477455</t>
  </si>
  <si>
    <t>Ozola Inese - ģimenes ārsta prakse</t>
  </si>
  <si>
    <t>840200009</t>
  </si>
  <si>
    <t>Ozola Māra - ģimenes ārsta prakse</t>
  </si>
  <si>
    <t>740200028</t>
  </si>
  <si>
    <t>Ozoliņa Laila - ģimenes ārsta prakse</t>
  </si>
  <si>
    <t>809277401</t>
  </si>
  <si>
    <t>OZOLIŅAS DOKTORĀTS, Individuālais komersants</t>
  </si>
  <si>
    <t>661000010</t>
  </si>
  <si>
    <t>Ozoliņš Zigurds - ģimenes ārsta prakse</t>
  </si>
  <si>
    <t>387500001</t>
  </si>
  <si>
    <t>Paidere-Trubņika Dace - ģimenes ārsta prakse</t>
  </si>
  <si>
    <t>010065801</t>
  </si>
  <si>
    <t>PALĪDZĪBAS DIENESTS, Sabiedrība ar ierobežotu atbildību</t>
  </si>
  <si>
    <t>019477417</t>
  </si>
  <si>
    <t>Panteļejeva Ņina - ģimenes ārsta prakse</t>
  </si>
  <si>
    <t>019675410</t>
  </si>
  <si>
    <t>Paņina Irina - ģimenes ārsta un arodveselības un arodslimību ārsta prakse</t>
  </si>
  <si>
    <t>010000205</t>
  </si>
  <si>
    <t>Paradovska Inga - ģimenes ārsta un arodveselības un arodslimību ārsta prakse</t>
  </si>
  <si>
    <t>780200010</t>
  </si>
  <si>
    <t>Paraščiņaka Silvija - ģimenes ārsta prakse</t>
  </si>
  <si>
    <t>010001135</t>
  </si>
  <si>
    <t>Parfjonova Olga - ģimenes ārsta prakse</t>
  </si>
  <si>
    <t>761200016</t>
  </si>
  <si>
    <t>Pastare-Meikališa Ināra -  ģimenes ārsta prakse</t>
  </si>
  <si>
    <t>648500003</t>
  </si>
  <si>
    <t>Pašvaldības aģentūra "Rucavas novada Dunikas ambulance"</t>
  </si>
  <si>
    <t>250000026</t>
  </si>
  <si>
    <t>Pauniņš Aivars - ģimenes ārsta prakse</t>
  </si>
  <si>
    <t>050075416</t>
  </si>
  <si>
    <t>Pavloviča Anna - ģimenes ārsta prakse</t>
  </si>
  <si>
    <t>210000067</t>
  </si>
  <si>
    <t>Pavro Elīna - ģimenes ārsta prakse</t>
  </si>
  <si>
    <t>110000022</t>
  </si>
  <si>
    <t>Pārpuce Sanita -ģimenes ārsta prakse</t>
  </si>
  <si>
    <t>741000013</t>
  </si>
  <si>
    <t>Pāvulāns Andris - ģimenes ārsta un arodveselības un arodslimību ārsta prakse</t>
  </si>
  <si>
    <t>568700006</t>
  </si>
  <si>
    <t>Pelčere Vija - ģimenes ārsta prakse</t>
  </si>
  <si>
    <t>420200014</t>
  </si>
  <si>
    <t>Pelša Inese - ģimenes ārsta prakse</t>
  </si>
  <si>
    <t>647900005</t>
  </si>
  <si>
    <t>Peremeža Iveta - ģimenes ārsta un pediatra prakse</t>
  </si>
  <si>
    <t>010000389</t>
  </si>
  <si>
    <t>Perna Inna - ģimenes ārsta un pediatra prakse</t>
  </si>
  <si>
    <t>010000539</t>
  </si>
  <si>
    <t>Petraškēviča Ingrīda - ģimenes ārsta prakse</t>
  </si>
  <si>
    <t>760200023</t>
  </si>
  <si>
    <t>Petrāne Irēna - ģimenes ārsta prakse</t>
  </si>
  <si>
    <t>760200005</t>
  </si>
  <si>
    <t>Petrāns Jānis - ģimenes ārsta prakse</t>
  </si>
  <si>
    <t>900200049</t>
  </si>
  <si>
    <t>Petrova Inese - ģimenes ārsta un arodveselības un arodslimību ārsta prakse</t>
  </si>
  <si>
    <t>019375432</t>
  </si>
  <si>
    <t>Petrova Ludmila - ģimenes ārsta un arodveselības un arodslimību ārsta prakse</t>
  </si>
  <si>
    <t>050077479</t>
  </si>
  <si>
    <t>Petroviča Larisa - ģimenes ārsta un pediatra prakse</t>
  </si>
  <si>
    <t>170077457</t>
  </si>
  <si>
    <t>Petrovs Pēteris - ģimenes ārsta prakse</t>
  </si>
  <si>
    <t>050077470</t>
  </si>
  <si>
    <t>Petuhova Larisa - ārsta prakse pediatrijā</t>
  </si>
  <si>
    <t>901200005</t>
  </si>
  <si>
    <t>Piebalga Anna - ģimenes ārsta un arodveselības un arodslimību ārsta prakse</t>
  </si>
  <si>
    <t>840600009</t>
  </si>
  <si>
    <t>Pikša Rasma - ārsta internista prakse</t>
  </si>
  <si>
    <t>019475440</t>
  </si>
  <si>
    <t>Pilskalne Svetlana -ģimenes ārsta prakse</t>
  </si>
  <si>
    <t>090000031</t>
  </si>
  <si>
    <t>Piļipčuka Tatjana - ģimenes ārsta un neirologa prakse</t>
  </si>
  <si>
    <t>010000482</t>
  </si>
  <si>
    <t>Pīleņģe Māra-ģimenes ārsta un arodveselības un arodslimību ārsta prakse, SIA</t>
  </si>
  <si>
    <t>961000004</t>
  </si>
  <si>
    <t>Plūme Anda - ģimenes ārsta un ginekologa, dzemdību speciālista prakse</t>
  </si>
  <si>
    <t>460200029</t>
  </si>
  <si>
    <t>PN Doktorāts, Sabiedrība ar ierobežotu atbildību</t>
  </si>
  <si>
    <t>010000364</t>
  </si>
  <si>
    <t>Pogodina Jeļena  - ģimenes ārsta un internista prakse</t>
  </si>
  <si>
    <t>600200035</t>
  </si>
  <si>
    <t>Pogumirskis Jāzeps - ģimenes ārsta un neirologa prakse</t>
  </si>
  <si>
    <t>967100004</t>
  </si>
  <si>
    <t>Poikāne Guna - ģimenes ārsta prakse</t>
  </si>
  <si>
    <t>741400024</t>
  </si>
  <si>
    <t>Pokule Ineta - ģimenes ārsta prakse</t>
  </si>
  <si>
    <t>019275424</t>
  </si>
  <si>
    <t>Polukarova Tamāra - ģimenes ārsta prakse</t>
  </si>
  <si>
    <t>801200008</t>
  </si>
  <si>
    <t>Pone Gundega - ģimenes ārsta prakse</t>
  </si>
  <si>
    <t>010001499</t>
  </si>
  <si>
    <t>Ponne Inguna - ģimenes ārsta prakse</t>
  </si>
  <si>
    <t>170077439</t>
  </si>
  <si>
    <t>Popova Alla - ģimenes ārsta, internista, imunologa un arodveselības un arodslimību ārsta prakse</t>
  </si>
  <si>
    <t>641000015</t>
  </si>
  <si>
    <t>Poprocka Lelda - ģimenes ārsta prakse</t>
  </si>
  <si>
    <t>019575432</t>
  </si>
  <si>
    <t>Portnaja Nataļja - ģimenes ārsta prakse</t>
  </si>
  <si>
    <t>050075420</t>
  </si>
  <si>
    <t>Požarska Jeļena - ģimenes ārsta prakse</t>
  </si>
  <si>
    <t>050000009</t>
  </si>
  <si>
    <t>Požarskis Anatolijs - ģimenes ārsta, seksologa, seksopatologa un psihoterapeita prakse</t>
  </si>
  <si>
    <t>110000013</t>
  </si>
  <si>
    <t>Prakse ģimenei, SIA</t>
  </si>
  <si>
    <t>400200018</t>
  </si>
  <si>
    <t>Priedīte Maruta - ģimenes ārsta prakse</t>
  </si>
  <si>
    <t>270075406</t>
  </si>
  <si>
    <t>Princis Pauls - ģimenes ārsta prakse</t>
  </si>
  <si>
    <t>360200012</t>
  </si>
  <si>
    <t>Prindule Arita - ģimenes ārsta prakse</t>
  </si>
  <si>
    <t>427300003</t>
  </si>
  <si>
    <t>Prindule Ilona - ģimenes ārsta prakse</t>
  </si>
  <si>
    <t>427300004</t>
  </si>
  <si>
    <t>Prindulis Jānis - ģimenes ārsta prakse</t>
  </si>
  <si>
    <t>600200012</t>
  </si>
  <si>
    <t>Procevska Marina - ģimenes ārsta prakse</t>
  </si>
  <si>
    <t>600200009</t>
  </si>
  <si>
    <t>Prokofjeva Antoņina - ģimenes ārsta un arodveselības un arodslimību ārsta prakse</t>
  </si>
  <si>
    <t>010001673</t>
  </si>
  <si>
    <t>Prokofjeva Svetlana - ģimenes ārsta prakse</t>
  </si>
  <si>
    <t>010077467</t>
  </si>
  <si>
    <t>Proskurina Antoņina - ģimenes ārsta un ārsta prakse padziļināta elektrokardiogrāfijas metodē</t>
  </si>
  <si>
    <t>019377412</t>
  </si>
  <si>
    <t>Proskurņa Tatjana - ģimenes ārsta un internista prakse</t>
  </si>
  <si>
    <t>010000071</t>
  </si>
  <si>
    <t>Pučkovs Dmitrijs - ģimenes ārsta prakse</t>
  </si>
  <si>
    <t>700200047</t>
  </si>
  <si>
    <t>Pujate Rasma - ģimenes ārsta prakse</t>
  </si>
  <si>
    <t>019275414</t>
  </si>
  <si>
    <t>Pukijāne Marina - ģimenes ārsta prakse</t>
  </si>
  <si>
    <t>010000996</t>
  </si>
  <si>
    <t>Puļķe Sintija - ģimenes ārsta un ārsta homeopāta prakse</t>
  </si>
  <si>
    <t>019275415</t>
  </si>
  <si>
    <t>Pundane  Ludmila - ģimenes ārsta prakse</t>
  </si>
  <si>
    <t>019575419</t>
  </si>
  <si>
    <t>Purenkova Maija - ģimenes ārsta prakse</t>
  </si>
  <si>
    <t>019375420</t>
  </si>
  <si>
    <t>Purina Jeļena - ģimenes ārsta prakse</t>
  </si>
  <si>
    <t>210075410</t>
  </si>
  <si>
    <t>Putra Marija - ģimenes ārsta prakse</t>
  </si>
  <si>
    <t>940200003</t>
  </si>
  <si>
    <t>Putriņa Līga -ģimenes ārsta un pediatra prakse</t>
  </si>
  <si>
    <t>170075432</t>
  </si>
  <si>
    <t>Pūce Daira - ģimenes ārsta prakse</t>
  </si>
  <si>
    <t>900200092</t>
  </si>
  <si>
    <t>Pūces ģimenes ārsta prakse, SIA</t>
  </si>
  <si>
    <t>649300006</t>
  </si>
  <si>
    <t>Pūpola Daiga - ģimenes ārsta prakse</t>
  </si>
  <si>
    <t>640600004</t>
  </si>
  <si>
    <t>Pūpola Ieva - ģimenes ārsta prakse</t>
  </si>
  <si>
    <t>620200003</t>
  </si>
  <si>
    <t>Pūpola Linda - ģimenes ārsta un pediatra prakse</t>
  </si>
  <si>
    <t>620200001</t>
  </si>
  <si>
    <t>Pūpols Aigars - ģimenes ārsta prakse</t>
  </si>
  <si>
    <t>800800027</t>
  </si>
  <si>
    <t>R.D. doktorāts, SIA</t>
  </si>
  <si>
    <t>900200004</t>
  </si>
  <si>
    <t>R.E.L.M., IK</t>
  </si>
  <si>
    <t>741000003</t>
  </si>
  <si>
    <t>Raga Ineta - ģimenes ārsta prakse</t>
  </si>
  <si>
    <t>327100002</t>
  </si>
  <si>
    <t>Rancāne Anta - ģimenes ārsta prakse</t>
  </si>
  <si>
    <t>741400009</t>
  </si>
  <si>
    <t>Rancāne Līga - ģimenes ārsta un pediatra prakse</t>
  </si>
  <si>
    <t>019375425</t>
  </si>
  <si>
    <t>Rasmane Ligita -ģimenes ārsta prakse</t>
  </si>
  <si>
    <t>170075410</t>
  </si>
  <si>
    <t>RASO prakse, Sabiedrība ar ierobežotu atbildību</t>
  </si>
  <si>
    <t>019477443</t>
  </si>
  <si>
    <t>Reine Maiga - ģimenes ārsta un pediatra prakse</t>
  </si>
  <si>
    <t>019177403</t>
  </si>
  <si>
    <t>Reinholde Ieva - ārsta prakse pediatrijā</t>
  </si>
  <si>
    <t>010001809</t>
  </si>
  <si>
    <t>Revigo, Sabiedrība ar ierobežotu atbildību</t>
  </si>
  <si>
    <t>019475434</t>
  </si>
  <si>
    <t>Rezovska Irēna -ģimenes ārsta prakse</t>
  </si>
  <si>
    <t>170000170</t>
  </si>
  <si>
    <t>Ribakova Tatjana - ģimenes ārsta prakse</t>
  </si>
  <si>
    <t>010001041</t>
  </si>
  <si>
    <t>Ribkina Olga - ģimenes ārsta un akupunktūras ārsta prakse</t>
  </si>
  <si>
    <t>090075416</t>
  </si>
  <si>
    <t>RIMED, Sabiedrība ar ierobežotu atbildību</t>
  </si>
  <si>
    <t>019175410</t>
  </si>
  <si>
    <t>Rimjane Natālija - ģimenes ārsta, psihoterapeita un arodveselības un arodslimību ārsta prakse</t>
  </si>
  <si>
    <t>010000525</t>
  </si>
  <si>
    <t>Rimša Gaļina - ģimenes ārsta prakse</t>
  </si>
  <si>
    <t>019477422</t>
  </si>
  <si>
    <t>Riževa Inguna - ģimenes ārsta prakse</t>
  </si>
  <si>
    <t>010020301</t>
  </si>
  <si>
    <t>Rīgas 1. slimnīca, SIA</t>
  </si>
  <si>
    <t>010000061</t>
  </si>
  <si>
    <t>Rīgas patversme</t>
  </si>
  <si>
    <t>010065407</t>
  </si>
  <si>
    <t>RĪGAS PILSĒTAS ĢIMENES ĀRSTES SARMĪTES BREICES INDIVIDUĀLAIS UZŅĒMUMS, Individuālais uzņēmums</t>
  </si>
  <si>
    <t>010001535</t>
  </si>
  <si>
    <t>Rīgas veselības centrs, SIA</t>
  </si>
  <si>
    <t>010001228</t>
  </si>
  <si>
    <t>RĪTS M, Sabiedrība ar ierobežotu atbildību</t>
  </si>
  <si>
    <t>680200010</t>
  </si>
  <si>
    <t>Rjutkinena Svetlana - ģimenes ārsta prakse</t>
  </si>
  <si>
    <t>130000057</t>
  </si>
  <si>
    <t>Robalde Dace - ārsta prakse pediatrijā</t>
  </si>
  <si>
    <t>800600007</t>
  </si>
  <si>
    <t>Ročāne Dace - ģimenes ārsta prakse</t>
  </si>
  <si>
    <t>210075419</t>
  </si>
  <si>
    <t>Rodionova Olga - ģimenes ārsta un arodveselības un arodslimību ārsta prakse</t>
  </si>
  <si>
    <t>210000055</t>
  </si>
  <si>
    <t>Rogaļs Viktors - ģimenes ārsta un  osteorefleksoterapeita prakse</t>
  </si>
  <si>
    <t>420200011</t>
  </si>
  <si>
    <t>Rogoza Natālija - ģimenes ārsta prakse</t>
  </si>
  <si>
    <t>840200021</t>
  </si>
  <si>
    <t>Rolava Videga - ģimenes ārsta, internista un onkologa ķīmijterapeita prakse</t>
  </si>
  <si>
    <t>050077463</t>
  </si>
  <si>
    <t>Romanovska Regīna - ģimenes ārsta un pediatra prakse</t>
  </si>
  <si>
    <t>019275410</t>
  </si>
  <si>
    <t>Roze Krista - ģimenes ārsta prakse</t>
  </si>
  <si>
    <t>019575412</t>
  </si>
  <si>
    <t>Rozeniece Aina - ģimenes ārsta prakse</t>
  </si>
  <si>
    <t>050075415</t>
  </si>
  <si>
    <t>Rožnova Ludmila - ģimenes ārsta prakse</t>
  </si>
  <si>
    <t>840200019</t>
  </si>
  <si>
    <t>Rožuleja Aina - ģimenes ārsta un pediatra prakse</t>
  </si>
  <si>
    <t>010095201</t>
  </si>
  <si>
    <t>RSU Ambulance, SIA</t>
  </si>
  <si>
    <t>010001248</t>
  </si>
  <si>
    <t>Rudometova Irina - ārsta prakse pediatrijā</t>
  </si>
  <si>
    <t>700200006</t>
  </si>
  <si>
    <t>Rudzāta ārsta prakse, SIA</t>
  </si>
  <si>
    <t>010000549</t>
  </si>
  <si>
    <t>Rukavišņikova Ērika - ģimenes ārsta prakse</t>
  </si>
  <si>
    <t>170075424</t>
  </si>
  <si>
    <t>Ruņģe Mārīte - ģimenes ārsta prakse</t>
  </si>
  <si>
    <t>760200012</t>
  </si>
  <si>
    <t>Ruskulis Anatolijs - ģimenes ārsta prakse</t>
  </si>
  <si>
    <t>601000006</t>
  </si>
  <si>
    <t>Rutka Zinaīda - ģimenes ārsta prakse</t>
  </si>
  <si>
    <t>170000116</t>
  </si>
  <si>
    <t>Rutkovska Diana - ģimenes ārsta prakse</t>
  </si>
  <si>
    <t>019375406</t>
  </si>
  <si>
    <t>Rutkovskis Vasilijs - ģimenes ārsta prakse</t>
  </si>
  <si>
    <t>780200014</t>
  </si>
  <si>
    <t>RUŽINAS DOKTORĀTS, Sabiedrība ar ierobežotu atbildību</t>
  </si>
  <si>
    <t>620200013</t>
  </si>
  <si>
    <t>RŪTAS EGLĪTES ĢIMENES ĀRSTA PRAKSE, SIA</t>
  </si>
  <si>
    <t>360200021</t>
  </si>
  <si>
    <t>Rūtas Vanagas ārsta prakse, SIA</t>
  </si>
  <si>
    <t>010075426</t>
  </si>
  <si>
    <t>S. MICKEVIČAS ārsta prakse, Sabiedrība ar ierobežotu atbildību</t>
  </si>
  <si>
    <t>010001684</t>
  </si>
  <si>
    <t>S. Stepiņas doktorāts, SIA</t>
  </si>
  <si>
    <t>130077414</t>
  </si>
  <si>
    <t>S.Birznieces-Bekmanes ģimenes ārsta un pediatra prakse, Sabiedrība ar ierobežotu atbildību</t>
  </si>
  <si>
    <t>010001643</t>
  </si>
  <si>
    <t>S.Gertneres ārsta prakse, Sabiedrība ar ierobežotu atbildību</t>
  </si>
  <si>
    <t>900200029</t>
  </si>
  <si>
    <t>S.Liepiņas ĢĀP, Sabiedrība ar ierobežotu atbildību</t>
  </si>
  <si>
    <t>010001962</t>
  </si>
  <si>
    <t>Sabīnes Pavlovskas ģimenes ārsta prakse, SIA</t>
  </si>
  <si>
    <t>010001654</t>
  </si>
  <si>
    <t>Sadu Alberto - ģimenes ārsta prakse</t>
  </si>
  <si>
    <t>019175404</t>
  </si>
  <si>
    <t>Safranova Ieva - ģimenes ārsta prakse</t>
  </si>
  <si>
    <t>661400004</t>
  </si>
  <si>
    <t>Salacgrīvas novada ģimenes ārstes Ilonas Balodes doktorāts</t>
  </si>
  <si>
    <t>740200055</t>
  </si>
  <si>
    <t>Saldniece Sandra - ģimenes ārsta prakse</t>
  </si>
  <si>
    <t>964700002</t>
  </si>
  <si>
    <t>Saleniece Sarmīte - ģimenes ārsta prakse</t>
  </si>
  <si>
    <t>270000041</t>
  </si>
  <si>
    <t>Salmgrieze Aija - ģimenes ārsta un pediatra prakse</t>
  </si>
  <si>
    <t>090000119</t>
  </si>
  <si>
    <t>SalutoMed, SIA</t>
  </si>
  <si>
    <t>019375446</t>
  </si>
  <si>
    <t>Saļahova Farida - ģimenes ārsta prakse</t>
  </si>
  <si>
    <t>090000107</t>
  </si>
  <si>
    <t>SAMMAR, SIA</t>
  </si>
  <si>
    <t>700200068</t>
  </si>
  <si>
    <t>Sanare PR, Sabiedrība ar ierobežotu atbildību</t>
  </si>
  <si>
    <t>740600005</t>
  </si>
  <si>
    <t>Sandras Bērziņas ģimenes ārsta prakse, SIA</t>
  </si>
  <si>
    <t>801600081</t>
  </si>
  <si>
    <t>SANDRAS KUKAINES DOKTORĀTS, SIA</t>
  </si>
  <si>
    <t>400200054</t>
  </si>
  <si>
    <t>Sandras Lapsas-Ārentas ģimenes ārstes prakse, Sabiedrība ar ierobežotu atbildību</t>
  </si>
  <si>
    <t>090000127</t>
  </si>
  <si>
    <t>SANTAS KRIEVIŅAS ĢIMENES ĀRSTA PRAKSE, SIA</t>
  </si>
  <si>
    <t>885100004</t>
  </si>
  <si>
    <t>SANUS GS, Sabiedrība ar ierobežotu atbildību</t>
  </si>
  <si>
    <t>090000108</t>
  </si>
  <si>
    <t>SANUS SN, SIA</t>
  </si>
  <si>
    <t>460200011</t>
  </si>
  <si>
    <t>Sarbantoviča Inese - ģimenes ārsta un pediatra prakse</t>
  </si>
  <si>
    <t>050077455</t>
  </si>
  <si>
    <t>Sardiko Alima - ģimenes ārsta prakse</t>
  </si>
  <si>
    <t>661400005</t>
  </si>
  <si>
    <t>Sarmas Līsmanes ģimenes ārstes prakse, SIA</t>
  </si>
  <si>
    <t>620200057</t>
  </si>
  <si>
    <t>Sarmītes Opmanes ģimenes ārsta prakse, SIA</t>
  </si>
  <si>
    <t>019475404</t>
  </si>
  <si>
    <t>Savicka Dina - ģimenes ārsta prakse</t>
  </si>
  <si>
    <t>050075438</t>
  </si>
  <si>
    <t>Savicka Gaļina - ģimenes ārsta prakse</t>
  </si>
  <si>
    <t>019277427</t>
  </si>
  <si>
    <t>Sazonova Svetlana - ģimenes ārsta prakse</t>
  </si>
  <si>
    <t>740200029</t>
  </si>
  <si>
    <t>Sāmite Lelde - ģimenes ārsta prakse</t>
  </si>
  <si>
    <t>800800009</t>
  </si>
  <si>
    <t>Sedliņa Biruta - ģimenes ārsta prakse</t>
  </si>
  <si>
    <t>050075431</t>
  </si>
  <si>
    <t>Sedova Gaļina - ģimenes ārsta prakse</t>
  </si>
  <si>
    <t>380200005</t>
  </si>
  <si>
    <t>Semjonova Svetlana - ģimenes ārsta prakse</t>
  </si>
  <si>
    <t>801200024</t>
  </si>
  <si>
    <t>SEMPERA DG, Sabiedrība ar ierobežotu atbildību</t>
  </si>
  <si>
    <t>270000016</t>
  </si>
  <si>
    <t>Sendže Gaļina - ģimenes ārsta prakse</t>
  </si>
  <si>
    <t>010001317</t>
  </si>
  <si>
    <t>Sergejeva Iveta - ģimenes ārsta prakse</t>
  </si>
  <si>
    <t>019477423</t>
  </si>
  <si>
    <t>Sergejeva Valentina - ģimenes ārsta prakse</t>
  </si>
  <si>
    <t>546700003</t>
  </si>
  <si>
    <t>Seržāne Maruta - ģimenes ārsta prakse</t>
  </si>
  <si>
    <t>010000281</t>
  </si>
  <si>
    <t>Sevastjanova Viktorija - ģimenes ārsta prakse</t>
  </si>
  <si>
    <t>050075406</t>
  </si>
  <si>
    <t>Sidorenko Inna - ģimenes ārsta prakse</t>
  </si>
  <si>
    <t>210075423</t>
  </si>
  <si>
    <t>Sidorenko Natālija - ģimenes ārsta un kardiologa prakse</t>
  </si>
  <si>
    <t>600200015</t>
  </si>
  <si>
    <t>Sidorova Nataša - ģimenes ārsta un arodveselības un arodslimību ārsta prakse</t>
  </si>
  <si>
    <t>600200014</t>
  </si>
  <si>
    <t>Sidorovs Viktors - ģimenes ārsta prakse</t>
  </si>
  <si>
    <t>801600008</t>
  </si>
  <si>
    <t>SIGULDAS EFEKTS, Sabiedrība ar ierobežotu atbildību Ģimenes ārstu doktorāts</t>
  </si>
  <si>
    <t>380200002</t>
  </si>
  <si>
    <t>Silauniece Modrīte - ģimenes ārsta prakse</t>
  </si>
  <si>
    <t>804400024</t>
  </si>
  <si>
    <t>Siliņa Līga - ģimenes ārsta prakse</t>
  </si>
  <si>
    <t>320200007</t>
  </si>
  <si>
    <t>Siliņa Sandra -ģimenes ārsta prakse</t>
  </si>
  <si>
    <t>010067402</t>
  </si>
  <si>
    <t>SILVA MED, Rīgas pilsētas S.Pujātes individuālais uzņēmums medicīniskā firma</t>
  </si>
  <si>
    <t>801200041</t>
  </si>
  <si>
    <t>Simanoviča Žaneta - ģimenes ārsta prakse</t>
  </si>
  <si>
    <t>210075404</t>
  </si>
  <si>
    <t>Simonova Irina - ģimenes ārsta prakse</t>
  </si>
  <si>
    <t>130000056</t>
  </si>
  <si>
    <t>Simsone Inta - ģimenes ārsta prakse</t>
  </si>
  <si>
    <t>601000007</t>
  </si>
  <si>
    <t>Sipoviča Olga - ģimenes ārsta prakse</t>
  </si>
  <si>
    <t>130075414</t>
  </si>
  <si>
    <t>Sitovenko Olga - ģimenes ārsta prakse</t>
  </si>
  <si>
    <t>090000105</t>
  </si>
  <si>
    <t>Sīricas ārsta prakse, Sabiedrība ar ierobežotu atbildību</t>
  </si>
  <si>
    <t>050000113</t>
  </si>
  <si>
    <t>Skaistuma pasaule, Sabiedrība ar ierobežotu atbildību</t>
  </si>
  <si>
    <t>620200004</t>
  </si>
  <si>
    <t>Skābarde Andra - ģimenes ārsta un pediatra prakse</t>
  </si>
  <si>
    <t>019575406</t>
  </si>
  <si>
    <t>Skribnovska Anna - ģimenes ārsta prakse</t>
  </si>
  <si>
    <t>681000005</t>
  </si>
  <si>
    <t>Skrule Agnese - ģimenes ārsta prakse</t>
  </si>
  <si>
    <t>328275402</t>
  </si>
  <si>
    <t>Skudra Aija - ģimenes ārsta prakse</t>
  </si>
  <si>
    <t>010000505</t>
  </si>
  <si>
    <t>Skudra Ilona - ģimenes ārsta prakse</t>
  </si>
  <si>
    <t>967300001</t>
  </si>
  <si>
    <t>Skujiņa Inese - ģimenes ārsta prakse</t>
  </si>
  <si>
    <t>660200045</t>
  </si>
  <si>
    <t>Skultes doktorāts, SIA</t>
  </si>
  <si>
    <t>019575408</t>
  </si>
  <si>
    <t>Skumbiņa Diāna - ģimenes ārsta prakse</t>
  </si>
  <si>
    <t>019275403</t>
  </si>
  <si>
    <t>Skurihina Inna - ģimenes ārsta un arodveselības un arodslimību ārsta prakse</t>
  </si>
  <si>
    <t>460200009</t>
  </si>
  <si>
    <t>Sloka Daina - ģimenes ārsta prakse</t>
  </si>
  <si>
    <t>380200016</t>
  </si>
  <si>
    <t>Slukina Tatjana - ģimenes ārsta prakse</t>
  </si>
  <si>
    <t>905100010</t>
  </si>
  <si>
    <t>Smārdes doktorāts, Sabiedrība ar ierobežotu atbildību</t>
  </si>
  <si>
    <t>427300005</t>
  </si>
  <si>
    <t>Smeķe Aija - ģimenes ārsta prakse</t>
  </si>
  <si>
    <t>880200018</t>
  </si>
  <si>
    <t>Smelte Kristīne - ģimenes ārsta prakse</t>
  </si>
  <si>
    <t>019575429</t>
  </si>
  <si>
    <t>SN ĀRSTE, SIA</t>
  </si>
  <si>
    <t>019375444</t>
  </si>
  <si>
    <t>Sokaļska Alla - ģimenes ārsta prakse</t>
  </si>
  <si>
    <t>019277411</t>
  </si>
  <si>
    <t>Solodova Tatjana - ģimenes ārsta prakse</t>
  </si>
  <si>
    <t>010000348</t>
  </si>
  <si>
    <t>Solovjova Kira -  ģimenes ārsta prakse</t>
  </si>
  <si>
    <t>170075408</t>
  </si>
  <si>
    <t>Sorokina Tatjana - ģimenes ārsta un arodveselības un arodslimību ārsta prakse</t>
  </si>
  <si>
    <t>019575414</t>
  </si>
  <si>
    <t>Spasova Prakse, SIA</t>
  </si>
  <si>
    <t>019277408</t>
  </si>
  <si>
    <t>Spicina Gaļina - ģimenes ārsta prakse</t>
  </si>
  <si>
    <t>604300007</t>
  </si>
  <si>
    <t>Spīķe Ingrīda - ģimenes ārsta prakse</t>
  </si>
  <si>
    <t>880200069</t>
  </si>
  <si>
    <t>Sporāne Evija - ģimenes ārsta prakse</t>
  </si>
  <si>
    <t>409500010</t>
  </si>
  <si>
    <t>Sprance Zinaida - ģimenes ārsta prakse</t>
  </si>
  <si>
    <t>381600007</t>
  </si>
  <si>
    <t>Spridzāns Andris - ģimenes ārsta prakse</t>
  </si>
  <si>
    <t>460200010</t>
  </si>
  <si>
    <t>Sproģe Ilze - ģimenes ārsta un pediatra prakse</t>
  </si>
  <si>
    <t>807400002</t>
  </si>
  <si>
    <t>Sprūde Jevgeņija - ģimenes ārsta prakse</t>
  </si>
  <si>
    <t>901200011</t>
  </si>
  <si>
    <t>Spuriņa Ilze - ārsta prakse pediatrijā</t>
  </si>
  <si>
    <t>090077440</t>
  </si>
  <si>
    <t>Sretenska Irina - ģimenes ārsta prakse</t>
  </si>
  <si>
    <t>360200026</t>
  </si>
  <si>
    <t>Stabingis Jānis - ģimenes ārsta prakse</t>
  </si>
  <si>
    <t>170000183</t>
  </si>
  <si>
    <t>Stabulnieks Uldis - ģimenes ārsta prakse</t>
  </si>
  <si>
    <t>700200033</t>
  </si>
  <si>
    <t>Stalaža Lilita - ģimenes ārsta prakse</t>
  </si>
  <si>
    <t>540200002</t>
  </si>
  <si>
    <t>Staņa Ināra - ģimenes ārsta prakse</t>
  </si>
  <si>
    <t>761200010</t>
  </si>
  <si>
    <t>Stare Mirdza - ģimenes ārsta prakse</t>
  </si>
  <si>
    <t>019475417</t>
  </si>
  <si>
    <t>Stauga Ausma - ģimenes ārsta un pediatra prakse</t>
  </si>
  <si>
    <t>500200022</t>
  </si>
  <si>
    <t>STĀMERIENAS DOKTORĀTS, Gulbenes rajona Stāmerienas pagasta J.Seļicka ārstu prakses individuālais uzņēmums</t>
  </si>
  <si>
    <t>648500002</t>
  </si>
  <si>
    <t>Stepanova Vija - ģimenes ārsta un arodveselības un arodslimību ārsta prakse</t>
  </si>
  <si>
    <t>170075414</t>
  </si>
  <si>
    <t>Stepko Zaiga - ģimenes ārsta prakse</t>
  </si>
  <si>
    <t>540200014</t>
  </si>
  <si>
    <t>Stille Skaidrīte - ģimenes ārsta prakse</t>
  </si>
  <si>
    <t>427500009</t>
  </si>
  <si>
    <t>Stjade Irita - ģimenes ārsta un arodveselības un arodslimību ārsta prakse</t>
  </si>
  <si>
    <t>780200015</t>
  </si>
  <si>
    <t>STOĻEROVAS PAGASTA FELDŠERU-VECMĀŠU PUNKTS, RĒZEKNES NOVADA PAŠVALDĪBAS STOĻEROVAS PAGASTA PĀRVALDE</t>
  </si>
  <si>
    <t>809635210</t>
  </si>
  <si>
    <t>Stopiņu novada pašvaldības aģentūra "Stopiņu ambulance"</t>
  </si>
  <si>
    <t>420200077</t>
  </si>
  <si>
    <t>Stramkale Anita - ģimenes ārsta prakse</t>
  </si>
  <si>
    <t>019275434</t>
  </si>
  <si>
    <t>Straume Dace - ģimenes ārsta prakse</t>
  </si>
  <si>
    <t>019475405</t>
  </si>
  <si>
    <t>Straupe Zita - ģimenes ārsta prakse</t>
  </si>
  <si>
    <t>660200031</t>
  </si>
  <si>
    <t>Strautiņa Inese - ģimenes ārsta prakse</t>
  </si>
  <si>
    <t>660200015</t>
  </si>
  <si>
    <t>Strautiņš Andrejs - ģimenes ārsta prakse</t>
  </si>
  <si>
    <t>801600013</t>
  </si>
  <si>
    <t>Strautmane Inese - ģimenes ārsta prakse</t>
  </si>
  <si>
    <t>540200019</t>
  </si>
  <si>
    <t>Strazdiņa Ilze - ģimenes ārsta prakse</t>
  </si>
  <si>
    <t>019675405</t>
  </si>
  <si>
    <t>Strazdiņa Inguna - ģimenes ārsta prakse</t>
  </si>
  <si>
    <t>010000045</t>
  </si>
  <si>
    <t>Streļča Ludmila - ģimenes ārsta prakse</t>
  </si>
  <si>
    <t>680200021</t>
  </si>
  <si>
    <t>Streļčs Staņislavs - ģimenes ārsta prakse</t>
  </si>
  <si>
    <t>440200009</t>
  </si>
  <si>
    <t>Strode Sandra - ģimenes ārsta prakse</t>
  </si>
  <si>
    <t>010001826</t>
  </si>
  <si>
    <t>Stūrmane Aija - ģimenes ārsta prakse</t>
  </si>
  <si>
    <t>840600002</t>
  </si>
  <si>
    <t>Svetlanas Sergejenko ģimenes ārsta prakse, SIA</t>
  </si>
  <si>
    <t>681800002</t>
  </si>
  <si>
    <t>Sviklāne Inga - ģimenes ārsta prakse</t>
  </si>
  <si>
    <t>130075412</t>
  </si>
  <si>
    <t>Svilāne Inese - ģimenes ārsta prakse</t>
  </si>
  <si>
    <t>019275423</t>
  </si>
  <si>
    <t>Šabanova Larisa - ģimenes ārsta prakse</t>
  </si>
  <si>
    <t>010000193</t>
  </si>
  <si>
    <t>Šabanovs Nikolajs - ģimenes ārsta prakse</t>
  </si>
  <si>
    <t>967100007</t>
  </si>
  <si>
    <t>Šakare Anna - ģimenes ārsta prakse</t>
  </si>
  <si>
    <t>019375448</t>
  </si>
  <si>
    <t>Šalajevs Vladimirs - ģimenes ārsta prakse un ārsta prakse vispārējā ultrasonogrāfijas metodē</t>
  </si>
  <si>
    <t>010000969</t>
  </si>
  <si>
    <t>Šapele Indra - ģimenes ārsta un pediatra prakse</t>
  </si>
  <si>
    <t>019275437</t>
  </si>
  <si>
    <t>Šaripova Inga - ģimenes ārsta prakse</t>
  </si>
  <si>
    <t>019175415</t>
  </si>
  <si>
    <t>Šarna Vizma - ģimenes ārsta prakse</t>
  </si>
  <si>
    <t>050075429</t>
  </si>
  <si>
    <t>Šatilova Nadežda - ģimenes ārsta prakse</t>
  </si>
  <si>
    <t>840200008</t>
  </si>
  <si>
    <t>Šenbrūna Sarmīte - ģimenes ārsta prakse</t>
  </si>
  <si>
    <t>050077456</t>
  </si>
  <si>
    <t>Šeršņova Nadežda - ģimenes ārsta prakse</t>
  </si>
  <si>
    <t>170075406</t>
  </si>
  <si>
    <t>Ševčuka Olita - ģimenes ārsta prakse</t>
  </si>
  <si>
    <t>661000004</t>
  </si>
  <si>
    <t>Šķirmante Elita - ģimenes ārsta prakse</t>
  </si>
  <si>
    <t>381600008</t>
  </si>
  <si>
    <t>Šļakota Aija - ģimenes ārsta prakse</t>
  </si>
  <si>
    <t>780200011</t>
  </si>
  <si>
    <t>Šļubure Mārīte - ģimenes ārsta prakse</t>
  </si>
  <si>
    <t>170000186</t>
  </si>
  <si>
    <t>Šmite Ieva - ģimenes ārsta prakse</t>
  </si>
  <si>
    <t>741400010</t>
  </si>
  <si>
    <t>Šmits Roberts - ārsta internista prakse</t>
  </si>
  <si>
    <t>019475426</t>
  </si>
  <si>
    <t>Šnaidere Jūlija - ģimenes ārsta prakse</t>
  </si>
  <si>
    <t>360200010</t>
  </si>
  <si>
    <t>Šnikvalde Anita -  ģimenes ārsta un pediatra prakse</t>
  </si>
  <si>
    <t>050000140</t>
  </si>
  <si>
    <t>Šuhtujeva Irina - ģimenes ārsta prakse</t>
  </si>
  <si>
    <t>460800007</t>
  </si>
  <si>
    <t>Šulce Ināra - ģimenes ārsta, neirologa un arodveselības un arodslimību ārsta prakse</t>
  </si>
  <si>
    <t>010000220</t>
  </si>
  <si>
    <t>Talente Guntra - ģimenes ārsta un arodveselības un arodslimību ārsta prakse</t>
  </si>
  <si>
    <t>010001462</t>
  </si>
  <si>
    <t>Tatjanas Boilovičas ģimenes ārsta prakse, Sabiedrība ar ierobežotu atbildību</t>
  </si>
  <si>
    <t>010001304</t>
  </si>
  <si>
    <t>Tatjanas Krutikas ārsta prakse, SIA</t>
  </si>
  <si>
    <t>210000036</t>
  </si>
  <si>
    <t>Taukule Kristīne - ģimenes ārsta prakse</t>
  </si>
  <si>
    <t>019475429</t>
  </si>
  <si>
    <t>Teleženko Iveta - ģimenes ārsta prakse</t>
  </si>
  <si>
    <t>440800002</t>
  </si>
  <si>
    <t>Terentjevs Vladimirs - ģimenes ārsta un neirologa prakse</t>
  </si>
  <si>
    <t>840200015</t>
  </si>
  <si>
    <t>Tereško Dzintra - ģimenes ārsta prakse</t>
  </si>
  <si>
    <t>010001966</t>
  </si>
  <si>
    <t>Terveus, SIA</t>
  </si>
  <si>
    <t>400200010</t>
  </si>
  <si>
    <t>Tēraude Aija - ģimenes ārsta un pediatra prakse</t>
  </si>
  <si>
    <t>808475401</t>
  </si>
  <si>
    <t>Thymus, SIA</t>
  </si>
  <si>
    <t>019375445</t>
  </si>
  <si>
    <t>Timšāne Gunta - ģimenes ārsta un pediatra prakse</t>
  </si>
  <si>
    <t>019375423</t>
  </si>
  <si>
    <t>Tirāns Edgars -ģimenes ārsta prakse</t>
  </si>
  <si>
    <t>800800041</t>
  </si>
  <si>
    <t>Titurgas doktorāts, Sabiedrība ar ierobežotu atbildību</t>
  </si>
  <si>
    <t>741400023</t>
  </si>
  <si>
    <t>Tīcmane Gunta - ģimenes ārsta prakse</t>
  </si>
  <si>
    <t>050075432</t>
  </si>
  <si>
    <t>Tolmačova Svetlana - ģimenes ārsta prakse</t>
  </si>
  <si>
    <t>010077417</t>
  </si>
  <si>
    <t>TriA SAD, Sabiedrība ar ierobežotu atbildību</t>
  </si>
  <si>
    <t>964700001</t>
  </si>
  <si>
    <t>Trikātas doktorāts, SIA</t>
  </si>
  <si>
    <t>741400002</t>
  </si>
  <si>
    <t>Troska Dzintra - ģimenes ārsta un arodveselības un arodslimību ārsta prakse</t>
  </si>
  <si>
    <t>050075405</t>
  </si>
  <si>
    <t>Trubena Vita - ģimenes ārsta un pediatra prakse</t>
  </si>
  <si>
    <t>210075403</t>
  </si>
  <si>
    <t>Trušele Gunta- ģimenes ārsta prakse</t>
  </si>
  <si>
    <t>010000548</t>
  </si>
  <si>
    <t>Trušņikova Gaļina - ģimenes ārsta prakse</t>
  </si>
  <si>
    <t>700200013</t>
  </si>
  <si>
    <t>Tuča Ilona - ģimenes ārsta un pediatra prakse</t>
  </si>
  <si>
    <t>460800010</t>
  </si>
  <si>
    <t>Ukru feldšeru - veselības punkts, Auces novada pašvaldība</t>
  </si>
  <si>
    <t>641000017</t>
  </si>
  <si>
    <t>Uldriķe Edīte - ģimenes ārsta prakse</t>
  </si>
  <si>
    <t>905100006</t>
  </si>
  <si>
    <t>Ulmane Olita - ģimenes ārsta prakse</t>
  </si>
  <si>
    <t>620200024</t>
  </si>
  <si>
    <t>Upenieks Ēvalds - ģimenes ārsta prakse</t>
  </si>
  <si>
    <t>019477438</t>
  </si>
  <si>
    <t>Upīte Ināra - ģimenes ārsta prakse</t>
  </si>
  <si>
    <t>320200004</t>
  </si>
  <si>
    <t>Urbanoviča Anita - ģimenes ārsta prakse</t>
  </si>
  <si>
    <t>010000876</t>
  </si>
  <si>
    <t>Urbanoviča Larisa - ģimenes ārsta prakse</t>
  </si>
  <si>
    <t>940200012</t>
  </si>
  <si>
    <t>Uzbeka Ilona - ģimenes ārsta un ārsta pneimonologa prakse</t>
  </si>
  <si>
    <t>840200057</t>
  </si>
  <si>
    <t>Ūdra Ineta - ģimenes ārsta prakse</t>
  </si>
  <si>
    <t>010065214</t>
  </si>
  <si>
    <t>Ūnijas doktorāts, Sabiedrība ar ierobežotu atbildību</t>
  </si>
  <si>
    <t>010075427</t>
  </si>
  <si>
    <t>V. MEĻŅIKAS ārsta prakse, Sabiedrība ar ierobežotu atbildību</t>
  </si>
  <si>
    <t>170075415</t>
  </si>
  <si>
    <t>V.Ceikas ārsta prakse, SIA</t>
  </si>
  <si>
    <t>010000390</t>
  </si>
  <si>
    <t>Vaivade Agita - ģimenes ārsta un pediatra prakse</t>
  </si>
  <si>
    <t>010001134</t>
  </si>
  <si>
    <t>Vaivode Laila - ārsta prakse pediatrijā</t>
  </si>
  <si>
    <t>090077422</t>
  </si>
  <si>
    <t>Valdmane Evita - ģimenes ārsta prakse</t>
  </si>
  <si>
    <t>050065401</t>
  </si>
  <si>
    <t>Valeo K, SIA</t>
  </si>
  <si>
    <t>400200001</t>
  </si>
  <si>
    <t>Valijas Nagņibedas ģimenes ārsta prakse, SIA</t>
  </si>
  <si>
    <t>010065405</t>
  </si>
  <si>
    <t>Valijas Pčolkinas ģimenes ārsta prakse, Sabiedrība ar ierobežotu atbildību</t>
  </si>
  <si>
    <t>019377439</t>
  </si>
  <si>
    <t>Valucka Tatjana - ģimenes ārsta prakse</t>
  </si>
  <si>
    <t>380200010</t>
  </si>
  <si>
    <t>Vancāns Jānis - ģimenes ārsta prakse</t>
  </si>
  <si>
    <t>050075436</t>
  </si>
  <si>
    <t>Vaņuševa Tatjana - ģimenes ārsta prakse</t>
  </si>
  <si>
    <t>424700007</t>
  </si>
  <si>
    <t>Vasiļevskis Uldis - ģimenes ārsta prakse</t>
  </si>
  <si>
    <t>680200013</t>
  </si>
  <si>
    <t>Vasiļjevs Roberts - ģimenes ārsta prakse</t>
  </si>
  <si>
    <t>740200022</t>
  </si>
  <si>
    <t>Vāvere Anna - ģimenes ārsta prakse</t>
  </si>
  <si>
    <t>429300006</t>
  </si>
  <si>
    <t>VECPIEBALGAS DOKTORĀTS, SIA</t>
  </si>
  <si>
    <t>019175408</t>
  </si>
  <si>
    <t>Vecvērdiņa Vizma - ģimenes ārsta prakse</t>
  </si>
  <si>
    <t>801600074</t>
  </si>
  <si>
    <t>Veide Artūrs - ģimenes ārsta un arodveselības un arodslimību ārsta prakse</t>
  </si>
  <si>
    <t>010075416</t>
  </si>
  <si>
    <t>Veide Sarmīte - ģimenes ārsta prakse</t>
  </si>
  <si>
    <t>010001224</t>
  </si>
  <si>
    <t>Veides ārstu prakse, IK</t>
  </si>
  <si>
    <t>840200011</t>
  </si>
  <si>
    <t>Veinberga Liesma - ģimenes ārsta prakse</t>
  </si>
  <si>
    <t>050075437</t>
  </si>
  <si>
    <t>Vengreviča Anžella - ģimenes ārsta prakse</t>
  </si>
  <si>
    <t>270024101</t>
  </si>
  <si>
    <t>Ventspils poliklīnika, Pašvaldības SIA</t>
  </si>
  <si>
    <t>001000006</t>
  </si>
  <si>
    <t>Vesela ģimene, SIA</t>
  </si>
  <si>
    <t>010000965</t>
  </si>
  <si>
    <t>Vesele Brigita - ģimenes ārsta un pediatra prakse</t>
  </si>
  <si>
    <t>468900007</t>
  </si>
  <si>
    <t>Veselības centrs "Džūkste", SIA</t>
  </si>
  <si>
    <t>210000042</t>
  </si>
  <si>
    <t>Veselības centrs 2, Sabiedrība ar ierobežotu atbildību</t>
  </si>
  <si>
    <t>010054211</t>
  </si>
  <si>
    <t>VESELĪBAS CENTRS BIĶERNIEKI, Sabiedrība ar ierobežotu atbildību</t>
  </si>
  <si>
    <t>010064120</t>
  </si>
  <si>
    <t>Veselības centru apvienība, AS</t>
  </si>
  <si>
    <t>880200065</t>
  </si>
  <si>
    <t>Vēmane Monika - ģimenes ārsta un pediatra prakse</t>
  </si>
  <si>
    <t>641000002</t>
  </si>
  <si>
    <t>Vidaja Ilga - ģimenes ārsta prakse</t>
  </si>
  <si>
    <t>010000465</t>
  </si>
  <si>
    <t>VIDEMED, SIA</t>
  </si>
  <si>
    <t>660200040</t>
  </si>
  <si>
    <t>VIDRIŽU DOKTORĀTS, SIA</t>
  </si>
  <si>
    <t>019475441</t>
  </si>
  <si>
    <t>Vija Med, Sabiedrība ar ierobežotu atbildību</t>
  </si>
  <si>
    <t>880200022</t>
  </si>
  <si>
    <t>Vija Sniedziņa, IK</t>
  </si>
  <si>
    <t>090000033</t>
  </si>
  <si>
    <t>Vijas Freimanes ārsta prakse, Sabiedrība ar ierobežotu atbildību</t>
  </si>
  <si>
    <t>019377415</t>
  </si>
  <si>
    <t>Vikmane Dace - ģimenes ārsta un pediatra prakse</t>
  </si>
  <si>
    <t>010067401</t>
  </si>
  <si>
    <t>VIKTORIJA D, Rīgas pilsētas V.Driksmanes individuālais uzņēmums medicīniskā firma</t>
  </si>
  <si>
    <t>110000081</t>
  </si>
  <si>
    <t>Viktorijas Grebņevas ģimenes ārsta prakse, SIA</t>
  </si>
  <si>
    <t>250000176</t>
  </si>
  <si>
    <t>Vilcāne Anna - ģimenes ārsta prakse</t>
  </si>
  <si>
    <t>801000014</t>
  </si>
  <si>
    <t>Vilitas Melbārdes ārsta prakse, Sabiedrība ar ierobežotu atbildību</t>
  </si>
  <si>
    <t>880200084</t>
  </si>
  <si>
    <t>Vilkaste Kārlis - ģimenes ārsta prakse</t>
  </si>
  <si>
    <t>781800006</t>
  </si>
  <si>
    <t>VIĻĀNU DOKTORĀTS I, Sabiedrība ar ierobežotu atbildību</t>
  </si>
  <si>
    <t>090000030</t>
  </si>
  <si>
    <t>VIMED, Sabiedrība ar ierobežotu atbildību</t>
  </si>
  <si>
    <t>210000003</t>
  </si>
  <si>
    <t>Visockis Jānis - ģimenes ārsta prakse</t>
  </si>
  <si>
    <t>010000381</t>
  </si>
  <si>
    <t>Vissarionovs Vadims - ģimenes ārsta prakse</t>
  </si>
  <si>
    <t>010001847</t>
  </si>
  <si>
    <t>Višņevska Kristīne - ģimenes ārsta prakse</t>
  </si>
  <si>
    <t>010001788</t>
  </si>
  <si>
    <t>VITA FORTA, SIA</t>
  </si>
  <si>
    <t>010000962</t>
  </si>
  <si>
    <t>Vitas Jirgensones ārsta prakse, SIA</t>
  </si>
  <si>
    <t>880200025</t>
  </si>
  <si>
    <t>VITAS NORENBERGAS ĢIMENES ĀRSTA PRAKSE, IK</t>
  </si>
  <si>
    <t>010001781</t>
  </si>
  <si>
    <t>Vitas Vītolas ārsta prakse pediatrijā, Sabiedrība ar ierobežotu atbildību</t>
  </si>
  <si>
    <t>090075406</t>
  </si>
  <si>
    <t>Vivejas Epiņas ģimenes ārsta prakse, SIA</t>
  </si>
  <si>
    <t>427500004</t>
  </si>
  <si>
    <t>VIVENDA, Sabiedrība ar ierobežotu atbildību</t>
  </si>
  <si>
    <t>420200015</t>
  </si>
  <si>
    <t>VIZMAS OLTES ģimenes ārsta prakse, SIA</t>
  </si>
  <si>
    <t>380200009</t>
  </si>
  <si>
    <t>Vīķele Rasma - ģimenes ārsta prakse</t>
  </si>
  <si>
    <t>800800011</t>
  </si>
  <si>
    <t>Vītola Liene - ģimenes ārsta prakse</t>
  </si>
  <si>
    <t>050075422</t>
  </si>
  <si>
    <t>Voicehoviča Jekaterīna - ģimenes ārsta prakse</t>
  </si>
  <si>
    <t>050000022</t>
  </si>
  <si>
    <t>Voicehovičs Pēteris - ģimenes ārsta prakse</t>
  </si>
  <si>
    <t>740200065</t>
  </si>
  <si>
    <t>Volkopa Inese - ģimenes ārsta un pediatra prakse</t>
  </si>
  <si>
    <t>019375426</t>
  </si>
  <si>
    <t>Volujeviča Aija - ģimenes ārsta prakse</t>
  </si>
  <si>
    <t>681000006</t>
  </si>
  <si>
    <t>Vorkale Anita - ģimenes ārsta un arodveselības un arodslimību ārsta prakse</t>
  </si>
  <si>
    <t>010000019</t>
  </si>
  <si>
    <t>Voroņko Ņina - ģimenes ārsta prakse</t>
  </si>
  <si>
    <t>019375440</t>
  </si>
  <si>
    <t>Vuļa Veneranda - ģimenes ārsta prakse</t>
  </si>
  <si>
    <t>090075411</t>
  </si>
  <si>
    <t>W-DOC, Sabiedrība ar ierobežotu atbildību</t>
  </si>
  <si>
    <t>400200005</t>
  </si>
  <si>
    <t>Zaderņuka Inesa - ģimenes ārsta prakse</t>
  </si>
  <si>
    <t>740200023</t>
  </si>
  <si>
    <t>Zadorožnaja Ņina - ģimenes ārsta prakse</t>
  </si>
  <si>
    <t>019377435</t>
  </si>
  <si>
    <t>Zaharenkova Nataļja - ģimenes ārsta un arodveselības un arodslimību ārsta prakse</t>
  </si>
  <si>
    <t>019477414</t>
  </si>
  <si>
    <t>Zaharova Gaļina - ģimenes ārsta un pediatra prakse</t>
  </si>
  <si>
    <t>010001303</t>
  </si>
  <si>
    <t>Zaiceva Nataļja - ģimenes ārsta un arodveselības un arodslimību ārsta prakse</t>
  </si>
  <si>
    <t>620200061</t>
  </si>
  <si>
    <t>Zaigas Rones ģimenes ārsta prakse, SIA</t>
  </si>
  <si>
    <t>019275405</t>
  </si>
  <si>
    <t>Zaķe Sarmīte - ģimenes ārsta un arodveselības un arodslimību ārsta prakse</t>
  </si>
  <si>
    <t>801200007</t>
  </si>
  <si>
    <t>Zaļeniece Rita - ģimenes ārsta prakse</t>
  </si>
  <si>
    <t>900200083</t>
  </si>
  <si>
    <t>Zaļmeža Santa - ģimenes ārsta prakse</t>
  </si>
  <si>
    <t>050075423</t>
  </si>
  <si>
    <t>Zamjatina Inna - ģimenes ārsta prakse</t>
  </si>
  <si>
    <t>801000021</t>
  </si>
  <si>
    <t>Zandare-Legata Evija - ģimenes ārsta prakse</t>
  </si>
  <si>
    <t>019175427</t>
  </si>
  <si>
    <t>Zandas Oliņas Putenes ģimenes ārsta prakse, Sabiedrība ar ierobežotu atbildību</t>
  </si>
  <si>
    <t>130075413</t>
  </si>
  <si>
    <t>Zanes Torbejevas ģimenes ārstes prakse, SIA</t>
  </si>
  <si>
    <t>010000550</t>
  </si>
  <si>
    <t>Zaremba Līga - ģimenes ārsta prakse</t>
  </si>
  <si>
    <t>210075405</t>
  </si>
  <si>
    <t>Zariņa Ināra - ģimenes ārsta prakse</t>
  </si>
  <si>
    <t>880200012</t>
  </si>
  <si>
    <t>Zariņa Ļuda - ģimenes ārsta un arodveselības un arodslimību ārsta prakse</t>
  </si>
  <si>
    <t>427700001</t>
  </si>
  <si>
    <t>Zariņa Zaiga - ģimenes ārsta un arodveselības un arodslimību ārsta prakse</t>
  </si>
  <si>
    <t>019375416</t>
  </si>
  <si>
    <t>Zarubina Rita -ģimenes ārsta prakse</t>
  </si>
  <si>
    <t>620200017</t>
  </si>
  <si>
    <t>Zauere Zanda - ģimenes ārsta prakse</t>
  </si>
  <si>
    <t>624275401</t>
  </si>
  <si>
    <t>Zdanovska Gundega - ģimenes ārsta prakse</t>
  </si>
  <si>
    <t>110000059</t>
  </si>
  <si>
    <t>Zdūne Rita - ģimenes ārsta prakse</t>
  </si>
  <si>
    <t>321400006</t>
  </si>
  <si>
    <t>Zelča Astrīda - ģimenes ārsta prakse</t>
  </si>
  <si>
    <t>010000170</t>
  </si>
  <si>
    <t>Zeltiņa Anda - ģimenes ārsta prakse</t>
  </si>
  <si>
    <t>170075430</t>
  </si>
  <si>
    <t>Zeltiņa Līga - ģimenes ārsta un arodveselības un arodslimību ārsta prakse</t>
  </si>
  <si>
    <t>801400004</t>
  </si>
  <si>
    <t>Zemīte Ināra - ģimenes ārsta prakse</t>
  </si>
  <si>
    <t>740200027</t>
  </si>
  <si>
    <t>Zepa Dace - ģimenes ārsta prakse</t>
  </si>
  <si>
    <t>010000023</t>
  </si>
  <si>
    <t>Zēģele Linda - ģimenes ārsta prakse</t>
  </si>
  <si>
    <t>887600004</t>
  </si>
  <si>
    <t>Zibina Benita - ģimenes ārsta prakse</t>
  </si>
  <si>
    <t>019375407</t>
  </si>
  <si>
    <t>Ziediņa Diāna - ģimenes ārsta prakse</t>
  </si>
  <si>
    <t>321000006</t>
  </si>
  <si>
    <t>Ziediņa Inta - ģimenes ārsta prakse</t>
  </si>
  <si>
    <t>050077467</t>
  </si>
  <si>
    <t>Zile Elena - ģimenes ārsta prakse</t>
  </si>
  <si>
    <t>400200014</t>
  </si>
  <si>
    <t>Zirne Ārija - ģimenes ārsta prakse</t>
  </si>
  <si>
    <t>010000243</t>
  </si>
  <si>
    <t>Zitmane Zane - ģimenes ārsta prakse</t>
  </si>
  <si>
    <t>090000006</t>
  </si>
  <si>
    <t>Zīle Anda - ģimenes ārsta prakse</t>
  </si>
  <si>
    <t>620200046</t>
  </si>
  <si>
    <t>Zīle Inese - ģimenes ārsta prakse</t>
  </si>
  <si>
    <t>210075425</t>
  </si>
  <si>
    <t>Zīmele Emīlija - ģimenes ārsta prakse</t>
  </si>
  <si>
    <t>010001187</t>
  </si>
  <si>
    <t>Zīvere-Pile Līga - ģimenes ārsta prakse</t>
  </si>
  <si>
    <t>460200001</t>
  </si>
  <si>
    <t>Zīverte Santa - ģimenes ārsta prakse</t>
  </si>
  <si>
    <t>210075417</t>
  </si>
  <si>
    <t>Zjablikova Elen - ģimenes ārsta un arodveselības un arodslimību ārsta prakse</t>
  </si>
  <si>
    <t>010001410</t>
  </si>
  <si>
    <t>Zolitūdes doktorāts, Sabiedrība ar ierobežotu atbildību</t>
  </si>
  <si>
    <t>380200018</t>
  </si>
  <si>
    <t>Zondaka Natālija - ārsta internista prakse</t>
  </si>
  <si>
    <t>019175409</t>
  </si>
  <si>
    <t>Zorģe Lolita - ģimenes ārsta prakse</t>
  </si>
  <si>
    <t>425700005</t>
  </si>
  <si>
    <t>Zosēnu pagasta felšerpunkts, JAUNPIEBALGAS NOVADA DOME</t>
  </si>
  <si>
    <t>380200003</t>
  </si>
  <si>
    <t>Zuša Ilga - ģimenes ārsta prakse</t>
  </si>
  <si>
    <t>941600003</t>
  </si>
  <si>
    <t>Zušmane Evita - ģimenes ārsta prakse</t>
  </si>
  <si>
    <t>019177434</t>
  </si>
  <si>
    <t>Zvagūze Inta - ģimenes ārsta prakse</t>
  </si>
  <si>
    <t>700200010</t>
  </si>
  <si>
    <t>Zvēra Valentīna - ģimenes ārsta prakse</t>
  </si>
  <si>
    <t>270075401</t>
  </si>
  <si>
    <t>Zviedrīte Lelde - ģimenes ārsta prakse</t>
  </si>
  <si>
    <t>010000875</t>
  </si>
  <si>
    <t>Zvirbule Lidija - ģimenes ārsta prakse</t>
  </si>
  <si>
    <t>010001355</t>
  </si>
  <si>
    <t>Žiļiča Marina - ģimenes ārsta prakse</t>
  </si>
  <si>
    <t>420200012</t>
  </si>
  <si>
    <t>Žīgure Ira - ģimenes ārsta un pediatra prakse</t>
  </si>
  <si>
    <t>360200018</t>
  </si>
  <si>
    <t>Žīgurs Jānis - ģimenes ārsta un arodveselības un arodslimību ārsta prakse</t>
  </si>
  <si>
    <t>019375430</t>
  </si>
  <si>
    <t>Žubule Janīna - ģimenes ārsta prakse</t>
  </si>
  <si>
    <t>019375418</t>
  </si>
  <si>
    <t>Žuka Jeļena - ģimenes ārsta prakse</t>
  </si>
  <si>
    <t>Kopā:</t>
  </si>
  <si>
    <t>010001411</t>
  </si>
  <si>
    <t>ĀRSTNIECĪBAS REHABILITĀCIJAS CENTRS VALEO, Sabiedrība ar ierobežotu atbildību</t>
  </si>
  <si>
    <t>010054114</t>
  </si>
  <si>
    <t>DZELZCEĻA VESELĪBAS CENTRS, Sabiedrība ar ierobežotu atbildību</t>
  </si>
  <si>
    <t>050000017</t>
  </si>
  <si>
    <t>GRĪVAS POLIKLĪNIKA, Sabiedrība ar ierobežotu atbildību</t>
  </si>
  <si>
    <t>601000001</t>
  </si>
  <si>
    <t>Krāslavas novada Veselības un sociālo pakalpojumu centrs "Dagda"</t>
  </si>
  <si>
    <t>760200003</t>
  </si>
  <si>
    <t>LĀZERS, Sabiedrība ar ierobežotu atbildību</t>
  </si>
  <si>
    <t>680200030</t>
  </si>
  <si>
    <t>Ludzas medicīnas centrs, Sabiedrība ar ierobežotu atbildību</t>
  </si>
  <si>
    <t>210000043</t>
  </si>
  <si>
    <t>Medical plus, Sabiedrība ar ierobežotu atbildību</t>
  </si>
  <si>
    <t>090024001</t>
  </si>
  <si>
    <t>Medicīnas sabiedrība "Optima 1", Sabiedrība ar ierobežotu atbildību</t>
  </si>
  <si>
    <t>801000013</t>
  </si>
  <si>
    <t>OlainMed, Sabiedrība ar ierobežotu atbildību</t>
  </si>
  <si>
    <t>010019111</t>
  </si>
  <si>
    <t>Rīgas Stradiņa universitātes Stomatoloģijas institūts, Sabiedrība ar ierobežotu atbildību</t>
  </si>
  <si>
    <t>019164506</t>
  </si>
  <si>
    <t>Veselības korporācija, Sabiedrība ar ierobežotu atbildību</t>
  </si>
  <si>
    <t xml:space="preserve">Informācija par ģimenes ārstu praksēs sniegto primārās ambulatorās veselības aprūpes faktiskajiem izdevumiem pievienotās vērtības nodokļa likmes pieauguma segšanai laika posmā no 2021. gada 1. jūlija līdz 2021. gada 30. septembrim par iegādātajām  medicīniskajām ierīcēm  un precēm, lai nodrošinātu Latvijas Republikas Senāta 2021. gada 22. marta sprieduma administratīvajā lietā Nr. A420143317 (SKA-123/2021) izpildi </t>
  </si>
  <si>
    <t>PVN pieauguma kopmensācija EUR</t>
  </si>
  <si>
    <t xml:space="preserve">Informācija par zobārstniecības klīniku un privātprakses sniegto primārās ambulatorās veselības aprūpes faktiskajiem izdevumiem pievienotās vērtības nodokļa likmes pieauguma segšanai laika posmā no 2021. gada 1. jūlija līdz 2021. gada 30. septembrim par iegādātajām  medicīniskajām ierīcēm  un precēm, lai nodrošinātu Latvijas Republikas Senāta 2021. gada 22. marta sprieduma administratīvajā lietā Nr. A420143317 (SKA-123/2021) izpildi </t>
  </si>
  <si>
    <t>Manipulācijas tarifa PVN pieaugums, EUR</t>
  </si>
  <si>
    <t>Seruma (plazmas) iegūšana</t>
  </si>
  <si>
    <t>Asins ņemšana ar slēgtu sistēmu vienā stobriņā</t>
  </si>
  <si>
    <t>Asins ņemšana ar slēgtu sistēmu divos stobriņos</t>
  </si>
  <si>
    <t>Asins ņemšana ar slēgtu sistēmu trijos stobriņos</t>
  </si>
  <si>
    <t>Kapilāru asins ņemšana ar mikrotaineru</t>
  </si>
  <si>
    <t>Eritrocītu grimšanas ātrums, izmantojot speciālo ņemšanas komplektu (seditainers u. c.)</t>
  </si>
  <si>
    <t>Pilna asins aina (hemoglobīns, eritrocīti, leikocīti, trombocīti, hematokrīts, leikocītu formula (vismaz neitrofīli, eozinofīli, bazofīli, limfocīti, monocīti)). Papildus nenorādīt manipulācijas 40010, 40014</t>
  </si>
  <si>
    <t>Nepilna asins aina (hemoglobīns, eritrocīti, leikocīti, trombocīti, hematokrīts). Papildus nenorādīt manipulāciju 40010</t>
  </si>
  <si>
    <t>Protrombīns, protrombīna komplekss un INR</t>
  </si>
  <si>
    <t>Aktivētais parciālais tromboplastīna laiks (APTL)</t>
  </si>
  <si>
    <t>Urīna analīze ar teststrēmeli (9?10 parametri)</t>
  </si>
  <si>
    <t>Urīna sedimenta standartizēta mikroskopija</t>
  </si>
  <si>
    <t>Koprogramma</t>
  </si>
  <si>
    <t>Apslēptās asinis fēcēs ? ķīmiskā vai imūnhromatogrāfiskā metode (pozitīva)</t>
  </si>
  <si>
    <t>Helmintu oliņu noteikšana ar Kato metodi</t>
  </si>
  <si>
    <t>Vienšūnu zarnu parazītu noteikšana natīvā un ar Lugola šķīdumu krāsotā preparātā</t>
  </si>
  <si>
    <t>Iztriepju bakterioskopija uz mikrofloru un seksuāli transmisīvajām slimībām</t>
  </si>
  <si>
    <t>Urīnviela</t>
  </si>
  <si>
    <t>Urīnskābe</t>
  </si>
  <si>
    <t>Kreatinīns</t>
  </si>
  <si>
    <t>Sārmainā fosfotāze (SF)</t>
  </si>
  <si>
    <t>ALAT ? alanīnaminotransferāze</t>
  </si>
  <si>
    <t>ASAT ? aspartātaminotransferāze</t>
  </si>
  <si>
    <t>Gamma glutamīntransferāze</t>
  </si>
  <si>
    <t>Alfa amilāze</t>
  </si>
  <si>
    <t>Triglicerīdi</t>
  </si>
  <si>
    <t>ABL ? holesterīns (tiešā metode)</t>
  </si>
  <si>
    <t>Bilirubīns, frakcijas</t>
  </si>
  <si>
    <t>Kopējais holesterīna līmenis asinīs ? koncentrācija, lielāka par 5 mmol/L</t>
  </si>
  <si>
    <t xml:space="preserve">ZBL holesterīna līmenis asinīs ? koncentrācija, lielāka par 2,5 mmol/L </t>
  </si>
  <si>
    <t>Kālijs</t>
  </si>
  <si>
    <t>Nātrijs</t>
  </si>
  <si>
    <t>Kalcijs</t>
  </si>
  <si>
    <t>Fosfors</t>
  </si>
  <si>
    <t>Dzelzs</t>
  </si>
  <si>
    <t>Glikoze asinīs</t>
  </si>
  <si>
    <t>Glikozes slodzes tests</t>
  </si>
  <si>
    <t>Mikroalbumīnūrijas noteikšana</t>
  </si>
  <si>
    <t>Glikohemoglobīns. Izmeklējuma rezultāts ? HbA1C līmenis 6,5?7,4 %</t>
  </si>
  <si>
    <t>CRO (kvantitatīvi)</t>
  </si>
  <si>
    <t>Citoloģiskie izmeklējumi no dzemdes dobuma (trīs preparāti)</t>
  </si>
  <si>
    <t>Nospiedumu vai nokasījumu no ādas vai gļotādas bojājumiem citoloģiskā izmeklēšana (divi preparāti)</t>
  </si>
  <si>
    <t>Citoloģiskās iztriepes no piena dziedzeriem (viens preparāts)</t>
  </si>
  <si>
    <t>Biopsijas un operācijas materiāla nospiedumu citoloģiskā izmeklēšana</t>
  </si>
  <si>
    <t>Citoloģiskās uztriepes no dzemdes kakla un mugurējās velves izmeklēšana (viens preparāts). Izmeklējuma rezultāts A1 - norma, nav atrasts intraepiteliāls bojājums</t>
  </si>
  <si>
    <t>010000190</t>
  </si>
  <si>
    <t>BALT INFO LAB, Sabiedrība ar ierobežotu atbildību</t>
  </si>
  <si>
    <t>Fibrinogēns</t>
  </si>
  <si>
    <t>D-dimēri (kvantitatīvi)</t>
  </si>
  <si>
    <t>Urīna sedimenta kvantitatīva izmeklēšana</t>
  </si>
  <si>
    <t>Asins grupas noteikšana ABO un Rh sistēmās gēla tehnikā</t>
  </si>
  <si>
    <t>RH fenotipa (CcEe) un Kell antigēna noteikšana gēla tehnikā</t>
  </si>
  <si>
    <t>Nepilno antieritrocitāro antivielu skrīnings gēla tehnikā ar trim skrīningeritrocītu paraugiem</t>
  </si>
  <si>
    <t>Kopējais olbaltums</t>
  </si>
  <si>
    <t>Albumīns</t>
  </si>
  <si>
    <t>Kreatīnkināze</t>
  </si>
  <si>
    <t>Laktātdehidrogenāze</t>
  </si>
  <si>
    <t>Lipāze</t>
  </si>
  <si>
    <t>Kopējais holesterīna līmenis asinīs ? koncentrācija 5 mmol/L vai mazāka</t>
  </si>
  <si>
    <t xml:space="preserve">ZBL holesterīna līmenis asinīs ? koncentrācija, mazāka par 2,0 mmol/L </t>
  </si>
  <si>
    <t>ZBL holesterīna līmenis asinīs ? koncentrācija no 2,0 mmol/L līdz 2,5 mmol/L</t>
  </si>
  <si>
    <t>Magnijs</t>
  </si>
  <si>
    <t>C peptīds</t>
  </si>
  <si>
    <t>Insulīns</t>
  </si>
  <si>
    <t>Glikohemoglobīns. Izmeklējuma rezultāts ? HbA1C līmenis 6,4 % un zemāks</t>
  </si>
  <si>
    <t>Glikohemoglobīns. Izmeklējuma rezultāts ? HbA1C līmenis 7,5 % un vairāk</t>
  </si>
  <si>
    <t>Antistreptolizīns (kvantitatīvi)</t>
  </si>
  <si>
    <t>Feritīns</t>
  </si>
  <si>
    <t>Reimatoīdais faktors (kvantitatīvi)</t>
  </si>
  <si>
    <t>Tireotropais hormons (TSH)</t>
  </si>
  <si>
    <t>Brīvais tiroksīns (FT4)</t>
  </si>
  <si>
    <t>Brīvais trijodtironīns (FT3)</t>
  </si>
  <si>
    <t>Prolaktīns</t>
  </si>
  <si>
    <t>Folikulstimulējošais hormons (FSH)</t>
  </si>
  <si>
    <t>Testosterons</t>
  </si>
  <si>
    <t>Parathormons</t>
  </si>
  <si>
    <t>Vitamīns B 12</t>
  </si>
  <si>
    <t>Troponīns I, tai skaitā augsti jutīgais</t>
  </si>
  <si>
    <t>Sifilisa ekspresdiagnostika (RPR, VDRL)</t>
  </si>
  <si>
    <t>Uzsējums uz uroģenitālām mikoplazmām</t>
  </si>
  <si>
    <t>Anti-Borrelia burgdorferi IgG</t>
  </si>
  <si>
    <t>Anti-Borrelia burgdorferi IgM</t>
  </si>
  <si>
    <t>HBs Ag</t>
  </si>
  <si>
    <t>Anti-HCV</t>
  </si>
  <si>
    <t>Anti-HIV 1, HIV 2 + HIV Ag. Imūnķīmiskās metodes (bez reaktīvu cenas)</t>
  </si>
  <si>
    <t>Citoloģiskie izmeklējumi no cervikālā kanāla (trīs preparāti)</t>
  </si>
  <si>
    <t>Urīna vai urīnpūšļa skalojuma citoloģiskie izmeklējumi (pieci preparāti)</t>
  </si>
  <si>
    <t>Citoloģiskās uztriepes no dzemdes kakla un mugurējās velves izmeklēšana (viens preparāts). Izmeklējuma rezultāts A0 - testēšana bez rezultāta</t>
  </si>
  <si>
    <t>Citoloģiskās uztriepes no dzemdes kakla un mugurējās velves izmeklēšana (viens preparāts). Izmeklējuma rezultāts A2 - ASC-US: neskaidras nozīmes daudzkārtainā plakanā (skvamozā) epitēlija šūnu atipiskās izmaiņas</t>
  </si>
  <si>
    <t>Citoloģiskās uztriepes no dzemdes kakla un mugurējās velves izmeklēšana (viens preparāts). Izmeklējuma rezultāts A3 - LSIL: viegla displāzija</t>
  </si>
  <si>
    <t>Citoloģiskās uztriepes no dzemdes kakla un mugurējās velves izmeklēšana (viens preparāts). Izmeklējuma rezultāts A5 - AGUS: neskaidras nozīmes glandulārā epitēlija šūnu atipiskās izmaiņas</t>
  </si>
  <si>
    <t>Brūču atdalījumu, dobumu punktātu, eksudātu, iztriepju (t. sk. kakla un deguna), skalojumu u. c. materiālu uzsējums uz aerobo un fakultatīvi anaerobo mikrofloru ? negatīvs</t>
  </si>
  <si>
    <t>Brūču atdalījumu, dobumu punktātu, eksudātu, iztriepju (t. sk. kakla un deguna), skalojumu u .c. materiālu uzsējums uz aerobo un fakultatīvi anaerobo mikrofloru ? pozitīvs</t>
  </si>
  <si>
    <t>Urīna uzsējums uz mikrofloru un mikroorganismu skaita noteikšana ? negatīvs</t>
  </si>
  <si>
    <t>Urīna uzsējums uz mikrofloru un mikroorganismu skaita noteikšana ? pozitīvs</t>
  </si>
  <si>
    <t>Fēču uzsējums uz Shigella, Salmonella ? negatīvs</t>
  </si>
  <si>
    <t>Uzsējums uz Candida ģints sēnītēm ? negatīvs</t>
  </si>
  <si>
    <t>Izdalīto mikroorganismu jutības noteikšana pret antibiotiskām vielām no viena izmeklējuma parauga</t>
  </si>
  <si>
    <t>Uzsējums uz ureaplazmām un mikoplazmām ar medikamentu jutības noteikšanu</t>
  </si>
  <si>
    <t>IgG antivielas pret difterijas toksīnu</t>
  </si>
  <si>
    <t>Imūnglobulīna IgE noteikšana (ELISA)</t>
  </si>
  <si>
    <t>ANA noteikšana HEP-2 šūnu kultūrā (skrīnings ? netiešā imūnfluorescence)</t>
  </si>
  <si>
    <t>ENA noteikšana (skrīnings ? ELISA)</t>
  </si>
  <si>
    <t>Antimikrosomālo antivielu noteikšana (ELISA)</t>
  </si>
  <si>
    <t>Tireoglobulīns</t>
  </si>
  <si>
    <t>PSA - prostatas specifiskais antigēns. Izmeklējuma rezultāts - norma</t>
  </si>
  <si>
    <t>PSA - prostatas specifiskais antigēns. Izmeklējuma rezultāts - paaugstināts</t>
  </si>
  <si>
    <t>CEA ? karcioembrionālais antigēns</t>
  </si>
  <si>
    <t>Audzēja marķieris CA-125</t>
  </si>
  <si>
    <t>Audzēja marķieris CA19-9</t>
  </si>
  <si>
    <t>PSA, brīvais ? prostatas specifiskais antigēns</t>
  </si>
  <si>
    <t>Audzēja marķieris CA15-3</t>
  </si>
  <si>
    <t>010000297</t>
  </si>
  <si>
    <t>Pārtikas drošības, dzīvnieku veselības un vides zinātniskais institūts "BIOR"</t>
  </si>
  <si>
    <t>Fēču uzsējums uz Enterobacteriaceae dz. mikroorganismiem ? negatīvs</t>
  </si>
  <si>
    <t>Fēču uzsējums uz enteropatogēnām E. coli ? negatīvs</t>
  </si>
  <si>
    <t>010001433</t>
  </si>
  <si>
    <t>iVF Riga, SIA</t>
  </si>
  <si>
    <t>Cilvēka genoma DNS izdalīšana</t>
  </si>
  <si>
    <t>DNS analīze, izmantojot polimerāzes ķēdes reakciju cilvēka ģenētisko patoloģiju diagnostikai (vienai mutācijai)</t>
  </si>
  <si>
    <t>Asiņu un kaulu smadzeņu kultūras hromosomu analīzes (izmaksas vienam pacientam) ar standarta metodi</t>
  </si>
  <si>
    <t>Kreatīnkināzes MB frakcija</t>
  </si>
  <si>
    <t>Hlorīdi</t>
  </si>
  <si>
    <t>Luteinizētājhormons (LH)</t>
  </si>
  <si>
    <t>Estradiols</t>
  </si>
  <si>
    <t>Progesterons</t>
  </si>
  <si>
    <t>Horiongonadotropīns</t>
  </si>
  <si>
    <t>Anti-HAV IgM</t>
  </si>
  <si>
    <t>Imūnglobulīna IgG noteikšana nefelometriski (turbidimetriski)</t>
  </si>
  <si>
    <t>Imūnglobulīna IgA noteikšana nefelometriski (turbidimetriski)</t>
  </si>
  <si>
    <t>Imūnglobulīna IgM noteikšana nefelometriski (turbidimetriski)</t>
  </si>
  <si>
    <t>Anti-DNS antivielu noteikšana (kvantitatīvi)</t>
  </si>
  <si>
    <t>Antivielu pret Helicobacter pylori IgG noteikšana (ELISA)</t>
  </si>
  <si>
    <t>Autoantivielu pret tireoglobulīnu noteikšana</t>
  </si>
  <si>
    <t>Autoantivielu pret MPO noteikšana</t>
  </si>
  <si>
    <t>Autoantivielu pret PR3 noteikšana</t>
  </si>
  <si>
    <t>Kopējais olbaltums, kvantitatīvi</t>
  </si>
  <si>
    <t>Rh (D) pazīmes noteikšana ar plaknes metodi (ar diviem reaģentiem)</t>
  </si>
  <si>
    <t>Retikulocīti</t>
  </si>
  <si>
    <t>Nokasījumi no perianālajām krokām uz spalīšu oliņām</t>
  </si>
  <si>
    <t>Krēpu klīniskā analīze</t>
  </si>
  <si>
    <t>Eozinofīlie leikocīti krēpās</t>
  </si>
  <si>
    <t>Materiāla (nagi, āda, mati) izmeklēšana uz sēnītēm</t>
  </si>
  <si>
    <t>Nepilno antieritrocitāro antivielu titrēšana gēla tehnikā ar vienu antigēnu (ID karte ? Liss/Coombs)</t>
  </si>
  <si>
    <t>Dehidroepiandrosterona sulfāts</t>
  </si>
  <si>
    <t>Sifiliss ? TPHA</t>
  </si>
  <si>
    <t>Uzsējums uz patogēnām ādas, matu, nagu sēnītēm</t>
  </si>
  <si>
    <t>Krēpu uzsējums uz mikrofloru ? negatīvs</t>
  </si>
  <si>
    <t>Krēpu uzsējums uz mikrofloru ? pozitīvs</t>
  </si>
  <si>
    <t>Fēču uzsējums uz Enterobacteriaceae dz. mikroorganismiem ? pozitīvs</t>
  </si>
  <si>
    <t>Uzsējums uz beta hemolītiskiem streptokokiem ? negatīvs</t>
  </si>
  <si>
    <t>Uzsējums uz beta hemolītiskiem streptokokiem ? pozitīvs (identifikācija līdz Lensfilda grupai)</t>
  </si>
  <si>
    <t>Uzsējums uz Candida ģints sēnītēm ? pozitīvs</t>
  </si>
  <si>
    <t>Specifiskā IgE noteikšana (panelis ? 12 Ag)</t>
  </si>
  <si>
    <t>Specifiskā IgE noteikšana ? 20 atsevišķu antigēnu panelis</t>
  </si>
  <si>
    <t>Alfa-FP ? alfa fetoproteīns</t>
  </si>
  <si>
    <t>Rotavīrusa Ag</t>
  </si>
  <si>
    <t>IgG klases antivielu noteikšana pret ērču encefalīta vīrusu</t>
  </si>
  <si>
    <t>Giardia lamblia trofozītu un cistu Ag</t>
  </si>
  <si>
    <t>Izmeklēšana uz demodekozi, dziedzerērci</t>
  </si>
  <si>
    <t>PAPP-A noteikšana asins serumā riska grupas grūtniecēm pirmajā trimestrī</t>
  </si>
  <si>
    <t>Brīvā beta horioniskā gonadotropīna noteikšana asins serumā riska grupas grūtniecēm pirmajā un otrajā trimestrī</t>
  </si>
  <si>
    <t>010064114</t>
  </si>
  <si>
    <t>VESELĪBAS CENTRS 4, Sabiedrība ar ierobežotu atbildību</t>
  </si>
  <si>
    <t>Hemoglobīns</t>
  </si>
  <si>
    <t>Vienšūnu cistu un helmintu oliņu izmeklēšana ar bagātināšanas metodi</t>
  </si>
  <si>
    <t>Apslēptās asinis fēcēs ? ķīmiskā vai imūnhromatogrāfiskā metode (negatīva)</t>
  </si>
  <si>
    <t>Asins grupas noteikšana ABO sistēmā ar plaknes metodi (tiešā reakcija)</t>
  </si>
  <si>
    <t>Rh (D) pazīmes noteikšana gēla tehnikā (ar vienu reaģentu)</t>
  </si>
  <si>
    <t>Tiešais antiglobulīna tests (DAT) gēla tehnikā (ID karte Liss/Coombs)</t>
  </si>
  <si>
    <t>Glikozes noteikšana ar vienreizlietojamām kivetēm</t>
  </si>
  <si>
    <t>Androstendions</t>
  </si>
  <si>
    <t>Kortizols</t>
  </si>
  <si>
    <t>Anti-Mycoplasma pneumoniae IgG</t>
  </si>
  <si>
    <t>Anti-Mycoplasma pneumoniae IgM</t>
  </si>
  <si>
    <t>Anti-Chlamydia pneumoniae IgG (ELISA)</t>
  </si>
  <si>
    <t>Anti-Chlamydia pneumoniae IgM (ELISA)</t>
  </si>
  <si>
    <t>HIV 1 Ag (IFA) (ar diagnostiskuma cenu)</t>
  </si>
  <si>
    <t>Veidojumu un orgānu punktātu citoloģiskā izmeklēšana (trīs preparāti)</t>
  </si>
  <si>
    <t>A grupas hemolītiskais streptokoks ? ātrais tests</t>
  </si>
  <si>
    <t>Antivielas pret transglutamināzi (IgA)</t>
  </si>
  <si>
    <t>Antivielas pret transglutamināzi (IgG)</t>
  </si>
  <si>
    <t>Anti-EBV IgM</t>
  </si>
  <si>
    <t>Anti-EBV IgG</t>
  </si>
  <si>
    <t>IgA klases antivielu pret Bordetella pertussis noteikšana ar ELISA, EIA</t>
  </si>
  <si>
    <t>IgG klases antivielu pret Bordetella pertussis noteikšana ar ELISA, EIA</t>
  </si>
  <si>
    <t>Alfa-fetoproteīna noteikšana asins serumā riska grupas grūtniecēm (prenatālais skrīnings augļa nervu caurules defektiem)</t>
  </si>
  <si>
    <t>010068301</t>
  </si>
  <si>
    <t>NMS Laboratorija, SIA</t>
  </si>
  <si>
    <t>Leikocitārā formula un eritrocītu, trombocītu morfoloģija un skaitīšana mikroskopiski</t>
  </si>
  <si>
    <t>Retikulocīti ? automatizēta izmeklēšana ar hematoloģisko analizatoru</t>
  </si>
  <si>
    <t>Von Villebranda faktors</t>
  </si>
  <si>
    <t>Proteīna C rezistences tests (APC-R)</t>
  </si>
  <si>
    <t>Ketonvielas</t>
  </si>
  <si>
    <t>Acidorezistento baktēriju mikroskopija tiešā iztriepē</t>
  </si>
  <si>
    <t>Acidorezistento baktēriju mikroskopija koncentrētā paraugā</t>
  </si>
  <si>
    <t>Asins grupas noteikšana ABO sistēmā ar plaknes metodi (dubultreakcija)</t>
  </si>
  <si>
    <t>Olbaltuma frakcijas serumā vai urīnā</t>
  </si>
  <si>
    <t>Angiotenzīna konvertāze</t>
  </si>
  <si>
    <t>Varš asinīs</t>
  </si>
  <si>
    <t>Transferīns</t>
  </si>
  <si>
    <t>Ceruloplazmīns</t>
  </si>
  <si>
    <t>Imūnglobulīnu vieglās ķēdes</t>
  </si>
  <si>
    <t>Paraproteīnu noteikšana ar imūnfiksāciju vai imūntipēšanu</t>
  </si>
  <si>
    <t>Estriols (brīvais)</t>
  </si>
  <si>
    <t>Aldosterons</t>
  </si>
  <si>
    <t>Somatotropais hormons (STH)</t>
  </si>
  <si>
    <t>Adrenokortikotropais hormons (AKTH)</t>
  </si>
  <si>
    <t>Etanola noteikšana fermentatīvi</t>
  </si>
  <si>
    <t>Troponīns T, tai skaitā augsti jutīgais</t>
  </si>
  <si>
    <t>Eritropoetīns</t>
  </si>
  <si>
    <t>Nātrijurētisko peptīdu (B-tipa nātrijurētiskais peptīds vai N termināla pro-B tipa nātrijurētiskais peptīds) noteikšana</t>
  </si>
  <si>
    <t>Uzsējums uz gonoreju</t>
  </si>
  <si>
    <t>Imūnfermentatīvā analīze IgG vai IgM antivielu noteikšanai pie sifilisa</t>
  </si>
  <si>
    <t>Imūnfermentatīvā analīze Chlamydia trachomatis IgG noteikšanai</t>
  </si>
  <si>
    <t>Chlamydia trachomatis specifiskās DNS noteikšana (PĶR )</t>
  </si>
  <si>
    <t>Anti-Toxoplasma gondii IgM</t>
  </si>
  <si>
    <t>Anti-Toxoplasma gondii IgG</t>
  </si>
  <si>
    <t>Anti-HBs (kvantitatīvi)</t>
  </si>
  <si>
    <t>Anti-HBc IgM</t>
  </si>
  <si>
    <t>Anti-HBc</t>
  </si>
  <si>
    <t>Citoloģiskie izmeklējumi no vēdera, pleiras un Duglasa dobumiem (trīs preparāti) (serozo dobumu šķidrumi)</t>
  </si>
  <si>
    <t>Citoloģiskās uztriepes no dzemdes kakla un mugurējās velves izmeklēšana (viens preparāts). Izmeklējuma rezultāts A4 - HSIL: vidēja/smaga displāzija</t>
  </si>
  <si>
    <t>Citoloģiskās uztriepes no dzemdes kakla un mugurējās velves izmeklēšana (viens preparāts). Izmeklējuma rezultāts A6 - malignizācijas pazīmes</t>
  </si>
  <si>
    <t>Asins uzsējums uz mikrofloru ? negatīvs ar automātisku sistēmu</t>
  </si>
  <si>
    <t>Asins uzsējums uz mikrofloru ? pozitīvs ar automātisku sistēmu</t>
  </si>
  <si>
    <t>Fēču uzsējums uz patogēno zarnu mikrofloru ? pozitīvs (Shigella, Salmonella identifikācija līdz serogrupai)</t>
  </si>
  <si>
    <t>Uzsējums no kakla un deguna uz C. diphtheriae ? negatīvs</t>
  </si>
  <si>
    <t>Uzsējums uz meticilīna rezistentā S. aureus (MRSA) nēsāšanu ? negatīvs</t>
  </si>
  <si>
    <t>Uzsējums uz meticilīna rezistentā S. aureus (MRSA) nēsāšanu ? pozitīvs</t>
  </si>
  <si>
    <t>Seroloģiskā reakcija uz antivielām pret Y. enterocolitica un Y. pseudotuberculosis</t>
  </si>
  <si>
    <t>Izmeklējamā materiāla apstrāde, uzsēšana un izaugušo koloniju mikroskopija uz Mycobacteria ģints mikroorganismiem (bez barotnes pagatavošanas)</t>
  </si>
  <si>
    <t>T un B šūnu virsmas receptoru noteikšana (CD3, CD19, CD4, CD8, CD16+56, CD3/HLA-DR, HLA-DR) (citofluorimetrija)</t>
  </si>
  <si>
    <t>HLA-B27 noteikšana</t>
  </si>
  <si>
    <t>Specifiskā IgE noteikšana (panelis ? 5 Ag)</t>
  </si>
  <si>
    <t>Komplementa komponentes C3 noteikšana nefelometriski (turbidimetriski)</t>
  </si>
  <si>
    <t>Komplementa komponentes C4 noteikšana nefelometriski (turbidimetriski)</t>
  </si>
  <si>
    <t>ENA subtipu (SM, RNP, SSB, SSA, J0-1, Scl-70) noteikšana</t>
  </si>
  <si>
    <t>Antihistonu antivielu noteikšana (ELISA)</t>
  </si>
  <si>
    <t>Antikardiolipīnu antivielu noteikšana</t>
  </si>
  <si>
    <t>TSH receptoru antivielu noteikšana</t>
  </si>
  <si>
    <t>SCC ? plakanšūnu vēža antigēns</t>
  </si>
  <si>
    <t>NSE ? neironu specifiskā enolāze</t>
  </si>
  <si>
    <t>BMG ? beta 2 mikroglobulīns</t>
  </si>
  <si>
    <t>2. trimestra Dauna sindroma un trisomijas 18 (Edvardsa sindroma) diagnostika (AFP + HGH + brīvais estriols) vai (AFP + HGH)</t>
  </si>
  <si>
    <t>Cilvēka papilomas vīrusu specifiskās DNS noteikšana (pozitīvs)</t>
  </si>
  <si>
    <t>Cilvēka papilomas vīrusu specifiskās DNS noteikšana (negatīvs)</t>
  </si>
  <si>
    <t>IgM klases antivielas pret ērču encefalīta vīrusu</t>
  </si>
  <si>
    <t>Anti-CMV ? IgG (kvantitatīvi)</t>
  </si>
  <si>
    <t>Anti-CMV ? IgM</t>
  </si>
  <si>
    <t>Anti-Herpes simplex I, II IgM</t>
  </si>
  <si>
    <t>Anti-Herpes simplex I, II IgG</t>
  </si>
  <si>
    <t>Anti-Varicella Zoster (VZV) ? IgM</t>
  </si>
  <si>
    <t>Anti-Varicella Zoster (VZV) ? IgG</t>
  </si>
  <si>
    <t>Anti-Rubella (masaliņas) vai Anti-Rubeola (masalas) IgG</t>
  </si>
  <si>
    <t>Anti-Rubella (masaliņas) vai Anti-Rubeola (masalas) IgM</t>
  </si>
  <si>
    <t>IgG klases antivielas pret parotīta vīrusu</t>
  </si>
  <si>
    <t>IgM klases antivielas pret parotīta vīrusu</t>
  </si>
  <si>
    <t>C hepatīta vīrusa antigēns (imūnfermentatīvā metode ELISA, EIA, imūnhemiluminiscentā metode Ch LIA)</t>
  </si>
  <si>
    <t>Anti-Toxocara canis IgG</t>
  </si>
  <si>
    <t>Izmeklēšana ar enzimātisko imūnmetodi uz 10 vielu grupu</t>
  </si>
  <si>
    <t>010068302</t>
  </si>
  <si>
    <t>CENTRĀLĀ LABORATORIJA, Sabiedrība ar ierobežotu atbildību</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</si>
  <si>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</si>
  <si>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</si>
  <si>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</si>
  <si>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</si>
  <si>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Operāciju un biopsiju materiāla imūnhistoķīmija. Nenorādīt kopā ar manipulācijām 54013, 54014 un 54021</t>
  </si>
  <si>
    <t>Antitrombīns III (AT-III)</t>
  </si>
  <si>
    <t>Trombīna laiks</t>
  </si>
  <si>
    <t>VIII faktora aktivitātes noteikšana</t>
  </si>
  <si>
    <t>IX faktora Ag aktivitātes noteikšana</t>
  </si>
  <si>
    <t>Proteīna C noteikšana</t>
  </si>
  <si>
    <t>Proteīna S noteikšana</t>
  </si>
  <si>
    <t>Glikoze un ketonvielas urīnā</t>
  </si>
  <si>
    <t>Aukstuma aglutinīnu noteikšana gēla tehnikā</t>
  </si>
  <si>
    <t>Interleikīns - 6</t>
  </si>
  <si>
    <t>Ciklosporīns un takrolīms (radioimunoloģiskā metode)</t>
  </si>
  <si>
    <t>Mioglobīns</t>
  </si>
  <si>
    <t>Sifiliss ? TPHA kvantitatīvā metode (titri)</t>
  </si>
  <si>
    <t>Pie bronhoskopijas ņemta materiāla citoloģiskā izmeklēšana (trīs preparāti)</t>
  </si>
  <si>
    <t>Dzemdes kakla materiāla šķidruma citoloģijas PAP tests. Izmeklējuma rezultāts A0 - testēšana bez rezultāta</t>
  </si>
  <si>
    <t>Dzemdes kakla materiāla šķidruma citoloģijas PAP tests. Izmeklējuma rezultāts A1 - norma, nav atrasts intraepiteliāls bojājums</t>
  </si>
  <si>
    <t>Dzemdes kakla materiāla šķidruma citoloģijas PAP tests. Izmeklējuma rezultāts A2 - ASC-US: neskaidras nozīmes daudzkārtainā plakanā (skvamozā) epitēlija šūnu atipiskās izmaiņas</t>
  </si>
  <si>
    <t>Dzemdes kakla materiāla šķidruma citoloģijas PAP tests. Izmeklējuma rezultāts AH - ASC-H neskaidras nozīmes daudzkārtainā plakanā (skvamozā) epitēlija šūnu atipiskās izmaiņas, nevar izslēgt HSIL</t>
  </si>
  <si>
    <t>Dzemdes kakla materiāla šķidruma citoloģijas PAP tests. Izmeklējuma rezultāts A3 - LSIL: viegla displāzija</t>
  </si>
  <si>
    <t>Dzemdes kakla materiāla šķidruma citoloģijas PAP tests. Izmeklējuma rezultāts A4 - HSIL: vidēja/smaga displāzija</t>
  </si>
  <si>
    <t>Dzemdes kakla materiāla šķidruma citoloģijas PAP tests. Izmeklējuma rezultāts A6 - malignizācijas pazīmes</t>
  </si>
  <si>
    <t>T un B limfocītu subpopulāciju noteikšana (viena pozīcija)</t>
  </si>
  <si>
    <t>Imūnglobulīna G (A, M) noteikšana</t>
  </si>
  <si>
    <t>Cirkulējošo imūnkompleksu noteikšana (CIK) nefelometriski</t>
  </si>
  <si>
    <t>Totālā un specifiskā IgE noteikšana (IgE totālais + IgE specifiskais) (ELISA)</t>
  </si>
  <si>
    <t>Cistatīna C noteikšana</t>
  </si>
  <si>
    <t>ANCA noteikšana (skrīnings ? netiešā imūnfluorescence)</t>
  </si>
  <si>
    <t>Autoantivielu pret fosfolipīdiem noteikšana</t>
  </si>
  <si>
    <t>Beta-HGH ? brīvais horiongonadotropīns</t>
  </si>
  <si>
    <t>Anti-CMV ? IgG</t>
  </si>
  <si>
    <t>Anti-Trichinella spiralis</t>
  </si>
  <si>
    <t>Materiāla paņemšana izmeklēšanai uz patogēnām ādas, matu, nagu sēnītēm vai dziedzerērci, vai kašķa ērci no viena perēkļa</t>
  </si>
  <si>
    <t>Materiāla izmeklēšana uz sēnītēm no vairākiem perēkļiem (nagi, āda, mati)</t>
  </si>
  <si>
    <t>010068303</t>
  </si>
  <si>
    <t>E.GULBJA LABORATORIJA, Sabiedrība ar ierobežotu atbildību</t>
  </si>
  <si>
    <t>IX faktora noteikšana</t>
  </si>
  <si>
    <t>VIII un IX recēšanas faktora inhibitoru noteikšana</t>
  </si>
  <si>
    <t>Spermogramma</t>
  </si>
  <si>
    <t>Nepilno antieritrocitāro antivielu identifikācija ar ID-paneli gēla tehnikā (ID karte Liss/Coombs)</t>
  </si>
  <si>
    <t>Krioglobīni (kvalitatīvi)</t>
  </si>
  <si>
    <t>HCV RNS (PĶR)</t>
  </si>
  <si>
    <t>Hemaglutinācijas reakcija pie bakteriālām infekcijām (salmoneloze, šigeloze)</t>
  </si>
  <si>
    <t>Anti-GBM antivielu noteikšana (netiešā imūnfluorescence)</t>
  </si>
  <si>
    <t>CYFRA 21-1 citokeratīna 19. fragments</t>
  </si>
  <si>
    <t>Augsta riska HPV onkogēna E6/E7 mRNS (negatīvs)</t>
  </si>
  <si>
    <t>Ph (Filadelfijas) hromosomas pozitīvu leikožu terapijas efektivitātes kontrole, izmantojot BCR/ABL gēna ekspresijas kvantitatīvu analīzi (La/MoB 089)</t>
  </si>
  <si>
    <t>Nekultivēto šūnu fluorescentās in situ hibridizācijas metodes (izmaksas vienam pacientam vienai patoloģijai)</t>
  </si>
  <si>
    <t>019164063</t>
  </si>
  <si>
    <t>Akadēmiskā histoloģijas laboratorija, SIA</t>
  </si>
  <si>
    <t>019268301</t>
  </si>
  <si>
    <t>GENERA, SIA</t>
  </si>
  <si>
    <t>Himērisma monitorings pēc alogēno kaulu smadzeņu vai perifērisko asiņu cilmes šūnu transplantācijas, izmantojot STR lokusu genotipēšanu</t>
  </si>
  <si>
    <t>Biežāko hromosomu aneiploīdiju prenatālā diagnostika, izmantojot kvantitatīvu fluorescējošu PĶR (QF-PCR)</t>
  </si>
  <si>
    <t>Anti-HIV 1/2 ekspresdiagnostika (bez reaktīvu cenas)</t>
  </si>
  <si>
    <t>Materiāla paņemšana izmeklēšanai uz patogēnām ādas, matu, nagu sēnītēm vai dziedzerērci, vai kašķa ērci no vairākiem perēkļiem (vidēji 2?3 perēkļi)</t>
  </si>
  <si>
    <t>050043801</t>
  </si>
  <si>
    <t>DERMATOVENEROLOGS, Sabiedrība ar ierobežotu atbildību</t>
  </si>
  <si>
    <t>440800001</t>
  </si>
  <si>
    <t>Veselības centrs Ilūkste, Sabiedrība ar ierobežotu atbildību</t>
  </si>
  <si>
    <t xml:space="preserve">Manipulācijas nosaukums </t>
  </si>
  <si>
    <t>Manipulāciju skaits</t>
  </si>
  <si>
    <t>Pakalpojumu summa bez PVN pieauguma</t>
  </si>
  <si>
    <t>Summa PVN pieaugums, EUR</t>
  </si>
  <si>
    <t>6.pielikums
 Ministru kabineta rīkojuma projektam 
“Par finanšu līdzekļu piešķiršanu
 no valsts budžeta programmas 
“Līdzekļi neparedzētiem gadījumiem”” 
sākotnējās ietekmes novērtējuma
 ziņojumam (anotācijai)</t>
  </si>
  <si>
    <t>170000005</t>
  </si>
  <si>
    <t>LENS-L, SIA</t>
  </si>
  <si>
    <t>Autorefraktometrija</t>
  </si>
  <si>
    <t>Acs biomikroskopija abām acīm</t>
  </si>
  <si>
    <t>Biomikrooftalmoskopija (ar Goldmaņa lēcu) abām acīm un rezultātu salīdzinoša izvērtēšana</t>
  </si>
  <si>
    <t>Tonometrija abām acīm</t>
  </si>
  <si>
    <t>Svešķermeņa evakuācija no konjunktīvas asā ceļā</t>
  </si>
  <si>
    <t>170000007</t>
  </si>
  <si>
    <t>Smirnova Jevgeņija - ārsta prakse oftalmoloģijā</t>
  </si>
  <si>
    <t>170000010</t>
  </si>
  <si>
    <t>Vēvere Inga - ārsta prakse ginekoloģijā, dzemdniecībā</t>
  </si>
  <si>
    <t>Ginekologa, dzemdību speciālista veikta pirmreizēja vai atkārtota grūtnieces apskate (atbilstoši Ministru kabineta 2006. gada 25. jūlija noteikumiem Nr. 611 "Dzemdību palīdzības nodrošināšanas kārtība")</t>
  </si>
  <si>
    <t>Iztriepes paņemšana seksuāli transmisīvo slimību diagnostikai</t>
  </si>
  <si>
    <t>Materiāla paņemšana bakterioloģiskiem uzsējumiem seksuāli transmisīvo slimību diagnostikai</t>
  </si>
  <si>
    <t>Doplerogrāfiskās manipulācijas grūtnieces un augļa izmeklēšanā</t>
  </si>
  <si>
    <t>Ultrasonogrāfijas izmeklējums ar skausta krokas mērījumu līdz grūtniecības 12. nedēļai, tai skaitā amortizācija ultrasonogrāfijas aparātam. Nenorādīt kopā ar manipulācijām 50695, 50743, 50744</t>
  </si>
  <si>
    <t>Ultrasonogrāfijas izmeklējums dzemdniecībā, tai skaitā amortizācija ultrasonogrāfijas aparātam. Nenorādīt kopā ar manipulācijām 50694, 50743, 50744</t>
  </si>
  <si>
    <t>170000020</t>
  </si>
  <si>
    <t>Lībiņa Agrita - acu ārsta prakse</t>
  </si>
  <si>
    <t xml:space="preserve">Oftalmologa veikta profilaktiskā apskate </t>
  </si>
  <si>
    <t>Retinoskopija bērniem līdz astoņu gadu vecumam</t>
  </si>
  <si>
    <t>Redzes asuma noteikšana tuvumā vai tālumā bērniem līdz astoņu gadu vecumam</t>
  </si>
  <si>
    <t>Redzes asuma korekcija tuvumā vai tālumā bērniem līdz astoņu gadu vecumam</t>
  </si>
  <si>
    <t>Abu acu kustības diferenciālanalīze</t>
  </si>
  <si>
    <t>170000026</t>
  </si>
  <si>
    <t>Strole Ināra - ārsta prakse ginekoloģijā, dzemdniecībā</t>
  </si>
  <si>
    <t>170000027</t>
  </si>
  <si>
    <t>Plužņikova Inga - ārsta prakse ginekoloģijā, dzemdniecībā</t>
  </si>
  <si>
    <t>170000043</t>
  </si>
  <si>
    <t>Krieviņa Sigita - ārsta prakse ginekoloģijā, dzemdniecībā</t>
  </si>
  <si>
    <t>Uztriepes paņemšana no dzemdes kakla un mugurējās velves citoloģiskai izmeklēšanai</t>
  </si>
  <si>
    <t>170000089</t>
  </si>
  <si>
    <t>Lapšāne Evita - ārsta prakse ginekoloģijā, dzemdniecībā</t>
  </si>
  <si>
    <t>170000161</t>
  </si>
  <si>
    <t>DIŽVANAGI, Biedrība</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</si>
  <si>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</si>
  <si>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170000162</t>
  </si>
  <si>
    <t>Pavlovska Ina - ārsta prakse otolaringoloģijā</t>
  </si>
  <si>
    <t>Virsmas anestēzija rīkles, balsenes, bronhu rajonam, dziļākiem deguna rajoniem, bungādiņai, bungu dobumam vai urīnvadam un urīnpūslim</t>
  </si>
  <si>
    <t>Deguna tamponāde no priekšpuses</t>
  </si>
  <si>
    <t>Deguna galveno dobumu un/vai deguna?rīkles dobuma endoskopiska izmeklēšana, ieskaitot balss saišu izmeklēšanu</t>
  </si>
  <si>
    <t>Sēra korķu izņemšana, arī abpusēja</t>
  </si>
  <si>
    <t>Nekustīga svešķermeņa izņemšana no dzirdes ejas</t>
  </si>
  <si>
    <t>Bungādiņas un/vai bungu dobuma izmeklēšana ar binokulārmikroskopiju. Norāda vienu reizi apmeklējuma laikā</t>
  </si>
  <si>
    <t>Incīzija ārējā auss ejā abscesa atvēršanai</t>
  </si>
  <si>
    <t>Incīzija aukslēju abscesa gadījumā</t>
  </si>
  <si>
    <t>Audiometrija ? dzirdes sliekšņa pārbaude</t>
  </si>
  <si>
    <t>Timpanometrija ar impedances mērīšanu, bungādiņas dzirdes skriemeļu aparāta kustīguma noteikšana ar grafisku līknes ceļa attēlošanu (vienpusēji vai abpusēji)</t>
  </si>
  <si>
    <t>Refleksu noteikšana iekšējās auss muskuļiem ar impedances mērīšanu, vismaz ar četrām pārbaudes frekvencēm, ar kontralaterāliem novadījumiem, nosakot arī refleksa izzušanas brīdi (vienpusēji vai abpusēji)</t>
  </si>
  <si>
    <t>170024101</t>
  </si>
  <si>
    <t xml:space="preserve">VECLIEPĀJAS PRIMĀRĀS VESELĪBAS APRŪPES CENTRS, Pašvaldības Sabiedrība ar ierobežotu atbildību </t>
  </si>
  <si>
    <t>Tremora analīze un ekstrapiramidālās sistēmas izmeklēšana</t>
  </si>
  <si>
    <t>Kustību koordinācijas un līdzsvara pārbaude ar testiem (citi testi, izņemot Romberga, pirksta?degungala, papēža?ceļgala, adiodohokinēzes mēģinājumus)</t>
  </si>
  <si>
    <t>Stereognozes un citu sarežģīto jušanas veidu pārbaude ar palīgierīcēm</t>
  </si>
  <si>
    <t>Kompresijas neiropātiju klīnisko testu pārbaude vienam līmenim</t>
  </si>
  <si>
    <t>Rentgenogrāfijas izmeklējums (tai skaitā amortizācijas izmaksas) vienā projekcijā</t>
  </si>
  <si>
    <t>Rentgenogrāfijas izmeklējumi (tai skaitā amortizācijas izmaksas) divās projekcijās</t>
  </si>
  <si>
    <t>Rentgenogrāfijas izmeklējumi (tai skaitā amortizācijas izmaksas) 3?4 projekcijās</t>
  </si>
  <si>
    <t>Rentgenogrāfijas izmeklējumi (tai skaitā amortizācijas izmaksas) 5 un vairāk projekcijās</t>
  </si>
  <si>
    <t>Piemaksa par žultsvada biopsijas komplekta lietošanu</t>
  </si>
  <si>
    <t>Ginekologa, dzemdību speciālista ginekoloģiskā apskate valsts organizētās vēža skrīningprogrammas ietvaros</t>
  </si>
  <si>
    <t>Plaksta spraugas un kustību novērtējums</t>
  </si>
  <si>
    <t>Gonioskopija abām acīm</t>
  </si>
  <si>
    <t>Binokulārā netiešā oftalmoskopija</t>
  </si>
  <si>
    <t>Rūsas gredzena izfrēzēšana no radzenes</t>
  </si>
  <si>
    <t>Infiltrācijas anestēzija ar vietējo anestēzijas līdzekli, vada anestēzija kājas vai rokas pirkstam</t>
  </si>
  <si>
    <t>Ādas pigmentveidojumu diagnostika ar datordermatoskopu</t>
  </si>
  <si>
    <t>Diegu vai klamburu izņemšana no brūcēm vienā vai vairākās apmeklējumu reizēs</t>
  </si>
  <si>
    <t>Kriodestrukcija, elektrokoagulācija ? viena ādas vai zemādas veidojuma likvidācija. Apmaksa tiek veikta ne vairāk kā par trim veidojumiem viena apmeklējuma laikā</t>
  </si>
  <si>
    <t>Lokāla labdabīga ādas un zemādas veidojuma ekstirpācija, virspusējo audu (ādas, zemādas) biopsija. Nenorādīt kopā ar manipulāciju 20010 un 20013</t>
  </si>
  <si>
    <t>Vakcīnas ievadīšana ādā, zemādā un muskulī</t>
  </si>
  <si>
    <t>Locītavu stabilizācijas pārsēju uzlikšana</t>
  </si>
  <si>
    <t>Ģipša longetes, aptverot divas lielās locītavas (pleca, elkoņa, plaukstas, ceļa, pēdas) vai pagaidu pārsēja uzlikšana lūzuma gadījumā</t>
  </si>
  <si>
    <t>Ģipša pārsēja noņemšana</t>
  </si>
  <si>
    <t>Locītavas punkcija</t>
  </si>
  <si>
    <t>Mazas brūces primārā apdare, tualete. Nedzīstošu un dzīstošu brūču pārsiešana (brūces garums mazāks par 5 cm, virsma mazāka par 10 cm2, tilpums mazāks par 3 cm3)</t>
  </si>
  <si>
    <t>Lielas brūces primārā apdare, tualete. Dzīstošu brūču pārsiešana (garums lielāks par 5 cm, virsma lielāka par 10 cm2, tilpums lielāks par 3 cm3)</t>
  </si>
  <si>
    <t>Lielas, nedzīstošas brūces apdare, tualete, pārsiešana un/vai nekrožu izgriešana</t>
  </si>
  <si>
    <t>Virspusēju ādas un zemādas mīksto audu bojājumu primāra apdare garumā līdz 3 cm</t>
  </si>
  <si>
    <t>Virspusēju ādas un zemādas mīksto audu bojājumu primāra apdare garumā virs 3 cm</t>
  </si>
  <si>
    <t>Dzemdes dobuma aspirācija un sagatavošana citoloģiskai izmeklēšanai</t>
  </si>
  <si>
    <t>Dzemdes noslīdējuma korekcija ar riņķi</t>
  </si>
  <si>
    <t>Spirāles ievadīšana</t>
  </si>
  <si>
    <t>Spirāles izņemšana</t>
  </si>
  <si>
    <t>Elektroforēze (apmaksā tikai bērniem)</t>
  </si>
  <si>
    <t>Ultravioletā apstarošana (apmaksā tikai bērniem)</t>
  </si>
  <si>
    <t>Pacienta ārstēšanās dienas stacionārā, izņemot nieru aizstājterapijas, invazīvās kardioloģijas, invazīvās radioloģijas un ķirurģijas un psihiatrijas pakalpojumus (par katru dienu)</t>
  </si>
  <si>
    <t>Zāļu ievadīšana, dobumu skalošana abscesa un strutojošu brūču gadījumā, drenas maiņa</t>
  </si>
  <si>
    <t>Virspusēja incīzija ar drenāžu/bez drenāžas (furunkuls, karbunkuls, panarīcijs, abscess, flegmona, mastīti)</t>
  </si>
  <si>
    <t>Kājas vai rokas pirksta naga ablācija ar daļēju vai pilnīgu naga saknes iznīcināšanu. Nenorādīt kopā ar manipulāciju 20010</t>
  </si>
  <si>
    <t xml:space="preserve">Pacienta ārstēšanās dienas stacionārā, saņemot invazīvās kardioloģijas, invazīvās radioloģijas un ķirurģijas pakalpojumus </t>
  </si>
  <si>
    <t>Svešķermeņa izņemšana no zemādas vai zemgļotādas pēc tās atvēršanas, izdarot griezumu</t>
  </si>
  <si>
    <t>Rektoskopija</t>
  </si>
  <si>
    <t>Resnās zarnas izmeklēšana ar elastīgiem endoskopiem, ieskaitot rektoskopiju un sigmoidoskopiju, parauga ekscīziju un/vai punkciju</t>
  </si>
  <si>
    <t>Ģipša pārsēja uzlikšana pie spieķa kaula lūzuma tipiskā vietā, vienas locītavas imobilizācija (plaukstas, ceļa)</t>
  </si>
  <si>
    <t>Pēdas un pēdas locītavas imobilizācija ar ģipša longetēm pie apakšstilba kaulu distālās 1/3 lūzuma vai citas patoloģijas pēdas locītavas rajonā</t>
  </si>
  <si>
    <t>Piemaksa par zāļu 0,1 % metadona šķīduma (Methadon oral solution) lietošanu vienai reizei</t>
  </si>
  <si>
    <t>Elektrokardiogrammas ar 12 novadījumiem apraksts</t>
  </si>
  <si>
    <t>170065204</t>
  </si>
  <si>
    <t>L. ATIĶES DOKTORĀTS, SIA</t>
  </si>
  <si>
    <t>Vēdera dobuma un retroperitoneālās telpas orgānu ultrasonogrāfija</t>
  </si>
  <si>
    <t>Kakla un citu virspusējo audu (t.sk. vairogdziedzera, epitēlijķermenīšu, limfmezglu) ultrasonogrāfija</t>
  </si>
  <si>
    <t>Uropoētiskās sistēmas ultrasonogrāfija</t>
  </si>
  <si>
    <t>Muskuloskeletālā ultrasonogrāfija</t>
  </si>
  <si>
    <t>Brahiocefālo asinsvadu dupleksskenēšana ar krāsas doplerogrāfiju un spektra analīzi</t>
  </si>
  <si>
    <t>Transkraniāla krāskodēta dupleksskenēšana (arī jaundzimušajiem)</t>
  </si>
  <si>
    <t>Holtera monitorēšana no 18 līdz 24 stundām</t>
  </si>
  <si>
    <t>Ehokardiogrāfija ar doplerogrāfiju</t>
  </si>
  <si>
    <t>170077420</t>
  </si>
  <si>
    <t>I.Žarikova ārsta prakse, SIA</t>
  </si>
  <si>
    <t>Datorizēta encefalogrāfija ar biopotenciālu kartēšanu ar krāsainajiem attēliem</t>
  </si>
  <si>
    <t>170077429</t>
  </si>
  <si>
    <t>VENĒRA S.I., Liepājas pilsētas Semenovičas daudznozaru individuālais uzņēmums</t>
  </si>
  <si>
    <t>170077434</t>
  </si>
  <si>
    <t>Treimanis Armands - ārsta prakse ginekoloģijā, dzemdniecībā</t>
  </si>
  <si>
    <t>170077444</t>
  </si>
  <si>
    <t>DAMOLA, SIA</t>
  </si>
  <si>
    <t>Elektrokoagulācijas lietošana otorinolaringoloģijā</t>
  </si>
  <si>
    <t>Operatīva deguna polipu izņemšana</t>
  </si>
  <si>
    <t>Haimora dobuma punkcija, ieskaitot skalošanu un/vai medikamentu ievadīšanu</t>
  </si>
  <si>
    <t>Durtu svešķermeņu izņemšana no mutes dobuma vai rīkles</t>
  </si>
  <si>
    <t>Peritonsilāra abscesa atvēršana</t>
  </si>
  <si>
    <t>Peritonsilāra abscesa atkārtota atvēršana</t>
  </si>
  <si>
    <t>Bioptāta paņemšana no balsenes mikrolaringoskopijas laikā</t>
  </si>
  <si>
    <t>Viena vai vairāku polipu izņemšana no dzirdes ejas vai bungu dobuma</t>
  </si>
  <si>
    <t>Bungādiņas incīzija (paracentēze)</t>
  </si>
  <si>
    <t>170077455</t>
  </si>
  <si>
    <t>Plavoka Zinaīda - ārsta prakse dermatoloģijā, veneroloģijā</t>
  </si>
  <si>
    <t>270000002</t>
  </si>
  <si>
    <t>Renātes Krūkles privātprakse, SIA</t>
  </si>
  <si>
    <t>270000069</t>
  </si>
  <si>
    <t>Dr.Čēma endoskopiju privātprakse, Sabiedrība ar ierobežotu atbildību</t>
  </si>
  <si>
    <t>Gastroskopija un/vai parciāla duodenoskopija ar parauga ekscīziju un/vai punkciju un ureāzes norādīšanu</t>
  </si>
  <si>
    <t>Resnās zarnas izmeklēšana ar elastīgiem instrumentiem, ieskaitot rektoskopiju līdz liesas leņķim</t>
  </si>
  <si>
    <t>Piemaksa manipulācijām 08060, 08061, 08062, 08063, 08110, 08111, 08112, 08113 par līdz divu gļotādas paraugu ņemšanu sakarā ar polipu izgriešanu un/vai mezglu biopsijām, lietojot augstfrekvences elektroinstrumentu</t>
  </si>
  <si>
    <t>Piemaksa pie manipulācijām 08060, 08061, 08062, 08063, 08110, 08111, 08112, 08113 par vairāk nekā divu gļotādas paraugu ņemšanu sakarā ar polipu izgriešanu un/vai mezglu biopsijām, lietojot augstfrekvences elektroinstrumentu</t>
  </si>
  <si>
    <t>Piemaksa manipulācijām 08058, 08059, 08060, 08061, 08062, 08077, 08081, 08090, 08111, 08112, 08113, 08121, 08122 par videoendoskopijas aparatūras lietošanu</t>
  </si>
  <si>
    <t>Endoskopu automātiskā apstrāde (ieskaitot dezinfekcijas līdzekļus)</t>
  </si>
  <si>
    <t>Īslaicīga intravenozā anestēzija līdz 30 minūtēm. Nenorādīt kopā ar manipulācijām 04142 un 04143</t>
  </si>
  <si>
    <t>Īslaicīga intravenozā anestēzija par katrām nākamajām 30 minūtēm. Nenorādīt kopā ar manipulācijām 04142 un 04143</t>
  </si>
  <si>
    <t>270000088</t>
  </si>
  <si>
    <t>SN GURU, SIA</t>
  </si>
  <si>
    <t>Dzemdes kakla materiāla paņemšana šķidruma citoloģijai vai HPV noteikšanai</t>
  </si>
  <si>
    <t>Krūšu ultrasonogrāfija</t>
  </si>
  <si>
    <t>Sievietes iegurņa orgānu transabdomināla un/vai transvagināla ultrasonogrāfija</t>
  </si>
  <si>
    <t>Sēklinieku ultrasonogrāfija</t>
  </si>
  <si>
    <t>Siekalu dziedzeru ultrasonogrāfija</t>
  </si>
  <si>
    <t>Jostas skriemeļu un ciskas kaula galviņu osteodensitometrijas izmeklējums ar centrālo osteodensitometrijas (DXA) aparātu</t>
  </si>
  <si>
    <t>CT kvantitatīvā osteodensitometrija</t>
  </si>
  <si>
    <t>Mamogrāfija (abām krūtīm, katrai divās projekcijās)</t>
  </si>
  <si>
    <t>Mamogrāfijas apraksts (abām krūtīm, katrai divās projekcijās). Izmeklējuma rezultāts R 1 ? norma</t>
  </si>
  <si>
    <t>Mamogrāfijas apraksts (abām krūtīm, katrai divās projekcijās). Izmeklējuma rezultāts R 2 ? potenciāli labdabīga atrade/atsevišķs labdabīgs veidojums</t>
  </si>
  <si>
    <t>Mamogrāfijas apraksts (abām krūtīm, katrai divās projekcijās). Izmeklējuma rezultāts R 3 ? aizdomas par patoloģiju/lokālas patoloģiskas izmaiņas</t>
  </si>
  <si>
    <t>Mamogrāfijas apraksts (abām krūtīm, katrai divās projekcijās). Izmeklējuma rezultāts R 5 ? pierādīta malignitāte/ļaundabīga atrade</t>
  </si>
  <si>
    <t>Retinoskopija pieaugušajiem un bērniem pēc astoņu gadu vecuma</t>
  </si>
  <si>
    <t>Datorizētā projekcijas statiskā krāsu perimetrija vienai acij</t>
  </si>
  <si>
    <t>Fundus oculi fotografēšana bez kontrastvielas abām acīm</t>
  </si>
  <si>
    <t>Sonogrāfiska izmeklēšana vienas acs ābola audu diagnostikai ar A attēla un B attēla metodi, ieskaitot fotodokumentāciju, kā arī otras acs salīdzinošu izmeklēšanu</t>
  </si>
  <si>
    <t>Svešķermeņu izņemšana no acs konjunktīvas maisa vai mehāniska skropstu matiņu izņemšana</t>
  </si>
  <si>
    <t>Radzenes svešķermeņa evakuācija ar magnētu</t>
  </si>
  <si>
    <t>Ādas aplikācijas testa sagatavošana un veikšana ar trim alergēniem, ieskaitot alergēna vērtību</t>
  </si>
  <si>
    <t>Ādas aplikācijas testa veikšana, par katru nākamo alergēnu</t>
  </si>
  <si>
    <t>Fototerapija ar ultravioletajiem B stariem (UVB)</t>
  </si>
  <si>
    <t>Virspusējo audu punkcijas biopsija</t>
  </si>
  <si>
    <t>Lāzerdestrukcija ? labdabīgu un ļaundabīgu ādas un zemādas veidojumu likvidācija</t>
  </si>
  <si>
    <t>Spirogrāfija (pneimotahogrāfija) ar automātisku datoranalīzi</t>
  </si>
  <si>
    <t>Spirogrāfija (pneimotahogrāfija) ar automātisku datoranalīzi un bronhodilatācijas testu</t>
  </si>
  <si>
    <t>Ādas dūriena raudze (prick tests) ar vienu alergēnu</t>
  </si>
  <si>
    <t>Ādas dūriena raudze (prick tests), par katru nākamo alergēnu</t>
  </si>
  <si>
    <t>Piena dziedzeru, vienas vairogdziedzera puses, siekalu dziedzeru vai sēklinieku punkcija</t>
  </si>
  <si>
    <t>Spinālo nervu vada anestēzija</t>
  </si>
  <si>
    <t>Brūču primārā ķirurģiskā apdare, ieskaitot izgriešanu un noslēgšanu</t>
  </si>
  <si>
    <t>Vaļēja kaulu, muskulatūras, cīpslu, limfmezglu biopsija, ļaundabīgu ādas un mīksto audu veidojumu ekscīzija (operāciju zālē)</t>
  </si>
  <si>
    <t>Rokas vai kājas pirksta naga trepanācija vai rezekcija</t>
  </si>
  <si>
    <t>Piemaksa manipulācijām 20070, 20071 par katru nākamo nagu, sākot ar otro</t>
  </si>
  <si>
    <t>Šuvju noņemšana</t>
  </si>
  <si>
    <t>Ģipša longetes uzlikšana metatarsālo kaulu lūzuma gadījumā</t>
  </si>
  <si>
    <t>Fiksatora izņemšana no mazajiem kauliem, bloķējošo skrūvju izņemšana</t>
  </si>
  <si>
    <t>Iliostomas, kolostomas aprūpe</t>
  </si>
  <si>
    <t>Veloergometrijas slodzes tests</t>
  </si>
  <si>
    <t>Darsonvalizācija (apmaksā tikai bērniem)</t>
  </si>
  <si>
    <t>Vispārējā masāža bērniem no triju līdz 18 gadu vecumam (līdz 60 minūtēm)</t>
  </si>
  <si>
    <t>Pacienta funkcionāla izmeklēšana (norāda fizioterapeits, fizioterapeita asistents, ergoterapeits un ergoterapeita asistents)</t>
  </si>
  <si>
    <t>Pacienta piederīgo apmācība vienu reizi ārstēšanās kursa laikā (norāda katrs iesaistītais rehabilitācijas speciālists)</t>
  </si>
  <si>
    <t>Individuāls fizioterapeita un fizioterapeita asistenta darbs ar zīdaini līdz 6 mēnešu vecumam ar psihomotorās attīstības aizturi un perifērās nervu sistēmas bojājumiem (20 minūtes)</t>
  </si>
  <si>
    <t>Individuāls fizioterapeita, fizioterapeita asistenta, ergoterapeita un ergoterapeita asistenta darbs ar pacientu ar balsta?kustību sistēmas un perifērās nervu sistēmas saslimšanām (60 minūtes)</t>
  </si>
  <si>
    <t>Pacienta apmācība brīvā laika aktivitātēm (norāda ergoterapeits)</t>
  </si>
  <si>
    <t>Spēles iemaņu novērtēšana un trenēšana (norāda ergoterapeits)</t>
  </si>
  <si>
    <t>Individuāls fizioterapeita un fizioterapeita asistenta darbs ar kardioloģisku pacientu saudzējoši trenējošā režīmā (45 minūtes)</t>
  </si>
  <si>
    <t>Rokas terapija (norāda ergoterapeits)</t>
  </si>
  <si>
    <t>270064003</t>
  </si>
  <si>
    <t>DZIEDINĀTAVA, SIA</t>
  </si>
  <si>
    <t>Individuāla valodas koriģējoša terapija (60 minūtes)</t>
  </si>
  <si>
    <t>Individuāls fizioterapeita un fizioterapeita asistenta darbs ar zīdaini pēc 6 mēnešu vecuma ar psihomotorās attīstības aizturi un perifērās nervu sistēmas bojājumiem (30 minūtes)</t>
  </si>
  <si>
    <t>Piemaksa par ergoterapeita, ergoterapeita asistenta, fizioterapeita un fizioterapeita asistenta darbu ar pacientu vecumā līdz 2 gadiem (norāda katrā apmeklējuma reizē)</t>
  </si>
  <si>
    <t>Individuāls fizioterapeita, fizioterapeita asistenta, ergoterapeita un ergoterapeita asistenta darbs, apmācot pacientu kompensatoro ierīču lietošanā (20 minūtes)</t>
  </si>
  <si>
    <t>Subjektīva refrakcijas noteikšana</t>
  </si>
  <si>
    <t>Valodas audiometriska izmeklēšana vienai ausij</t>
  </si>
  <si>
    <t>Cirkulāra ģipša pārsēja (tutora) noņemšana vienai locītavai</t>
  </si>
  <si>
    <t>Potītes indeksa noteikšana ar sešiem mērījumiem</t>
  </si>
  <si>
    <t>Abu kāju artēriju krāskodēta dupleksskenēšana</t>
  </si>
  <si>
    <t>Abu kāju vēnu krāskodēta dupleksskenēšana</t>
  </si>
  <si>
    <t>270065202</t>
  </si>
  <si>
    <t>BINI, SIA</t>
  </si>
  <si>
    <t>Piemaksa pneimonologam par darbu ar tuberkulozes pacientu vai kontaktpersonu (norāda pneimonologs, kurš nesaņem fiksēto ikmēneša maksājumu; vienu reizi par apmeklējumu)</t>
  </si>
  <si>
    <t>270077409</t>
  </si>
  <si>
    <t>Māra Dzelmes ārsta prakse ginekoloģijā, SIA</t>
  </si>
  <si>
    <t>Ligatūras, svešķermeņa, kas redzams brūcē, izņemšana</t>
  </si>
  <si>
    <t>270077412</t>
  </si>
  <si>
    <t>Purēns Alvils - ārsta prakse ginekoloģijā, dzemdniecībā</t>
  </si>
  <si>
    <t>Cervikālā kanāla polipu noņemšana</t>
  </si>
  <si>
    <t>620200030</t>
  </si>
  <si>
    <t>Ābele Ilze - ārsta prakse otolaringoloģijā un homeopātijā</t>
  </si>
  <si>
    <t>Deguna blakusdobumu sonogrāfiska izmeklēšana</t>
  </si>
  <si>
    <t>620200033</t>
  </si>
  <si>
    <t>Līgas Vaļģes ārsta prakse, SIA</t>
  </si>
  <si>
    <t>Pašaprūpes aktivitātes ? ģērbšanās trenēšana (norāda ergoterapeits)</t>
  </si>
  <si>
    <t>Palīgierīču pielāgošana un pacientu individuāla apmācība palīgierīču lietošanā (norāda ergoterapeits)</t>
  </si>
  <si>
    <t>Rokas ortozes izgatavošana ? miera ortoze (norāda ergoterapeits)</t>
  </si>
  <si>
    <t>620200037</t>
  </si>
  <si>
    <t>Kuldīgas ginekologu prakse, SIA</t>
  </si>
  <si>
    <t>Ārējā kardiotokogrāfija, sākot ar 22 grūtniecības nedēļām</t>
  </si>
  <si>
    <t>Maksts sieniņas un dzemdes kakla biopsija</t>
  </si>
  <si>
    <t>620200058</t>
  </si>
  <si>
    <t>VIZUĀLĀ DIAGNOSTIKA, SIA</t>
  </si>
  <si>
    <t>Piemaksa par kontrastvielu Acidum Gadotericum (10 ml)</t>
  </si>
  <si>
    <t>Piemaksa par kontrastvielu Acidum Gadotericum (15 ml)</t>
  </si>
  <si>
    <t>Piemaksa par kontrastvielu Acidum Gadotericum (20 ml)</t>
  </si>
  <si>
    <t>Piemaksa par kontrastvielu Gadoteridolum (10 ml)</t>
  </si>
  <si>
    <t>Piemaksa par kontrastvielu Gadoteridolum (15 ml)</t>
  </si>
  <si>
    <t>Piemaksa par kontrastvielu Gadoteridolum (20 ml)</t>
  </si>
  <si>
    <t>Piemaksa par papildu sērijām pēc kontrastvielas ievadīšanas ar 1,0 Teslas vai stiprāka lauka aparātu. Norāda vienu reizi apmeklējuma laikā</t>
  </si>
  <si>
    <t>MR izmeklējums vienai ķermeņa daļai bez kontrastēšanas ar 1,0 Teslas vai stiprāka magnētiskā lauka aparātiem. Viena apmeklējuma laikā vienam pacientam var norādīt tik reizes, cik ķermeņa daļām veikti izmeklējumi</t>
  </si>
  <si>
    <t>MR angiogrāfija vienai ķermeņa daļai bez kontrastēšanas ar 1,0 Teslas vai stiprāka magnētiskā lauka aparātiem. Nenorādīt kopā ar manipulāciju 50829</t>
  </si>
  <si>
    <t>Piemaksa par i/v kontrastvielas ievadīšanu ar Bolus injektoru. Nenorādīt kopā ar manipulāciju 50836</t>
  </si>
  <si>
    <t>Piemaksa par i/v kontrastvielas ievadīšanu. Nenorādīt kopā ar manipulāciju 50834</t>
  </si>
  <si>
    <t>Piemaksa par kontrastvielu Gadobutrolum (7,5 ml)</t>
  </si>
  <si>
    <t>Piemaksa par kontrastvielu Gadobutrolum (15 ml)</t>
  </si>
  <si>
    <t>Galvas, deguna blakusdobumu vai kakla mīksto audu CT bez kontrastēšanas</t>
  </si>
  <si>
    <t>Krūšu kurvja CT bez kontrastēšanas</t>
  </si>
  <si>
    <t>Vēdera dobuma, mazā iegurņa CT bez kontrastēšanas</t>
  </si>
  <si>
    <t>Mugurkaula trīs skriemeļu CT bez kontrastēšanas</t>
  </si>
  <si>
    <t>Ekstremitāšu un locītavu CT bez kontrastēšanas (vienai daļai)</t>
  </si>
  <si>
    <t>Piemaksa par mugurkaula nākamo trīs skriemeļu CT bez kontrastēšanas</t>
  </si>
  <si>
    <t>CT angiogrāfija</t>
  </si>
  <si>
    <t>Piemaksa par Bolus injektora lietošanu. Nenorādīt kopā ar manipulāciju 50551</t>
  </si>
  <si>
    <t>Piemaksa par kontrastvielu Iohexalum 300 (100 ml)</t>
  </si>
  <si>
    <t>Piemaksa par kontrastvielu Iopromidum 300 (100 ml)</t>
  </si>
  <si>
    <t>Piemaksa par kontrastvielu Iohexol 350 (50 ml)</t>
  </si>
  <si>
    <t>Piemaksa par kontrastvielu Iohexalum 350 (100 ml)</t>
  </si>
  <si>
    <t>Galvas, deguna blakusdobuma vai kakla mīksto audu CT ar i/v kontrastēšanu, par katru nākamo sēriju</t>
  </si>
  <si>
    <t>Krūšu kurvja CT ar i/v kontrastēšanu, par katru nākamo sēriju</t>
  </si>
  <si>
    <t>Vēdera dobuma, mazā iegurņa CT ar i/v kontrastēšanu, par katru nākamo sēriju</t>
  </si>
  <si>
    <t>Piemaksa par kontrastvielu Iopamidolum 300 (50 ml)</t>
  </si>
  <si>
    <t>Piemaksa par kontrastvielu Iopamidolum 300 (100 ml)</t>
  </si>
  <si>
    <t>Neirosonogrāfija zīdaiņiem (caur avotiņu vai transkraniāli)</t>
  </si>
  <si>
    <t>Mamogrāfijas apraksts (abām krūtīm, katrai divās projekcijās). Izmeklējuma rezultāts R 4 ? potenciāla malignitāte/aizdomas par ļaundabīgu veidojumu</t>
  </si>
  <si>
    <t>620200060</t>
  </si>
  <si>
    <t>Semigallia, Sabiedrība ar ierobežotu atbildību</t>
  </si>
  <si>
    <t>Dermatožu fototerapija</t>
  </si>
  <si>
    <t>621200010</t>
  </si>
  <si>
    <t>P/I Skrundas veselības un sociālās aprūpes centrs, Skrundas novada pašvaldība</t>
  </si>
  <si>
    <t>640600001</t>
  </si>
  <si>
    <t>AIZPUTES VESELĪBAS UN SOCIĀLĀS APRŪPES CENTRS, Aizputes novada dome</t>
  </si>
  <si>
    <t>641000009</t>
  </si>
  <si>
    <t>Lobača Jeļena - ārsta prakse ginekoloģijā, dzemdniecībā</t>
  </si>
  <si>
    <t>880200016</t>
  </si>
  <si>
    <t>TALSU VESELĪBAS CENTRS, SIA</t>
  </si>
  <si>
    <t>Gastroskopija un/vai parciāla duodenoskopija bez parauga ekscīzijas un/vai punkcijas</t>
  </si>
  <si>
    <t>Pacienta sedācija endoskopisku izmeklējumu laikā</t>
  </si>
  <si>
    <t>Abu roku vēnu krāskodēta dupleksskenēšana</t>
  </si>
  <si>
    <t>Vecmātes veikta pirmreizēja vai atkārtota grūtnieces vai nedēļnieces apskate (atbilstoši Ministru kabineta 2006. gada 25. jūlija noteikumiem Nr. 611 "Dzemdību palīdzības nodrošināšanas kārtība")</t>
  </si>
  <si>
    <t>Urīnpūšļa vai hidrocēles punkcija</t>
  </si>
  <si>
    <t>Pastāvīga katetra ielikšana, urīnpūšļa katetrizācija ar skalošanu, medikamentu instilāciju un/vai asins sarecējumu izskalošanu</t>
  </si>
  <si>
    <t>Urīnpūšļa fistulas katetra maiņa, ieskaitot skalošanu, katetra fiksāciju un apsēju un katetra vērtību</t>
  </si>
  <si>
    <t>Dziļi guloša svešķermeņa izņemšana no mīkstajiem audiem, kauliem ar operācijas palīdzību (arī Rtg kontrolē)</t>
  </si>
  <si>
    <t>Taisnās zarnas prolapsa reponēšana</t>
  </si>
  <si>
    <t>Operācijas pie proktoloģiskām saslimšanām ar starpenes pieeju</t>
  </si>
  <si>
    <t>Augšdelma kaula lūzuma imobilizācija pēc Turnera</t>
  </si>
  <si>
    <t>Infiltrējoša blokāde, blokāde nervu kanālos, epidurālas un peridurālas blokādes ar materiālu un zāļu vērtībām</t>
  </si>
  <si>
    <t>Bartolīnī dziedzera cistas izlobīšana</t>
  </si>
  <si>
    <t>Pirmreizēja vai atkārtota hronisko sāpju dinamiskā aprūpe (neuzrāda kopā ar manipulāciju 11030)</t>
  </si>
  <si>
    <t>Fizikālās un rehabilitācijas medicīnas ārsta mājas vizīte pie pacienta, nodrošinot medicīniskās rehabilitācijas pakalpojumu veselības aprūpes mājās ietvaros. Nenorādīt kopā ar manipulāciju 55073</t>
  </si>
  <si>
    <t>Individuāls fizioterapeita un fizioterapeita asistenta darbs ar neiroloģisku pacientu, t. sk. ar muguras smadzeņu bojājumiem (60 minūtes)</t>
  </si>
  <si>
    <t>Individuāls fizioterapeita un fizioterapeita asistenta darbs ar pacientu pēc saslimšanu ķirurģiskas ārstēšanas (30 minūtes)</t>
  </si>
  <si>
    <t>Individuāls fizioterapeita un fizioterapeita asistenta darbs ar pulmonoloģisku pacientu (30 minūtes)</t>
  </si>
  <si>
    <t>880200037</t>
  </si>
  <si>
    <t>Dreiberga Arta - ārsta prakse ginekoloģijā, dzemdniecībā</t>
  </si>
  <si>
    <t>880200058</t>
  </si>
  <si>
    <t>Kalēja Ieva - ārsta prakse oftalmoloģijā</t>
  </si>
  <si>
    <t>Objektīvā refrakcijas noteikšana ar skioskopijas metodi</t>
  </si>
  <si>
    <t>880200089</t>
  </si>
  <si>
    <t>L.Nāckalnes ginekologa prakse, IK</t>
  </si>
  <si>
    <t>885100002</t>
  </si>
  <si>
    <t>Dundagas veselības centrs, SIA</t>
  </si>
  <si>
    <t>900200035</t>
  </si>
  <si>
    <t>DINA SEBRE - ārsta prakse alergoloģijā, SIA</t>
  </si>
  <si>
    <t>Elpceļu nespecifiskās reaktivitātes noteikšana ar metaholīna inhalācijām</t>
  </si>
  <si>
    <t>Specifiska imūnterapija ar alergēna injekciju (hiposensibilizācija) par katru injekciju</t>
  </si>
  <si>
    <t>Pneimotahogrāfija ar automātisko datoranalīzi bronhiālās astmas slimniekiem pirms un pēc imūnterapijas atkārtotas injekcijas</t>
  </si>
  <si>
    <t>900200047</t>
  </si>
  <si>
    <t>Ginekologu prakse, Sabiedrība ar ierobežotu atbildību</t>
  </si>
  <si>
    <t>900200066</t>
  </si>
  <si>
    <t>Frīdenberga Gunta  - ārsta prakse ginekoloģijā, dzemdniecībā</t>
  </si>
  <si>
    <t>901200012</t>
  </si>
  <si>
    <t>Birkenšteina Anete - ārsta prakse ginekoloģijā, dzemdniecībā</t>
  </si>
  <si>
    <t>901200013</t>
  </si>
  <si>
    <t>Ševčuka Marija - ārsta prakse neiroloģijā un oftalmoloģijā</t>
  </si>
  <si>
    <t>001000014</t>
  </si>
  <si>
    <t>Marutas Alsbergas ārsta prakse oftalmoloģijā, Sabiedrība ar ierobežotu atbildību</t>
  </si>
  <si>
    <t>Redzes asuma noteikšana bērniem ar Cardiff redzes aktivitātes testu</t>
  </si>
  <si>
    <t>Fluorescentā angiogrāfija ar kontrastvielu</t>
  </si>
  <si>
    <t>001000017</t>
  </si>
  <si>
    <t>Rasmas Kalniņas ārsta prakse oftalmoloģijā, Sabiedrība ar ierobežotu atbildību</t>
  </si>
  <si>
    <t>010000032</t>
  </si>
  <si>
    <t>QUARTUS, Sabiedrība ar ierobežotu atbildību</t>
  </si>
  <si>
    <t>010000033</t>
  </si>
  <si>
    <t>DETOX, Sabiedrība ar ierobežotu atbildību</t>
  </si>
  <si>
    <t>010000058</t>
  </si>
  <si>
    <t xml:space="preserve">MED ALFA, Sabiedrība ar ierobežotu atbildību </t>
  </si>
  <si>
    <t>Piemaksa par hemodialīzes ilgtermiņa katetra lietošanu</t>
  </si>
  <si>
    <t>Hroniska hemodialīze (iekļautas pacientam nepieciešamās materiālu un medikamentu izmaksas)</t>
  </si>
  <si>
    <t>Piemaksa par intravenozā dzelzs preparāta ievadi nieru aizstājējterapijai</t>
  </si>
  <si>
    <t xml:space="preserve">Hemoperfūzija ar ogles vai  sintētisku sorbentu </t>
  </si>
  <si>
    <t>Pacienta ārstēšanās dienas stacionārā, saņemot nieru aizstājterapijas pakalpojumus (par katru dienu)</t>
  </si>
  <si>
    <t>Peritoneālās dialīzes slimnieku apmācība, aprūpe un kontrole vienam pacientam vienu reizi mēnesī ambulatori vai stacionārā (laboratorisko izmeklējumu izmaksas iekļautas tarifā)</t>
  </si>
  <si>
    <t>010000114</t>
  </si>
  <si>
    <t>ŽANETAS ABRAMSONES ĀRSTA PRAKSE GINEKOLOĢIJĀ UN DZEMDNIECĪBĀ, Sabiedrība ar ierobežotu atbildību</t>
  </si>
  <si>
    <t>010000152</t>
  </si>
  <si>
    <t>Adamoviča Vivija - ārsta prakse pulmonoloģijā</t>
  </si>
  <si>
    <t>010000230</t>
  </si>
  <si>
    <t>AVA CLINIC SIA</t>
  </si>
  <si>
    <t>Embriju atsaldēšana</t>
  </si>
  <si>
    <t>Embriju saldēšana</t>
  </si>
  <si>
    <t>Olnīcas punkcija olšūnu aspirācijai (iekļautas visas pacientam nepieciešamās ginekologa konsultācijas un ultrasonogrāfijas izmaksas) (1. posms)</t>
  </si>
  <si>
    <t>Intracitoplazmatiska spermatozoīda injekcija (2. posms) ar inkubācijas periodu. Nenorādīt kopā ar manipulāciju 16145</t>
  </si>
  <si>
    <t>Olšūnu inseminācija ar spermatozoīdiem (2. posms) ar inkubācijas periodu. Nenorādīt kopā ar manipulāciju 16144</t>
  </si>
  <si>
    <t>Embriju pārstādīšana (3. posms) (iekļautas ginekologa konsultācijas izmaksas)</t>
  </si>
  <si>
    <t>010000289</t>
  </si>
  <si>
    <t>ULTRA EXPRESS, SIA</t>
  </si>
  <si>
    <t>Transrektāla ultrasonogrāfija</t>
  </si>
  <si>
    <t>Zīdaiņa gūžu ultrasonogrāfija</t>
  </si>
  <si>
    <t>010000310</t>
  </si>
  <si>
    <t>Zābere Lauma - ārsta prakse kardioloģijā</t>
  </si>
  <si>
    <t>010000316</t>
  </si>
  <si>
    <t>Tamane Sandra - ārsta prakse ārsta prakse ginekoloģijā, dzemdniecībā</t>
  </si>
  <si>
    <t>010000322</t>
  </si>
  <si>
    <t>Teikas Klīnika, Sabiedrība ar ierobežotu atbildību</t>
  </si>
  <si>
    <t>US kontrolē izdarīta punkcija ar aspirācijas biopsiju vai audzēju lokalizācijas marķēšanu.</t>
  </si>
  <si>
    <t>010000323</t>
  </si>
  <si>
    <t>Lejniece Sarmīte - ārsta prakse ginekoloģijā, dzemdniecībā</t>
  </si>
  <si>
    <t>010000326</t>
  </si>
  <si>
    <t>Ārstu prakse "SAULESPUĶE", Sabiedrība ar ierobežotu atbildību</t>
  </si>
  <si>
    <t>010000357</t>
  </si>
  <si>
    <t>GYNA, SIA</t>
  </si>
  <si>
    <t>010000395</t>
  </si>
  <si>
    <t>Ginekologa Ilzes Lieljures privātprakse ASKLĒPIJS, Sabiedrība ar ierobežotu atbildību</t>
  </si>
  <si>
    <t>010000433</t>
  </si>
  <si>
    <t>Klīnika DiaMed, SIA</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</si>
  <si>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</si>
  <si>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010000435</t>
  </si>
  <si>
    <t>Kalviņu privātprakse, Sabiedrība ar ierobežotu atbildību</t>
  </si>
  <si>
    <t>010000453</t>
  </si>
  <si>
    <t>AUXILIA PRIMA, Sabiedrība ar ierobežotu atbildību</t>
  </si>
  <si>
    <t>010000480</t>
  </si>
  <si>
    <t>Arho Medicīnas Serviss, Sabiedrība ar ierobežotu atbildību</t>
  </si>
  <si>
    <t>010000493</t>
  </si>
  <si>
    <t>Veselības centri un doktorāti, SIA</t>
  </si>
  <si>
    <t>010000495</t>
  </si>
  <si>
    <t>Osteomed, SIA</t>
  </si>
  <si>
    <t>010000502</t>
  </si>
  <si>
    <t>Acu veselības centrs, Sabiedrība ar ierobežotu atbildību</t>
  </si>
  <si>
    <t>Akomodācijas rezervju noteikšana</t>
  </si>
  <si>
    <t>Sekundāras kataraktas discīzija ar lāzera palīdzību</t>
  </si>
  <si>
    <t>Krāsu redzes izmeklēšana pie dažādām redzes spējām bērniem</t>
  </si>
  <si>
    <t>010000535</t>
  </si>
  <si>
    <t>LĀZERPLASTIKAS KLĪNIKA, SIA</t>
  </si>
  <si>
    <t>Hipertrofisku rētu, hemangiomu, kapilaropātijas, pigmentu patoloģijas un teleangiektāzijas selektīvā fototermolīze (viens impulss, laukums līdz 3 cm2)</t>
  </si>
  <si>
    <t>Hemangiomas un limfangiomas ekstirpācija</t>
  </si>
  <si>
    <t>010000868</t>
  </si>
  <si>
    <t>Alpino Pērle, Sabiedrība ar ierobežotu atbildību</t>
  </si>
  <si>
    <t>010000873</t>
  </si>
  <si>
    <t>LAIMDOTAS BERĢĪTES ĀRSTA PRAKSE, Sabiedrība ar ierobežotu atbildību</t>
  </si>
  <si>
    <t>010000945</t>
  </si>
  <si>
    <t>VIZUS OPTIMA, Sabiedrība ar ierobežotu atbildību</t>
  </si>
  <si>
    <t>010000995</t>
  </si>
  <si>
    <t>medicīnas firma "Elpa", Sabiedrība ar ierobežotu atbildību</t>
  </si>
  <si>
    <t>Abu apakšējo ekstremitāšu segmentālā doplerogrāfija ar 12 mērījumiem</t>
  </si>
  <si>
    <t>Abu apakšējo ekstremitāšu maģistrālo asinsvadu doplerogrāfija un spektra analīze</t>
  </si>
  <si>
    <t>Bartolīnī dziedzera incīzija</t>
  </si>
  <si>
    <t>010001023</t>
  </si>
  <si>
    <t>D.N.S., Sabiedrība ar ierobežotu atbildību</t>
  </si>
  <si>
    <t>010001028</t>
  </si>
  <si>
    <t>A. Klīnika, Sabiedrība ar ierobežotu atbildību</t>
  </si>
  <si>
    <t>010001066</t>
  </si>
  <si>
    <t>Bāliņa Iveta - ārsta prakse ginekoloģijā, dzemdniecība</t>
  </si>
  <si>
    <t>010001090</t>
  </si>
  <si>
    <t>Ārstes Santas Lauskas klīnika, SIA</t>
  </si>
  <si>
    <t>010001091</t>
  </si>
  <si>
    <t>Klīnika MEDEORA, Sabiedrība ar ierobežotu atbildību</t>
  </si>
  <si>
    <t>010001096</t>
  </si>
  <si>
    <t>Kozlovska Līga - ārsta prakse ginekoloģijā, dzemdniecībā</t>
  </si>
  <si>
    <t>010001204</t>
  </si>
  <si>
    <t>N. KALAŠŅIKOVAS PRIVĀTPRAKSE, Sabiedrība ar ierobežotu atbildību</t>
  </si>
  <si>
    <t>010001273</t>
  </si>
  <si>
    <t>VASU, SIA</t>
  </si>
  <si>
    <t>Ultrasonogrāfijas izmeklējums augļa olas novietojuma vizualizācijai un sirds toņu konstatēšanai</t>
  </si>
  <si>
    <t>010001518</t>
  </si>
  <si>
    <t>Capital Clinic Riga, SIA</t>
  </si>
  <si>
    <t>010001520</t>
  </si>
  <si>
    <t>Deližanova Dace - ārsta prakse ginekoloģijā, dzemdniecībā</t>
  </si>
  <si>
    <t>Prostatas transrektāla ultrasonogrāfija</t>
  </si>
  <si>
    <t>Acs konjunktīvas vai plakstiņa veidojuma likvidēšana</t>
  </si>
  <si>
    <t>Radzenes nokasīšana</t>
  </si>
  <si>
    <t>Krioterapija ? lieto ausu, kakla, deguna saslimšanu gadījumā, ja to izdara dobumos, izmantojot specializētos LOR instrumentus</t>
  </si>
  <si>
    <t>Balss saišu stroboskopiska izmeklēšana</t>
  </si>
  <si>
    <t>Galvas, pleca, gūžas locītavas vai ķermeņa riņķa apsēju uzlikšana</t>
  </si>
  <si>
    <t>Cirkulāra ģipša pārsēja uzlikšana vienai locītavai (tutors)</t>
  </si>
  <si>
    <t>Priekšādas salipuma atdalīšana</t>
  </si>
  <si>
    <t>Kaula un cīpslas maksts, panarīciju atvēršana, ieskaitot drenāžu, plaukstas flegmonas atvēršana</t>
  </si>
  <si>
    <t>Dziļo ādas un zemādas mīksto audu bojājumu primāra apdare garumā līdz 3 cm</t>
  </si>
  <si>
    <t>Ligatūras, redzama svešķermeņa izņemšana</t>
  </si>
  <si>
    <t>Urīnpūšļa katetrizācija bez vienreizlietojamā katetra vērtības</t>
  </si>
  <si>
    <t>Urīnpūšļa katetrizācija ar vienreizlietojamā katetra vērtību</t>
  </si>
  <si>
    <t>Parafimozes neasiņojoša likvidēšana</t>
  </si>
  <si>
    <t>Urīnpūšļa fistulas izveidošana ar katetra ielikšanu, ieskaitot skalošanu, katetra fiksāciju un apsēju un katetra vērtību</t>
  </si>
  <si>
    <t>Urostomas apkope (bez katetra maiņas)</t>
  </si>
  <si>
    <t>Trijzaru nerva (n. trigeminus) un sejas nerva (n. facialis) izmeklēšanas tests</t>
  </si>
  <si>
    <t>Ožas un garšas sajūtu pārbaude</t>
  </si>
  <si>
    <t>Transkutānā elektroneirostimulācija (TENS) (apmaksā tikai bērniem)</t>
  </si>
  <si>
    <t>Fonoforēze (apmaksā tikai bērniem)</t>
  </si>
  <si>
    <t>Sinusoidāli modulētās strāvas (SMS) terapija (apmaksā tikai bērniem)</t>
  </si>
  <si>
    <t>Induktotermija (apmaksā tikai bērniem)</t>
  </si>
  <si>
    <t>Ultraskaņas terapija (apmaksā tikai bērniem)</t>
  </si>
  <si>
    <t>Aerosolterapija (inhalācijas) (apmaksā tikai bērniem)</t>
  </si>
  <si>
    <t>Parafīna?ozokerīta terapija (apmaksā tikai bērniem)</t>
  </si>
  <si>
    <t>Individuāla valodas koriģējoša terapija (45 minūtes)</t>
  </si>
  <si>
    <t>Individuāls fizioterapeita un fizioterapeita asistenta darbs baseinā ar zīdaini un agrīna vecuma bērnu ar psihomotorās attīstības aizturi un perifērās nervu sistēmas bojājumiem līdz 30 minūtēm</t>
  </si>
  <si>
    <t>Fizioterapeita un fizioterapeita asistenta darbs ar pacientiem baseinā, grupā 3?8 cilvēki (fizioterapeits ārpus baseina (norāda par katru pacientu grupā))</t>
  </si>
  <si>
    <t>Pašaprūpes aktivitātes ? ēst gatavot trenēšana (norāda ergoterapeits)</t>
  </si>
  <si>
    <t>Multiprofesionāls rehabilitācijas bāzes pakalpojums dienas stacionārā (2-3 stundas), ko nodrošina 1-2 speciālisti</t>
  </si>
  <si>
    <t>Multiprofesionāls rehabilitācijas bāzes pakalpojums dienas stacionārā (2-3 stundas), ko nodrošina 3 un vairāk speciālisti</t>
  </si>
  <si>
    <t>010001562</t>
  </si>
  <si>
    <t>REHAD, Sabiedrība ar ierobežotu atbildību</t>
  </si>
  <si>
    <t>010001694</t>
  </si>
  <si>
    <t>MCRA, Sabiedrība ar ierobežotu atbildību</t>
  </si>
  <si>
    <t>010001882</t>
  </si>
  <si>
    <t>FIZIOCENTRS, SIA</t>
  </si>
  <si>
    <t>Ārsta konsultācija pirms vakcinācijas. Nenorāda kopā ar manipulāciju 01061, 60443 un 60444</t>
  </si>
  <si>
    <t>Odontomas un osteomas izņemšana</t>
  </si>
  <si>
    <t>Krūšu dobuma orgānu vai barības vada caurskate ar uzņēmumiem, ieskaitot barības vada kontrastēšanu</t>
  </si>
  <si>
    <t>Kuņģa, divpadsmitpirkstu zarnas un tievo zarnu kontrastizmeklējums, ieskaitot zarnu pasāžu</t>
  </si>
  <si>
    <t>Resnās zarnas retrogrādā kontrastizmeklēšana</t>
  </si>
  <si>
    <t>Daudzslāņu CT koronogrāfija un sirds funkcionālie izmeklējumi bez kontrastēšanas (Ca scoring)</t>
  </si>
  <si>
    <t>Daudzslāņu CT koronarogrāfija ar i/v kontrastēšanu, par katru nākamo sēriju</t>
  </si>
  <si>
    <t>Piemaksa par kontrastvielu Iopamidolum 370 (50 ml)</t>
  </si>
  <si>
    <t>Piemaksa par kontrastvielu Iopamidolum 370 (100 ml)</t>
  </si>
  <si>
    <t>Ezofagoskopija bez parauga ekscīzijas un/vai punkcijas</t>
  </si>
  <si>
    <t>Piemaksa par endocilpas lietošanu</t>
  </si>
  <si>
    <t>Kapsulas endoskopija</t>
  </si>
  <si>
    <t>Sigmoidoskopija ar elastīgiem instrumentiem, ieskaitot rektoskopiju</t>
  </si>
  <si>
    <t>Piemaksa par vienreizējās lietošanas injektora lietošanu endoskopijās</t>
  </si>
  <si>
    <t>Vispārējā anestēzija ar endotraheālo metodi par pirmo stundu</t>
  </si>
  <si>
    <t>Totālā intravenozā anestēzija (TIVA) par pirmo stundu. Nenorādīt kopā ar manipulācijām 04142 un 04143</t>
  </si>
  <si>
    <t>Totālā intravenozā anestēzija (TIVA) par katru nākamo stundu, sākot no otrās stundas. Nenorādīt kopā ar manipulācijām 04142 un 04143</t>
  </si>
  <si>
    <t>Piemaksa par laringeālās maskas lietošanu</t>
  </si>
  <si>
    <t>Plakstiņa sašūšana</t>
  </si>
  <si>
    <t>Asaru punktiņa operācija vienā pusē</t>
  </si>
  <si>
    <t>Paplašināto vai sašaurināto plakstiņu spraugu plastiska korektūra, kā arī epikantus, ektropiona, entropiona vai nepareiza plakstiņa stāvokļa labošana</t>
  </si>
  <si>
    <t>Plakstiņu noslīdēšanas (ptosis) operācija ar tiešu plakstiņa pacēlāju saīsināšanu</t>
  </si>
  <si>
    <t>Konjunktīvas brūces sašūšana</t>
  </si>
  <si>
    <t>Radzenes vai sklēras brūces sašūšana, uzliekot līdz piecām šuvēm</t>
  </si>
  <si>
    <t>Acs priekšējās kameras atvēršana, izskalošana un/vai atkal atjaunošana ar šuvju uzlikšanu</t>
  </si>
  <si>
    <t>Kataraktas ekstrakcija ar priekšējo vitrektomiju un intraokulāras lēcas implantāciju</t>
  </si>
  <si>
    <t>Ekstrakapsulāra kataraktas ekstrakcija, izmantojot irigāciju?aspirāciju (apmaksā, tikai ja veic ambulatori vai dienas stacionārā. Diennakts stacionārā apmaksā, ja pacientam kontrindikāciju dēļ nav iespējams veikt dienas stacionārā)</t>
  </si>
  <si>
    <t>Ekstrakapsulāra kataraktas ekstrakcija, izmantojot irigāciju?aspirāciju ar lēcas vērtību (apmaksā, tikai ja veic ambulatori vai dienas stacionārā. Diennakts stacionārā apmaksā, ja pacientam kontrindikāciju dēļ nav iespējams veikt dienas stacionārā)</t>
  </si>
  <si>
    <t>Ekstrakapsulāra kataraktas ekstrakcija, izmantojot fakoemulsifikāciju</t>
  </si>
  <si>
    <t>Piemaksa manipulācijai 17257 par vienreizējā fakoemulsifikācijas komplekta lietošanu</t>
  </si>
  <si>
    <t>Piemaksa par salokāmās lēcas lietošanu</t>
  </si>
  <si>
    <t>Intraokulāra lēcas implantācija priekšējā kamerā</t>
  </si>
  <si>
    <t>Intraokulāra lēcas implantācija mugurējā kamerā</t>
  </si>
  <si>
    <t>Piemaksa par zāļu sevoflurāna (Sevoflurane) lietošanu pirmajā stundā</t>
  </si>
  <si>
    <t>Piemaksa par zāļu cisatrakūrija (Cisatracurium) lietošanu pirmajā stundā</t>
  </si>
  <si>
    <t>Dermatožu lāzerterapija</t>
  </si>
  <si>
    <t>Ārstnieciskā plazmaferēze ar automātisko asins separatoru (2 stundas)</t>
  </si>
  <si>
    <t>Retrogrādā holepankreatogrāfija</t>
  </si>
  <si>
    <t>Urīnizvadkanāla un/vai urīnpūšļa kontrastizmeklēšana vai dzemdes un olvadu kontrastizmeklēšana, vai fistulogrāfija, vai galaktogrāfija, vai pneimocistogrāfija</t>
  </si>
  <si>
    <t>Kaudālā anestēzija</t>
  </si>
  <si>
    <t>Piemaksa reģionālajā anestēzijā par zāļu bupivakaīna (Bupivacaine) lietošanu pirmajās divās stundās</t>
  </si>
  <si>
    <t>Spinālā anestēzija pirmās divas stundas</t>
  </si>
  <si>
    <t>Piemaksa vispārējai anestēzijai ar endotraheālo metodi par katru nākamo stundu, sākot no otrās stundas</t>
  </si>
  <si>
    <t>Piemaksa par zāļu izoflurāna (Isoflurane) vai Sevoflurāna (Sevoflurane) lietošanu par katru nākamo stundu, sākot no otrās stundas</t>
  </si>
  <si>
    <t>Piemaksa par zāļu mivakūrija lietošanu pirmajā stundā</t>
  </si>
  <si>
    <t>Cirkumcīzija (apmaksā tikai ambulatori vai dienas stacionārā. Diennakts stacionārā apmaksā gadījumā, ja pacientam kontrindikāciju dēļ nav iespējams veikt dienas stacionārā)</t>
  </si>
  <si>
    <t>Hidro- un/vai spermatocēles operācija</t>
  </si>
  <si>
    <t>Optiska uretrotomija</t>
  </si>
  <si>
    <t>Vienpusēja vai abpusēja urīnvada zondēšana, ieskaitot vienpusēju vai abpusēju nieru bļodiņu skalošanu un/vai medikamentu un/vai kontrastvielu ievadīšanu nieru bļodiņās</t>
  </si>
  <si>
    <t>Urīnvada pastāvīgas šinas ielikšana vai nomaiņa</t>
  </si>
  <si>
    <t>Urīnpūšļa akmeņu skaldīšana un izņemšana, lietojot elektrodus</t>
  </si>
  <si>
    <t>Operatīva iejaukšanās urīnpūslī, transuretrāla lielu svešķermeņu un/vai lielu audzēju izņemšana un stenta izņemšana</t>
  </si>
  <si>
    <t>Akmens, tā šķembu vai svešķermeņu ekstrakcija no urīnvada vai nieres (ar cilpas vērtību)</t>
  </si>
  <si>
    <t>Orhofunikulektomija</t>
  </si>
  <si>
    <t>Periuretrālas cistas ekscīzija</t>
  </si>
  <si>
    <t>Ureterorenoskopija (ar šinas vērtību). Nenorādīt kopā ar manipulācijām 19080, 19081, 19174 un 19175</t>
  </si>
  <si>
    <t>Ureterorenoskopija ar cilpas litoekstrakciju (ar cilpas vērtību). Nenorādīt kopā ar manipulācijām 19080, 19081, 19173 un 19175</t>
  </si>
  <si>
    <t>Ureterorenoskopija ar kontakta litotripsiju (ar šinas vērtību). Nenorādīt kopā ar manipulācijām 19080, 19081, 19173 un 19174</t>
  </si>
  <si>
    <t>Papillae Vateri endoskopiska kanulācija ar kontrastvielas ievadīšanu un/vai sekrēta ņemšanu (ERHP) bez vienreizējās lietošanas vadītāju, dilatācijas balonu un katetru vērtībām</t>
  </si>
  <si>
    <t>Līdz galam neveikta manipulācija 08077 neparedzētu apstākļu dēļ. Nenorādīt kopā ar manipulāciju 08077</t>
  </si>
  <si>
    <t>Endoskopiskā papilosfinkterotomija ar konkrementu litotripsiju un/vai ekstrakciju</t>
  </si>
  <si>
    <t>Piemaksa manipulācijai 08093 par balonkatetra lietošanu</t>
  </si>
  <si>
    <t>Piemaksa manipulācijai 08093 par groziņveida ekstraktora lietošanu</t>
  </si>
  <si>
    <t>Nervu pinumu anestēzija, pirmā stunda. Manipulāciju lieto pacientam, kurš atrodas operāciju zālē</t>
  </si>
  <si>
    <t>Piemaksa par zāļu mivakūrija lietošanu par katru nākamo stundu, sākot no otrās stundas</t>
  </si>
  <si>
    <t>Piemaksa par zāļu cisatrakūrija (Cisatracurium) lietošanu par katru nākamo stundu, sākot no otrās stundas</t>
  </si>
  <si>
    <t>Cervikālā kanāla dilatācija un abrāzija un/vai dzemdes dobuma abrāzija</t>
  </si>
  <si>
    <t>Histeroskopija</t>
  </si>
  <si>
    <t>Maksts mugurējās velves punkcija</t>
  </si>
  <si>
    <t>Maksts un starpenes plastika</t>
  </si>
  <si>
    <t>Endometrija rezektoskopija</t>
  </si>
  <si>
    <t>Piemaksa par dabīgā kolagēna implanta (4 x 7 cm) lietošanu. Var norādīt arī ķirurģijā un uroloģijā</t>
  </si>
  <si>
    <t>Dzemdes supravagināla amputācija ar piedēkļu izņemšanu vai bez tās. Dzemdes plīsuma sašūšana</t>
  </si>
  <si>
    <t>Laparotomiska miomektomija</t>
  </si>
  <si>
    <t>Laparoskopiskas operācijas - salpingektomija, salpingostomija ar augļa olas evakuāciju, cistektomija, cistovazektomija</t>
  </si>
  <si>
    <t>Laparoskopiska histerektomija ar vai bez piedēkļu izņemšanu</t>
  </si>
  <si>
    <t>Laparoskopiska olvadu caurlaidības pārbaude, olnīcu kauterizācija</t>
  </si>
  <si>
    <t>Piemaksa par harmoniskā skalpeļa 5 mm šķēru lietošanu. Apmaksā tikai laparoskopiskām operācijām. Manipulāciju norāda vienu reizi vienas operācijas laikā</t>
  </si>
  <si>
    <t>Piemaksa par 5 mm asmeņa vai āķa lietošanu. Apmaksā tikai laparoskopiskām operācijām</t>
  </si>
  <si>
    <t>Piemaksa par poliuretāna endoskopiskā maisiņa lietošanu</t>
  </si>
  <si>
    <t>Deguna gliemežnīcas daļēja vai pilnīga izņemšana</t>
  </si>
  <si>
    <t>Submukoza rezekcija deguna starpsienā ar deformētu skrimšļaudu rezekciju (apmaksā tikai ambulatori vai dienas stacionārā. Diennakts stacionārā apmaksā, ja pacientam kontrindikāciju dēļ nav iespējams veikt dienas stacionārā)</t>
  </si>
  <si>
    <t>Tonsilektomija ? vienas vai abu aukslēju mandeļu izlobīšana un rezekcija ar kapsulu</t>
  </si>
  <si>
    <t>Adenotomija ? palielinātas rīkles mandeles izņemšana</t>
  </si>
  <si>
    <t>Bungādiņas protēzes ielikšana vai nomaiņa vai pastāvīgas caurulītes atkārtota ielikšana vai izņemšana ar protēzes vērtību</t>
  </si>
  <si>
    <t>Sarežģīta operatīva deguna polipu vai liela jaunveidojuma izņemšana no deguna</t>
  </si>
  <si>
    <t>Funkcionāla endonazāla deguna blakusdobumu operācija Messerklingera tehnikā</t>
  </si>
  <si>
    <t>Haimora dobumu vienpusēja radikāla operācija</t>
  </si>
  <si>
    <t>Operatīva pieres dobuma un eventuāli etmoidālo šūnu atvēršana no deguna iekšpuses</t>
  </si>
  <si>
    <t>Bungu drenāžas ielikšana ar protēzes vērtību</t>
  </si>
  <si>
    <t>Labdabīgu jaunveidojumu ekscīzija aukslējās</t>
  </si>
  <si>
    <t>Labdabīgu jaunveidojumu ekscīzija citās vietās mutes dobumā (izņemot aukslējas)</t>
  </si>
  <si>
    <t>Nervu pinumu anestēzija par katru nākamo stundu, sākot no otrās stundas. Manipulāciju lieto pacientam, kurš atrodas operāciju zālē</t>
  </si>
  <si>
    <t>Bursas ekstripācija (operāciju zālē)</t>
  </si>
  <si>
    <t>Lokāla labdabīga ādas un zemādas veidojuma ekstirpācija, virspusējo audu (ādas, zemādas) biopsija operāciju zālē</t>
  </si>
  <si>
    <t>Pirkstu kaula ekscīzija, rezekcija traumu, audzēju vai citu saslimšanu gadījumā. Pirkstu ekskohleācija un plastika</t>
  </si>
  <si>
    <t>Pleca locītavas stabilizējoša operācija</t>
  </si>
  <si>
    <t>Locītavu saišu plastika, sašūšana rokas un kājas pirkstu, plaukstas, pēdas un žokļa locītavām</t>
  </si>
  <si>
    <t>Piemaksa par implanta ? kortikālā skrūve ? lietošanu</t>
  </si>
  <si>
    <t>Mazo stobrkaulu koriģējoša osteotomija, Z veida osteotomija I metatarsālajam kaulam</t>
  </si>
  <si>
    <t>Kaula iekšējās fiksācijas izņemšana no lieliem stobra kauliem</t>
  </si>
  <si>
    <t>Artroskopiska pleca locītavas subakromiālā dekompresija vai stabilizējoša operācija (apmaksā tikai ambulatori vai dienas stacionārā. Diennakts stacionārā apmaksā gadījumos, ja kontrindikāciju dēļ nav iespējams veikt dienas stacionārā). Nenorādīt kopā ar manipu</t>
  </si>
  <si>
    <t>Piemaksa par implantu ? Suretacs tapa vai enkurs ? artroskopiskai operācijai (1 gab.)</t>
  </si>
  <si>
    <t>Piemaksa par viena enkura lietošanu pleca locītavas operācijai</t>
  </si>
  <si>
    <t>Artroskopiska ceļa locītavas menisku vai plaukstas triangulārā fibroskrimšļa kompleksa sašūšana</t>
  </si>
  <si>
    <t>Artroskopiska ceļa, plaukstas,elkoņa locītavas sinovijektomija</t>
  </si>
  <si>
    <t>Karpāltuneļa vai tarzāltuneļa sindroma operācija ar nervu dekompresiju (arī citu tuneļu sindromu operācijas)</t>
  </si>
  <si>
    <t>Spinālā un epidurālā anestēzija par katru nākamo stundu, sākot no trešās stundas</t>
  </si>
  <si>
    <t>Nekrektomija audiem ar virsmu virs 150 cm2</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</si>
  <si>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t>
  </si>
  <si>
    <t>Piemaksa par neuzsūcošo plastisko materiālu (tīkliņš) trūces operācijām (11 x 6 cm, 12 x 10 cm)</t>
  </si>
  <si>
    <t>Postoperatīva trūces plastika</t>
  </si>
  <si>
    <t>Aknu biopsija</t>
  </si>
  <si>
    <t>Piemaksa par neuzsūcošo plastisko materiālu (tīkliņš) trūces operācijām (15 x 10 cm, 15 x 15 cm)</t>
  </si>
  <si>
    <t>Piemaksa par neuzsūcošo plastisko materiālu (tīkliņš) trūces operācijām (30 x 30 cm)</t>
  </si>
  <si>
    <t>Piemaksa par daļēji uzsūcošo vieglsvara plastisko materiālu (tīkliņš) trūces operācijām (11 x 6 cm, 12 x 10 cm)</t>
  </si>
  <si>
    <t>Piemaksa par daļēji uzsūcošo vieglsvara plastisko materiālu (tīkliņš) trūces operācijām (15 x 10 cm, 15 x 15 cm)</t>
  </si>
  <si>
    <t>Piemaksa par daļēji uzsūcošo vieglsvara plastisko materiālu (tīkliņš) trūces operācijām (30 x 30 cm)</t>
  </si>
  <si>
    <t>Vairogdziedzera un epitēlijķermenīšu operācijas, dziļi lokalizētu cistu un veidojumu operācijas kaklā</t>
  </si>
  <si>
    <t>Laparoskopiska holecistektomija</t>
  </si>
  <si>
    <t>Laparoskopiska apendektomija</t>
  </si>
  <si>
    <t>Totāla ekstraperitoneāla trūces plastika (TEP) (apmaksā tikai ambulatori vai dienas stacionārā. Diennakts stacionārā apmaksā gadījumā, ja pacientam kontrindikāciju dēļ nav iespējams veikt dienas stacionārā)</t>
  </si>
  <si>
    <t>Transabdomināla preperitoneāla trūces plastika (TAPP) (apmaksā tikai ambulatori vai dienas stacionārā. Diennakts stacionārā apmaksā gadījumā, ja pacientam kontrindikāciju dēļ nav iespējams veikt dienas stacionārā)</t>
  </si>
  <si>
    <t>Laparoskopiska pēcoperācijas trūces plastika</t>
  </si>
  <si>
    <t>Piemaksa par autologas fibrīna līmes (6 ml), pildītas speciālā medicīniskā ierīcē, pielietošanu</t>
  </si>
  <si>
    <t>Rinomanometriskā izmeklēšana ar plūsmas mērīšanu (nazālās sekundes kapacitāte, nazālā maksimālā plūsma) vienā apmeklējumā</t>
  </si>
  <si>
    <t>Bioptāta paņemšana no rīkles</t>
  </si>
  <si>
    <t>Fibrorinofaringolaringoskopija</t>
  </si>
  <si>
    <t>Sāpju klīniskā izmeklēšana un novērtēšana (neuzrāda kopā ar manipulāciju 11031)</t>
  </si>
  <si>
    <t>Taisnās zarnas tamponāde, ieskaitot rektoskopiju. Nenorādīt kopā ar manipulāciju 08110</t>
  </si>
  <si>
    <t>Perianāla, perisakrāla blokāde</t>
  </si>
  <si>
    <t>Endoskopiska uretras un urīnpūšļa izmeklēšana un/vai operatīva iejaukšanās, lietojot elektrokoagulāciju</t>
  </si>
  <si>
    <t>Zvaigžņveida un citu veģetatīvo gangliju blokāde ar materiālu un zāļu vērtībām</t>
  </si>
  <si>
    <t>Koronarogrāfija stacionārā un dienas stacionārā. Nenorādīt kopā ar manipulācijām 60072, 60073, 60074</t>
  </si>
  <si>
    <t>Izmeklējums "Video gaitas analīze"</t>
  </si>
  <si>
    <t>Piemaksa par Botulīna toksīna (Botulinum toxin) lietošanu par katrām 25 vienībām</t>
  </si>
  <si>
    <t>Piemaksa par i/v kontrastēšanu. Nenorādīt kopā ar manipulāciju 50552</t>
  </si>
  <si>
    <t>Piemaksa par kontrastvielu Iopromidum 370 (100 ml)</t>
  </si>
  <si>
    <t>Hemostāze neatliekamās augšējās vai apakšējās endoskopijas laikā bez vienreizējās lietošanas materiālu vērtībām. Var norādīt kopā ar manipulācijām 08061, 08062, 08111, 08112, 08113</t>
  </si>
  <si>
    <t>Neirogrāfija un kvantitatīvā elektromiogrāfija ar adatu elektrodiem un datorizētu datu apstrādi</t>
  </si>
  <si>
    <t>Neirogrāfija ar datorizētu datu apstrādi</t>
  </si>
  <si>
    <t>Veģetatīvās nervu sistēmas izmeklēšanas testi</t>
  </si>
  <si>
    <t>Abu roku artēriju krāskodēta dupleksskenēšana</t>
  </si>
  <si>
    <t>Lumbālpunkcija ar anestēziju</t>
  </si>
  <si>
    <t>Piemaksa manipulācijām 11001, 11002 par likvora dinamisko provju pārbaudi</t>
  </si>
  <si>
    <t>Piemaksa par sterilas, atvērtas četrkanālu silikona drenas lietošanu</t>
  </si>
  <si>
    <t>Dzemdes kakla konusveida elektroekscīzija</t>
  </si>
  <si>
    <t>Diagnostiskā laparoskopija. Nenorādīt kopā ar citām laparoskopiskām operācijām</t>
  </si>
  <si>
    <t>Laparoskopiska saaugumu atdalīšana un salpingolīze mazajā iegurnī</t>
  </si>
  <si>
    <t>Piemaksa par hemostātisko sūkli ar fibrinogenu un trombīnu 4,8 x 4,8 x 0,5 cm</t>
  </si>
  <si>
    <t>Piemaksa par hemostātisko sūkli ar fibrinogenu un trombīnu 2,5 x 3 x 0,5 cm</t>
  </si>
  <si>
    <t>Piemaksa par hemostātisko sūkli ar fibrinogenu un trombīnu 4,8 x 9,5 x 0,5 cm</t>
  </si>
  <si>
    <t>Osteotomija lieliem stobra kauliem (bez fiksācijas)</t>
  </si>
  <si>
    <t>Piemaksa par implanta ? Barouk skrūve ? lietošanu</t>
  </si>
  <si>
    <t>Piemaksa par implanta ? Tomofix ar skrūvēm ? lietošanu</t>
  </si>
  <si>
    <t>Piemaksa par implanta ? papēža plāksne ar skrūvēm ? lietošanu</t>
  </si>
  <si>
    <t>Roku un kāju pirkstu, plaukstas un pēdu artroplastika</t>
  </si>
  <si>
    <t>Artroskopija (ceļa, elkoņa, pēdas, plaukstas  locītavai). Nenorādīt kopā ar manipulācijām 20285, 20290, 20291, 20292, 20293</t>
  </si>
  <si>
    <t>Artroskopiska pleca rotatoru cīpslu sašūšana. Nenorādīt kopā ar manipulāciju 20288</t>
  </si>
  <si>
    <t>Nelielu kaulu transplantātu ņemšana (rādija distālais gals, tibija, nevaskularizēti)</t>
  </si>
  <si>
    <t>Savilkšana, saīsināšana, pagarināšana vai plastiska izgriešana cīpslai, fascijai vai muskulim (rekonstrukcija)</t>
  </si>
  <si>
    <t>Cīpslas tenolīze, miolīze</t>
  </si>
  <si>
    <t>Rokas vai kājas pirksta locītavas rezekcija (artrodēze)</t>
  </si>
  <si>
    <t>Osteotomija un/vai rezekcija maziem delnas kauliem</t>
  </si>
  <si>
    <t>Artrotomija (kapsulotomija) pēdas vai plaukstas pirkstu locītavām</t>
  </si>
  <si>
    <t>Cīpslas transosāla fiksācija</t>
  </si>
  <si>
    <t>Piemaksa par dalītās intubācijas caurules lietošanu</t>
  </si>
  <si>
    <t>Konvencionāla apendektomija</t>
  </si>
  <si>
    <t>Piemaksa par daļēji uzsūcošo vieglsvara plastisko materiālu (tīkliņš) trūces operācijām (30 x 15 cm)</t>
  </si>
  <si>
    <t>Diafonoskopija abām acīm</t>
  </si>
  <si>
    <t>Asaru novadceļu kontrasta izmeklēšana un zondēšana</t>
  </si>
  <si>
    <t>Nekrotomija un nekrektomija pie 5?10 % apdeguma sejai, plaukstām vai pēdām, arī dziļām mīksto audu nekrozēm pie traumām un traumu sekām</t>
  </si>
  <si>
    <t>Deformējošas rētas korekcija. Pamatoperācija</t>
  </si>
  <si>
    <t>Ganglija operācija</t>
  </si>
  <si>
    <t>Mīksto audu defektu aizvietošana ar blakus esošajiem audiem</t>
  </si>
  <si>
    <t>Šķidrumu kolekciju (abscesu, cistu, hematomu) perkutāna drenāža bez drenāžas komplekta vērtības</t>
  </si>
  <si>
    <t>Fleksibla apakšējo urīnceļu uroendoskopija. Nenorādīt kopā ar manipulāciju 19059</t>
  </si>
  <si>
    <t>Transrektāla tēmēta prostatas biopsija</t>
  </si>
  <si>
    <t>Pozitronu emisijas tomogrāfija/datortomogrāfija (PET/DT)  ar medikamentu (18F-fluorodeoksiglikoze) bez kontrastēšanas</t>
  </si>
  <si>
    <t>010046201</t>
  </si>
  <si>
    <t>Mēs esam līdzās, Rehabilitācijas centrs</t>
  </si>
  <si>
    <t>Kaulu smadzeņu punkcija</t>
  </si>
  <si>
    <t>Iztaisnotāja cīpslas sagatavošana un sašūšana, traumu gadījumos ietverot svaigas brūces apstrādi</t>
  </si>
  <si>
    <t>Piemaksa manipulācijām 08061, 08062, 08111, 08112, 08113, 08136 par zondes ievadīšanu ar endoskopu</t>
  </si>
  <si>
    <t>Cirkulāra ģipša pārsēja noņemšana divām locītavām</t>
  </si>
  <si>
    <t>Urīnpūšļa skalošana un/vai instilācija, ielikta pastāvīga katetra gadījumā</t>
  </si>
  <si>
    <t>Piemaksa par kohleārā (dzirdes) implanta ārējās daļas procesora lietošanu</t>
  </si>
  <si>
    <t>Objektīvā audiometrija ? smadzeņu izraisīto potenciālu mērīšana</t>
  </si>
  <si>
    <t>Kohleārā implanta runas procesora programmēšana</t>
  </si>
  <si>
    <t>Individuālā auss ieliktņa izgatavošana un pielāgošana</t>
  </si>
  <si>
    <t>Bērnu ar dzirdes traucējumiem izmeklēšana un ārstēšana SIA "Veselības centrs "Biķernieki"" (viens apmeklējums)</t>
  </si>
  <si>
    <t>Divas ģipša longetes vai cirkulārs ģipša pārsējs, aptverot divas lielās locītavas. Riņķveida kakla ģipša pārsējs ar plecu saiti un galvas balstu</t>
  </si>
  <si>
    <t>Balsta ierīču, turētājierīču vai palīgierīču, savienojošas vai noslēdzošas plates uzlikšana, pelotes vai kā līdzīga uzlikšana plastiskas operācijas gadījumā, lai izsargātos vai lai ārstētu rētu kontraktūru vai trizmu, lai izdarītu apstarošanu ? smagos gadījumo</t>
  </si>
  <si>
    <t>Diadinamiskās strāvas (DDS) terapija (apmaksā tikai bērniem)</t>
  </si>
  <si>
    <t>Lāzera terapija vai magnetolāzera terapija (apmaksā tikai bērniem)</t>
  </si>
  <si>
    <t>Fizioterapeita, fizioterapeita asistenta, ergoterapeita un ergoterapeita asistenta darbs ar pacientiem ar balsta?kustību sistēmas un perifērās nervu sistēmas saslimšanām, grupā 3?8 cilvēki (norāda par katru pacientu grupā)</t>
  </si>
  <si>
    <t>010060302</t>
  </si>
  <si>
    <t>MEDICĪNAS SABIEDRĪBA GAIĻEZERS, Sabiedrība ar ierobežotu atbildību</t>
  </si>
  <si>
    <t>Centrālās vēnas punkcija un katetrizācija bez katetra vērtības</t>
  </si>
  <si>
    <t>Piemaksa par hemodialīzes dubultlūmena katetra lietošanu</t>
  </si>
  <si>
    <t>Ilgtermiņa hemodialīzes katetra ievietošana vai pārlikšana bez katetra vērtības</t>
  </si>
  <si>
    <t>Akūta hemodialīze (iekļautas pacientam nepieciešamās materiālu un medikamentu izmaksas)</t>
  </si>
  <si>
    <t>Hemofiltrācija un hemodiafiltrācija (iekļautas pacientam nepieciešamās materiālu un medikamentu izmaksas)</t>
  </si>
  <si>
    <t>010064015</t>
  </si>
  <si>
    <t>Latvijas Samariešu apvienība, Biedrība</t>
  </si>
  <si>
    <t>010064024</t>
  </si>
  <si>
    <t>LATVIJAS AMERIKAS ACU CENTRS, Sabiedrība ar ierobežotu atbildību</t>
  </si>
  <si>
    <t>Zāļu ievadīšana vēnā infūzijas, parenterālās barošanas nodrošinājumam</t>
  </si>
  <si>
    <t>Pacienta sedācija anesteziologa uzraudzībā dažādu manipulāciju laikā, par 30 minūtēm. Var norādīt kopā ar manipulāciju 04103</t>
  </si>
  <si>
    <t>Intraokulāras lēcas izņemšana vai pārvietošana</t>
  </si>
  <si>
    <t>Antiglaukomatoza operācija (trabekulotomija, trabekulostomija, trabekulektomija)</t>
  </si>
  <si>
    <t>Bazāla iridektomija</t>
  </si>
  <si>
    <t>Šķielēšanas kvalitatīva leņķa noteikšana septiņos skata virzienos</t>
  </si>
  <si>
    <t>Šķielēšanas kvalitatīva leņķa noteikšana deviņos skata virzienos</t>
  </si>
  <si>
    <t>010064025</t>
  </si>
  <si>
    <t>LaTi un Kompānija, Sabiedrība ar ierobežotu atbildību</t>
  </si>
  <si>
    <t>Vispārējā anestēzija ar masku par pirmo stundu</t>
  </si>
  <si>
    <t>Plastiska priekšādas un/vai frenulum operācija</t>
  </si>
  <si>
    <t>Pacienta sedācija un analgēzija pie sāpīgām manipulācijām ar lietošanai gatavu gāzu maisījumu 50% N2O/50% O2</t>
  </si>
  <si>
    <t>5?10 % lielu apdeguma brūču primāra apstrāde, pārsiešanas sejai un plaukstām vai pēdām</t>
  </si>
  <si>
    <t>Cirkšņa kriptorhisma operācija</t>
  </si>
  <si>
    <t>Muskuļu un/vai fasciju šuve, ieskaitot svaigas brūces apstrādi</t>
  </si>
  <si>
    <t>Neirolīze mikroķirurģiskā tehnikā</t>
  </si>
  <si>
    <t>010064034</t>
  </si>
  <si>
    <t>APRŪPES BIROJS, AS</t>
  </si>
  <si>
    <t>Piemaksa par kontrastvielu Iohexalum 300 (20 ml)</t>
  </si>
  <si>
    <t>Piemaksa par kontrastvielu Iopromidum 300 (200 ml)</t>
  </si>
  <si>
    <t>Piemaksa par kontrastvielu Iodixanol 270 (100 ml)</t>
  </si>
  <si>
    <t>Plakstiņa pārgriešana abscesa gadījumā</t>
  </si>
  <si>
    <t>Dziļo ādas un zemādas mīksto audu bojājumu primāra apdare garumā virs 3 cm</t>
  </si>
  <si>
    <t>Piemaksa par elektroda koronāram sinusam biventrikulārajai vai biartriālai stimulācijai lietošanu</t>
  </si>
  <si>
    <t>Brahiocefālo asinsvadu doplerogrāfija ar spektra analīzi un funkcionālām provēm</t>
  </si>
  <si>
    <t>Piemaksa par standartmamogrāfijai sekojošu papildu mamogrammu ar lokālu kompresiju, palielinājumu vai citādu nestandarta projekciju</t>
  </si>
  <si>
    <t>Mamogrāfijas apraksts papildu projekcijām, ja veikts izmeklējums 50097</t>
  </si>
  <si>
    <t>Piemaksa par kontrastvielu Iopamidolum 370 (200 ml)</t>
  </si>
  <si>
    <t>Piemaksa par endoskopa distālā gala vairākreizlietojamo uzmavu lokālai aspirācijai vienai procedūrai</t>
  </si>
  <si>
    <t>Lāzera koagulācija caur endoskopu, viens seanss. Nenorādīt kopā ar manipulāciju 08070</t>
  </si>
  <si>
    <t>Klasiskā elektromiogrāfija un datu izvērtēšana</t>
  </si>
  <si>
    <t>Elektroencefalogrāfija ar indicēto miegu</t>
  </si>
  <si>
    <t>Elektroencefalogrāfija ar papildu funkcionālajiem un medikamentozajiem testiem</t>
  </si>
  <si>
    <t>Vēdera aortas un visu tās zaru krāskodēta dupleksskenēšana</t>
  </si>
  <si>
    <t>Retrobulbāra anestēzija vienai acij</t>
  </si>
  <si>
    <t>Asaru maisiņa pārgriešana abscesa gadījumā</t>
  </si>
  <si>
    <t>Dakriocistorinostomija</t>
  </si>
  <si>
    <t>Asaru un deguna eju bužēšana ar biomateriālu operatīvā ceļā vienā pusē</t>
  </si>
  <si>
    <t>Acu konjunktīvas saaugumu operēšana ar plastiku</t>
  </si>
  <si>
    <t>Pterīga operācija ar kārtaino keratoplastiku</t>
  </si>
  <si>
    <t>Radzenes segšana ar konjunktīvu</t>
  </si>
  <si>
    <t>Saaugumu discīzija starp acs ābolu un plakstiņu</t>
  </si>
  <si>
    <t>Piemaksa par mehāniskās infūzijas ierīces (easy pump vai analoga) izmantošanu līdz vienai diennaktij</t>
  </si>
  <si>
    <t>Piemaksa par remifentanīlu (Remifentanilum) par vienu stundu</t>
  </si>
  <si>
    <t>Piemaksa par sensora lietošanu anestēzijas dziļuma monitorēšanai (Bispektrālais indekss)</t>
  </si>
  <si>
    <t>Operācija ārējā dzirdes ejā ? labdabīgu ādas jaunveidojumu izņemšana</t>
  </si>
  <si>
    <t>Ārējās auss plastiskās un rekonstruktīvās operācijas</t>
  </si>
  <si>
    <t>Lūpas saitītes atbrīvošana un septum novājināšana izteiktas diastēmas gadījumā</t>
  </si>
  <si>
    <t>Piemaksa par sistēmas ar triju signālu pārveidotāju lietošanu. Nenorādīt kopā ar manipulāciju 04144</t>
  </si>
  <si>
    <t>Submukoza rezekcija deguna starpsienā (apmaksā tikai ambulatori vai dienas stacionārā. Diennakts stacionārā apmaksā, ja pacientam kontrindikāciju dēļ nav iespējams veikt dienas stacionārā)</t>
  </si>
  <si>
    <t>Deguna koriģējošas un rekonstruktīvas operācijas</t>
  </si>
  <si>
    <t>Deguna blakusdobumu endoskopiska operācija</t>
  </si>
  <si>
    <t>Daļēja vai pilnīga haimora dobuma iztīrīšana no deguna puses</t>
  </si>
  <si>
    <t>Piemaksa par operācijām traumatoloģijā dažādās lokalizācijās vienas ekstremitātes robežās (augšstilbs, apakšstilbs, pēda, augšdelms, apakšdelms, plauksta). Ja operācija vienlaikus tiek veikta dažādās ekstremitātēs, norāda atbilstošas manipulācijas. Ja tiek lie</t>
  </si>
  <si>
    <t>Piemaksa par zāļu ropivakaīna (Ropivacaini hydrochloridum) vienas ampulas (75 mg/10 ml) lietošanu</t>
  </si>
  <si>
    <t>Vienas vai vairāku drenu ievietošana locītavās, kaulos vai mīkstajos audos, izmantojot atsevišķu pieeju, ieskaitot skalošanu (operāciju zālē)</t>
  </si>
  <si>
    <t>Stieples fiksācija vairākām mazām locītavām vai īkšķa pamatnei plaukstā vai pēdā</t>
  </si>
  <si>
    <t>Mazo stobra kaulu, plaukstas un pēdas kaulu, falangu osteosintēze (bez implanta vērtības)</t>
  </si>
  <si>
    <t>Artroskopiska ceļa locītavas krustenisko saišu rekonstrukcija (bez interferences skrūvju vērtības)</t>
  </si>
  <si>
    <t>Vēnas transplantāta izdalīšana mikroķirurģiskā tehnikā</t>
  </si>
  <si>
    <t>Lokālie, vietējie vai rotētie lēveri (pārkrustotie, V?Y, mazie lēveri)</t>
  </si>
  <si>
    <t>Lielo locītavu rētu korekcija ar Z, V?Y plastikas palīdzību pie kontraktūrām</t>
  </si>
  <si>
    <t>Tendovagināla radikāla operācija (tendosinovialektomija) ar kaulu daļu un cīpslu rezekciju</t>
  </si>
  <si>
    <t>Dziļi esoša audzēja ekstripācija delnā un apakšdelmā ar nervu un asinsvadu kūlīšu atbrīvošanu</t>
  </si>
  <si>
    <t>Piemaksa manipulācijai 23081 par katru nākamo cīpslu vai muskuli, sākot ar otro</t>
  </si>
  <si>
    <t>Brīva cīpslas transplantāta ņemšana</t>
  </si>
  <si>
    <t>Dipitrēna kontraktūras operācija ar neirovaskulāro kūlīšu atbrīvošanu</t>
  </si>
  <si>
    <t>Osteosintēzes plāksnītes izņemšana (operācija)</t>
  </si>
  <si>
    <t>Piemaksa pie hemoroidektomijām, prolapsa operācijām un starpenes plastiskajām operācijām ar Longo cirkulārā šuvēja komplektu 33 mm (PPH)</t>
  </si>
  <si>
    <t>Mazu mīksto audu defektu mikroķirurģiskā plastika ar ādas, zemādas autotransplantātiem. Pamatoperācija</t>
  </si>
  <si>
    <t>Pirksta rētas Z, V?Y plastika</t>
  </si>
  <si>
    <t>Cīpslas maksts stenozes operācija ar paraugu izgriešanu</t>
  </si>
  <si>
    <t>Labdabīga ādas veidojuma izgriešana (ateroma, kārpa, papiloma, lipoma)</t>
  </si>
  <si>
    <t>Projekcijas krāsu perimetrija</t>
  </si>
  <si>
    <t>Plakstiņa noslīdēšanas (ptosis) operācija ar tiešu plakstiņa pacelšanu</t>
  </si>
  <si>
    <t>Tīklenes lāzerkoagulācija (viens seanss)</t>
  </si>
  <si>
    <t>Molusku ekstirpācija sejas un acu plakstiņu rajonā</t>
  </si>
  <si>
    <t>Redzes spēju novērtējums vājredzīgiem un neredzīgiem bērniem ? bērniem, kuriem noteikta invaliditāte un konstatējamas apgrūtinātas kontaktēšanās spējas, vai bērniem līdz triju gadu vecumam ar neskaidrību par redzes spējām</t>
  </si>
  <si>
    <t>Prizmu adaptācijas tests</t>
  </si>
  <si>
    <t>Balsenes abscesa atvēršana</t>
  </si>
  <si>
    <t>Elektronistagmogrāfija spontānā un/vai eksperimentālā nistagma reģistrēšanai un izvērtēšanai</t>
  </si>
  <si>
    <t>Incīzija siekalu dziedzeru vai to izvadu rajonā iekaisuma gadījumā</t>
  </si>
  <si>
    <t>Virssliekšņa testi</t>
  </si>
  <si>
    <t>Dzirdes aparāta pielaikošana</t>
  </si>
  <si>
    <t>Anorektāla manometrija ar astoņkanālu ūdens perfūzijas katetru</t>
  </si>
  <si>
    <t>Anorektālā sfinktera vektoru tilpumanalīze ar astoņkanālu katetru</t>
  </si>
  <si>
    <t>Antirabiskais darbs (pirmā pieņemšana)</t>
  </si>
  <si>
    <t>Saites primārā šuve un/vai locītavas somas sašūšana rokas un kājas pirkstu, plaukstas un pēdas un žokļa locītavām</t>
  </si>
  <si>
    <t>Hematomas punkcija un e/o atvēršana (virspusēja)</t>
  </si>
  <si>
    <t>Apakšējo urīnceļu urodinamiskie izmeklējumi</t>
  </si>
  <si>
    <t>Urofloumetrija ? urīna izdalīšanās mērīšana, ieskaitot reģistrāciju</t>
  </si>
  <si>
    <t>Prostatas un sēklinieka biopsija ar vienreizlietojamās adatas vērtību</t>
  </si>
  <si>
    <t>Muguras smadzeņu nerva, muguras smadzeņu gangliona un simpātiska Ramus communicans anestēzija vienā pusē</t>
  </si>
  <si>
    <t>Savilcēja cīpslas sagatavošana un sašūšana, traumu gadījumos ietverot svaigas brūces apstrādi</t>
  </si>
  <si>
    <t>Neirinomas ekscīzija</t>
  </si>
  <si>
    <t>Maksts sieniņas un dzemdes kakla biopsija, lietojot kolposkopu</t>
  </si>
  <si>
    <t>Elektrokardiogrammas pieraksts ar portatīvo aparātu pie slimnieka mājās</t>
  </si>
  <si>
    <t>Transezofageāla ehokardiogrāfija M un B režīmos ar krāsas doplerogrāfiju, spektra analīzi un hemodinamikas rādītāju noteikšana</t>
  </si>
  <si>
    <t>Dziļi novietoto veidojumu izgriešana (kakla cista, dermoīda cista)</t>
  </si>
  <si>
    <t>Individuāls fizioterapeita un fizioterapeita asistenta darbs ar kardioloģisku pacientu saudzējošā režīmā (30 minūtes)</t>
  </si>
  <si>
    <t>Individuāls fizioterapeita un fizioterapeita asistenta darbs ar kardioloģisku pacientu trenējošā režīmā (60 minūtes)</t>
  </si>
  <si>
    <t>010064801</t>
  </si>
  <si>
    <t>Medicīnas sabiedrība "ARS", Sabiedrība ar ierobežotu atbildību</t>
  </si>
  <si>
    <t>Piemaksa par kontrastvielu Gd-EOB-DTPA disodium (gadoxetic acid, disodium) (5 ml)</t>
  </si>
  <si>
    <t>Piemaksa par kontrastvielu Gd-EOB-DTPA disodium (gadoxetic acid, disodium) (7,5 ml)</t>
  </si>
  <si>
    <t>Piemaksa par kontrastvielu Gd-EOB-DTPA disodium (gadoxetic acid, disodium) (10 ml)</t>
  </si>
  <si>
    <t>Piemaksa manipulācijai 50235 par radionuklīdo nieru angiogrāfiju</t>
  </si>
  <si>
    <t>Piemaksa manipulācijai 50235 par tubulāro vai glomerulu klīrensa noteikšanu</t>
  </si>
  <si>
    <t>Dinamiskā nieru scintigrāfija</t>
  </si>
  <si>
    <t>Skeleta daļas scintigrāfiskā izmeklēšana, aptverot kontralaterālo pusi</t>
  </si>
  <si>
    <t>Visa skeleta scintigrāfiska izmeklēšana</t>
  </si>
  <si>
    <t>Vairogdziedzera statiskā scintigrāfija</t>
  </si>
  <si>
    <t>Vairogdziedzera blakusķermenīšu scintigrāfiskā izmeklēšana</t>
  </si>
  <si>
    <t>Statiskā sialoscintigrāfija</t>
  </si>
  <si>
    <t>Piemaksa manipulācijai 50244 par dinamisko sialoscintigrāfiju</t>
  </si>
  <si>
    <t>Piemaksa par impulsu uz virsmas laukumu un/vai tilpuma vienību kvalitatīvu izvērtēšanu, mērīšanu, dokumentēšanu</t>
  </si>
  <si>
    <t>Piemaksa manipulācijām 50232, 50238, 50239 par nefrotropo RFP lietošanu</t>
  </si>
  <si>
    <t>Piemaksa manipulācijām 50237, 50238, 50239 par osteotropo RFP lietošanu</t>
  </si>
  <si>
    <t>Piemaksa manipulācijām 50243, 50271 par RFP lietošanu</t>
  </si>
  <si>
    <t>Ekstrakorporālā litotripsija</t>
  </si>
  <si>
    <t>Piemaksa manipulācijai 50810 par kontrastvielas lietošanu</t>
  </si>
  <si>
    <t>010065212</t>
  </si>
  <si>
    <t>KLĪNIKA EGV, Sabiedrība ar ierobežotu atbildību</t>
  </si>
  <si>
    <t>010067404</t>
  </si>
  <si>
    <t>ILZES KATLAPAS MEDICĪNISKĀ PRIVĀTPRAKSE, Sabiedrība ar ierobežotu atbildību</t>
  </si>
  <si>
    <t>Dzemdes kakla materiāla šķidruma citoloģijas PAP tests. Izmeklējuma rezultāts A5 - AGUS: neskaidras nozīmes glandulārā epitēlija šūnu atipiskās izmaiņas</t>
  </si>
  <si>
    <t>010069102</t>
  </si>
  <si>
    <t>Latvijas Universitātes medicīniskās pēcdiploma izglītības institūts, Sabiedrība ar ierobežotu atbildību</t>
  </si>
  <si>
    <t>010077485</t>
  </si>
  <si>
    <t>Jūlijas Sočenovas ārsta prakse ginekoloģijā un dzemdniecībā, Sabiedrība ar ierobežotu atbildību</t>
  </si>
  <si>
    <t>010077486</t>
  </si>
  <si>
    <t xml:space="preserve">Ingrīdas Šilbergas ārsta prakse ginekoloģijā un dzemdniecībā, SIA  </t>
  </si>
  <si>
    <t>Sekcija (pieaugušo, bērnu); 2. kategorija (infekcijas slimības, mājās mirušie, ir klīniskā diagnoze, bet grūtības tanatoģenēzē). Nenorādīt kopā ar manipulācijām 54007, 54008, 54009, 54010</t>
  </si>
  <si>
    <t>019177406</t>
  </si>
  <si>
    <t>Jautrītes Liepiņas ārsta prakse otorinolaringoloģijā, Sabiedrība ar ierobežotu atbildību</t>
  </si>
  <si>
    <t>Gļotādas proliferācijas ekscīzija ? fibromas, papilomas izoperēšana</t>
  </si>
  <si>
    <t>019177418</t>
  </si>
  <si>
    <t>Ārstes Margaritas Puķītes prakse, Sabiedrība ar ierobežotu atbildību</t>
  </si>
  <si>
    <t>019177419</t>
  </si>
  <si>
    <t>Kovriga Natālija - ārsta prakse bērnu ķirurģijā</t>
  </si>
  <si>
    <t>019177420</t>
  </si>
  <si>
    <t>Kalniņa Rasma - ārsta prakse oftalmoloģijā</t>
  </si>
  <si>
    <t>019177423</t>
  </si>
  <si>
    <t>Alsberga Maruta - ārsta prakse oftalmoloģijā</t>
  </si>
  <si>
    <t>019177424</t>
  </si>
  <si>
    <t>Bērziņa Inta - ārsta prakse dzemdniecībā, ginekoloģijā</t>
  </si>
  <si>
    <t>019177439</t>
  </si>
  <si>
    <t>Kuzņecova Inna - ārsta prakse oftalmoloģijā</t>
  </si>
  <si>
    <t>019177449</t>
  </si>
  <si>
    <t>Jaunušāns Edvīns - ārsta prakse narkoloģijā</t>
  </si>
  <si>
    <t>019177450</t>
  </si>
  <si>
    <t>Vijas Dangas ārsta prakse dermatoveneroloģijā, SIA</t>
  </si>
  <si>
    <t>019177462</t>
  </si>
  <si>
    <t>Dr. D.Kalvānes ārsta prakse, SIA</t>
  </si>
  <si>
    <t>019177463</t>
  </si>
  <si>
    <t>IB-AP, IK</t>
  </si>
  <si>
    <t>019177466</t>
  </si>
  <si>
    <t>Puķīte Lolita - ārsta prakse oftalmoloģijā</t>
  </si>
  <si>
    <t>019277401</t>
  </si>
  <si>
    <t>Vaļkova Irīna - ārsta prakse oftalmoloģijā</t>
  </si>
  <si>
    <t>019277402</t>
  </si>
  <si>
    <t>Ilgas Freidenfeldes  ārsta prakse, Sabiedrība ar ierobežotu atbildību</t>
  </si>
  <si>
    <t>Pieres, sfenoidālā, etmoidālā abpusēja dobumu zondēšana un skalošana pa dabīgo vai mākslīgo atveri, ieskaitot zāļu ievadīšanu (operācija)</t>
  </si>
  <si>
    <t>019362601</t>
  </si>
  <si>
    <t>Protezēšanas un ortopēdijas centrs, Akciju sabiedrība</t>
  </si>
  <si>
    <t>019364008</t>
  </si>
  <si>
    <t>ALERĢISKO SLIMĪBU IZMEKLĒŠANAS UN ĀRSTĒŠANAS CENTRS, Medicīniskā sabiedrība SIA</t>
  </si>
  <si>
    <t>Ādas dūriena?dūriena raudze (prick?prick tests) ar vienu alergēnu</t>
  </si>
  <si>
    <t>Intrakutānā testa izdarīšana ar vienu bišu, lapseņu indes devu</t>
  </si>
  <si>
    <t>Intranazāls provokācijas tests ar alergēna ekstraktu, klīnisku novērtējumu un rinomanometriju</t>
  </si>
  <si>
    <t>Orālas provokācijas tests ar pārtikas vai medikamentu alergēniem</t>
  </si>
  <si>
    <t>"Inducēto krēpu" iegūšana un sagatavošana analīzei</t>
  </si>
  <si>
    <t>019367401</t>
  </si>
  <si>
    <t>I.VASARAUDZES PRIVĀTKLĪNIKA, Sabiedrība ar ierobežotu atbildību</t>
  </si>
  <si>
    <t>019377420</t>
  </si>
  <si>
    <t>Sproģis Juris - ārsta prakse ķirurģijā</t>
  </si>
  <si>
    <t>019377421</t>
  </si>
  <si>
    <t>Miķelsone Liana - ārsta prakse ķirurģijā</t>
  </si>
  <si>
    <t>019377430</t>
  </si>
  <si>
    <t>Gerke Linda - ārsta prakse dermatoloģijā, veneroloģijā</t>
  </si>
  <si>
    <t>019377447</t>
  </si>
  <si>
    <t>Stupina Tamāra - ārsta prakse dzemdniecībā, ginekoloģijā</t>
  </si>
  <si>
    <t>019377452</t>
  </si>
  <si>
    <t>Šņitkova Alla -ārsta prakse neiroloģijā</t>
  </si>
  <si>
    <t>019464002</t>
  </si>
  <si>
    <t>URO, Sabiedrība ar ierobežotu atbildību</t>
  </si>
  <si>
    <t>Stenta izņemšana ar fleksiblo fibrocistoskopu</t>
  </si>
  <si>
    <t>Piemaksa manipulācijām 19048, 19067, 19075, 19085 par Cistofix komplekta lietošanu</t>
  </si>
  <si>
    <t>Urīnpūšļa fistulas perkutāna uzlikšana, ieskaitot skalošanu, katetra fiksāciju un apsēja uzlikšanu un katetra vērtību</t>
  </si>
  <si>
    <t xml:space="preserve">Endokavitālā punkcijas biopsija US kontrolē. </t>
  </si>
  <si>
    <t>Ļaundabīgo audzēju ķīmijterapijas procedūra</t>
  </si>
  <si>
    <t>019466201</t>
  </si>
  <si>
    <t>AKRONA 12, sabiedrība ar ierobežotu atbildību</t>
  </si>
  <si>
    <t>019466202</t>
  </si>
  <si>
    <t>Reproduktīvās medicīnas Centrs "EMBRIONS", Sabiedrība ar ierobežotu atbildību</t>
  </si>
  <si>
    <t>019466203</t>
  </si>
  <si>
    <t xml:space="preserve">GREMOŠANAS SLIMĪBU CENTRS "GASTRO", SIA </t>
  </si>
  <si>
    <t>Piemaksa manipulācijām 08059, 08062 par barības vada bužēšanu kombinēti ar ezofagoskopiju</t>
  </si>
  <si>
    <t>Piemaksa par hemostāzes klipša lietošanu</t>
  </si>
  <si>
    <t>Perkutānā endoskopiskā gastrostomija</t>
  </si>
  <si>
    <t>Piemaksa manipulācijai 08100 par perkutānās endoskopiskās gastrostomijas (PEG) komplektu</t>
  </si>
  <si>
    <t>Terapeitiskā endoskopiskā ultrasonogrāfija ar sektorāla detektora endoskopu</t>
  </si>
  <si>
    <t>Diagnostiskā endoskopiskā ultrasonogrāfija ar sektorāla detektora endoskopu</t>
  </si>
  <si>
    <t>Piemaksa par ultraskaņas aspirācijas un histoloģijas biopsijas adatas komplekta lietošanu</t>
  </si>
  <si>
    <t>Piemaksa par argonplazmas koagulācijas iekārtas izmantošanu</t>
  </si>
  <si>
    <t>Endoskopiska varikozu vēnu terapija augšējā un apakšējā gremošanas sistēmā bez varikožu klipšu un ligatūru izmaksām neatliekamā situācijā asiņojošu vēnu gadījumā. Var norādīt kopā ar manipulācijām 08061, 08062, 08111, 08112, 08113</t>
  </si>
  <si>
    <t>Piemaksa par vienreizlietojamās cilpas lietošanu varikozo vēnu liģēšanai</t>
  </si>
  <si>
    <t>Laktozes malabsorbcijas diagnostika ar ūdeņraža elptestu</t>
  </si>
  <si>
    <t>Zarnu disbakteriozes diagnostika ar ūdeņraža elptestu</t>
  </si>
  <si>
    <t>Orāli cekālā tranzīta laika diagnostika ar ūdeņraža elptestu</t>
  </si>
  <si>
    <t>C13 elptests Helicobacter pylori noteikšanai</t>
  </si>
  <si>
    <t>019466204</t>
  </si>
  <si>
    <t>Latvijas plastiskās, rekonstruktīvās un mikroķirurģijas centrs, Sabiedrība ar ierobežotu atbildību</t>
  </si>
  <si>
    <t>Perifērā nerva primārā vai sekundārā šuve</t>
  </si>
  <si>
    <t>Radiālā, temporālā, TDL lēveru rotācija (vidējie, lielie)</t>
  </si>
  <si>
    <t>Iztaisnotāja cīpslas sagatavošana un sašūšana, ietverot svaigas brūces apstrādi</t>
  </si>
  <si>
    <t>Cīpslas transpozīcija</t>
  </si>
  <si>
    <t>Piemaksa manipulācijām 23078, 23079, 23080, 23083, 23084 par katru nākamo cīpslu, sākot ar otro</t>
  </si>
  <si>
    <t>Stieples fiksācija maziem kauliem plaukstā vai pēdā vaļēja bojājuma gadījumā</t>
  </si>
  <si>
    <t>Plaukstas un pēdas pirkstu eksartikulācija vai amputācijas stumbra apstrāde</t>
  </si>
  <si>
    <t>019477408</t>
  </si>
  <si>
    <t>Kreica Inese - ārsta prakse otolaringoloģijā</t>
  </si>
  <si>
    <t>019477410</t>
  </si>
  <si>
    <t>Ozola Sarmīte - ārsta prakse neiroloģijā un bērnu neiroloģijā</t>
  </si>
  <si>
    <t>019477411</t>
  </si>
  <si>
    <t>Vasiļjeva Mārīte - ārsta prakse oftalmoloģijā</t>
  </si>
  <si>
    <t>019477427</t>
  </si>
  <si>
    <t>Ševele Aija - ārsta prakse otolaringoloģijā</t>
  </si>
  <si>
    <t>019477428</t>
  </si>
  <si>
    <t>Karstā Malda - ārsta prakse otolaringoloģijā</t>
  </si>
  <si>
    <t>019477430</t>
  </si>
  <si>
    <t>Sniķere Gita - ārsta prakse ginekoloģijā, dzemdniecībā</t>
  </si>
  <si>
    <t>019477456</t>
  </si>
  <si>
    <t>Palmbaha Liene - ārsta prakse otolaringoloģijā</t>
  </si>
  <si>
    <t>019577420</t>
  </si>
  <si>
    <t>Pujate Inese - ārsta prakse ginekoloģijā, dzemdniecībā</t>
  </si>
  <si>
    <t>Pieauss rajona iedzimtu fistulu ekscīzija</t>
  </si>
  <si>
    <t>130063401</t>
  </si>
  <si>
    <t>Klīnika Dzintari, Sabiedrība ar ierobežotu atbildību</t>
  </si>
  <si>
    <t>Pacienta ārstēšanās psihiatrijas dienas stacionārā ar papildus piemaksu psihiatram par darbu, strādājot ar pacientiem ar garīgiem un psihiskiem traucējumiem</t>
  </si>
  <si>
    <t>130064003</t>
  </si>
  <si>
    <t>SANARE-KRC JAUNĶEMERI, Sabiedrība ar ierobežotu atbildību</t>
  </si>
  <si>
    <t>130066201</t>
  </si>
  <si>
    <t>DUBULTU DOKTORĀTS, Sabiedrība ar ierobežotu atbildību</t>
  </si>
  <si>
    <t>130077418</t>
  </si>
  <si>
    <t>Akere Iveta - ārsta prakse otolaringoloģijā</t>
  </si>
  <si>
    <t>130077420</t>
  </si>
  <si>
    <t>Oculus, SIA</t>
  </si>
  <si>
    <t>130077421</t>
  </si>
  <si>
    <t>Jura Ploņa ārsta prakse uroloģijā, SIA</t>
  </si>
  <si>
    <t>800800007</t>
  </si>
  <si>
    <t>Ozola Guna - ārsta prakse oftalmoloģijā</t>
  </si>
  <si>
    <t>800800015</t>
  </si>
  <si>
    <t>Ķekavas ambulance, Pašvaldības aģentūra</t>
  </si>
  <si>
    <t>801000001</t>
  </si>
  <si>
    <t>Jūlijas Jurgaitītes ārsta prakse ginekoloģijā un dzemdniecībā, Sabiedrība ar ierobežotu atbildību</t>
  </si>
  <si>
    <t>Slēgta repozīcija ar transosālu vai transartikulāru fiksāciju</t>
  </si>
  <si>
    <t>801200001</t>
  </si>
  <si>
    <t>Salaspils veselības centrs, Sabiedrība ar ierobežotu atbildību</t>
  </si>
  <si>
    <t>Elektroretinogrāfija</t>
  </si>
  <si>
    <t>Asaru dziedzeru izņemšana</t>
  </si>
  <si>
    <t>Diadinamiskās strāvas (DDS) forēze (apmaksā tikai bērniem)</t>
  </si>
  <si>
    <t>801400002</t>
  </si>
  <si>
    <t>Saulkrastu slimnīca, Pašvaldības sabiedrība ar ierobežotu atbildību</t>
  </si>
  <si>
    <t>Pacienta apmācība stacionārā par enterālu barošanu (samaksa tiek veikta ne vairāk kā 1x vienam pacientam dienā, ne vairāk kā 3x stacionēšanas laikā)</t>
  </si>
  <si>
    <t>Saulkrastu veselības un sociālās aprūpes centrs, Pašvaldības aģentūra</t>
  </si>
  <si>
    <t>801400007</t>
  </si>
  <si>
    <t>Agritas Mickevičas ārsta prakse ginekoloģijā un dzemdniecībā, Sabiedrība ar ierobežotu atbildību</t>
  </si>
  <si>
    <t>801600004</t>
  </si>
  <si>
    <t>REHABILITĀCIJAS CENTRS "KRIMULDA", Sabiedrība ar ierobežotu atbildību</t>
  </si>
  <si>
    <t>801600009</t>
  </si>
  <si>
    <t>I.B., Sabiedrība ar ierobežotu atbildību</t>
  </si>
  <si>
    <t>Abu augšējo ekstremitāšu maģistrālo asinsvadu doplerogrāfija un spektra analīze</t>
  </si>
  <si>
    <t>Piemaksa par Anti-D (rh) immunoglobulin (1250 IU) lietošanu</t>
  </si>
  <si>
    <t>Piemaksa par Anti-D (rh) immunoglobulin (250 IU) lietošanu</t>
  </si>
  <si>
    <t>801600020</t>
  </si>
  <si>
    <t>Vanaga Anita - ārsta prakse ginekoloģijā, dzemdniecībā</t>
  </si>
  <si>
    <t>801600021</t>
  </si>
  <si>
    <t>Vucāne Silvija - ārsta prakse ginekoloģijā, dzemdniecībā</t>
  </si>
  <si>
    <t>801600025</t>
  </si>
  <si>
    <t>Rudzīte Inga - ārsta prakse otolaringoloģijā</t>
  </si>
  <si>
    <t>801600026</t>
  </si>
  <si>
    <t>Strade Māra -ārsta prakse ginekoloģijā, dzemdniecībā</t>
  </si>
  <si>
    <t>801600029</t>
  </si>
  <si>
    <t>Kārkliņa Inguna - ārsta prakse oftalmoloģijā</t>
  </si>
  <si>
    <t>804462601</t>
  </si>
  <si>
    <t>Ādažu privātslimnīca, SIA</t>
  </si>
  <si>
    <t>Dipitrēna kontraktūras operācija</t>
  </si>
  <si>
    <t>806000006</t>
  </si>
  <si>
    <t>CILVĒKS, Sabiedrība ar ierobežotu atbildību</t>
  </si>
  <si>
    <t>Speciālista vai ģimenes ārsta mājas vizīte pie pacienta, kuram nepieciešama ilgstoša mākslīgā plaušu ventilācija</t>
  </si>
  <si>
    <t>806012001</t>
  </si>
  <si>
    <t>Balt Aliance, Sabiedrība ar ierobežotu atbildību</t>
  </si>
  <si>
    <t>090000019</t>
  </si>
  <si>
    <t>Dialīzes centrs, Sabiedrība ar ierobežotu atbildību</t>
  </si>
  <si>
    <t>Piemaksa par ievadu sistēmu pastāvīgā elektroda implantācijai lietošanu</t>
  </si>
  <si>
    <t>090000026</t>
  </si>
  <si>
    <t>Zemgales veselības centrs, Sabiedrība ar ierobežotu atbildību</t>
  </si>
  <si>
    <t>Piemaksa par kontrastvielu Sodium amidotriozoicum Meglumine 76 % (20 ml)</t>
  </si>
  <si>
    <t>Piemaksa par kontrastvielu Iopromidum 300 (50 ml)</t>
  </si>
  <si>
    <t>Mīksto audu un/vai limfmezglu biopsija</t>
  </si>
  <si>
    <t>090000062</t>
  </si>
  <si>
    <t>Zīvertes prakse, SIA</t>
  </si>
  <si>
    <t>090000074</t>
  </si>
  <si>
    <t>Tomsone Zane - ārsta prakse ginekoloģijā, dzemdniecībā</t>
  </si>
  <si>
    <t>090000115</t>
  </si>
  <si>
    <t>Vanaga Māra - ārsta prakse ginekoloģijā, dzemdniecībā</t>
  </si>
  <si>
    <t>Binokulāra indirekta oftalmoskopija neiznēsātiem bērniem ar duktoru lietošanu abām acīm</t>
  </si>
  <si>
    <t>Neatliekamā ezofagoskopija un/vai gastroskopija un/vai parciālā duodenoskopija</t>
  </si>
  <si>
    <t>Svešķermeņa izņemšana no barības vada, kuņģa un divpadsmitpirkstu zarnas. Var norādīt kopā ar manipulācijām 08061 un 08062</t>
  </si>
  <si>
    <t>Vēdera dobuma vēnu krāskodēta dupleksskenēšana</t>
  </si>
  <si>
    <t>Abscesa atvēršana deguna starpsienā</t>
  </si>
  <si>
    <t>Svešķermeņa izņemšana Rtg kontrolē</t>
  </si>
  <si>
    <t>Meatotomija</t>
  </si>
  <si>
    <t>090065207</t>
  </si>
  <si>
    <t>FITOSAN PLUS, Medicīnas centrs SIA</t>
  </si>
  <si>
    <t>090077412</t>
  </si>
  <si>
    <t>Samuša Silvija - ārsta prakse otolaringoloģijā</t>
  </si>
  <si>
    <t>090077413</t>
  </si>
  <si>
    <t>Vrubļevska Tamāra - ārsta prakse otolaringoloģijā</t>
  </si>
  <si>
    <t>Abscesu un flegmonu atvēršana sejas?žokļu rajonā</t>
  </si>
  <si>
    <t>090077415</t>
  </si>
  <si>
    <t>Lūse Elita - ārsta prakse oftalmoloģijā</t>
  </si>
  <si>
    <t>090077416</t>
  </si>
  <si>
    <t>Ligitas Igaunes ārsta prakse neiroloģijā, SIA</t>
  </si>
  <si>
    <t>090077418</t>
  </si>
  <si>
    <t>Ilgas Zaķes ārsta prakse, Sabiedrība ar ierobežotu atbildību</t>
  </si>
  <si>
    <t>090077428</t>
  </si>
  <si>
    <t>Freiberga Selga  - ārsta dermatologa, venerologa un kosmetologa prakse</t>
  </si>
  <si>
    <t>Hemangiomas Naevus flammeus izņemšana ar lāzeru, viens seanss</t>
  </si>
  <si>
    <t>090077431</t>
  </si>
  <si>
    <t>S.Ozoliņas acu ārstu prakse, SIA</t>
  </si>
  <si>
    <t>090077433</t>
  </si>
  <si>
    <t>Bičevska Iveta - ārsta prakse ginekoloģijā, dzemdniecība</t>
  </si>
  <si>
    <t>110000011</t>
  </si>
  <si>
    <t>Lornete, Sabiedrība ar ierobežotu atbildību</t>
  </si>
  <si>
    <t>110000034</t>
  </si>
  <si>
    <t>V.Milleres ārsta prakse, Sabiedrība ar ierobežotu atbildību</t>
  </si>
  <si>
    <t>110000057</t>
  </si>
  <si>
    <t>Lejiņa Ligita - ārsta prakse oftalmoloģijā</t>
  </si>
  <si>
    <t>Tonogrāfija vai elastotonometrija</t>
  </si>
  <si>
    <t>406477401</t>
  </si>
  <si>
    <t>Bauverte Inita - ārsta prakse oftalmoloģijā</t>
  </si>
  <si>
    <t>Oftalmodinamometriska izmeklēšana</t>
  </si>
  <si>
    <t>409500009</t>
  </si>
  <si>
    <t>Vecumnieku novada pašvaldības iestāde "Vecumnieku veselības centrs"</t>
  </si>
  <si>
    <t>460200027</t>
  </si>
  <si>
    <t>Mirdzas Siliņas ārsta prakse, SIA</t>
  </si>
  <si>
    <t>460200043</t>
  </si>
  <si>
    <t>I. Muzikantes ārsta prakse, SIA</t>
  </si>
  <si>
    <t>460800006</t>
  </si>
  <si>
    <t>Auces slimnīca, Auces pašvaldības SIA</t>
  </si>
  <si>
    <t>468900005</t>
  </si>
  <si>
    <t xml:space="preserve">Rehabilitācijas centrs "Tērvete", Sabiedrība ar ierobežotu atbildību </t>
  </si>
  <si>
    <t>Pašaprūpes aktivitātes ? mazgāšanās trenēšana (norāda ergoterapeits)</t>
  </si>
  <si>
    <t>560800001</t>
  </si>
  <si>
    <t>Aknīstes veselības un sociālās aprūpes centrs, Sabiedrība ar ierobežotu atbildību</t>
  </si>
  <si>
    <t>740200012</t>
  </si>
  <si>
    <t>Pajumte B.V, SIA</t>
  </si>
  <si>
    <t>740200041</t>
  </si>
  <si>
    <t>LIJAS MORAS ĀRSTA PRAKSE, SIA</t>
  </si>
  <si>
    <t>740200049</t>
  </si>
  <si>
    <t>Daces Teterovskas ārsta prakse endokrinoloģijā, Sabiedrība ar ierobežotu atbildību</t>
  </si>
  <si>
    <t>741400012</t>
  </si>
  <si>
    <t>Ruzhylo Roman - ārsta prakse oftalmoloģijā</t>
  </si>
  <si>
    <t>741400013</t>
  </si>
  <si>
    <t>Melkerte Iveta - ārsta prakse otorinolaringoloģijā</t>
  </si>
  <si>
    <t>741400026</t>
  </si>
  <si>
    <t>OLIVERSS, Sabiedrība ar ierobežotu atbildību</t>
  </si>
  <si>
    <t>250000021</t>
  </si>
  <si>
    <t>Sandras Dunkures ārsta prakse oftalmoloģijā, SIA</t>
  </si>
  <si>
    <t>250000023</t>
  </si>
  <si>
    <t>I.GRUNDMANES APO, SIA</t>
  </si>
  <si>
    <t>250000039</t>
  </si>
  <si>
    <t>Šķiltere Grieta - ārsta prakse ginekoloģijā, dzemdniecībā</t>
  </si>
  <si>
    <t>250000071</t>
  </si>
  <si>
    <t>Pudze Dace - ārsta prakse ginekoloģijā, dzemdniecībā</t>
  </si>
  <si>
    <t>250000072</t>
  </si>
  <si>
    <t>J.Krauzes ārsta prakse, SIA</t>
  </si>
  <si>
    <t>250000073</t>
  </si>
  <si>
    <t>Muceniece Ināra - ārsta prakse ginekoloģijā, dzemdniecībā</t>
  </si>
  <si>
    <t>250000087</t>
  </si>
  <si>
    <t>VALMIERAS VESELĪBAS CENTRS, SIA</t>
  </si>
  <si>
    <t>Valodas audiometriska izmeklēšana dzirdes aparāta kontrolei brīvā skaņu laukā</t>
  </si>
  <si>
    <t>250000106</t>
  </si>
  <si>
    <t>Vinetas Volkovičas Ārsta Prakse, Sabiedrība ar ierobežotu atbildību</t>
  </si>
  <si>
    <t>250000127</t>
  </si>
  <si>
    <t>Freimane Aija - ārsta prakse neiroloģijā un algoloģijā</t>
  </si>
  <si>
    <t>Infiltrējoša blokāde, blokādes nervu kanālos, epidurālas un peridurālas blokādes bez materiālu un zāļu vērtībām</t>
  </si>
  <si>
    <t>250000180</t>
  </si>
  <si>
    <t>Silvijas Lapiņas ārsta prakse, SIA</t>
  </si>
  <si>
    <t>250000181</t>
  </si>
  <si>
    <t>Ginta Lapiņa ārsta prakse, SIA</t>
  </si>
  <si>
    <t>360200009</t>
  </si>
  <si>
    <t>Liepiņa Māra - acu ārsta prakse</t>
  </si>
  <si>
    <t>360200020</t>
  </si>
  <si>
    <t>Alūksnes primārās veselības aprūpes centrs, Sabiedrība ar ierobežotu atbildību</t>
  </si>
  <si>
    <t>380200004</t>
  </si>
  <si>
    <t>Maksimova-Agafonova Ina - ārsta prakse dermatoloģijā, veneroloģijā</t>
  </si>
  <si>
    <t>380200026</t>
  </si>
  <si>
    <t>Tjunītis Andris - ārsta prakse otolaringoloģijā un endoskopijā (gastrointestinālā endoskopija)</t>
  </si>
  <si>
    <t>381600010</t>
  </si>
  <si>
    <t>Viļakas Veselības aprūpes centrs, Sabiedrība ar ierobežotu atbildību</t>
  </si>
  <si>
    <t>420200032</t>
  </si>
  <si>
    <t>Cēsu bērnu un pusaudžu reproduktīvās veselības centrs, SIA</t>
  </si>
  <si>
    <t>420200039</t>
  </si>
  <si>
    <t>I.ZUPAS ĀRSTU PRAKSE, SIA</t>
  </si>
  <si>
    <t>420200066</t>
  </si>
  <si>
    <t>URO SOLUTION, Sabiedrība ar ierobežotu atbildību</t>
  </si>
  <si>
    <t>Nieru fistulas operatīva un/vai perkutāna uzlikšana</t>
  </si>
  <si>
    <t>Piemaksa par divetapu perkutānās drenāžas komplekta lietošanu</t>
  </si>
  <si>
    <t>Piemaksa par vienreizlietojamo punkcijas biopsijas ierīci</t>
  </si>
  <si>
    <t>421200001</t>
  </si>
  <si>
    <t>Rehabilitācijas centrs "Līgatne", SIA</t>
  </si>
  <si>
    <t>500200013</t>
  </si>
  <si>
    <t>Liepiņa Dzintra - ārsta prakse neiroloģijā</t>
  </si>
  <si>
    <t>500200034</t>
  </si>
  <si>
    <t>Elksnis Imants - ārsta prakse oftalmoloģijā</t>
  </si>
  <si>
    <t>500200035</t>
  </si>
  <si>
    <t>Stubure Inese - ārsta prakse oftalmoloģijā</t>
  </si>
  <si>
    <t>500200036</t>
  </si>
  <si>
    <t>Elksne Ērika - ārsta prakse ginekoloģijā, dzemdniecībā</t>
  </si>
  <si>
    <t>500200037</t>
  </si>
  <si>
    <t>Mazūre Jolanta - ārsta prakse ginekoloģijā, dzemdniecībā</t>
  </si>
  <si>
    <t>660200029</t>
  </si>
  <si>
    <t>MP, Jura Kociņa individuālais uzņēmums</t>
  </si>
  <si>
    <t>660200030</t>
  </si>
  <si>
    <t>Ineses Samulevičas medicīniskā privātprakse, SIA</t>
  </si>
  <si>
    <t>660200035</t>
  </si>
  <si>
    <t>TERVO, SIA</t>
  </si>
  <si>
    <t>700800009</t>
  </si>
  <si>
    <t>Salvere IR, Sabiedrība ar ierobežotu atbildību</t>
  </si>
  <si>
    <t>701400002</t>
  </si>
  <si>
    <t>LUBĀNAS VESELĪBAS UN SOCIĀLAS APRŪPES CENTRS, Lubānas novada sociālais dienests</t>
  </si>
  <si>
    <t>701800002</t>
  </si>
  <si>
    <t>Varakļānu veselības aprūpes centrs, SIA</t>
  </si>
  <si>
    <t>705500004</t>
  </si>
  <si>
    <t>Ērgļu slimnīca, Ērgļu pašvaldības sabiedrība ar ierobežotu atbildību</t>
  </si>
  <si>
    <t>705500009</t>
  </si>
  <si>
    <t>AURIS, Madonas rajona D.Kalves individuālais uzņēmums</t>
  </si>
  <si>
    <t>940200005</t>
  </si>
  <si>
    <t>Točs Oskars - ārsta prakse neiroloģijā</t>
  </si>
  <si>
    <t>940200010</t>
  </si>
  <si>
    <t>Batalauska Vija - ārsta prakse ginekoloģijā, dzemdniecībā</t>
  </si>
  <si>
    <t>941600009</t>
  </si>
  <si>
    <t>Galīte Solveiga -acu ārsta prakse</t>
  </si>
  <si>
    <t>941600020</t>
  </si>
  <si>
    <t>Sarkanā Krusta Smiltenes slimnīca, SIA</t>
  </si>
  <si>
    <t>Pleiras dobuma punkcija, izmantojot vienreizējās lietošanas komplektu</t>
  </si>
  <si>
    <t>961600013</t>
  </si>
  <si>
    <t>Radziņš Māris - ārsta prakse ķirurģijā</t>
  </si>
  <si>
    <t>050000005</t>
  </si>
  <si>
    <t>Čebotarjova Olga - ārsta prakse neiroloģijā</t>
  </si>
  <si>
    <t>050000018</t>
  </si>
  <si>
    <t>Jakovļeva Olga - fizioterapeita prakse</t>
  </si>
  <si>
    <t>Individuāls fizioterapeita un fizioterapeita asistenta darbs ar pacientu ar iekšķīgām slimībām (40 minūtes)</t>
  </si>
  <si>
    <t>Individuāls fizioterapeita un fizioterapeita asistenta darbs ar psihiatrisku pacientu (60 minūtes)</t>
  </si>
  <si>
    <t>050000020</t>
  </si>
  <si>
    <t>LUC MEDICAL, Sabiedrība ar ierobežotu atbildību</t>
  </si>
  <si>
    <t>US kontrolē izdarīta core biopsija (bez biopsijas adatas un ierīces vērtības).</t>
  </si>
  <si>
    <t>050000025</t>
  </si>
  <si>
    <t>Sergeja Hobotova traumatoloģijas un ortopēdijas klīnika, SIA</t>
  </si>
  <si>
    <t>050000029</t>
  </si>
  <si>
    <t>Neiroprakse, Sabiedrība ar ierobežotu atbildību</t>
  </si>
  <si>
    <t>050000031</t>
  </si>
  <si>
    <t>Babuškina Svetlana  - ārsta prakse ginekoloģijā, dzemdniecībā</t>
  </si>
  <si>
    <t>050000034</t>
  </si>
  <si>
    <t>Lavrinoviča Tatjana - ārsta prakse ginekoloģijā, dzemdniecībā</t>
  </si>
  <si>
    <t>050000040</t>
  </si>
  <si>
    <t>Stupāne Žanna - ārsta prakse ginekoloģijā, dzemdniecībā</t>
  </si>
  <si>
    <t>050000042</t>
  </si>
  <si>
    <t>Fizioterapijas kabinets VALE, IK</t>
  </si>
  <si>
    <t>050022601</t>
  </si>
  <si>
    <t>Daugavpils bērnu veselības centrs, Sabiedrība ar ierobežotu atbildību</t>
  </si>
  <si>
    <t>Specifiskā imūnterapija ar alergēna injekciju (hiposensibilizācija) ar bišu, lapseņu indi, ieskaitot alergēna vērtību</t>
  </si>
  <si>
    <t>Sinusoidāli modulētās strāvas (SMS) forēze (apmaksā tikai bērniem)</t>
  </si>
  <si>
    <t>Vienas puses vai frontālā rajona kortikotomija</t>
  </si>
  <si>
    <t>050064005</t>
  </si>
  <si>
    <t>MEDA D, Sabiedrība ar ierobežotu atbildību</t>
  </si>
  <si>
    <t>050064009</t>
  </si>
  <si>
    <t>PRIVĀTKLĪNIKA "ĢIMENES VESELĪBA", SIA</t>
  </si>
  <si>
    <t>050066201</t>
  </si>
  <si>
    <t>IVAKO GROUP, Sabiedrība ar ierobežotu atbildību</t>
  </si>
  <si>
    <t>050077442</t>
  </si>
  <si>
    <t>Hublarova Jūlija - ārsta prakse ginekoloģijā, dzemdniecībā</t>
  </si>
  <si>
    <t>050077476</t>
  </si>
  <si>
    <t>Gorškova Ausma - acu ārsta prakse</t>
  </si>
  <si>
    <t>050077478</t>
  </si>
  <si>
    <t>J.Kosnareviča-prakse oftalmoloģijā, Sabiedrība ar ierobežotu atbildību</t>
  </si>
  <si>
    <t>050077482</t>
  </si>
  <si>
    <t>Krompāne Svetlana - ārsta prakse oftalmoloģijā</t>
  </si>
  <si>
    <t>210000005</t>
  </si>
  <si>
    <t>Nīmante Ilona - ārsta prakse neiroloģijā</t>
  </si>
  <si>
    <t>210000008</t>
  </si>
  <si>
    <t>Maksimovs Aleksejs - ārsta prakse traumatoloģijā, ortopēdijā</t>
  </si>
  <si>
    <t>210000010</t>
  </si>
  <si>
    <t>Vēvere Viktorija - ārsta prakse pneimonoloģijā un alergoloģijā</t>
  </si>
  <si>
    <t>210077412</t>
  </si>
  <si>
    <t>Aijas Krišānes ārsta prakse, Sabiedrība ar ierobežotu atbildību</t>
  </si>
  <si>
    <t>210077422</t>
  </si>
  <si>
    <t>Kučinska Irina - ārsta prakse ginekoloģijā, dzemdniecībā</t>
  </si>
  <si>
    <t>210077423</t>
  </si>
  <si>
    <t>Rancāne Sandra - ārsta prakse ginekoloģijā, dzemdniecībā</t>
  </si>
  <si>
    <t>210077424</t>
  </si>
  <si>
    <t>Zjablikovs Romans - ārsta prakse ginekoloģijā, dzemdniecībā</t>
  </si>
  <si>
    <t>210077426</t>
  </si>
  <si>
    <t>Bikauniece Ināra - ārsta prakse dermatoloģijā, veneroloģijā</t>
  </si>
  <si>
    <t>210077428</t>
  </si>
  <si>
    <t>SOINE, Sabiedrība ar ierobežotu atbildību</t>
  </si>
  <si>
    <t>210077429</t>
  </si>
  <si>
    <t>Grigorjeva Inguna - ārsta prakse oftalmoloģijā</t>
  </si>
  <si>
    <t>210077430</t>
  </si>
  <si>
    <t>Hahele Ilze -ārsta prakse oftalmoloģijā</t>
  </si>
  <si>
    <t>210077431</t>
  </si>
  <si>
    <t>Miščuka Gaļina - ārsta prakse oftalmoloģijā</t>
  </si>
  <si>
    <t>440800009</t>
  </si>
  <si>
    <t>Anitas Ločmeles ārsta prakse, Sabiedrība ar ierobežotu atbildību</t>
  </si>
  <si>
    <t>Ločmele Anita -ārsta prakse dzemdniecībā, ginekoloģijā</t>
  </si>
  <si>
    <t>440800011</t>
  </si>
  <si>
    <t>Štāle Silvija - acu ārsta prakse</t>
  </si>
  <si>
    <t>440800015</t>
  </si>
  <si>
    <t>AIJAS JASEVIČAS FIZIOTERAPIJAS PRAKSE, Individuālais komersants</t>
  </si>
  <si>
    <t>Veselības un sociālo pakalpojumu centrs "Dagda", Dagdas novada pašvaldības iestāde</t>
  </si>
  <si>
    <t>Piemaksa par transradiālu punkcijas komplekta lietošanu</t>
  </si>
  <si>
    <t>601000008</t>
  </si>
  <si>
    <t>Meļņikova Tatjana -ārsta prakse oftalmoloģijā</t>
  </si>
  <si>
    <t>601000010</t>
  </si>
  <si>
    <t>Leonardovs Igors - ārsta prakse neiroloģijā</t>
  </si>
  <si>
    <t>680200001</t>
  </si>
  <si>
    <t>Zaharenoks Valerijs - ārsta prakse neiroloģijā</t>
  </si>
  <si>
    <t>680200009</t>
  </si>
  <si>
    <t>INSAITS A, Sabiedrība ar ierobežotu atbildību</t>
  </si>
  <si>
    <t>Ezofagoskopija ar parauga ekscīziju un/vai punkciju</t>
  </si>
  <si>
    <t>Piemaksa par kontrastvielu Iodixanol 320 (100 ml)</t>
  </si>
  <si>
    <t>Intraneirāla neirolīze</t>
  </si>
  <si>
    <t>Cirkulārs ģipša pārsējs trim locītavām (gonita tipa pārsējs)</t>
  </si>
  <si>
    <t>680200034</t>
  </si>
  <si>
    <t>Rogale Nadežda - ārsta prakse oftalmoloģijā</t>
  </si>
  <si>
    <t>760200020</t>
  </si>
  <si>
    <t>Lācis Jānis - ārsta prakse ķirurģijā un traumatoloģijā, ortopēdijā</t>
  </si>
  <si>
    <t>760200024</t>
  </si>
  <si>
    <t>Petrāne Valentīna - ārsta prakse otolaringoloģijā</t>
  </si>
  <si>
    <t>760200025</t>
  </si>
  <si>
    <t>Katkevičs Valdis - ārsta prakse psihiatrijā un neiroloģijā</t>
  </si>
  <si>
    <t>780200005</t>
  </si>
  <si>
    <t>REHABILITĀCIJAS CENTRS "RĀZNA", Sabiedrība ar ierobežotu atbildību</t>
  </si>
  <si>
    <t>781800005</t>
  </si>
  <si>
    <t>Viļānu slimnīca, Sabiedrība ar ierobežotu atbildību</t>
  </si>
  <si>
    <t xml:space="preserve">Informācija par ambulatoro laboratorisko izmeklējumu faktiskajiem izdevumiem pievienotās vērtības nodokļa likmes pieauguma segšanai laika posmā no 2021. gada 1. jūlija līdz 2021. gada 30. septembrim par iegādātajām  medicīniskajām ierīcēm  un precēm, lai nodrošinātu Latvijas Republikas Senāta 2021. gada 22. marta sprieduma administratīvajā lietā Nr. A420143317 (SKA-123/2021) izpildi </t>
  </si>
  <si>
    <t xml:space="preserve">Informācija par stacionāro veselības aprūpes faktiskajiem izdevumiem pievienotās vērtības nodokļa likmes pieauguma segšanai laika posmā no 2021. gada 1. jūlija līdz 2021. gada 31. oktobrim  par iegādātajām  medicīniskajām ierīcēm  un precēm, lai nodrošinātu Latvijas Republikas Senāta 2021. gada 22. marta sprieduma administratīvajā lietā Nr. A420143317 (SKA-123/2021) izpildi </t>
  </si>
  <si>
    <t xml:space="preserve">Informācija par sekundārās ambulatorās veselības aprūpes  faktiskajiem izdevumiem pievienotās vērtības nodokļa likmes pieauguma segšanai laika posmā no 2021. gada 1. jūlija līdz 2021. gada 30. septembrim  par iegādātajām  medicīniskajām ierīcēm  un precēm, lai nodrošinātu Latvijas Republikas Senāta 2021. gada 22. marta sprieduma administratīvajā lietā Nr. A420143317 (SKA-123/2021) izpildi </t>
  </si>
  <si>
    <t>Specialitāte (pakalpojuma sniedzēja)</t>
  </si>
  <si>
    <t>Epizožu skaits</t>
  </si>
  <si>
    <t>Tarifs</t>
  </si>
  <si>
    <t>PVN pieaugums tarifā, EUR</t>
  </si>
  <si>
    <t>PVN pieaugums, EUR</t>
  </si>
  <si>
    <t>P22 - oftalmologs</t>
  </si>
  <si>
    <t>A015 - nefrologs</t>
  </si>
  <si>
    <t>P14 - ginekologs, dzemdību speciālists</t>
  </si>
  <si>
    <t>A013 - pneimonologs</t>
  </si>
  <si>
    <t>A155 - bērnu pneimonologs</t>
  </si>
  <si>
    <t>010000214</t>
  </si>
  <si>
    <t>Diabēta centrs, SIA</t>
  </si>
  <si>
    <t>A014 - endokrinologs</t>
  </si>
  <si>
    <t>010000287</t>
  </si>
  <si>
    <t>Keisa Spodrīte - ārsta prakse endokrinoloģijā</t>
  </si>
  <si>
    <t>P52 - kardiologs</t>
  </si>
  <si>
    <t>P54 - fizikālās un rehabilitācijas medicīnas ārsts</t>
  </si>
  <si>
    <t>010000491</t>
  </si>
  <si>
    <t>Kokare Larisa - ārsta prakse endokrinoloģijā</t>
  </si>
  <si>
    <t>Kokare Larisa - ārsta prakse endokrinoloģijā un dietoloģijā</t>
  </si>
  <si>
    <t>P12 - bērnu ķirurgs</t>
  </si>
  <si>
    <t>P27 - dermatologs, venerologs</t>
  </si>
  <si>
    <t>P20 - neirologs</t>
  </si>
  <si>
    <t>A012 - reimatologs</t>
  </si>
  <si>
    <t>A1510 - bērnu alergologs</t>
  </si>
  <si>
    <t>A153 - bērnu kardiologs</t>
  </si>
  <si>
    <t>A154 - bērnu reimatologs</t>
  </si>
  <si>
    <t>P03 - ķirurgs</t>
  </si>
  <si>
    <t>P08 - urologs</t>
  </si>
  <si>
    <t>P13 - traumatologs, ortopēds</t>
  </si>
  <si>
    <t>P23 - otolaringologs</t>
  </si>
  <si>
    <t>P58 - endokrinologs</t>
  </si>
  <si>
    <t>P62 - bērnu neirologs</t>
  </si>
  <si>
    <t>PP01 - alergologs</t>
  </si>
  <si>
    <t>P26 - mutes, sejas un žokļu ķirurgs</t>
  </si>
  <si>
    <t>A016 - gastroenterologs</t>
  </si>
  <si>
    <t>A156 - bērnu endokrinologs</t>
  </si>
  <si>
    <t>A158 - bērnu gastroenterologs</t>
  </si>
  <si>
    <t>P01 - internists</t>
  </si>
  <si>
    <t>P04 - neiroķirurgs</t>
  </si>
  <si>
    <t>P15 - pediatrs</t>
  </si>
  <si>
    <t>P18 - anesteziologs, reanimatologs</t>
  </si>
  <si>
    <t>P56 - reimatologs</t>
  </si>
  <si>
    <t>P57 - pneimonologs</t>
  </si>
  <si>
    <t>P59 - nefrologs</t>
  </si>
  <si>
    <t>PP16 - algologs</t>
  </si>
  <si>
    <t>PP21 - bērnu neirologs</t>
  </si>
  <si>
    <t>P16 - onkologs ķīmijterapeits</t>
  </si>
  <si>
    <t>P60 - gastroenterologs</t>
  </si>
  <si>
    <t>PP03 - imunologs</t>
  </si>
  <si>
    <t>P28 - narkologs</t>
  </si>
  <si>
    <t>P07 - asinsvadu ķirurgs</t>
  </si>
  <si>
    <t>P19 - psihiatrs</t>
  </si>
  <si>
    <t>P05 - torakālais ķirurgs</t>
  </si>
  <si>
    <t>P09 - plastikas ķirurgs</t>
  </si>
  <si>
    <t>P24 - infektologs</t>
  </si>
  <si>
    <t>P53 - arodveselības un arodslimību ārsts</t>
  </si>
  <si>
    <t>010077476</t>
  </si>
  <si>
    <t>Tihomirova Margarita - ārsta prakse bērnu neiroloģijā</t>
  </si>
  <si>
    <t>010077487</t>
  </si>
  <si>
    <t>Jansone Rūta - ārsta prakse neiroloģijā</t>
  </si>
  <si>
    <t>PP31 - rokas ķirurgs</t>
  </si>
  <si>
    <t>019477466</t>
  </si>
  <si>
    <t>Kogane Jekaterina - ārsta prakse pediatrijā un bērnu neiroloģijā</t>
  </si>
  <si>
    <t>A142 - onkoloģijas ginekologs</t>
  </si>
  <si>
    <t>050000037</t>
  </si>
  <si>
    <t>MENTAL PRAKSE, Sabiedrība ar ierobežotu atbildību</t>
  </si>
  <si>
    <t>A151 - neonatologs</t>
  </si>
  <si>
    <t>050077481</t>
  </si>
  <si>
    <t>Deļmans Gļebs - ārsta prakse gastroenteroloģijā</t>
  </si>
  <si>
    <t>090000041</t>
  </si>
  <si>
    <t>Zemgales diabēta centrs, Sabiedrība ar ierobežotu atbildību</t>
  </si>
  <si>
    <t>090077434</t>
  </si>
  <si>
    <t>Kaļenčuka Svetlana - ārsta prakse neiroloģijā</t>
  </si>
  <si>
    <t>130077419</t>
  </si>
  <si>
    <t>Dakteres Skerškānes prakse, Sabiedrība ar ierobežotu atbildību</t>
  </si>
  <si>
    <t>170077445</t>
  </si>
  <si>
    <t>Saulīte-Kandevica Daina - ārsta prakse kardioloģijā un reimatoloģijā</t>
  </si>
  <si>
    <t>210077421</t>
  </si>
  <si>
    <t>Ļubimova Valentīna - ārsta prakse neiroloģijā</t>
  </si>
  <si>
    <t>250000085</t>
  </si>
  <si>
    <t>Saleniece Sarmīte - ārsta prakse reimatoloģijā</t>
  </si>
  <si>
    <t>270000007</t>
  </si>
  <si>
    <t>Zirne Ineta - ārsta prakse dermatoloģijā, veneroloģijā</t>
  </si>
  <si>
    <t>400200003</t>
  </si>
  <si>
    <t>Krūmiņa Lija - ģimenes ārsta, kardiologa un reimatologa ārsta prakse</t>
  </si>
  <si>
    <t>400200007</t>
  </si>
  <si>
    <t>Landorfs Juris-  ārsta prakse neiroloģijā</t>
  </si>
  <si>
    <t>400200024</t>
  </si>
  <si>
    <t>Bauskas slimnīca, SIA</t>
  </si>
  <si>
    <t>420200021</t>
  </si>
  <si>
    <t>Amoliņa Ildze - ārsta prakse endokrinoloģijā</t>
  </si>
  <si>
    <t>460200042</t>
  </si>
  <si>
    <t>Rūde Iveta - ārsta prakse narkoloģijā un psihiatrijā</t>
  </si>
  <si>
    <t>620200012</t>
  </si>
  <si>
    <t>Kuldīgas primārās veselības aprūpes centrs, SIA</t>
  </si>
  <si>
    <t>620200019</t>
  </si>
  <si>
    <t>Rutas Lūciņas ārsta prakse, Sabiedrība ar ierobežotu atbildību</t>
  </si>
  <si>
    <t>640600017</t>
  </si>
  <si>
    <t>Sorokina Jeļena - ārsta prakse neiroloģijā, narkoloģijā un psihiatrijā</t>
  </si>
  <si>
    <t>660200010</t>
  </si>
  <si>
    <t>Puriņa Regīna - ārsta prakse neiroloģijā</t>
  </si>
  <si>
    <t>681000002</t>
  </si>
  <si>
    <t>Kārsavas slimnīca, Sabiedrība ar ierobežotu atbildību</t>
  </si>
  <si>
    <t>740200008</t>
  </si>
  <si>
    <t>Ogres rajona slimnīca, Sabiedrība ar ierobežotu atbildību</t>
  </si>
  <si>
    <t>P39 - neatliekamās medicīnas ārsts</t>
  </si>
  <si>
    <t>761200001</t>
  </si>
  <si>
    <t>Līvānu slimnīca, Līvānu novada domes pašvaldības sabiedrība ar ierobežotu atbildību</t>
  </si>
  <si>
    <t>801200021</t>
  </si>
  <si>
    <t>Āva Gundega - ārsta prakse neiroloģijā</t>
  </si>
  <si>
    <t>A191 - bērnu psihiatrs</t>
  </si>
  <si>
    <t>804435102</t>
  </si>
  <si>
    <t>Ādažu slimnīca, Pašvaldības sabiedrība ar ierobežotu atbildību</t>
  </si>
  <si>
    <t>880200024</t>
  </si>
  <si>
    <t>Valdas Strēlnieces ārsta prakse, SIA</t>
  </si>
  <si>
    <t>880200048</t>
  </si>
  <si>
    <t>VSV CENTRS, SIA</t>
  </si>
  <si>
    <t>900200051</t>
  </si>
  <si>
    <t>Andersone Ilze - ārsta prakse endokrinoloģijā</t>
  </si>
  <si>
    <t>961600011</t>
  </si>
  <si>
    <t>Ārgale Vēsma - ārsta prakse kardioloģijā</t>
  </si>
  <si>
    <t>P02 - ģimenes (vispārējās prakses) ārsts</t>
  </si>
  <si>
    <t>Āboliņa Nataļja - ģimenes ārsta prakse</t>
  </si>
  <si>
    <t>Babicka Vija - ģimenes ārsta prakse</t>
  </si>
  <si>
    <t>Bernāne Olita - ģimenes ārsta prakse</t>
  </si>
  <si>
    <t>Boroviks Dmitrijs - ģimenes ārsta prakse</t>
  </si>
  <si>
    <t>010000165</t>
  </si>
  <si>
    <t>Dīriņa Ligita Diāna - ģimenes ārsta prakse</t>
  </si>
  <si>
    <t>010001351</t>
  </si>
  <si>
    <t>Džeriņa Jevģēnija -ģimenes ārsta prakse</t>
  </si>
  <si>
    <t>Gulbis Raitis - ģimenes ārsta prakse</t>
  </si>
  <si>
    <t>010077484</t>
  </si>
  <si>
    <t>019277406</t>
  </si>
  <si>
    <t>Kalniņš Aldis - ģimenes ārsta prakse</t>
  </si>
  <si>
    <t>019575420</t>
  </si>
  <si>
    <t>130075411</t>
  </si>
  <si>
    <t>090000044</t>
  </si>
  <si>
    <t>110000001</t>
  </si>
  <si>
    <t>110000006</t>
  </si>
  <si>
    <t>110000074</t>
  </si>
  <si>
    <t>Niedre Ilze - ģimenes ārsta prakse</t>
  </si>
  <si>
    <t>Nodelmane Jolanta - ģimenes ārsta prakse</t>
  </si>
  <si>
    <t>740200019</t>
  </si>
  <si>
    <t>Pučetis Edvīns - ģimenes ārsta prakse</t>
  </si>
  <si>
    <t>740200032</t>
  </si>
  <si>
    <t>Rutkovskis Staņislavs - ģimenes ārsta prakse</t>
  </si>
  <si>
    <t>Vīgante Valentīna - ģimenes ārsta prakse</t>
  </si>
  <si>
    <t>760200006</t>
  </si>
  <si>
    <t>760200010</t>
  </si>
  <si>
    <t>Ārstniecības iestādes kods</t>
  </si>
  <si>
    <t>Ārstniecības iestādes nosaukums</t>
  </si>
  <si>
    <t>Kabineta plānotais darbības periods mēnešos 2021. gadā</t>
  </si>
  <si>
    <t>Kabineta darbības periods dienās</t>
  </si>
  <si>
    <t>1.Kabinetu skaits 2021. gadā</t>
  </si>
  <si>
    <t xml:space="preserve">2.Ārsta slodze  plāns 2021. gadam </t>
  </si>
  <si>
    <t xml:space="preserve">3.Māsas slodze plāns 2021. gadam </t>
  </si>
  <si>
    <t>Kabineta fiksētais maksājums, EUR MK 1 slodzei gadā</t>
  </si>
  <si>
    <t>Kabineta fiksētais maksājums, EUR MK 1 slodzei mēnesī</t>
  </si>
  <si>
    <t>Māsai Kabineta fiksētais maksājums, EUR MK 1 slodzei gadā</t>
  </si>
  <si>
    <t>Māsai Kabineta fiksētais maksājums, EUR MK 1 slodzei mēnesī</t>
  </si>
  <si>
    <t>Kabineta nodrošinājuma maksājums 2021.gadā, EUR</t>
  </si>
  <si>
    <t>4.Kabineta nodrošinājuma maksājums 2021.gadā, EUR</t>
  </si>
  <si>
    <t>PVN 5%, 2021. gada jūlijs-septembris</t>
  </si>
  <si>
    <t>Diabēta apmācības kabinets</t>
  </si>
  <si>
    <t>Hronisku obstruktīvu plaušu slimību kabinets</t>
  </si>
  <si>
    <t>Diabētiskās pēdas aprūpes kabinets</t>
  </si>
  <si>
    <t>GVA māsas kabinets</t>
  </si>
  <si>
    <t>Psihiatra kabinets</t>
  </si>
  <si>
    <t>ARIANDA GRĪNVALDE ĀRSTA PRAKSE PSIHIATRIJĀ, IK</t>
  </si>
  <si>
    <t>Bērnu psihiatra kabinets</t>
  </si>
  <si>
    <t>Psihologa/Psihoterapeita kabinets</t>
  </si>
  <si>
    <t>Ārstes psihiatres I.Grīnfeldes prakse, SIA</t>
  </si>
  <si>
    <t>Pneimologa kabinets</t>
  </si>
  <si>
    <t>Bērnu un pusaudžu resursu centrs, Sabiedrība ar ierobežotu atbildību</t>
  </si>
  <si>
    <t>Garastāvokļa traucējumu kabinets bērniem</t>
  </si>
  <si>
    <t>Funkcionālo speciālistu kabinets</t>
  </si>
  <si>
    <t>I.Barengo ārsta prakse psihiatrijā, SIA</t>
  </si>
  <si>
    <t>Ilzes Embrikas ārsta prakse, SIA</t>
  </si>
  <si>
    <t>Imanta Zemes ārsta psihiatra prakse, SIA</t>
  </si>
  <si>
    <t>Jakubova Tatjana - ārsta prakse psihiatrijā un bērnu psihiatrijā</t>
  </si>
  <si>
    <t>Metadona terapijas kabinets</t>
  </si>
  <si>
    <t>Metadona terapijas kabinets (psihologs)</t>
  </si>
  <si>
    <t>Stomas kabinets</t>
  </si>
  <si>
    <t>K.Balodes ārstes prakse, SIA</t>
  </si>
  <si>
    <t>psihiatra kabinets</t>
  </si>
  <si>
    <t>Lindas Ķeružes psihiatrijas centrs, Sabiedrība ar ierobežotu atbildību</t>
  </si>
  <si>
    <t>Maksimova Jeļena - ārsta prakse psihiatrijā un narkoloģijā</t>
  </si>
  <si>
    <t xml:space="preserve">Marmed, Sabiedrība ar ierobežotu atbildību </t>
  </si>
  <si>
    <t>Mazulis Česlavs - ārsta prakse psihiatrijā</t>
  </si>
  <si>
    <t>Māras Jumejas ārsta prakse psihiatrijā, SIA</t>
  </si>
  <si>
    <t>Pediatra kabinets</t>
  </si>
  <si>
    <t>Ritas Nalivaiko ārsta prakse psihiatrijā, Sabiedrība ar ierobežotu atbildību</t>
  </si>
  <si>
    <t>Rūtas Gravas ārsta prakse psihiatrijā, Sabiedrība ar ierobežotu atbildību</t>
  </si>
  <si>
    <t>Steidzamās medicīniskās palīdzības punkts</t>
  </si>
  <si>
    <r>
      <t xml:space="preserve">Kabineta nosaukums </t>
    </r>
    <r>
      <rPr>
        <u/>
        <sz val="11"/>
        <rFont val="Times New Roman"/>
        <family val="1"/>
        <charset val="186"/>
      </rPr>
      <t>detalizēti</t>
    </r>
  </si>
  <si>
    <t>vidējais procents PVN pieaugumam kapitācijas naudai praksei 3 mēnešiem, palielinot Kapitācijas naudu mēnesī uz 1 pacientu no 2.467845 EUR uz 2.468846 EUR * zemāk aprēķins</t>
  </si>
  <si>
    <t xml:space="preserve"> A.Lucenko ārsta prakse, SIA</t>
  </si>
  <si>
    <t xml:space="preserve"> AFP, Sabiedrība ar ierobežotu atbildību</t>
  </si>
  <si>
    <t xml:space="preserve"> Aijas Briedes ārsta prakse, SIA</t>
  </si>
  <si>
    <t xml:space="preserve"> Aizstrauta Tamāra - ģimenes ārsta un arodveselības un arodslimību ārsta prakse</t>
  </si>
  <si>
    <t xml:space="preserve"> Anaņjeva Aleksandra - ģimenes ārsta prakse</t>
  </si>
  <si>
    <t xml:space="preserve"> Andas Mellenbergas ārsta prakse, Sabiedrība ar ierobežotu atbildību</t>
  </si>
  <si>
    <t xml:space="preserve"> Ašmane Solveiga - ģimenes ārsta un arodveselības un arodslimību ārsta prakse</t>
  </si>
  <si>
    <t xml:space="preserve"> Avots Elmārs - ģimenes ārsta prakse</t>
  </si>
  <si>
    <t xml:space="preserve"> Āboliņš Mārtiņš - ģimenes ārsta un internista prakse</t>
  </si>
  <si>
    <t xml:space="preserve"> āp DOCTUS, SIA</t>
  </si>
  <si>
    <t xml:space="preserve"> āp SANUS, SIA</t>
  </si>
  <si>
    <t xml:space="preserve"> Baltā Sarmīte - ģimenes ārsta un arodveselības un arodslimību ārsta prakse</t>
  </si>
  <si>
    <t xml:space="preserve"> Baranovs Aleksejs - ģimenes ārsta un internista prakse</t>
  </si>
  <si>
    <t xml:space="preserve"> Basenko Ludmila - ģimenes ārsta prakse</t>
  </si>
  <si>
    <t xml:space="preserve"> Berga Ruta -ģimenes ārsta prakse</t>
  </si>
  <si>
    <t xml:space="preserve"> Bētiņa Lilita - ģimenes ārsta un arodveselības un arodslimību ārsta prakse</t>
  </si>
  <si>
    <t xml:space="preserve"> Birzniece Daiga - ģimenes ārsta un arodveselības un arodslimību ārsta prakse</t>
  </si>
  <si>
    <t xml:space="preserve"> Bitmane Maija - ārsta internista prakse</t>
  </si>
  <si>
    <t xml:space="preserve"> Bīlāne Līga - ģimenes ārsta prakse</t>
  </si>
  <si>
    <t xml:space="preserve"> Blese Ingrīda - ģimenes ārsta prakse</t>
  </si>
  <si>
    <t xml:space="preserve"> Blese Pēteris - ģimenes ārsta prakse</t>
  </si>
  <si>
    <t xml:space="preserve"> Blumberga Ilona - ģimenes ārsta un arodveselības un arodslimību ārsta prakse</t>
  </si>
  <si>
    <t xml:space="preserve"> Blūma Olga - ģimenes ārsta prakse</t>
  </si>
  <si>
    <t xml:space="preserve"> Brauna Anita - ģimenes ārsta un arodveselības un arodslimību ārsta prakse</t>
  </si>
  <si>
    <t xml:space="preserve"> Brundzule Ieva - ģimenes ārsta un arodveselības un arodslimību ārsta prakse</t>
  </si>
  <si>
    <t xml:space="preserve"> Butramjevs Dmitrijs - ģimenes ārsta prakse</t>
  </si>
  <si>
    <t xml:space="preserve"> Būmeistere Lija - ģimenes ārsta prakse</t>
  </si>
  <si>
    <t xml:space="preserve"> Cakule Gita - ģimenes ārsta prakse</t>
  </si>
  <si>
    <t xml:space="preserve"> Capļina Violeta - ģimenes ārstu prakse</t>
  </si>
  <si>
    <t xml:space="preserve"> Cābele Dace - ģimenes ārsta prakse</t>
  </si>
  <si>
    <t xml:space="preserve"> Celma Violeta - ģimenes ārsta prakse</t>
  </si>
  <si>
    <t xml:space="preserve"> Cērpa Ilva - ģimenes ārsta un arodveselības un arodslimību ārsta prakse</t>
  </si>
  <si>
    <t xml:space="preserve"> Cinkus Vēsma -ģimenes ārsta prakse</t>
  </si>
  <si>
    <t xml:space="preserve"> Čipiga Rozālija - ģimenes ārsta prakse</t>
  </si>
  <si>
    <t xml:space="preserve"> Čudere Anna - ārsta prakse pediatrijā un bērnu neiroloģijā</t>
  </si>
  <si>
    <t xml:space="preserve"> DACES RUNDĀNES ĢĀP, Individuālais komersants</t>
  </si>
  <si>
    <t xml:space="preserve"> DAKTERIS IMANTS, SIA</t>
  </si>
  <si>
    <t xml:space="preserve"> DOKTORĀTS ELITE, Medicīnas sabiedrība ar ierobežotu atbildību</t>
  </si>
  <si>
    <t xml:space="preserve"> Dr. Būmanes ģimenes ārsta prakse, SIA</t>
  </si>
  <si>
    <t xml:space="preserve"> Dr.Rudzītes ārsta prakse, Sabiedrība ar ierobežotu atbildību</t>
  </si>
  <si>
    <t xml:space="preserve"> Dr.Rutas Vinteres prakse, SIA</t>
  </si>
  <si>
    <t xml:space="preserve"> Dreimane Maruta - ģimenes ārsta un pediatra prakse</t>
  </si>
  <si>
    <t xml:space="preserve"> DRUVAS DOKTORĀTS, SIA</t>
  </si>
  <si>
    <t xml:space="preserve"> Dubra Malda - ģimenes ārsta prakse</t>
  </si>
  <si>
    <t xml:space="preserve"> EZERES DOKTORĀTS, SIA</t>
  </si>
  <si>
    <t xml:space="preserve"> Francisti Vera - ģimenes ārsta prakse</t>
  </si>
  <si>
    <t xml:space="preserve"> Goba Eva - ārsta prakse pediatrijā un fizikālā un rehabilitācijas medicīnā</t>
  </si>
  <si>
    <t xml:space="preserve"> Grigale Ilga - ģimenes ārsta prakse</t>
  </si>
  <si>
    <t xml:space="preserve"> Grikmane Ligita - ģimenes ārsta prakse</t>
  </si>
  <si>
    <t xml:space="preserve"> Griķe Baiba - ģimenes ārsta prakse</t>
  </si>
  <si>
    <t xml:space="preserve"> Grīnvalde Ērika - ģimenes ārsta prakse</t>
  </si>
  <si>
    <t xml:space="preserve"> Grospiņš Andis - ģimenes ārsta un arodveselības un arodslimību ārsta prakse</t>
  </si>
  <si>
    <t xml:space="preserve"> Guste Maruta - ģimenes ārsta prakse</t>
  </si>
  <si>
    <t xml:space="preserve"> I. ANDERSONES ĀRSTA PRAKSE, SIA</t>
  </si>
  <si>
    <t xml:space="preserve"> I.Stoma ārsta prakse, SIA</t>
  </si>
  <si>
    <t xml:space="preserve"> Inas Zemtures ģimenes ārsta-pediatra prakse, SIA</t>
  </si>
  <si>
    <t xml:space="preserve"> INATE, SIA</t>
  </si>
  <si>
    <t xml:space="preserve"> Inetas Baumanes veselības centrs "Maristella" , SIA</t>
  </si>
  <si>
    <t xml:space="preserve"> Irlavas Sarkanā Krusta slimnīca, Sabiedrība ar ierobežotu atbildību</t>
  </si>
  <si>
    <t xml:space="preserve"> Ivanova Alla - ģimenes ārsta prakse</t>
  </si>
  <si>
    <t xml:space="preserve"> Jakovļeva Alla - ģimenes ārsta prakse</t>
  </si>
  <si>
    <t xml:space="preserve"> Jakubauska Indra - ģimenes ārsta prakse</t>
  </si>
  <si>
    <t xml:space="preserve"> Jakušenoka doktorāts, SIA</t>
  </si>
  <si>
    <t xml:space="preserve"> Jānis Raibarts - ārsta prakse un konsultācijas, SIA</t>
  </si>
  <si>
    <t xml:space="preserve"> Jāņa Sergejenko ģimenes ārsta prakse, SIA</t>
  </si>
  <si>
    <t xml:space="preserve"> Jefremova Gunta - ģimenes ārsta prakse</t>
  </si>
  <si>
    <t xml:space="preserve"> Jēkule Linda - ģimenes ārsta prakse</t>
  </si>
  <si>
    <t xml:space="preserve"> Jurēvica Skaidrīte - ģimenes ārsta prakse</t>
  </si>
  <si>
    <t xml:space="preserve"> Juzupa Ludmila - ģimenes ārsta prakse</t>
  </si>
  <si>
    <t xml:space="preserve"> Kalna Astrīda - ģimenes ārsta prakse</t>
  </si>
  <si>
    <t xml:space="preserve"> Kalniņa Agrita - ģimenes ārsta prakse</t>
  </si>
  <si>
    <t xml:space="preserve"> Kitte Rudīte - ģimenes ārsta un arodveselības un arodslimību ārsta prakse</t>
  </si>
  <si>
    <t xml:space="preserve"> Klauga Jolanta - ģimenes ārsta prakse</t>
  </si>
  <si>
    <t xml:space="preserve"> Komarova Alevtina - ģimenes ārsta prakse</t>
  </si>
  <si>
    <t xml:space="preserve"> Komarovs Aleksandrs - ģimenes ārsta prakse</t>
  </si>
  <si>
    <t xml:space="preserve"> Kosova Tatjana - ģimenes ārsta prakse</t>
  </si>
  <si>
    <t xml:space="preserve"> Kotova Inga - ģimenes ārsta prakse</t>
  </si>
  <si>
    <t xml:space="preserve"> Kraģis Juris - ģimenes ārsta prakse</t>
  </si>
  <si>
    <t xml:space="preserve"> Krētaine Dace - ģimenes ārsta prakse</t>
  </si>
  <si>
    <t xml:space="preserve"> Kronoss, Sabiedrība ar ierobežotu atbildību</t>
  </si>
  <si>
    <t xml:space="preserve"> Krūzes Vilmas ģimenes ārsta prakse, IK</t>
  </si>
  <si>
    <t xml:space="preserve"> Krūziņa Inga - ģimenes ārsta, dermatologa, venerologa un arodveselības un arodslimību ārsta prakse</t>
  </si>
  <si>
    <t xml:space="preserve"> Kudiņa Inta - ģimenes ārsta prakse</t>
  </si>
  <si>
    <t xml:space="preserve"> Kukle Solvita - ģimenes ārsta prakse</t>
  </si>
  <si>
    <t xml:space="preserve"> Kuklis Gundars - ģimenes ārsta un pediatra prakse</t>
  </si>
  <si>
    <t xml:space="preserve"> L.LAGZDIŅAS ĀRSTA PRAKSE, SIA</t>
  </si>
  <si>
    <t xml:space="preserve"> Laimas Jansones ārsta prakse, SIA</t>
  </si>
  <si>
    <t xml:space="preserve"> Laimiņa Gunta - ģimenes ārsta prakse</t>
  </si>
  <si>
    <t xml:space="preserve"> LAURAS RĒRIHAS PRAKSE, Sabiedrība ar ierobežotu atbildību</t>
  </si>
  <si>
    <t xml:space="preserve"> Lauriņa Aija - ģimenes ārsta un arodveselības un arodslimību ārsta prakse</t>
  </si>
  <si>
    <t xml:space="preserve"> Leimane Daiga - ģimenes ārsta un kardiologa prakse</t>
  </si>
  <si>
    <t xml:space="preserve"> Liepa Ingrīda - ģimenes ārsta prakse</t>
  </si>
  <si>
    <t xml:space="preserve"> Liepājas ģimenes veselības centrs, SIA</t>
  </si>
  <si>
    <t xml:space="preserve"> Lipska Rudīte - ģimenes ārsta prakse</t>
  </si>
  <si>
    <t xml:space="preserve"> Lormane Annemarija -ģimenes ārsta prakse</t>
  </si>
  <si>
    <t xml:space="preserve"> Lunde Dzintra -ģimenes ārsta prakse</t>
  </si>
  <si>
    <t xml:space="preserve"> Maijas Petrovas ārsta prakse, Sabiedrība ar ierobežotu atbildību</t>
  </si>
  <si>
    <t xml:space="preserve"> MANS DOKTORĀTS, SIA</t>
  </si>
  <si>
    <t xml:space="preserve"> Matisone Marija - ģimenes ārsta, onkologa ķīmijterapeita un arodveselības un arodslimību ārsta prakse</t>
  </si>
  <si>
    <t xml:space="preserve"> Medeor, SIA</t>
  </si>
  <si>
    <t xml:space="preserve"> Meissana, SIA</t>
  </si>
  <si>
    <t xml:space="preserve"> Meldere Māra - ģimenes ārsta prakse</t>
  </si>
  <si>
    <t xml:space="preserve"> Meženiece Ilga - ģimenes ārsta prakse</t>
  </si>
  <si>
    <t xml:space="preserve"> Miķelsone Ingrīda - ģimenes ārsta un pediatra prakse</t>
  </si>
  <si>
    <t xml:space="preserve"> Mockus Aļģirds - ģimenes ārsta prakse</t>
  </si>
  <si>
    <t xml:space="preserve"> N. Strautmaņa ārsta prakse, SIA</t>
  </si>
  <si>
    <t xml:space="preserve"> Neiberga Baiba - ģimenes ārsta prakse</t>
  </si>
  <si>
    <t xml:space="preserve"> Niedola Ieva - ģimenes ārsta prakse</t>
  </si>
  <si>
    <t xml:space="preserve"> Orinska Baiba - ģimenes ārsta prakse</t>
  </si>
  <si>
    <t xml:space="preserve"> Ostašova Māra - ģimenes ārsta prakse</t>
  </si>
  <si>
    <t xml:space="preserve"> Ozola Ieva - ārsta prakse pediatrijā</t>
  </si>
  <si>
    <t xml:space="preserve"> Ozola Māra - ģimenes ārsta prakse</t>
  </si>
  <si>
    <t xml:space="preserve"> Peremeža Iveta - ģimenes ārsta un pediatra prakse</t>
  </si>
  <si>
    <t xml:space="preserve"> Petrova Inese - ģimenes ārsta un arodveselības un arodslimību ārsta prakse</t>
  </si>
  <si>
    <t xml:space="preserve"> Petrovs Pēteris - ģimenes ārsta prakse</t>
  </si>
  <si>
    <t xml:space="preserve"> Piebalga Anna - ģimenes ārsta un arodveselības un arodslimību ārsta prakse</t>
  </si>
  <si>
    <t xml:space="preserve"> Pikša Rasma - ārsta internista prakse</t>
  </si>
  <si>
    <t xml:space="preserve"> Popova Alla - ģimenes ārsta, internista, imunologa un arodveselības un arodslimību ārsta prakse</t>
  </si>
  <si>
    <t xml:space="preserve"> Poprocka Lelda - ģimenes ārsta prakse</t>
  </si>
  <si>
    <t xml:space="preserve"> Princis Pauls - ģimenes ārsta prakse</t>
  </si>
  <si>
    <t xml:space="preserve"> Pūce Daira - ģimenes ārsta prakse</t>
  </si>
  <si>
    <t xml:space="preserve"> Pūces ģimenes ārsta prakse, SIA</t>
  </si>
  <si>
    <t xml:space="preserve"> Pūpola Daiga - ģimenes ārsta prakse</t>
  </si>
  <si>
    <t xml:space="preserve"> Pūpola Ieva - ģimenes ārsta prakse</t>
  </si>
  <si>
    <t xml:space="preserve"> Pūpola Linda - ģimenes ārsta un pediatra prakse</t>
  </si>
  <si>
    <t xml:space="preserve"> Pūpols Aigars - ģimenes ārsta prakse</t>
  </si>
  <si>
    <t xml:space="preserve"> R.E.L.M., IK</t>
  </si>
  <si>
    <t xml:space="preserve"> RASO prakse, Sabiedrība ar ierobežotu atbildību</t>
  </si>
  <si>
    <t xml:space="preserve"> Ribakova Tatjana - ģimenes ārsta prakse</t>
  </si>
  <si>
    <t xml:space="preserve"> Rolava Videga - ģimenes ārsta, internista un onkologa ķīmijterapeita prakse</t>
  </si>
  <si>
    <t xml:space="preserve"> Rožuleja Aina - ģimenes ārsta un pediatra prakse</t>
  </si>
  <si>
    <t xml:space="preserve"> Ruņģe Mārīte - ģimenes ārsta prakse</t>
  </si>
  <si>
    <t xml:space="preserve"> Rutkovska Diana - ģimenes ārsta prakse</t>
  </si>
  <si>
    <t xml:space="preserve"> RŪTAS EGLĪTES ĢIMENES ĀRSTA PRAKSE, SIA</t>
  </si>
  <si>
    <t xml:space="preserve"> S.Liepiņas ĢĀP, Sabiedrība ar ierobežotu atbildību</t>
  </si>
  <si>
    <t xml:space="preserve"> Salmgrieze Aija - ģimenes ārsta un pediatra prakse</t>
  </si>
  <si>
    <t xml:space="preserve"> SANUS GS, Sabiedrība ar ierobežotu atbildību</t>
  </si>
  <si>
    <t xml:space="preserve"> Sarmītes Opmanes ģimenes ārsta prakse, SIA</t>
  </si>
  <si>
    <t xml:space="preserve"> Sendže Gaļina - ģimenes ārsta prakse</t>
  </si>
  <si>
    <t xml:space="preserve"> Skābarde Andra - ģimenes ārsta un pediatra prakse</t>
  </si>
  <si>
    <t xml:space="preserve"> Smārdes doktorāts, Sabiedrība ar ierobežotu atbildību</t>
  </si>
  <si>
    <t xml:space="preserve"> Smelte Kristīne - ģimenes ārsta prakse</t>
  </si>
  <si>
    <t xml:space="preserve"> Sorokina Tatjana - ģimenes ārsta un arodveselības un arodslimību ārsta prakse</t>
  </si>
  <si>
    <t xml:space="preserve"> Sporāne Evija - ģimenes ārsta prakse</t>
  </si>
  <si>
    <t xml:space="preserve"> Spuriņa Ilze - ārsta prakse pediatrijā</t>
  </si>
  <si>
    <t xml:space="preserve"> Stabulnieks Uldis - ģimenes ārsta prakse</t>
  </si>
  <si>
    <t xml:space="preserve"> Stepanova Vija - ģimenes ārsta un arodveselības un arodslimību ārsta prakse</t>
  </si>
  <si>
    <t xml:space="preserve"> Stepko Zaiga - ģimenes ārsta prakse</t>
  </si>
  <si>
    <t xml:space="preserve"> Svetlanas Sergejenko ģimenes ārsta prakse, SIA</t>
  </si>
  <si>
    <t xml:space="preserve"> Šenbrūna Sarmīte - ģimenes ārsta prakse</t>
  </si>
  <si>
    <t xml:space="preserve"> Ševčuka Olita - ģimenes ārsta prakse</t>
  </si>
  <si>
    <t xml:space="preserve"> Šmite Ieva - ģimenes ārsta prakse</t>
  </si>
  <si>
    <t xml:space="preserve"> Tereško Dzintra - ģimenes ārsta prakse</t>
  </si>
  <si>
    <t xml:space="preserve"> Uldriķe Edīte - ģimenes ārsta prakse</t>
  </si>
  <si>
    <t xml:space="preserve"> Ulmane Olita - ģimenes ārsta prakse</t>
  </si>
  <si>
    <t xml:space="preserve"> Upenieks Ēvalds - ģimenes ārsta prakse</t>
  </si>
  <si>
    <t xml:space="preserve"> Ūdra Ineta - ģimenes ārsta prakse</t>
  </si>
  <si>
    <t xml:space="preserve"> V.Ceikas ārsta prakse, SIA</t>
  </si>
  <si>
    <t xml:space="preserve"> Veinberga Liesma - ģimenes ārsta prakse</t>
  </si>
  <si>
    <t xml:space="preserve"> Ventspils poliklīnika, Pašvaldības SIA</t>
  </si>
  <si>
    <t xml:space="preserve"> Vēmane Monika - ģimenes ārsta un pediatra prakse</t>
  </si>
  <si>
    <t xml:space="preserve"> Vidaja Ilga - ģimenes ārsta prakse</t>
  </si>
  <si>
    <t xml:space="preserve"> Vija Sniedziņa, IK</t>
  </si>
  <si>
    <t xml:space="preserve"> Vilkaste Kārlis - ģimenes ārsta prakse</t>
  </si>
  <si>
    <t xml:space="preserve"> VITAS NORENBERGAS ĢIMENES ĀRSTA PRAKSE, IK</t>
  </si>
  <si>
    <t xml:space="preserve"> Zaigas Rones ģimenes ārsta prakse, SIA</t>
  </si>
  <si>
    <t xml:space="preserve"> Zaļmeža Santa - ģimenes ārsta prakse</t>
  </si>
  <si>
    <t xml:space="preserve"> Zariņa Ļuda - ģimenes ārsta un arodveselības un arodslimību ārsta prakse</t>
  </si>
  <si>
    <t xml:space="preserve"> Zauere Zanda - ģimenes ārsta prakse</t>
  </si>
  <si>
    <t xml:space="preserve"> Zdanovska Gundega - ģimenes ārsta prakse</t>
  </si>
  <si>
    <t xml:space="preserve"> Zeltiņa Līga - ģimenes ārsta un arodveselības un arodslimību ārsta prakse</t>
  </si>
  <si>
    <t xml:space="preserve"> Zibina Benita - ģimenes ārsta prakse</t>
  </si>
  <si>
    <t xml:space="preserve"> Zīle Inese - ģimenes ārsta prakse</t>
  </si>
  <si>
    <t xml:space="preserve"> Zviedrīte Lelde - ģimenes ārsta prakse</t>
  </si>
  <si>
    <t xml:space="preserve"> ABAKS AA, SIA</t>
  </si>
  <si>
    <t xml:space="preserve"> Aglonas doktorāts-S, SIA</t>
  </si>
  <si>
    <t xml:space="preserve"> Amosova Ludmila - ģimenes ārsta prakse</t>
  </si>
  <si>
    <t xml:space="preserve"> Antonova Ludmila - ģimenes ārsta prakse</t>
  </si>
  <si>
    <t xml:space="preserve"> Antonovs Sergejs - ģimenes ārsta prakse</t>
  </si>
  <si>
    <t xml:space="preserve"> Asklēpijs Z, SIA</t>
  </si>
  <si>
    <t xml:space="preserve"> Ārstes Vaivodes prakse Preiļos, SIA</t>
  </si>
  <si>
    <t xml:space="preserve"> Babule Alīna - ģimenes ārsta prakse</t>
  </si>
  <si>
    <t xml:space="preserve"> Baltruševiča Irēna - ģimenes ārsta prakse</t>
  </si>
  <si>
    <t xml:space="preserve"> Baumane Anita - ģimenes ārsta prakse</t>
  </si>
  <si>
    <t xml:space="preserve"> Bicāns Juris -ģimenes ārsta prakse</t>
  </si>
  <si>
    <t xml:space="preserve"> Biserova Gaļina - ģimenes ārsta prakse</t>
  </si>
  <si>
    <t xml:space="preserve"> Bogdanovičs Artūrs - ģimenes ārsta un internista prakse</t>
  </si>
  <si>
    <t xml:space="preserve"> Bojarova Gaļina - ārsta prakse pediatrijā</t>
  </si>
  <si>
    <t xml:space="preserve"> Boroduļins Mihails - ģimenes ārsta prakse</t>
  </si>
  <si>
    <t xml:space="preserve"> Cvetkova Anna - ģimenes ārsta prakse</t>
  </si>
  <si>
    <t xml:space="preserve"> Čaika Natālija - ģimenes ārsta, endokrinologa, arodveselības un arodslimību ārsta prakse</t>
  </si>
  <si>
    <t xml:space="preserve"> Čiekuru Doktorāts, SIA</t>
  </si>
  <si>
    <t xml:space="preserve"> Čivkule Iveta - ģimenes ārsta prakse</t>
  </si>
  <si>
    <t xml:space="preserve"> Daņilova Jeļena - ģimenes ārsta prakse</t>
  </si>
  <si>
    <t xml:space="preserve"> Doroško Ingrīda - ģimenes ārsta prakse</t>
  </si>
  <si>
    <t xml:space="preserve"> Dunavecka Olga - ģimenes ārsta prakse</t>
  </si>
  <si>
    <t xml:space="preserve"> Džeriņa Jevģēnija -ģimenes ārsta prakse</t>
  </si>
  <si>
    <t xml:space="preserve"> Elksniņa Bronislava - ģimenes ārsta prakse</t>
  </si>
  <si>
    <t xml:space="preserve"> ES-ģimenes ārsta prakse, Sabiedrība ar ierobežotu atbildību</t>
  </si>
  <si>
    <t xml:space="preserve"> Fedotova Antoņina - ģimenes ārsta prakse</t>
  </si>
  <si>
    <t xml:space="preserve"> Filimonovs Oļegs - ģimenes ārsta prakse</t>
  </si>
  <si>
    <t xml:space="preserve"> Fjodorova Inga - ģimenes ārsta prakse</t>
  </si>
  <si>
    <t xml:space="preserve"> Grincevičiene Olga - ģimenes ārsta prakse</t>
  </si>
  <si>
    <t xml:space="preserve"> Grinko Anna - ģimenes ārsta prakse</t>
  </si>
  <si>
    <t xml:space="preserve"> Grišāne Ingrīda - ģimenes ārsta prakse</t>
  </si>
  <si>
    <t xml:space="preserve"> Grjazniha Ludmila - ģimenes ārsta prakse</t>
  </si>
  <si>
    <t xml:space="preserve"> Grotkere Iveta - ģimenes ārsta prakse</t>
  </si>
  <si>
    <t xml:space="preserve"> Grunda Darja - ģimenes ārsta prakse</t>
  </si>
  <si>
    <t xml:space="preserve"> Guļtjajeva Irina - ģimenes ārsta prakse</t>
  </si>
  <si>
    <t xml:space="preserve"> Guļtjajeva Svetlana - ģimenes ārsta prakse</t>
  </si>
  <si>
    <t xml:space="preserve"> Hanturova Valentīna - ģimenes ārsta prakse</t>
  </si>
  <si>
    <t xml:space="preserve"> Irēnas Čirko ģimenes ārsta prakse, Sabiedrība ar ierobežotu atbildību</t>
  </si>
  <si>
    <t xml:space="preserve"> Ivanova Iraida - ģimenes ārsta prakse</t>
  </si>
  <si>
    <t xml:space="preserve"> Jačmeņova Tatjana - ģimenes ārsta un pediatra prakse</t>
  </si>
  <si>
    <t xml:space="preserve"> Jefremkins Aleksejs - ģimenes ārsta prakse</t>
  </si>
  <si>
    <t xml:space="preserve"> Jemeļjanova Ludmila - ģimenes ārsta prakse</t>
  </si>
  <si>
    <t xml:space="preserve"> Jerofejeva Jeļena - ģimenes ārsta prakse</t>
  </si>
  <si>
    <t xml:space="preserve"> Juškevičs Juris - ģimenes ārsta prakse</t>
  </si>
  <si>
    <t xml:space="preserve"> Kairiša Silva - ģimenes ārsta prakse</t>
  </si>
  <si>
    <t xml:space="preserve"> Kalniņa Mudīte - ģimenes ārsta prakse</t>
  </si>
  <si>
    <t xml:space="preserve"> Kameņeckis Miroslavs - ģimenes ārsta prakse</t>
  </si>
  <si>
    <t xml:space="preserve"> Keviša-Petuško Jeļena - ģimenes ārsta prakse</t>
  </si>
  <si>
    <t xml:space="preserve"> Kirsanova Ļubova - ģimenes ārsta prakse</t>
  </si>
  <si>
    <t xml:space="preserve"> Kramiča Tatjana - ģimenes ārsta prakse</t>
  </si>
  <si>
    <t xml:space="preserve"> Krasnikova Jeļena - ģimenes ārsta prakse, SIA</t>
  </si>
  <si>
    <t xml:space="preserve"> Krimans Vadims - ģimenes ārsta prakse</t>
  </si>
  <si>
    <t xml:space="preserve"> Krokša Ineta - ģimenes ārsta prakse</t>
  </si>
  <si>
    <t xml:space="preserve"> Kudeiko Inese - ģimenes ārsta prakse</t>
  </si>
  <si>
    <t xml:space="preserve"> Kurator, SIA</t>
  </si>
  <si>
    <t xml:space="preserve"> L.Ņemņasevas ģimenes ārsta un pediatra prakse, Sabiedrība ar ierobežotu atbildību</t>
  </si>
  <si>
    <t xml:space="preserve"> Lapšovs Igors - ģimenes ārsta, internista un manuālās medicīnas metodes prakse</t>
  </si>
  <si>
    <t xml:space="preserve"> Latgales medicīnas centrs, Sabiedrība ar ierobežotu atbildību</t>
  </si>
  <si>
    <t xml:space="preserve"> Leonardova Ļubova - ģimenes ārsta prakse</t>
  </si>
  <si>
    <t xml:space="preserve"> Lidijas Bukeles ĢĀP, Sabiedrība ar ierobežotu atbildību</t>
  </si>
  <si>
    <t xml:space="preserve"> Lioznova Svetlana - ģimenes ārsta prakse</t>
  </si>
  <si>
    <t xml:space="preserve"> ĻUBOVAS BARANOVSKAS ĢIMENES ĀRSTA PRAKSE, SIA</t>
  </si>
  <si>
    <t xml:space="preserve"> Mačuļska Natālija - ģimenes ārsta prakse</t>
  </si>
  <si>
    <t xml:space="preserve"> Malnače Iveta - ģimenes ārsta prakse</t>
  </si>
  <si>
    <t xml:space="preserve"> Marhele Lidija - ģimenes ārsta un arodveselības un arodslimību ārsta prakse</t>
  </si>
  <si>
    <t xml:space="preserve"> Martinova Ligita- ģimenes ārsta prakse</t>
  </si>
  <si>
    <t xml:space="preserve"> Masjulis Vladimirs - ģimenes ārsta prakse</t>
  </si>
  <si>
    <t xml:space="preserve"> Matvejeva Irina - ģimenes ārsta prakse</t>
  </si>
  <si>
    <t xml:space="preserve"> Mārītes Kaļvas ģimenes ārsta prakse, SIA</t>
  </si>
  <si>
    <t xml:space="preserve"> MEDAR, J.Melkera individuālā ārstnieciski-profilaktiskā firma</t>
  </si>
  <si>
    <t xml:space="preserve"> MEDEXPERT PLUS, Sabiedrība ar ierobežotu atbildību</t>
  </si>
  <si>
    <t xml:space="preserve"> Medicīnas centrs Saule, Sabiedrība ar ierobežotu atbildību</t>
  </si>
  <si>
    <t xml:space="preserve"> Menis Dāvids - ģimenes ārsta prakse</t>
  </si>
  <si>
    <t xml:space="preserve"> Meņģiša Lija - ģimenes ārsta prakse</t>
  </si>
  <si>
    <t xml:space="preserve"> Mihailova Svetlana - ģimenes ārsta un pediatra prakse</t>
  </si>
  <si>
    <t xml:space="preserve"> Mikaskina Ingrīda - ģimenes ārsta prakse</t>
  </si>
  <si>
    <t xml:space="preserve"> Milta Inese - ģimenes ārsta prakse</t>
  </si>
  <si>
    <t xml:space="preserve"> Minčenko Valerians- ģimenes ārsta prakse</t>
  </si>
  <si>
    <t xml:space="preserve"> Muhamendrika Jeļena - ģimenes ārsta prakse</t>
  </si>
  <si>
    <t xml:space="preserve"> Muromceva Tatjana - ģimenes ārsta prakse</t>
  </si>
  <si>
    <t xml:space="preserve"> N.Janpaule-ģimenes ārsta prakse, Sabiedrība ar ierobežotu atbildību</t>
  </si>
  <si>
    <t xml:space="preserve"> Nalivaiko Aina- ģimenes ārsta prakse</t>
  </si>
  <si>
    <t xml:space="preserve"> Nesterovs Ivans - ģimenes ārsta prakse</t>
  </si>
  <si>
    <t xml:space="preserve"> Novickis Vitālijs - ģimenes ārsta prakse</t>
  </si>
  <si>
    <t xml:space="preserve"> Novikova Dzintra - ģimenes ārsta prakse</t>
  </si>
  <si>
    <t xml:space="preserve"> Novožilova Jeļena - ģimenes ārsta un arodveselības un arodslimību ārsta prakse</t>
  </si>
  <si>
    <t xml:space="preserve"> Ogorelova Jeļena - ģimenes ārsta prakse</t>
  </si>
  <si>
    <t xml:space="preserve"> OLGAS GOLUBES ĢIMENES ĀRSTA PRAKSE, Sabiedrība ar ierobežotu atbildību</t>
  </si>
  <si>
    <t xml:space="preserve"> Olgas Ratnikovas Ģimenes ārsta prakse, SIA</t>
  </si>
  <si>
    <t xml:space="preserve"> Oļševska Ināra - ģimenes ārsta un zobārsta prakse</t>
  </si>
  <si>
    <t xml:space="preserve"> Orlova Nelija - ģimenes ārsta prakse</t>
  </si>
  <si>
    <t xml:space="preserve"> Orlovs Dmitrijs -ģimenes ārsta prakse</t>
  </si>
  <si>
    <t xml:space="preserve"> Paraščiņaka Silvija - ģimenes ārsta prakse</t>
  </si>
  <si>
    <t xml:space="preserve"> Pastare-Meikališa Ināra -  ģimenes ārsta prakse</t>
  </si>
  <si>
    <t xml:space="preserve"> Pavloviča Anna - ģimenes ārsta prakse</t>
  </si>
  <si>
    <t xml:space="preserve"> Pavro Elīna - ģimenes ārsta prakse</t>
  </si>
  <si>
    <t xml:space="preserve"> Petrāne Irēna - ģimenes ārsta prakse</t>
  </si>
  <si>
    <t xml:space="preserve"> Petrāns Jānis - ģimenes ārsta prakse</t>
  </si>
  <si>
    <t xml:space="preserve"> Petroviča Larisa - ģimenes ārsta un pediatra prakse</t>
  </si>
  <si>
    <t xml:space="preserve"> Petuhova Larisa - ārsta prakse pediatrijā</t>
  </si>
  <si>
    <t xml:space="preserve"> Pogumirskis Jāzeps - ģimenes ārsta un neirologa prakse</t>
  </si>
  <si>
    <t xml:space="preserve"> Požarska Jeļena - ģimenes ārsta prakse</t>
  </si>
  <si>
    <t xml:space="preserve"> Požarskis Anatolijs - ģimenes ārsta, seksologa, seksopatologa un psihoterapeita prakse</t>
  </si>
  <si>
    <t xml:space="preserve"> Procevska Marina - ģimenes ārsta prakse</t>
  </si>
  <si>
    <t xml:space="preserve"> Prokofjeva Antoņina - ģimenes ārsta un arodveselības un arodslimību ārsta prakse</t>
  </si>
  <si>
    <t xml:space="preserve"> Putra Marija - ģimenes ārsta prakse</t>
  </si>
  <si>
    <t xml:space="preserve"> Rjutkinena Svetlana - ģimenes ārsta prakse</t>
  </si>
  <si>
    <t xml:space="preserve"> Rodionova Olga - ģimenes ārsta un arodveselības un arodslimību ārsta prakse</t>
  </si>
  <si>
    <t xml:space="preserve"> Rogaļs Viktors - ģimenes ārsta un  osteorefleksoterapeita prakse</t>
  </si>
  <si>
    <t xml:space="preserve"> Romanovska Regīna - ģimenes ārsta un pediatra prakse</t>
  </si>
  <si>
    <t xml:space="preserve"> Rožnova Ludmila - ģimenes ārsta prakse</t>
  </si>
  <si>
    <t xml:space="preserve"> Ruskulis Anatolijs - ģimenes ārsta prakse</t>
  </si>
  <si>
    <t xml:space="preserve"> Rutka Zinaīda - ģimenes ārsta prakse</t>
  </si>
  <si>
    <t xml:space="preserve"> Rutkovskis Staņislavs - ģimenes ārsta prakse</t>
  </si>
  <si>
    <t xml:space="preserve"> RUŽINAS DOKTORĀTS, Sabiedrība ar ierobežotu atbildību</t>
  </si>
  <si>
    <t xml:space="preserve"> Sardiko Alima - ģimenes ārsta prakse</t>
  </si>
  <si>
    <t xml:space="preserve"> Savicka Gaļina - ģimenes ārsta prakse</t>
  </si>
  <si>
    <t xml:space="preserve"> Sedova Gaļina - ģimenes ārsta prakse</t>
  </si>
  <si>
    <t xml:space="preserve"> Sidorenko Inna - ģimenes ārsta prakse</t>
  </si>
  <si>
    <t xml:space="preserve"> Sidorenko Natālija - ģimenes ārsta un kardiologa prakse</t>
  </si>
  <si>
    <t xml:space="preserve"> Sidorova Nataša - ģimenes ārsta un arodveselības un arodslimību ārsta prakse</t>
  </si>
  <si>
    <t xml:space="preserve"> Sidorovs Viktors - ģimenes ārsta prakse</t>
  </si>
  <si>
    <t xml:space="preserve"> Simonova Irina - ģimenes ārsta prakse</t>
  </si>
  <si>
    <t xml:space="preserve"> Sipoviča Olga - ģimenes ārsta prakse</t>
  </si>
  <si>
    <t xml:space="preserve"> Skaistuma pasaule, Sabiedrība ar ierobežotu atbildību</t>
  </si>
  <si>
    <t xml:space="preserve"> Skrule Agnese - ģimenes ārsta prakse</t>
  </si>
  <si>
    <t xml:space="preserve"> Spīķe Ingrīda - ģimenes ārsta prakse</t>
  </si>
  <si>
    <t xml:space="preserve"> Stare Mirdza - ģimenes ārsta prakse</t>
  </si>
  <si>
    <t xml:space="preserve"> Streļčs Staņislavs - ģimenes ārsta prakse</t>
  </si>
  <si>
    <t xml:space="preserve"> Strode Sandra - ģimenes ārsta prakse</t>
  </si>
  <si>
    <t xml:space="preserve"> Sviklāne Inga - ģimenes ārsta prakse</t>
  </si>
  <si>
    <t xml:space="preserve"> Šatilova Nadežda - ģimenes ārsta prakse</t>
  </si>
  <si>
    <t xml:space="preserve"> Šeršņova Nadežda - ģimenes ārsta prakse</t>
  </si>
  <si>
    <t xml:space="preserve"> Šļubure Mārīte - ģimenes ārsta prakse</t>
  </si>
  <si>
    <t xml:space="preserve"> Šuhtujeva Irina - ģimenes ārsta prakse</t>
  </si>
  <si>
    <t xml:space="preserve"> Taukule Kristīne - ģimenes ārsta prakse</t>
  </si>
  <si>
    <t xml:space="preserve"> Terentjevs Vladimirs - ģimenes ārsta un neirologa prakse</t>
  </si>
  <si>
    <t xml:space="preserve"> Tolmačova Svetlana - ģimenes ārsta prakse</t>
  </si>
  <si>
    <t xml:space="preserve"> Trubena Vita - ģimenes ārsta un pediatra prakse</t>
  </si>
  <si>
    <t xml:space="preserve"> Trušele Gunta- ģimenes ārsta prakse</t>
  </si>
  <si>
    <t xml:space="preserve"> Valeo K, SIA</t>
  </si>
  <si>
    <t xml:space="preserve"> Vaņuševa Tatjana - ģimenes ārsta prakse</t>
  </si>
  <si>
    <t xml:space="preserve"> Vasiļjevs Roberts - ģimenes ārsta prakse</t>
  </si>
  <si>
    <t xml:space="preserve"> Vengreviča Anžella - ģimenes ārsta prakse</t>
  </si>
  <si>
    <t xml:space="preserve"> VIĻĀNU DOKTORĀTS I, Sabiedrība ar ierobežotu atbildību</t>
  </si>
  <si>
    <t xml:space="preserve"> Visockis Jānis - ģimenes ārsta prakse</t>
  </si>
  <si>
    <t xml:space="preserve"> Voicehoviča Jekaterīna - ģimenes ārsta prakse</t>
  </si>
  <si>
    <t xml:space="preserve"> Voicehovičs Pēteris - ģimenes ārsta prakse</t>
  </si>
  <si>
    <t xml:space="preserve"> Vorkale Anita - ģimenes ārsta un arodveselības un arodslimību ārsta prakse</t>
  </si>
  <si>
    <t xml:space="preserve"> Zamjatina Inna - ģimenes ārsta prakse</t>
  </si>
  <si>
    <t xml:space="preserve"> Zariņa Ināra - ģimenes ārsta prakse</t>
  </si>
  <si>
    <t xml:space="preserve"> Zile Elena - ģimenes ārsta prakse</t>
  </si>
  <si>
    <t xml:space="preserve"> Zīmele Emīlija - ģimenes ārsta prakse</t>
  </si>
  <si>
    <t xml:space="preserve"> Zjablikova Elen - ģimenes ārsta un arodveselības un arodslimību ārsta prakse</t>
  </si>
  <si>
    <t xml:space="preserve"> A. Kraules ģimenes ārsta prakse, SIA</t>
  </si>
  <si>
    <t xml:space="preserve"> A. Līberes ārsta prakse, Sabiedrība ar ierobežotu atbildību</t>
  </si>
  <si>
    <t xml:space="preserve"> Adamova-Krastiņa Maija - ģimenes ārsta prakse</t>
  </si>
  <si>
    <t xml:space="preserve"> Adītāja Jolanta -ģimenes ārsta prakse</t>
  </si>
  <si>
    <t xml:space="preserve"> Adoria, Sabiedrība ar ierobežotu atbildību</t>
  </si>
  <si>
    <t xml:space="preserve"> Aganova Regīna - ģimenes ārsta prakse</t>
  </si>
  <si>
    <t xml:space="preserve"> Agarelovs Vadims -  ģimenes ārsta prakse</t>
  </si>
  <si>
    <t xml:space="preserve"> Agbobli Ruta - ģimenes ārsta prakse</t>
  </si>
  <si>
    <t xml:space="preserve"> Aions, SIA</t>
  </si>
  <si>
    <t xml:space="preserve"> Aizikoviča Jeļena - ģimenes ārsta prakse</t>
  </si>
  <si>
    <t xml:space="preserve"> Aldersone Aizeneta - ģimenes ārsta prakse</t>
  </si>
  <si>
    <t xml:space="preserve"> Aleksandrova Natālija - ģimenes ārsta prakse</t>
  </si>
  <si>
    <t xml:space="preserve"> Alises Nicmanes ģimenes ārsta prakse, Sabiedrība ar ierobežotu atbildību</t>
  </si>
  <si>
    <t xml:space="preserve"> ALSMED, SIA</t>
  </si>
  <si>
    <t xml:space="preserve"> Andersone Inese - ģimenes ārsta prakse</t>
  </si>
  <si>
    <t xml:space="preserve"> Andreja Sazoņika ģimenes ārsta prakse, Sabiedrība ar ierobežotu atbildību</t>
  </si>
  <si>
    <t xml:space="preserve"> Anetes Urķes ģimenes ārsta prakse, SIA</t>
  </si>
  <si>
    <t xml:space="preserve"> Angel Plus, Sabiedrība ar ierobežotu atbildību</t>
  </si>
  <si>
    <t xml:space="preserve"> ANJE, SIA</t>
  </si>
  <si>
    <t xml:space="preserve"> Anna Bertones ģimenes ārsta prakse, SIA</t>
  </si>
  <si>
    <t xml:space="preserve"> AP MED, Sabiedrība ar ierobežotu atbildību</t>
  </si>
  <si>
    <t xml:space="preserve"> APG project, Sabiedrība ar ierobežotu atbildību</t>
  </si>
  <si>
    <t xml:space="preserve"> Apinīte Ilze - ģimenes ārsta prakse</t>
  </si>
  <si>
    <t xml:space="preserve"> Armandas Skrickas ģimenes ārsta prakse, Sabiedrība ar ierobežotu atbildību</t>
  </si>
  <si>
    <t xml:space="preserve"> ARMONIA HEALTH, SIA</t>
  </si>
  <si>
    <t xml:space="preserve"> ArST prof, SIA</t>
  </si>
  <si>
    <t xml:space="preserve"> ARST-L, SIA</t>
  </si>
  <si>
    <t xml:space="preserve"> Astafjeva Veronika - ģimenes ārsta prakse</t>
  </si>
  <si>
    <t xml:space="preserve"> Astrīdas Kalnāres ģimenes ārstes prakse, Sabiedrība ar ierobežotu atbildību</t>
  </si>
  <si>
    <t xml:space="preserve"> Astrīdas Marčenokas ģimenes ārstes prakse, SIA</t>
  </si>
  <si>
    <t xml:space="preserve"> AT MED, SIA</t>
  </si>
  <si>
    <t xml:space="preserve"> Atpile Elita - ģimenes ārsta prakse</t>
  </si>
  <si>
    <t xml:space="preserve"> Averina Svetlana - ģimenes ārsta un internista prakse</t>
  </si>
  <si>
    <t xml:space="preserve"> Ažipa Tatjana - ģimenes ārsta prakse</t>
  </si>
  <si>
    <t xml:space="preserve"> Ā.Ancānes ģimenes ārsta prakse, SIA</t>
  </si>
  <si>
    <t xml:space="preserve"> Āne Ausma - ģimenes ārsta prakse</t>
  </si>
  <si>
    <t xml:space="preserve"> Ārsta Nams, Sabiedrība ar ierobežotu atbildību</t>
  </si>
  <si>
    <t xml:space="preserve"> ĀRSTES I.RAČINSKAS PRIVĀTPRAKSE, Irinas Račinskas Rīgas individuālais uzņēmums medicīniskā firma</t>
  </si>
  <si>
    <t xml:space="preserve"> Ārstes Mudītes Zvaigznes prakse, SIA</t>
  </si>
  <si>
    <t xml:space="preserve"> Ārsts TM, Sabiedrība ar ierobežotu atbildību</t>
  </si>
  <si>
    <t xml:space="preserve"> Ārstu prakse "Mazcena 21", Sabiedrība ar ierobežotu atbildību</t>
  </si>
  <si>
    <t xml:space="preserve"> Ārstu privātprakse "SVĪRE PLUS", Sabiedrība ar ierobežotu atbildību</t>
  </si>
  <si>
    <t xml:space="preserve"> Babicka Vija - ģimenes ārsta prakse</t>
  </si>
  <si>
    <t xml:space="preserve"> Baldiņa Maija - ģimenes ārsta prakse</t>
  </si>
  <si>
    <t xml:space="preserve"> Balmane Margarita - ģimenes ārsta prakse</t>
  </si>
  <si>
    <t xml:space="preserve"> Baložu doktorāts, SIA</t>
  </si>
  <si>
    <t xml:space="preserve"> Baumane Maija - ģimenes ārsta prakse</t>
  </si>
  <si>
    <t xml:space="preserve"> Bažbauere Ināra - ģimenes ārsta prakse</t>
  </si>
  <si>
    <t xml:space="preserve"> Beijere Līga - ģimenes ārsta prakse</t>
  </si>
  <si>
    <t xml:space="preserve"> Bekker medical, SIA</t>
  </si>
  <si>
    <t xml:space="preserve"> Beķe Gundega - ģimenes ārsta prakse</t>
  </si>
  <si>
    <t xml:space="preserve"> Beļēviča Ināra - ģimenes ārsta prakse</t>
  </si>
  <si>
    <t xml:space="preserve"> Bergmane Ilze - ģimenes ārsta prakse</t>
  </si>
  <si>
    <t xml:space="preserve"> Berkoviča Irina - ģimenes ārsta prakse</t>
  </si>
  <si>
    <t xml:space="preserve"> Berķe-Berga Laimdota - ģimenes ārsta prakse</t>
  </si>
  <si>
    <t xml:space="preserve"> Berliņa Vita - ģimenes ārsta prakse</t>
  </si>
  <si>
    <t xml:space="preserve"> Bernāne Anna Vilhelmīne - ārsta prakse pediatrijā</t>
  </si>
  <si>
    <t xml:space="preserve"> Bessudnova Ludmila - ģimenes ārsta prakse</t>
  </si>
  <si>
    <t xml:space="preserve"> Bērsone Līga - ģimenes ārsta prakse</t>
  </si>
  <si>
    <t xml:space="preserve"> Bērziņa Valda - ģimenes ārsta prakse</t>
  </si>
  <si>
    <t xml:space="preserve"> Bērziņa Vēsma - ģimenes ārsta prakse</t>
  </si>
  <si>
    <t xml:space="preserve"> Bērziņa Zane - ģimenes ārsta prakse</t>
  </si>
  <si>
    <t xml:space="preserve"> Bērziņš Aivars - ģimenes ārsta prakse</t>
  </si>
  <si>
    <t xml:space="preserve"> Birzniece-Bērziņa Kristīne - ģimenes ārsta prakse</t>
  </si>
  <si>
    <t xml:space="preserve"> Blaua Silva - ģimenes ārsta prakse</t>
  </si>
  <si>
    <t xml:space="preserve"> Blāze Dana - ģimenes ārsta prakse</t>
  </si>
  <si>
    <t xml:space="preserve"> Bogdanova Gaļina - ģimenes ārsta prakse</t>
  </si>
  <si>
    <t xml:space="preserve"> Bondare Krista - ģimenes ārsta prakse</t>
  </si>
  <si>
    <t xml:space="preserve"> Bordovskis Jurijs - ģimenes ārsta prakse</t>
  </si>
  <si>
    <t xml:space="preserve"> Boroviks Dmitrijs - ģimenes ārsta prakse</t>
  </si>
  <si>
    <t xml:space="preserve"> Breča Ilze - ģimenes ārsta un pediatra prakse</t>
  </si>
  <si>
    <t xml:space="preserve"> Briede Inese - ģimenes ārsta prakse</t>
  </si>
  <si>
    <t xml:space="preserve"> Broka Zane - ģimenes ārsta prakse</t>
  </si>
  <si>
    <t xml:space="preserve"> Brūkle Līga - ģimenes ārsta prakse</t>
  </si>
  <si>
    <t xml:space="preserve"> Bubenko Ludmila - ģimenes ārsta prakse</t>
  </si>
  <si>
    <t xml:space="preserve"> Bubins Igors - ģimenes ārsta prakse</t>
  </si>
  <si>
    <t xml:space="preserve"> Buldakova Nataļja - ģimenes ārsta prakse</t>
  </si>
  <si>
    <t xml:space="preserve"> Bulduru Doktorāts, Sabiedrība ar ierobežotu atbildību</t>
  </si>
  <si>
    <t xml:space="preserve"> Burova Leonora - ģimenes ārsta prakse</t>
  </si>
  <si>
    <t xml:space="preserve"> Celmiņa Ināra - ģimenes ārsta prakse</t>
  </si>
  <si>
    <t xml:space="preserve"> Centrālais doktorāts, Sabiedrība ar ierobežotu atbildību</t>
  </si>
  <si>
    <t xml:space="preserve"> Ceriņa Iveta - ģimenes ārsta prakse</t>
  </si>
  <si>
    <t xml:space="preserve"> Cibule Dace - ģimenes ārsta un internista prakse</t>
  </si>
  <si>
    <t xml:space="preserve"> Cingele Aija - ģimenes ārsta prakse</t>
  </si>
  <si>
    <t xml:space="preserve"> Cvetkova Viktorija - ģimenes ārsta prakse</t>
  </si>
  <si>
    <t xml:space="preserve"> Čodere Edīte - ģimenes ārsta prakse</t>
  </si>
  <si>
    <t xml:space="preserve"> Čubukova Irina - ģimenes ārsta prakse</t>
  </si>
  <si>
    <t xml:space="preserve"> Čukurs Āris - ģimenes ārsta prakse</t>
  </si>
  <si>
    <t xml:space="preserve"> Čurilova Tatjana - ģimenes ārsta prakse</t>
  </si>
  <si>
    <t xml:space="preserve"> D. Ļūļes ārsta prakse, Sabiedrība ar ierobežotu atbildību</t>
  </si>
  <si>
    <t xml:space="preserve"> D.Pakalniņas Ģimenes ārsta prakse, Sabiedrība ar ierobežotu atbildību</t>
  </si>
  <si>
    <t xml:space="preserve"> D.Pastares prakse, Sabiedrība ar ierobežotu atbildību</t>
  </si>
  <si>
    <t xml:space="preserve"> Daces Tuzikas ārsta prakse, Sabiedrība ar ierobežotu atbildību</t>
  </si>
  <si>
    <t xml:space="preserve"> Dagnijas Purlīces ģimenes ārsta prakse, Sabiedrība ar ierobežotu atbildību</t>
  </si>
  <si>
    <t xml:space="preserve"> Daigas Āboltiņas ģimenes ārsta prakse, Sabiedrība ar ierobežotu atbildību</t>
  </si>
  <si>
    <t xml:space="preserve"> Dakteres Spēlītes ārsta prakse, Sabiedrība ar ierobežotu atbildību</t>
  </si>
  <si>
    <t xml:space="preserve"> DAKTERIS, Sabiedrība ar ierobežotu atbildību</t>
  </si>
  <si>
    <t xml:space="preserve"> Demčenkova Ņina - ģimenes ārsta prakse</t>
  </si>
  <si>
    <t xml:space="preserve"> Demidova Larisa - ģimenes ārsta prakse</t>
  </si>
  <si>
    <t xml:space="preserve"> Dimenšteins Pāvels - ģimenes ārsta prakse</t>
  </si>
  <si>
    <t xml:space="preserve"> Ditas Zeltiņas ārsta prakse, SIA</t>
  </si>
  <si>
    <t xml:space="preserve"> Dīriņa Vija - ģimenes ārsta prakse</t>
  </si>
  <si>
    <t xml:space="preserve"> DOKTORĀTS "BERĢI", SIA</t>
  </si>
  <si>
    <t xml:space="preserve"> DOKTORĀTS ANIMA, Sabiedrība ar ierobežotu atbildību</t>
  </si>
  <si>
    <t xml:space="preserve"> Dombrovska Ineta - ģimenes ārsta un pediatra prakse</t>
  </si>
  <si>
    <t xml:space="preserve"> Doncova Valentīna - ģimenes ārsta prakse</t>
  </si>
  <si>
    <t xml:space="preserve"> Dr. A.Šmitiņas privātprakse, SIA</t>
  </si>
  <si>
    <t xml:space="preserve"> Dr. I.Bergas veselības &amp; konsultāciju centrs, SIA</t>
  </si>
  <si>
    <t xml:space="preserve"> Dr. Ilzes Leimanes ģimenes ārstes prakse, SIA</t>
  </si>
  <si>
    <t xml:space="preserve"> Dr. Jūlija Lazutina, SIA</t>
  </si>
  <si>
    <t xml:space="preserve"> Dr.Aļonas prakse, Sabiedrība ar ierobežotu atbildību</t>
  </si>
  <si>
    <t xml:space="preserve"> Draška Rita - ģimenes ārsta prakse</t>
  </si>
  <si>
    <t xml:space="preserve"> Drēmane Liene - ģimenes ārsta prakse</t>
  </si>
  <si>
    <t xml:space="preserve"> Dundure Anita - ģimenes ārsta prakse</t>
  </si>
  <si>
    <t xml:space="preserve"> Dzene Sanita - ģimenes ārsta prakse</t>
  </si>
  <si>
    <t xml:space="preserve"> Dziedniecība, Sabiedrība ar ierobežotu atbildību</t>
  </si>
  <si>
    <t xml:space="preserve"> Dziļuma Ilze - ģimenes ārsta prakse</t>
  </si>
  <si>
    <t xml:space="preserve"> Edītes Krūmiņas ģimenes ārsta prakse, Sabiedrība ar ierobežotu atbildību</t>
  </si>
  <si>
    <t xml:space="preserve"> Eglīte Vilhelmīne - ģimenes ārsta prakse</t>
  </si>
  <si>
    <t xml:space="preserve"> Eihmane Inta - ģimenes ārsta prakse</t>
  </si>
  <si>
    <t xml:space="preserve"> Elksne Ināra - ģimenes ārsta prakse</t>
  </si>
  <si>
    <t xml:space="preserve"> Elksne Livija - ģimenes ārsta prakse</t>
  </si>
  <si>
    <t xml:space="preserve"> Ellas Šatalovas ģimenes ārsta un pediatra prakse, SIA</t>
  </si>
  <si>
    <t xml:space="preserve"> ESI SPIRGTS, SIA</t>
  </si>
  <si>
    <t xml:space="preserve"> Farafonova Marina - ģimenes ārsta prakse</t>
  </si>
  <si>
    <t xml:space="preserve"> Fjodorova Natalija - ģimenes ārsta prakse</t>
  </si>
  <si>
    <t xml:space="preserve"> Fotiadu Nataļja - ģimenes ārsta prakse</t>
  </si>
  <si>
    <t xml:space="preserve"> Fradinas Tatjanas ģimenes ārsta prakse, SIA</t>
  </si>
  <si>
    <t xml:space="preserve"> Freibergs Aivars - ģimenes ārsta prakse</t>
  </si>
  <si>
    <t xml:space="preserve"> Freimane Liene - ģimenes ārsta prakse</t>
  </si>
  <si>
    <t xml:space="preserve"> Freimanis Ilārs - ģimenes ārsta prakse</t>
  </si>
  <si>
    <t xml:space="preserve"> Frīdenberga Aslēra - ģimenes ārsta prakse</t>
  </si>
  <si>
    <t xml:space="preserve"> Frīdvalde Anita - ģimenes ārsta prakse</t>
  </si>
  <si>
    <t xml:space="preserve"> Frolova Tatjana  - ģimenes ārsta un pediatra prakse</t>
  </si>
  <si>
    <t xml:space="preserve"> G.Veides ģimenes ārsta prakse, SIA</t>
  </si>
  <si>
    <t xml:space="preserve"> Gacka Anda - ģimenes ārsta prakse</t>
  </si>
  <si>
    <t xml:space="preserve"> Gailīte Agita - ģimenes ārsta prakse</t>
  </si>
  <si>
    <t xml:space="preserve"> Ganus Anita - ģimenes ārsta prakse</t>
  </si>
  <si>
    <t xml:space="preserve"> Ganus Imants - ģimenes ārsta prakse</t>
  </si>
  <si>
    <t xml:space="preserve"> Geletko Tatjana - ģimenes ārsta prakse</t>
  </si>
  <si>
    <t xml:space="preserve"> GEMMA doktorāts, SIA</t>
  </si>
  <si>
    <t xml:space="preserve"> Gerasimova Ella - ģimenes ārsta prakse</t>
  </si>
  <si>
    <t xml:space="preserve"> Gizatullina Nataļja - ģimenes ārsta prakse</t>
  </si>
  <si>
    <t xml:space="preserve"> Gončarova Larisa  - ģimenes ārsta prakse</t>
  </si>
  <si>
    <t xml:space="preserve"> Gosteva Inga - ģimenes ārsta prakse</t>
  </si>
  <si>
    <t xml:space="preserve"> Greditors Harijs - ģimenes ārsta un internista prakse</t>
  </si>
  <si>
    <t xml:space="preserve"> Gredzena Aija - ģimenes ārsta prakse</t>
  </si>
  <si>
    <t xml:space="preserve"> Grigorenko Nataļja - ģimenes ārsta un arodveselības un arodslimību ārsta prakse</t>
  </si>
  <si>
    <t xml:space="preserve"> Griņa Nataļja - ģimenes ārsta un pediatra prakse</t>
  </si>
  <si>
    <t xml:space="preserve"> Grīga Gita - ģimenes ārsta prakse</t>
  </si>
  <si>
    <t xml:space="preserve"> Grīnhofa Zaiga - ģimenes ārsta prakse</t>
  </si>
  <si>
    <t xml:space="preserve"> Grīviņa Gita - ģimenes ārsta prakse</t>
  </si>
  <si>
    <t xml:space="preserve"> GSM Medical, SIA</t>
  </si>
  <si>
    <t xml:space="preserve"> Gubska Žanna - ģimenes ārsta prakse</t>
  </si>
  <si>
    <t xml:space="preserve"> Gulbis Raitis - ģimenes ārsta prakse</t>
  </si>
  <si>
    <t xml:space="preserve"> Guntas Āboltiņas ģimenes ārsta prakse, Sabiedrība ar ierobežotu atbildību</t>
  </si>
  <si>
    <t xml:space="preserve"> Guste Maija - ģimenes ārsta prakse</t>
  </si>
  <si>
    <t xml:space="preserve"> ĢAP Iveta Skurule, Sabiedrība ar ierobežotu atbildību</t>
  </si>
  <si>
    <t xml:space="preserve"> Ģēģere Vineta -ģimenes ārsta prakse</t>
  </si>
  <si>
    <t xml:space="preserve"> Ģimenes ārsta Andra Baumaņa prakse, SIA</t>
  </si>
  <si>
    <t xml:space="preserve"> ĢIMENES ĀRSTA ANDRA LASMAŅA KLĪNIKA "ALMA", Sabiedrība ar ierobežotu atbildību</t>
  </si>
  <si>
    <t xml:space="preserve"> ĢIMENES ĀRSTA PRAKSE, Sabiedrība ar ierobežotu atbildību</t>
  </si>
  <si>
    <t xml:space="preserve"> Ģimenes ārstu doktorāts, SIA</t>
  </si>
  <si>
    <t xml:space="preserve"> ĢIMENES ĀRSTU PRAKSE, Sabiedrība ar ierobežotu atbildību</t>
  </si>
  <si>
    <t xml:space="preserve"> Ģimenes ārstu prakse-DK, Sabiedrība ar ierobežotu atbildību</t>
  </si>
  <si>
    <t xml:space="preserve"> Haričeva Valērija - ģimenes ārsta prakse</t>
  </si>
  <si>
    <t xml:space="preserve"> Harmonija Plus, SIA</t>
  </si>
  <si>
    <t xml:space="preserve"> Hedvigas Kronbergas ģimenes ārsta prakse, SIA</t>
  </si>
  <si>
    <t xml:space="preserve"> Homenko Aleksandra - ģimenes ārsta prakse</t>
  </si>
  <si>
    <t xml:space="preserve"> Hudina Vera - ārsta internista prakse</t>
  </si>
  <si>
    <t xml:space="preserve"> I. Menisa ģimenes ārsta prakse, Sabiedrība ar ierobežotu atbildību</t>
  </si>
  <si>
    <t xml:space="preserve"> I. Smirnovas ārsta prakse, SIA</t>
  </si>
  <si>
    <t xml:space="preserve"> I. Timčenko ģimenes ārsta prakse, SIA</t>
  </si>
  <si>
    <t xml:space="preserve"> I. Veinbergas ģimenes ārsta prakse, Sabiedrība ar ierobežotu atbildību</t>
  </si>
  <si>
    <t xml:space="preserve"> I.Dūces ārsta privātprakse, Sabiedrība ar ierobežotu atbildību</t>
  </si>
  <si>
    <t xml:space="preserve"> I.Kuģes ģimenes ārsta prakse, Sabiedrība ar ierobežotu atbildību</t>
  </si>
  <si>
    <t xml:space="preserve"> I.Laizānes ārsta prakse, Sabiedrība ar ierobežotu atbildību</t>
  </si>
  <si>
    <t xml:space="preserve"> I.Lielkalnes ģimenes ārsta prakse, SIA</t>
  </si>
  <si>
    <t xml:space="preserve"> Iekšlietu ministrijas poliklīnika, Valsts sabiedrība ar ierobežotu atbildību</t>
  </si>
  <si>
    <t xml:space="preserve"> Ilvas Gailumas ģimenes ārsta prakse, SIA</t>
  </si>
  <si>
    <t xml:space="preserve"> Ilzes Āboliņas ārsta prakse, SIA</t>
  </si>
  <si>
    <t xml:space="preserve"> Ilzes Jākobsones ģimenes ārsta prakse, Sabiedrība ar ierobežotu atbildību</t>
  </si>
  <si>
    <t xml:space="preserve"> Ilzes Silanžas ārsta prakse, SIA</t>
  </si>
  <si>
    <t xml:space="preserve"> Ilzes Skujas Ģimenes ārsta prakse, Sabiedrība ar ierobežotu atbildību</t>
  </si>
  <si>
    <t xml:space="preserve"> Indras Mukānes ģimenes ārsta prakse, Sabiedrība ar ierobežotu atbildību</t>
  </si>
  <si>
    <t xml:space="preserve"> Indrāne Inga - ģimenes ārsta prakse</t>
  </si>
  <si>
    <t xml:space="preserve"> Indrāne Maira - ģimenes ārsta prakse</t>
  </si>
  <si>
    <t xml:space="preserve"> Ineses Rabkevičas ārsta prakse, SIA</t>
  </si>
  <si>
    <t xml:space="preserve"> Ingara Burlaka ģimenes ārsta prakse, Sabiedrība ar ierobežotu atbildību</t>
  </si>
  <si>
    <t xml:space="preserve"> Ingas Namavires ģimenes ārsta prakse, Sabiedrība ar ierobežotu atbildību</t>
  </si>
  <si>
    <t xml:space="preserve"> INGAS ŽĪGURES ĀRSTA PRAKSE, IK</t>
  </si>
  <si>
    <t xml:space="preserve"> Intas Freimanes ģimenes ārsta prakse, SIA</t>
  </si>
  <si>
    <t xml:space="preserve"> Irinas Lazarevas ģimenes ārsta prakse, Sabiedrība ar ierobežotu atbildību</t>
  </si>
  <si>
    <t xml:space="preserve"> Isakoviča Žaneta - ģimenes ārsta prakse</t>
  </si>
  <si>
    <t xml:space="preserve"> Ivetas Feldmanes ģimenes ārsta prakse, IK</t>
  </si>
  <si>
    <t xml:space="preserve"> Ivetas Vīksnes ģimenes ārsta prakse, Sabiedrība ar ierobežotu atbildību</t>
  </si>
  <si>
    <t xml:space="preserve"> J.Gulbes ģimenes ārsta prakse, Sabiedrība ar ierobežotu atbildību</t>
  </si>
  <si>
    <t xml:space="preserve"> Jakupova Jeļena - ģimenes ārsta prakse</t>
  </si>
  <si>
    <t xml:space="preserve"> JanaMed, SIA</t>
  </si>
  <si>
    <t xml:space="preserve"> Jansone Anita - ģimenes ārsta prakse</t>
  </si>
  <si>
    <t xml:space="preserve"> Jaudzeme Oksana - ģimenes ārsta prakse</t>
  </si>
  <si>
    <t xml:space="preserve"> Jaunķiķe Vineta - ģimenes ārsta prakse</t>
  </si>
  <si>
    <t xml:space="preserve"> Jāvalde Gunta - ģimenes ārsta prakse</t>
  </si>
  <si>
    <t xml:space="preserve"> Jekaterinas Gerķes ģimenes ārsta prakse, SIA</t>
  </si>
  <si>
    <t xml:space="preserve"> Jevčuka Natālija - ģimenes ārsta prakse</t>
  </si>
  <si>
    <t xml:space="preserve"> Jevgeņijas Soboļevskas ģimenes ārsta prakse, Sabiedrība ar ierobežotu atbildību</t>
  </si>
  <si>
    <t xml:space="preserve"> Junkina Olga - ģimenes ārsta prakse</t>
  </si>
  <si>
    <t xml:space="preserve"> Jutas Ošenieces ģimenes ārsta prakse, SIA</t>
  </si>
  <si>
    <t xml:space="preserve"> Jūlijas Balandinas ģimenes ārsta prakse, SIA</t>
  </si>
  <si>
    <t xml:space="preserve"> K.Zivtiņas ārsta prakse, Sabiedrība ar ierobežotu atbildību</t>
  </si>
  <si>
    <t xml:space="preserve"> Kackeviča Ludmila - ģimenes ārsta prakse</t>
  </si>
  <si>
    <t xml:space="preserve"> Kalēja Sarmīte - ģimenes ārsta prakse</t>
  </si>
  <si>
    <t xml:space="preserve"> Kalniņa Ināra - ģimenes ārsta prakse</t>
  </si>
  <si>
    <t xml:space="preserve"> Kalniņš Aldis - ģimenes ārsta prakse</t>
  </si>
  <si>
    <t xml:space="preserve"> Kaļinkina Galija - ģimenes ārsta prakse</t>
  </si>
  <si>
    <t xml:space="preserve"> Kaļinkina Iļmira - ģimenes ārsta prakse</t>
  </si>
  <si>
    <t xml:space="preserve"> Kaļiņina Gaļina - ģimenes ārsta prakse</t>
  </si>
  <si>
    <t xml:space="preserve"> Kaļita Nadežda - ģimenes ārsta prakse</t>
  </si>
  <si>
    <t xml:space="preserve"> Kaņepe Karīna - ģimenes ārsta prakse</t>
  </si>
  <si>
    <t xml:space="preserve"> Karlsone Aija - ģimenes ārsta prakse</t>
  </si>
  <si>
    <t xml:space="preserve"> Kasačova Gaļina - ģimenes ārsta prakse</t>
  </si>
  <si>
    <t xml:space="preserve"> Katedra, Sabiedrība ar ierobežotu atbildību</t>
  </si>
  <si>
    <t xml:space="preserve"> Kauguru veselības centrs, Pašvaldības sabiedrība ar ierobežotu atbildību</t>
  </si>
  <si>
    <t xml:space="preserve"> Kavejeva Aļfija - ģimenes ārsta prakse</t>
  </si>
  <si>
    <t xml:space="preserve"> Kazarjana Anželika - ģimenes ārsta prakse</t>
  </si>
  <si>
    <t xml:space="preserve"> Kārkliņa Indra - ģimenes ārsta prakse</t>
  </si>
  <si>
    <t xml:space="preserve"> Kerēvica Ārija - ģimenes ārsta prakse</t>
  </si>
  <si>
    <t xml:space="preserve"> Kiršfelde Agita - ģimenes ārsta prakse</t>
  </si>
  <si>
    <t xml:space="preserve"> Klauberga Aija - ģimenes ārsta prakse</t>
  </si>
  <si>
    <t xml:space="preserve"> Kondratova Aija -  ģimenes ārsta prakse</t>
  </si>
  <si>
    <t xml:space="preserve"> Kormiļicina Gaļina - ģimenes ārsta prakse</t>
  </si>
  <si>
    <t xml:space="preserve"> Korņejeva Tatjana - ģimenes ārsta prakse</t>
  </si>
  <si>
    <t xml:space="preserve"> Koršunova Tatjana - ģimenes ārsta un pediatra prakse</t>
  </si>
  <si>
    <t xml:space="preserve"> Kozaka Nataļja - ģimenes ārsta prakse</t>
  </si>
  <si>
    <t xml:space="preserve"> Kozicka Jeļena - ģimenes ārsta prakse</t>
  </si>
  <si>
    <t xml:space="preserve"> Kozinda Ilze - ģimenes ārsta prakse</t>
  </si>
  <si>
    <t xml:space="preserve"> Krastiņa Inese - ģimenes ārsta prakse</t>
  </si>
  <si>
    <t xml:space="preserve"> Krimuldas doktorāts, Sabiedrība ar ierobežotu atbildību</t>
  </si>
  <si>
    <t xml:space="preserve"> Krustiņa Daiga - ģimenes ārsta prakse</t>
  </si>
  <si>
    <t xml:space="preserve"> KSB Doktorāts, SIA</t>
  </si>
  <si>
    <t xml:space="preserve"> Kuble Ilze - ģimenes ārsta prakse</t>
  </si>
  <si>
    <t xml:space="preserve"> Kudojare Natālija-ģimenes ārsta prakse, SIA</t>
  </si>
  <si>
    <t xml:space="preserve"> Kudrjavceva Jeļena - ģimenes ārsta un osteopāta prakse</t>
  </si>
  <si>
    <t xml:space="preserve"> Kudule Laila - ģimenes ārsta prakse</t>
  </si>
  <si>
    <t xml:space="preserve"> Kukurāne Skaidrīte - ģimenes ārsta prakse</t>
  </si>
  <si>
    <t xml:space="preserve"> Kulišovs Ignatijs - ģimenes ārsta prakse</t>
  </si>
  <si>
    <t xml:space="preserve"> Kunstberga Elga - ģimenes ārsta prakse</t>
  </si>
  <si>
    <t xml:space="preserve"> Kurbanova Daina - ģimenes ārsta un pediatra prakse</t>
  </si>
  <si>
    <t xml:space="preserve"> Kuzmane Astrīda - ģimenes ārsta prakse</t>
  </si>
  <si>
    <t xml:space="preserve"> Kuzņecova Nataļja - ģimenes ārsta prakse</t>
  </si>
  <si>
    <t xml:space="preserve"> Ķēniņa Indra - ģimenes ārsta prakse</t>
  </si>
  <si>
    <t xml:space="preserve"> Ķērpe Dzintra - ģimenes ārsta prakse</t>
  </si>
  <si>
    <t xml:space="preserve"> Ķirkuma Aija - ģimenes ārsta prakse</t>
  </si>
  <si>
    <t xml:space="preserve"> L.Lejiņas ģimenes ārsta prakse, Sabiedrība ar ierobežotu atbildību</t>
  </si>
  <si>
    <t xml:space="preserve"> L.Petražickas Doktorāts, SIA</t>
  </si>
  <si>
    <t xml:space="preserve"> Lagzdiņa Dina - ģimenes ārsta prakse</t>
  </si>
  <si>
    <t xml:space="preserve"> LAIMAS PRAKSE, SIA</t>
  </si>
  <si>
    <t xml:space="preserve"> Langina Evita - ģimenes ārsta prakse</t>
  </si>
  <si>
    <t xml:space="preserve"> Lankrete Sandra -ģimenes ārsta prakse</t>
  </si>
  <si>
    <t xml:space="preserve"> Lapa Daina - ģimenes ārsta un arodveselības un arodslimību ārsta prakse</t>
  </si>
  <si>
    <t xml:space="preserve"> Lapiņa Santa - ģimenes ārsta prakse</t>
  </si>
  <si>
    <t xml:space="preserve"> Larisas Zaharovas ģimenes ārsta un pediatra prakse, SIA</t>
  </si>
  <si>
    <t xml:space="preserve"> LAROMED, SIA</t>
  </si>
  <si>
    <t xml:space="preserve"> Latiševa Tamāra -ģimenes ārsta prakse</t>
  </si>
  <si>
    <t xml:space="preserve"> Latkovska Ingrīda - ģimenes ārsta prakse</t>
  </si>
  <si>
    <t xml:space="preserve"> Latvijas Jūras medicīnas centrs, Akciju sabiedrība</t>
  </si>
  <si>
    <t xml:space="preserve"> Lauras Veides ģimenes ārsta prakse, SIA</t>
  </si>
  <si>
    <t xml:space="preserve"> Lazdāne Margerita - ģimenes ārsta prakse</t>
  </si>
  <si>
    <t xml:space="preserve"> Leškoviča Antoņina - ģimenes ārsta prakse</t>
  </si>
  <si>
    <t xml:space="preserve"> LIDIJAS LAGANOVSKAS ĢIMENES ĀRSTA PRAKSE, SIA</t>
  </si>
  <si>
    <t xml:space="preserve"> Lielause Gerda - ģimenes ārsta un pediatra prakse</t>
  </si>
  <si>
    <t xml:space="preserve"> LIEPA UN GAILĪTE, Sabiedrība ar ierobežotu atbildību</t>
  </si>
  <si>
    <t xml:space="preserve"> Liepiņa Linda - ģimenes ārsta prakse</t>
  </si>
  <si>
    <t xml:space="preserve"> Liepiņa Madara - ģimenes ārsta prakse</t>
  </si>
  <si>
    <t xml:space="preserve"> Liepiņš Mareks - ģimenes ārsta prakse</t>
  </si>
  <si>
    <t xml:space="preserve"> Liepziedi ārsta prakse, SIA</t>
  </si>
  <si>
    <t xml:space="preserve"> Ligitas Vulfas ārsta prakse, SIA</t>
  </si>
  <si>
    <t xml:space="preserve"> Lovenecka Natalija - ģimenes ārsta prakse</t>
  </si>
  <si>
    <t xml:space="preserve"> Ludmilas Zeiļukas ārsta prakse, SIA</t>
  </si>
  <si>
    <t xml:space="preserve"> Lukjaņenko Jekaterina - ārsta prakse pediatrijā</t>
  </si>
  <si>
    <t xml:space="preserve"> LUMALE DOKTORĀTS, Rīgas pilsētas Lilijas Lapsas individuālais uzņēmums</t>
  </si>
  <si>
    <t xml:space="preserve"> M &amp; M centrs, Sabiedrība ar ierobežotu atbildību</t>
  </si>
  <si>
    <t xml:space="preserve"> M.Gavronskas ārsta prakse, Sabiedrība ar ierobežotu atbildību</t>
  </si>
  <si>
    <t xml:space="preserve"> M.Jakušenokas ārstu prakse, SIA</t>
  </si>
  <si>
    <t xml:space="preserve"> Magerova Neonila - ģimenes ārsta un internista prakse</t>
  </si>
  <si>
    <t xml:space="preserve"> Maijas Kozlovskas ģimenes ārsta prakse, SIA</t>
  </si>
  <si>
    <t xml:space="preserve"> MAKONT MED, SIA</t>
  </si>
  <si>
    <t xml:space="preserve"> Malnača Dagmāra - ģimenes ārsta prakse</t>
  </si>
  <si>
    <t xml:space="preserve"> Maļinovska Oksana - ģimenes ārsta prakse</t>
  </si>
  <si>
    <t xml:space="preserve"> Mambetajeva Rahata - ģimenes ārsta prakse</t>
  </si>
  <si>
    <t xml:space="preserve"> Margaritas Bargarumas ārsta prakse, SIA</t>
  </si>
  <si>
    <t xml:space="preserve"> Marinas Ņesterovskas ģimenes ārsta un internista prakse, Sabiedrība ar ierobežotu atbildību</t>
  </si>
  <si>
    <t xml:space="preserve"> Maritas Ķirsones ģimenes ārsta prakse, SIA</t>
  </si>
  <si>
    <t xml:space="preserve"> Marnauza Ligita - ģimenes ārsta prakse</t>
  </si>
  <si>
    <t xml:space="preserve"> Martinsone-Bičevska Jolanta - ģimenes ārsta prakse</t>
  </si>
  <si>
    <t xml:space="preserve"> Matuseviča Bernadeta - ārsta prakse pediatrijā</t>
  </si>
  <si>
    <t xml:space="preserve"> Matuševica Andra - ģimenes ārsta prakse</t>
  </si>
  <si>
    <t xml:space="preserve"> MĀJAS ĀRSTS, Valentinas Tenis Rīgas individuālais uzņēmums medicīniskā firma</t>
  </si>
  <si>
    <t xml:space="preserve"> Māliņa Judīte - ģimenes ārsta prakse</t>
  </si>
  <si>
    <t xml:space="preserve"> Māras Bremmeres ģimenes ārsta prakse, SIA</t>
  </si>
  <si>
    <t xml:space="preserve"> Mārtinsons Jānis - ģimenes ārsta prakse</t>
  </si>
  <si>
    <t xml:space="preserve"> Mārupes ambulance 1, Sabiedrība ar ierobežotu atbildību</t>
  </si>
  <si>
    <t xml:space="preserve"> Mārupes Doktorāts, SIA</t>
  </si>
  <si>
    <t xml:space="preserve"> Med Plus Ārstu prakse, SIA</t>
  </si>
  <si>
    <t xml:space="preserve"> MEDAKO, Sabiedrība ar ierobežotu atbildību</t>
  </si>
  <si>
    <t xml:space="preserve"> Medical Solutions, Sabiedrība ar ierobežotu atbildību</t>
  </si>
  <si>
    <t xml:space="preserve"> Medicinus, Sabiedrība ar ierobežotu atbildību</t>
  </si>
  <si>
    <t xml:space="preserve"> Meirēna Olga - ģimenes ārsta prakse</t>
  </si>
  <si>
    <t xml:space="preserve"> Mežale Dace - ģimenes ārsta prakse</t>
  </si>
  <si>
    <t xml:space="preserve"> Mežals Ainārs - ģimenes ārsta prakse</t>
  </si>
  <si>
    <t xml:space="preserve"> Mihailova Olga - ģimenes ārsta prakse</t>
  </si>
  <si>
    <t xml:space="preserve"> Mihailova Tatjana - ģimenes ārsta prakse</t>
  </si>
  <si>
    <t xml:space="preserve"> Mikule Laila - ģimenes ārsta prakse</t>
  </si>
  <si>
    <t xml:space="preserve"> Miķelsone Astra - ģimenes ārsta un arodveselības un arodslimību ārsta prakse</t>
  </si>
  <si>
    <t xml:space="preserve"> Molodcova Daiga - ģimenes ārsta prakse</t>
  </si>
  <si>
    <t xml:space="preserve"> Moroza Vija - ģimenes ārsta prakse</t>
  </si>
  <si>
    <t xml:space="preserve"> MOŽUMS-1, Sabiedrība ar ierobežotu atbildību</t>
  </si>
  <si>
    <t xml:space="preserve"> MPWG, Sabiedrība ar ierobežotu atbildību</t>
  </si>
  <si>
    <t xml:space="preserve"> Muižzemniece Irita - ģimenes ārsta prakse</t>
  </si>
  <si>
    <t xml:space="preserve"> Muravjova Olga - ģimenes ārsta prakse</t>
  </si>
  <si>
    <t xml:space="preserve"> N.Sergejevas ģimenes ārsta prakse, SIA</t>
  </si>
  <si>
    <t xml:space="preserve"> Nadeždas Tereškinas ģimenes ārsta prakse, Sabiedrība ar ierobežotu atbildību</t>
  </si>
  <si>
    <t xml:space="preserve"> Nataļjas Zaharovas ģimenes ārsta prakse, SIA</t>
  </si>
  <si>
    <t xml:space="preserve"> NEOCORTEX, SIA</t>
  </si>
  <si>
    <t xml:space="preserve"> Nimece, Sabiedrība ar ierobežotu atbildību</t>
  </si>
  <si>
    <t xml:space="preserve"> NMN Med, Sabiedrība ar ierobežotu atbildību</t>
  </si>
  <si>
    <t xml:space="preserve"> Nodelmane Jolanta - ģimenes ārsta prakse</t>
  </si>
  <si>
    <t xml:space="preserve"> Novikovs Boriss - ģimenes ārsta prakse</t>
  </si>
  <si>
    <t xml:space="preserve"> NPP, Sabiedrība ar ierobežotu atbildību</t>
  </si>
  <si>
    <t xml:space="preserve"> Ņeborakova Inga - ģimenes ārsta prakse</t>
  </si>
  <si>
    <t xml:space="preserve"> O.Kļaviņas ģimenes ārsta prakse, SIA</t>
  </si>
  <si>
    <t xml:space="preserve"> Olgas Pilātes ģimenes ārsta prakse, SIA</t>
  </si>
  <si>
    <t xml:space="preserve"> Oniščuka Svetlana - ģimenes ārsta un pediatra prakse</t>
  </si>
  <si>
    <t xml:space="preserve"> ORIENTS, Sabiedrība ar ierobežotu atbildību Rīgā</t>
  </si>
  <si>
    <t xml:space="preserve"> Ostrovska Sona - ģimenes ārsta prakse</t>
  </si>
  <si>
    <t xml:space="preserve"> Ozola Aina - ģimenes ārsta prakse</t>
  </si>
  <si>
    <t xml:space="preserve"> Ozola Ilga - ģimenes ārsta prakse</t>
  </si>
  <si>
    <t xml:space="preserve"> Ozola Inese - ģimenes ārsta prakse</t>
  </si>
  <si>
    <t xml:space="preserve"> OZOLIŅAS DOKTORĀTS, Individuālais komersants</t>
  </si>
  <si>
    <t xml:space="preserve"> Ozolniece Ieva - ģimenes ārsta prakse</t>
  </si>
  <si>
    <t xml:space="preserve"> PALĪDZĪBAS DIENESTS, Sabiedrība ar ierobežotu atbildību</t>
  </si>
  <si>
    <t xml:space="preserve"> Panteļejeva Ņina - ģimenes ārsta prakse</t>
  </si>
  <si>
    <t xml:space="preserve"> Paņina Irina - ģimenes ārsta un arodveselības un arodslimību ārsta prakse</t>
  </si>
  <si>
    <t xml:space="preserve"> Paradovska Inga - ģimenes ārsta un arodveselības un arodslimību ārsta prakse</t>
  </si>
  <si>
    <t xml:space="preserve"> Parfjonova Olga - ģimenes ārsta prakse</t>
  </si>
  <si>
    <t xml:space="preserve"> Perna Inna - ģimenes ārsta un pediatra prakse</t>
  </si>
  <si>
    <t xml:space="preserve"> Petraškēviča Ingrīda - ģimenes ārsta prakse</t>
  </si>
  <si>
    <t xml:space="preserve"> Petrova Ludmila - ģimenes ārsta un arodveselības un arodslimību ārsta prakse</t>
  </si>
  <si>
    <t xml:space="preserve"> Pilskalne Svetlana -ģimenes ārsta prakse</t>
  </si>
  <si>
    <t xml:space="preserve"> Pīleņģe Māra-ģimenes ārsta un arodveselības un arodslimību ārsta prakse, SIA</t>
  </si>
  <si>
    <t xml:space="preserve"> Pogodina Jeļena  - ģimenes ārsta un internista prakse</t>
  </si>
  <si>
    <t xml:space="preserve"> Polukarova Tamāra - ģimenes ārsta prakse</t>
  </si>
  <si>
    <t xml:space="preserve"> Pone Gundega - ģimenes ārsta prakse</t>
  </si>
  <si>
    <t xml:space="preserve"> Ponne Inguna - ģimenes ārsta prakse</t>
  </si>
  <si>
    <t xml:space="preserve"> Portnaja Nataļja - ģimenes ārsta prakse</t>
  </si>
  <si>
    <t xml:space="preserve"> Prokofjeva Svetlana - ģimenes ārsta prakse</t>
  </si>
  <si>
    <t xml:space="preserve"> Proskurina Antoņina - ģimenes ārsta un ārsta prakse padziļināta elektrokardiogrāfijas metodē</t>
  </si>
  <si>
    <t xml:space="preserve"> Proskurņa Tatjana - ģimenes ārsta un internista prakse</t>
  </si>
  <si>
    <t xml:space="preserve"> Pučkovs Dmitrijs - ģimenes ārsta prakse</t>
  </si>
  <si>
    <t xml:space="preserve"> Pukijāne Marina - ģimenes ārsta prakse</t>
  </si>
  <si>
    <t xml:space="preserve"> Puļķe Sintija - ģimenes ārsta un ārsta homeopāta prakse</t>
  </si>
  <si>
    <t xml:space="preserve"> Pundane  Ludmila - ģimenes ārsta prakse</t>
  </si>
  <si>
    <t xml:space="preserve"> Purenkova Maija - ģimenes ārsta prakse</t>
  </si>
  <si>
    <t xml:space="preserve"> Purina Jeļena - ģimenes ārsta prakse</t>
  </si>
  <si>
    <t xml:space="preserve"> R.D. doktorāts, SIA</t>
  </si>
  <si>
    <t xml:space="preserve"> Rasmane Ligita -ģimenes ārsta prakse</t>
  </si>
  <si>
    <t xml:space="preserve"> Reine Maiga - ģimenes ārsta un pediatra prakse</t>
  </si>
  <si>
    <t xml:space="preserve"> Reinholde Ieva - ārsta prakse pediatrijā</t>
  </si>
  <si>
    <t xml:space="preserve"> Revigo, Sabiedrība ar ierobežotu atbildību</t>
  </si>
  <si>
    <t xml:space="preserve"> Rezovska Irēna -ģimenes ārsta prakse</t>
  </si>
  <si>
    <t xml:space="preserve"> Ribkina Olga - ģimenes ārsta un akupunktūras ārsta prakse</t>
  </si>
  <si>
    <t xml:space="preserve"> Rimjane Natālija - ģimenes ārsta, psihoterapeita un arodveselības un arodslimību ārsta prakse</t>
  </si>
  <si>
    <t xml:space="preserve"> Rimša Gaļina - ģimenes ārsta prakse</t>
  </si>
  <si>
    <t xml:space="preserve"> Riževa Inguna - ģimenes ārsta prakse</t>
  </si>
  <si>
    <t xml:space="preserve"> Rīgas 1. slimnīca, SIA</t>
  </si>
  <si>
    <t xml:space="preserve"> Rīgas patversme</t>
  </si>
  <si>
    <t xml:space="preserve"> RĪGAS PILSĒTAS ĢIMENES ĀRSTES SARMĪTES BREICES INDIVIDUĀLAIS UZŅĒMUMS, Individuālais uzņēmums</t>
  </si>
  <si>
    <t xml:space="preserve"> Rīgas veselības centrs, SIA</t>
  </si>
  <si>
    <t xml:space="preserve"> RĪTS M, Sabiedrība ar ierobežotu atbildību</t>
  </si>
  <si>
    <t xml:space="preserve"> Robalde Dace - ārsta prakse pediatrijā</t>
  </si>
  <si>
    <t xml:space="preserve"> Ročāne Dace - ģimenes ārsta prakse</t>
  </si>
  <si>
    <t xml:space="preserve"> Roze Krista - ģimenes ārsta prakse</t>
  </si>
  <si>
    <t xml:space="preserve"> Rozeniece Aina - ģimenes ārsta prakse</t>
  </si>
  <si>
    <t xml:space="preserve"> RSU Ambulance, SIA</t>
  </si>
  <si>
    <t xml:space="preserve"> Rudometova Irina - ārsta prakse pediatrijā</t>
  </si>
  <si>
    <t xml:space="preserve"> Rukavišņikova Ērika - ģimenes ārsta prakse</t>
  </si>
  <si>
    <t xml:space="preserve"> Rutkovskis Vasilijs - ģimenes ārsta prakse</t>
  </si>
  <si>
    <t xml:space="preserve"> S. MICKEVIČAS ārsta prakse, Sabiedrība ar ierobežotu atbildību</t>
  </si>
  <si>
    <t xml:space="preserve"> S. Stepiņas doktorāts, SIA</t>
  </si>
  <si>
    <t xml:space="preserve"> S.Birznieces-Bekmanes ģimenes ārsta un pediatra prakse, Sabiedrība ar ierobežotu atbildību</t>
  </si>
  <si>
    <t xml:space="preserve"> S.Gertneres ārsta prakse, Sabiedrība ar ierobežotu atbildību</t>
  </si>
  <si>
    <t xml:space="preserve"> Sabīnes Pavlovskas ģimenes ārsta prakse, SIA</t>
  </si>
  <si>
    <t xml:space="preserve"> Sadu Alberto - ģimenes ārsta prakse</t>
  </si>
  <si>
    <t xml:space="preserve"> Safranova Ieva - ģimenes ārsta prakse</t>
  </si>
  <si>
    <t xml:space="preserve"> Saļahova Farida - ģimenes ārsta prakse</t>
  </si>
  <si>
    <t xml:space="preserve"> SANDRAS KUKAINES DOKTORĀTS, SIA</t>
  </si>
  <si>
    <t xml:space="preserve"> Savicka Dina - ģimenes ārsta prakse</t>
  </si>
  <si>
    <t xml:space="preserve"> Sazonova Svetlana - ģimenes ārsta prakse</t>
  </si>
  <si>
    <t xml:space="preserve"> Sedliņa Biruta - ģimenes ārsta prakse</t>
  </si>
  <si>
    <t xml:space="preserve"> SEMPERA DG, Sabiedrība ar ierobežotu atbildību</t>
  </si>
  <si>
    <t xml:space="preserve"> Sergejeva Iveta - ģimenes ārsta prakse</t>
  </si>
  <si>
    <t xml:space="preserve"> Sergejeva Valentina - ģimenes ārsta prakse</t>
  </si>
  <si>
    <t xml:space="preserve"> Sevastjanova Viktorija - ģimenes ārsta prakse</t>
  </si>
  <si>
    <t xml:space="preserve"> SIGULDAS EFEKTS, Sabiedrība ar ierobežotu atbildību Ģimenes ārstu doktorāts</t>
  </si>
  <si>
    <t xml:space="preserve"> Siliņa Līga - ģimenes ārsta prakse</t>
  </si>
  <si>
    <t xml:space="preserve"> SILVA MED, Rīgas pilsētas S.Pujātes individuālais uzņēmums medicīniskā firma</t>
  </si>
  <si>
    <t xml:space="preserve"> Simanoviča Žaneta - ģimenes ārsta prakse</t>
  </si>
  <si>
    <t xml:space="preserve"> Simsone Inta - ģimenes ārsta prakse</t>
  </si>
  <si>
    <t xml:space="preserve"> Sitovenko Olga - ģimenes ārsta prakse</t>
  </si>
  <si>
    <t xml:space="preserve"> Skribnovska Anna - ģimenes ārsta prakse</t>
  </si>
  <si>
    <t xml:space="preserve"> Skudra Ilona - ģimenes ārsta prakse</t>
  </si>
  <si>
    <t xml:space="preserve"> Skumbiņa Diāna - ģimenes ārsta prakse</t>
  </si>
  <si>
    <t xml:space="preserve"> Skurihina Inna - ģimenes ārsta un arodveselības un arodslimību ārsta prakse</t>
  </si>
  <si>
    <t xml:space="preserve"> SN ĀRSTE, SIA</t>
  </si>
  <si>
    <t xml:space="preserve"> Sokaļska Alla - ģimenes ārsta prakse</t>
  </si>
  <si>
    <t xml:space="preserve"> Solodova Tatjana - ģimenes ārsta prakse</t>
  </si>
  <si>
    <t xml:space="preserve"> Solovjova Kira -  ģimenes ārsta prakse</t>
  </si>
  <si>
    <t xml:space="preserve"> Spasova Prakse, SIA</t>
  </si>
  <si>
    <t xml:space="preserve"> Spicina Gaļina - ģimenes ārsta prakse</t>
  </si>
  <si>
    <t xml:space="preserve"> Sprūde Jevgeņija - ģimenes ārsta prakse</t>
  </si>
  <si>
    <t xml:space="preserve"> Stauga Ausma - ģimenes ārsta un pediatra prakse</t>
  </si>
  <si>
    <t xml:space="preserve"> Stopiņu novada pašvaldības aģentūra "Stopiņu ambulance"</t>
  </si>
  <si>
    <t xml:space="preserve"> Straume Dace - ģimenes ārsta prakse</t>
  </si>
  <si>
    <t xml:space="preserve"> Straupe Zita - ģimenes ārsta prakse</t>
  </si>
  <si>
    <t xml:space="preserve"> Strautmane Inese - ģimenes ārsta prakse</t>
  </si>
  <si>
    <t xml:space="preserve"> Strazdiņa Inguna - ģimenes ārsta prakse</t>
  </si>
  <si>
    <t xml:space="preserve"> Streļča Ludmila - ģimenes ārsta prakse</t>
  </si>
  <si>
    <t xml:space="preserve"> Stūrmane Aija - ģimenes ārsta prakse</t>
  </si>
  <si>
    <t xml:space="preserve"> Svilāne Inese - ģimenes ārsta prakse</t>
  </si>
  <si>
    <t xml:space="preserve"> Šabanova Larisa - ģimenes ārsta prakse</t>
  </si>
  <si>
    <t xml:space="preserve"> Šabanovs Nikolajs - ģimenes ārsta prakse</t>
  </si>
  <si>
    <t xml:space="preserve"> Šalajevs Vladimirs - ģimenes ārsta prakse un ārsta prakse vispārējā ultrasonogrāfijas metodē</t>
  </si>
  <si>
    <t xml:space="preserve"> Šapele Indra - ģimenes ārsta un pediatra prakse</t>
  </si>
  <si>
    <t xml:space="preserve"> Šaripova Inga - ģimenes ārsta prakse</t>
  </si>
  <si>
    <t xml:space="preserve"> Šarna Vizma - ģimenes ārsta prakse</t>
  </si>
  <si>
    <t xml:space="preserve"> Šnaidere Jūlija - ģimenes ārsta prakse</t>
  </si>
  <si>
    <t xml:space="preserve"> Talente Guntra - ģimenes ārsta un arodveselības un arodslimību ārsta prakse</t>
  </si>
  <si>
    <t xml:space="preserve"> Tatjanas Boilovičas ģimenes ārsta prakse, Sabiedrība ar ierobežotu atbildību</t>
  </si>
  <si>
    <t xml:space="preserve"> Tatjanas Krutikas ārsta prakse, SIA</t>
  </si>
  <si>
    <t xml:space="preserve"> Teleženko Iveta - ģimenes ārsta prakse</t>
  </si>
  <si>
    <t xml:space="preserve"> Terveus, SIA</t>
  </si>
  <si>
    <t xml:space="preserve"> Thymus, SIA</t>
  </si>
  <si>
    <t xml:space="preserve"> Timšāne Gunta - ģimenes ārsta un pediatra prakse</t>
  </si>
  <si>
    <t xml:space="preserve"> Tirāns Edgars -ģimenes ārsta prakse</t>
  </si>
  <si>
    <t xml:space="preserve"> Titurgas doktorāts, Sabiedrība ar ierobežotu atbildību</t>
  </si>
  <si>
    <t xml:space="preserve"> TriA SAD, Sabiedrība ar ierobežotu atbildību</t>
  </si>
  <si>
    <t xml:space="preserve"> Trušņikova Gaļina - ģimenes ārsta prakse</t>
  </si>
  <si>
    <t xml:space="preserve"> Upīte Ināra - ģimenes ārsta prakse</t>
  </si>
  <si>
    <t xml:space="preserve"> Urbanoviča Larisa - ģimenes ārsta prakse</t>
  </si>
  <si>
    <t xml:space="preserve"> Ūnijas doktorāts, Sabiedrība ar ierobežotu atbildību</t>
  </si>
  <si>
    <t xml:space="preserve"> V. MEĻŅIKAS ārsta prakse, Sabiedrība ar ierobežotu atbildību</t>
  </si>
  <si>
    <t xml:space="preserve"> Vaivade Agita - ģimenes ārsta un pediatra prakse</t>
  </si>
  <si>
    <t xml:space="preserve"> Vaivode Laila - ārsta prakse pediatrijā</t>
  </si>
  <si>
    <t xml:space="preserve"> Valijas Pčolkinas ģimenes ārsta prakse, Sabiedrība ar ierobežotu atbildību</t>
  </si>
  <si>
    <t xml:space="preserve"> Valucka Tatjana - ģimenes ārsta prakse</t>
  </si>
  <si>
    <t xml:space="preserve"> Vecvērdiņa Vizma - ģimenes ārsta prakse</t>
  </si>
  <si>
    <t xml:space="preserve"> Veide Artūrs - ģimenes ārsta un arodveselības un arodslimību ārsta prakse</t>
  </si>
  <si>
    <t xml:space="preserve"> Veide Sarmīte - ģimenes ārsta prakse</t>
  </si>
  <si>
    <t xml:space="preserve"> Veides ārstu prakse, IK</t>
  </si>
  <si>
    <t xml:space="preserve"> Vesela ģimene, SIA</t>
  </si>
  <si>
    <t xml:space="preserve"> Vesele Brigita - ģimenes ārsta un pediatra prakse</t>
  </si>
  <si>
    <t xml:space="preserve"> VESELĪBAS CENTRS BIĶERNIEKI, Sabiedrība ar ierobežotu atbildību</t>
  </si>
  <si>
    <t xml:space="preserve"> Veselības centru apvienība, AS</t>
  </si>
  <si>
    <t xml:space="preserve"> VIDEMED, SIA</t>
  </si>
  <si>
    <t xml:space="preserve"> Vija Med, Sabiedrība ar ierobežotu atbildību</t>
  </si>
  <si>
    <t xml:space="preserve"> Vikmane Dace - ģimenes ārsta un pediatra prakse</t>
  </si>
  <si>
    <t xml:space="preserve"> VIKTORIJA D, Rīgas pilsētas V.Driksmanes individuālais uzņēmums medicīniskā firma</t>
  </si>
  <si>
    <t xml:space="preserve"> Vilitas Melbārdes ārsta prakse, Sabiedrība ar ierobežotu atbildību</t>
  </si>
  <si>
    <t xml:space="preserve"> Vissarionovs Vadims - ģimenes ārsta prakse</t>
  </si>
  <si>
    <t xml:space="preserve"> Višņevska Kristīne - ģimenes ārsta prakse</t>
  </si>
  <si>
    <t xml:space="preserve"> VITA FORTA, SIA</t>
  </si>
  <si>
    <t xml:space="preserve"> Vitas Jirgensones ārsta prakse, SIA</t>
  </si>
  <si>
    <t xml:space="preserve"> Vitas Vītolas ārsta prakse pediatrijā, Sabiedrība ar ierobežotu atbildību</t>
  </si>
  <si>
    <t xml:space="preserve"> Vīgante Valentīna - ģimenes ārsta prakse</t>
  </si>
  <si>
    <t xml:space="preserve"> Vītola Liene - ģimenes ārsta prakse</t>
  </si>
  <si>
    <t xml:space="preserve"> Volujeviča Aija - ģimenes ārsta prakse</t>
  </si>
  <si>
    <t xml:space="preserve"> Voroņko Ņina - ģimenes ārsta prakse</t>
  </si>
  <si>
    <t xml:space="preserve"> Vuļa Veneranda - ģimenes ārsta prakse</t>
  </si>
  <si>
    <t xml:space="preserve"> Zaharenkova Nataļja - ģimenes ārsta un arodveselības un arodslimību ārsta prakse</t>
  </si>
  <si>
    <t xml:space="preserve"> Zaharova Gaļina - ģimenes ārsta un pediatra prakse</t>
  </si>
  <si>
    <t xml:space="preserve"> Zaiceva Nataļja - ģimenes ārsta un arodveselības un arodslimību ārsta prakse</t>
  </si>
  <si>
    <t xml:space="preserve"> Zaķe Sarmīte - ģimenes ārsta un arodveselības un arodslimību ārsta prakse</t>
  </si>
  <si>
    <t xml:space="preserve"> Zaļeniece Rita - ģimenes ārsta prakse</t>
  </si>
  <si>
    <t xml:space="preserve"> Zandare-Legata Evija - ģimenes ārsta prakse</t>
  </si>
  <si>
    <t xml:space="preserve"> Zandas Oliņas Putenes ģimenes ārsta prakse, Sabiedrība ar ierobežotu atbildību</t>
  </si>
  <si>
    <t xml:space="preserve"> Zanes Torbejevas ģimenes ārstes prakse, SIA</t>
  </si>
  <si>
    <t xml:space="preserve"> Zaremba Līga - ģimenes ārsta prakse</t>
  </si>
  <si>
    <t xml:space="preserve"> Zarubina Rita -ģimenes ārsta prakse</t>
  </si>
  <si>
    <t xml:space="preserve"> Zeltiņa Anda - ģimenes ārsta prakse</t>
  </si>
  <si>
    <t xml:space="preserve"> Zemīte Ināra - ģimenes ārsta prakse</t>
  </si>
  <si>
    <t xml:space="preserve"> Zēģele Linda - ģimenes ārsta prakse</t>
  </si>
  <si>
    <t xml:space="preserve"> Ziediņa Diāna - ģimenes ārsta prakse</t>
  </si>
  <si>
    <t xml:space="preserve"> Zitmane Zane - ģimenes ārsta prakse</t>
  </si>
  <si>
    <t xml:space="preserve"> Zīvere-Pile Līga - ģimenes ārsta prakse</t>
  </si>
  <si>
    <t xml:space="preserve"> Zolitūdes doktorāts, Sabiedrība ar ierobežotu atbildību</t>
  </si>
  <si>
    <t xml:space="preserve"> Zorģe Lolita - ģimenes ārsta prakse</t>
  </si>
  <si>
    <t xml:space="preserve"> Zvagūze Inta - ģimenes ārsta prakse</t>
  </si>
  <si>
    <t xml:space="preserve"> Zvirbule Lidija - ģimenes ārsta prakse</t>
  </si>
  <si>
    <t xml:space="preserve"> Žiļiča Marina - ģimenes ārsta prakse</t>
  </si>
  <si>
    <t xml:space="preserve"> Žubule Janīna - ģimenes ārsta prakse</t>
  </si>
  <si>
    <t xml:space="preserve"> Žuka Jeļena - ģimenes ārsta prakse</t>
  </si>
  <si>
    <t xml:space="preserve"> A.Ādamsona ģimenes ārsta prakse, SIA</t>
  </si>
  <si>
    <t xml:space="preserve"> A.Kārkliņas doktorāts, SIA</t>
  </si>
  <si>
    <t xml:space="preserve"> A.Stubailovas ģimenes ārsta prakse, SIA</t>
  </si>
  <si>
    <t xml:space="preserve"> Ainažu doktorāts, SIA</t>
  </si>
  <si>
    <t xml:space="preserve"> ANITAS KLŪGAS DOKTORĀTS, SIA</t>
  </si>
  <si>
    <t xml:space="preserve"> Anitas Muižnieces ārsta prakse, SIA</t>
  </si>
  <si>
    <t xml:space="preserve"> Annas Višņovas doktorāts, SIA</t>
  </si>
  <si>
    <t xml:space="preserve"> Apes ārsta prakse, Sabiedrība ar ierobežotu atbildību</t>
  </si>
  <si>
    <t xml:space="preserve"> ASAFREJA, Sabiedrība ar ierobežotu atbildību</t>
  </si>
  <si>
    <t xml:space="preserve"> Āboltiņš Ilgarts - ģimenes ārsta prakse</t>
  </si>
  <si>
    <t xml:space="preserve"> B. Kalniņas ģimenes ārsta prakse, Sabiedrība ar ierobežotu atbildību</t>
  </si>
  <si>
    <t xml:space="preserve"> Baibas Koševares ģimenes ārsta prakse, SIA</t>
  </si>
  <si>
    <t xml:space="preserve"> Baranovska Ārija - ģimenes ārsta prakse</t>
  </si>
  <si>
    <t xml:space="preserve"> Beātes Salenieces Ģimenes ārsta prakse, Sabiedrība ar ierobežotu atbildību</t>
  </si>
  <si>
    <t xml:space="preserve"> Berga Anita - ģimenes ārsta prakse</t>
  </si>
  <si>
    <t xml:space="preserve"> Berga Rudīte - ģimenes ārsta prakse</t>
  </si>
  <si>
    <t xml:space="preserve"> Bērziņa Anita - ģimenes ārsta prakse un ārsta prakse vispārējā ultrasonogrāfijas metodē</t>
  </si>
  <si>
    <t xml:space="preserve"> Bērziņa Inga - ģimenes ārsta prakse</t>
  </si>
  <si>
    <t xml:space="preserve"> Braķe Aina - ģimenes ārsta prakse</t>
  </si>
  <si>
    <t xml:space="preserve"> Briģis Jānis - ģimenes ārsta un arodveselības un arodslimību ārsta prakse</t>
  </si>
  <si>
    <t xml:space="preserve"> Budze Līga - ģimenes ārsta prakse</t>
  </si>
  <si>
    <t xml:space="preserve"> Celenbergs Jurijs - ģimenes ārsta prakse</t>
  </si>
  <si>
    <t xml:space="preserve"> Daina Med, SIA</t>
  </si>
  <si>
    <t xml:space="preserve"> DAMIA, Sabiedrība ar ierobežotu atbildību</t>
  </si>
  <si>
    <t xml:space="preserve"> DECIMA, SIA</t>
  </si>
  <si>
    <t xml:space="preserve"> DH prakse, SIA</t>
  </si>
  <si>
    <t xml:space="preserve"> Dinas Puhartes doktorāts, SIA</t>
  </si>
  <si>
    <t xml:space="preserve"> Ditas Pīlātes ģimenes ārsta prakse, Sabiedrība ar ierobežotu atbildību</t>
  </si>
  <si>
    <t xml:space="preserve"> Dokāne Nelija - ģimenes ārsta prakse</t>
  </si>
  <si>
    <t xml:space="preserve"> DOKTORĀTS "KALMES", Sabiedrība ar ierobežotu atbildību</t>
  </si>
  <si>
    <t xml:space="preserve"> Drāzniece Viktorija - ģimenes ārsta prakse</t>
  </si>
  <si>
    <t xml:space="preserve"> Elmere Olita - ģimenes ārsta prakse</t>
  </si>
  <si>
    <t xml:space="preserve"> G.Ozolas ģimenes ārsta prakse, Sabiedrība ar ierobežotu atbildību</t>
  </si>
  <si>
    <t xml:space="preserve"> Gailīte Dzintra - ģimenes ārsta prakse</t>
  </si>
  <si>
    <t xml:space="preserve"> Gārša Inese - ārsta prakse pediatrijā</t>
  </si>
  <si>
    <t xml:space="preserve"> Gritāne Sandra - ģimenes ārsta prakse</t>
  </si>
  <si>
    <t xml:space="preserve"> Grīnšteine Ieva - ģimenes ārsta prakse</t>
  </si>
  <si>
    <t xml:space="preserve"> Grunte Inga - ģimenes ārsta prakse</t>
  </si>
  <si>
    <t xml:space="preserve"> GUNTAS KAUGARES ĢIMENES ĀRSTA PRAKSE, Sabiedrība ar ierobežotu atbildību</t>
  </si>
  <si>
    <t xml:space="preserve"> ĢIMENES ĀRSTA INTAS AUZIŅAS PRIVĀTPRAKSE, SIA</t>
  </si>
  <si>
    <t xml:space="preserve"> I. Ločmeles ārsta prakse, Sabiedrība ar ierobežotu atbildību</t>
  </si>
  <si>
    <t xml:space="preserve"> I. RĀVIŅAS ĀRSTA PRAKSE, SIA</t>
  </si>
  <si>
    <t xml:space="preserve"> I.Jakubaites ģimenes ārsta prakse, Sabiedrība ar ierobežotu atbildību</t>
  </si>
  <si>
    <t xml:space="preserve"> Igaune Velta - ģimenes ārsta prakse</t>
  </si>
  <si>
    <t xml:space="preserve"> Ivanova Dace - ģimenes ārsta un pediatra prakse</t>
  </si>
  <si>
    <t xml:space="preserve"> Ivanova Valentīna - ģimenes ārsta un arodveselības un arodslimību ārsta prakse</t>
  </si>
  <si>
    <t xml:space="preserve"> J.TRALMAKA UN A.TRALMAKAS ĀRSTA PRAKSE, Sabiedrība ar ierobežotu atbildību</t>
  </si>
  <si>
    <t xml:space="preserve"> Jansone Dace - ģimenes ārsta prakse</t>
  </si>
  <si>
    <t xml:space="preserve"> Jansone Sanita - ģimenes ārsta prakse</t>
  </si>
  <si>
    <t xml:space="preserve"> JAUNGULBENES DOKTORĀTS, Gulbenes rajona Jaungulbenes pagasta L.Vebruāles ārstu prakses individuālais uzņēmums</t>
  </si>
  <si>
    <t xml:space="preserve"> Kallinga Aija - ģimenes ārsta prakse</t>
  </si>
  <si>
    <t xml:space="preserve"> KĀRVINS, SIA</t>
  </si>
  <si>
    <t xml:space="preserve"> Kļaviņa Maija - ģimenes ārsta prakse</t>
  </si>
  <si>
    <t xml:space="preserve"> Kļaviņa Ritma - ģimenes ārsta prakse</t>
  </si>
  <si>
    <t xml:space="preserve"> Krauze Egita - ģimenes ārsta un pediatra prakse</t>
  </si>
  <si>
    <t xml:space="preserve"> Kravale Jolanta - ģimenes ārsta prakse</t>
  </si>
  <si>
    <t xml:space="preserve"> Kreicberga Dace - ģimenes ārsta prakse</t>
  </si>
  <si>
    <t xml:space="preserve"> Kreicuma Ilga - ģimenes ārsta prakse</t>
  </si>
  <si>
    <t xml:space="preserve"> Krēsliņa Inta - ģimenes ārsta prakse</t>
  </si>
  <si>
    <t xml:space="preserve"> Krustiņa Dace - ģimenes ārsta un arodveselības un arodslimību ārsta prakse</t>
  </si>
  <si>
    <t xml:space="preserve"> Kundrāte Gunta - ģimenes ārsta prakse</t>
  </si>
  <si>
    <t xml:space="preserve"> Kuzma Ilze - ģimenes ārsta prakse</t>
  </si>
  <si>
    <t xml:space="preserve"> Ķēdis Toms - ģimenes ārsta prakse</t>
  </si>
  <si>
    <t xml:space="preserve"> Ķire Marianna - ģimenes ārsta un arodveselības un arodslimību ārsta prakse</t>
  </si>
  <si>
    <t xml:space="preserve"> Ķiris Valdis - ģimenes ārsta un narkologa prakse</t>
  </si>
  <si>
    <t xml:space="preserve"> L. ZIEMELES DOKTORĀTS, SIA</t>
  </si>
  <si>
    <t xml:space="preserve"> Lasmane Māra - ģimenes ārsta prakse</t>
  </si>
  <si>
    <t xml:space="preserve"> Latkovska Rita -  ģimenes ārsta un kardiologa prakse</t>
  </si>
  <si>
    <t xml:space="preserve"> Lelle Aira - ģimenes ārsta prakse</t>
  </si>
  <si>
    <t xml:space="preserve"> Līduma Anita - ģimenes ārsta prakse</t>
  </si>
  <si>
    <t xml:space="preserve"> LĪGAS KOZLOVSKAS ĢIMENES ĀRSTA PRAKSE, Balvu pilsētas Līgas Kozlovskas individuālais uzņēmums</t>
  </si>
  <si>
    <t xml:space="preserve"> Līgas Purmales ģimenes ārstes prakse, SIA</t>
  </si>
  <si>
    <t xml:space="preserve"> Luguze Inta - ģimenes ārsta prakse</t>
  </si>
  <si>
    <t xml:space="preserve"> Luguzis Egīls - ģimenes ārsta prakse</t>
  </si>
  <si>
    <t xml:space="preserve"> Luika Marita - ģimenes ārsta prakse</t>
  </si>
  <si>
    <t xml:space="preserve"> Lupkina Līga - ģimenes ārsta prakse</t>
  </si>
  <si>
    <t xml:space="preserve"> Lūkina Zane - ģimenes ārsta un arodveselības un arodslimību ārsta prakse</t>
  </si>
  <si>
    <t xml:space="preserve"> Lūse Inese - ģimenes ārsta prakse</t>
  </si>
  <si>
    <t xml:space="preserve"> M. GRŪSLES ĀRSTA PRAKSE, SIA</t>
  </si>
  <si>
    <t xml:space="preserve"> M.BINDRES DOKTORĀTS, SIA</t>
  </si>
  <si>
    <t xml:space="preserve"> MADONAS TRAUMATOLOĢIJAS UN ORTOPĒDIJAS KLĪNIKA, Sabiedrība ar ierobežotu atbildību</t>
  </si>
  <si>
    <t xml:space="preserve"> Maijas Liepiņas ģimenes ārsta prakse, SIA</t>
  </si>
  <si>
    <t xml:space="preserve"> Mazsalacas slimnīca, Sabiedrība ar ierobežotu atbildību</t>
  </si>
  <si>
    <t xml:space="preserve"> Meinerte Gundega - ģimenes ārsta prakse</t>
  </si>
  <si>
    <t xml:space="preserve"> Mezīte Baiba - ģimenes ārsta un arodveselības un arodslimību ārsta prakse</t>
  </si>
  <si>
    <t xml:space="preserve"> Miķelsone Sandra - ģimenes ārsta prakse</t>
  </si>
  <si>
    <t xml:space="preserve"> Muraškina Ruta - ģimenes ārsta prakse</t>
  </si>
  <si>
    <t xml:space="preserve"> Mūrniece Dace - ģimenes ārsta prakse</t>
  </si>
  <si>
    <t xml:space="preserve"> NADEŽDAS OŠČENKOVAS ĢIMENES ĀRSTES PRAKSE, Limbažu rajona Oščenkovas individuālais uzņēmums</t>
  </si>
  <si>
    <t xml:space="preserve"> Nātra Inga - ģimenes ārsta prakse</t>
  </si>
  <si>
    <t xml:space="preserve"> Nātra Māris - ģimenes ārsta prakse</t>
  </si>
  <si>
    <t xml:space="preserve"> Noriņa Dace - ģimenes ārsta un arodveselības un arodslimību ārsta prakse</t>
  </si>
  <si>
    <t xml:space="preserve"> ŅINAS GAILĪTES ĢIMENES ĀRSTA PRAKSE, SIA</t>
  </si>
  <si>
    <t xml:space="preserve"> Olte Iveta - ģimenes ārsta prakse</t>
  </si>
  <si>
    <t xml:space="preserve"> Ozoliņš Zigurds - ģimenes ārsta prakse</t>
  </si>
  <si>
    <t xml:space="preserve"> Paidere-Trubņika Dace - ģimenes ārsta prakse</t>
  </si>
  <si>
    <t xml:space="preserve"> Pauniņš Aivars - ģimenes ārsta prakse</t>
  </si>
  <si>
    <t xml:space="preserve"> Pelša Inese - ģimenes ārsta prakse</t>
  </si>
  <si>
    <t xml:space="preserve"> Plūme Anda - ģimenes ārsta un ginekologa, dzemdību speciālista prakse</t>
  </si>
  <si>
    <t xml:space="preserve"> Poikāne Guna - ģimenes ārsta prakse</t>
  </si>
  <si>
    <t xml:space="preserve"> Prindule Arita - ģimenes ārsta prakse</t>
  </si>
  <si>
    <t xml:space="preserve"> Prindule Ilona - ģimenes ārsta prakse</t>
  </si>
  <si>
    <t xml:space="preserve"> Prindulis Jānis - ģimenes ārsta prakse</t>
  </si>
  <si>
    <t xml:space="preserve"> Pujate Rasma - ģimenes ārsta prakse</t>
  </si>
  <si>
    <t xml:space="preserve"> Putriņa Līga -ģimenes ārsta un pediatra prakse</t>
  </si>
  <si>
    <t xml:space="preserve"> Rogoza Natālija - ģimenes ārsta prakse</t>
  </si>
  <si>
    <t xml:space="preserve"> Rudzāta ārsta prakse, SIA</t>
  </si>
  <si>
    <t xml:space="preserve"> Rūtas Vanagas ārsta prakse, SIA</t>
  </si>
  <si>
    <t xml:space="preserve"> Salacgrīvas novada ģimenes ārstes Ilonas Balodes doktorāts</t>
  </si>
  <si>
    <t xml:space="preserve"> Saleniece Sarmīte - ģimenes ārsta prakse</t>
  </si>
  <si>
    <t xml:space="preserve"> Sanare PR, Sabiedrība ar ierobežotu atbildību</t>
  </si>
  <si>
    <t xml:space="preserve"> Sarmas Līsmanes ģimenes ārstes prakse, SIA</t>
  </si>
  <si>
    <t xml:space="preserve"> Semjonova Svetlana - ģimenes ārsta prakse</t>
  </si>
  <si>
    <t xml:space="preserve"> Silauniece Modrīte - ģimenes ārsta prakse</t>
  </si>
  <si>
    <t xml:space="preserve"> Skujiņa Inese - ģimenes ārsta prakse</t>
  </si>
  <si>
    <t xml:space="preserve"> Skultes doktorāts, SIA</t>
  </si>
  <si>
    <t xml:space="preserve"> Slukina Tatjana - ģimenes ārsta prakse</t>
  </si>
  <si>
    <t xml:space="preserve"> Smeķe Aija - ģimenes ārsta prakse</t>
  </si>
  <si>
    <t xml:space="preserve"> Spridzāns Andris - ģimenes ārsta prakse</t>
  </si>
  <si>
    <t xml:space="preserve"> Stabingis Jānis - ģimenes ārsta prakse</t>
  </si>
  <si>
    <t xml:space="preserve"> Stalaža Lilita - ģimenes ārsta prakse</t>
  </si>
  <si>
    <t xml:space="preserve"> STĀMERIENAS DOKTORĀTS, Gulbenes rajona Stāmerienas pagasta J.Seļicka ārstu prakses individuālais uzņēmums</t>
  </si>
  <si>
    <t xml:space="preserve"> Stjade Irita - ģimenes ārsta un arodveselības un arodslimību ārsta prakse</t>
  </si>
  <si>
    <t xml:space="preserve"> Stramkale Anita - ģimenes ārsta prakse</t>
  </si>
  <si>
    <t xml:space="preserve"> Strautiņa Inese - ģimenes ārsta prakse</t>
  </si>
  <si>
    <t xml:space="preserve"> Strautiņš Andrejs - ģimenes ārsta prakse</t>
  </si>
  <si>
    <t xml:space="preserve"> Šakare Anna - ģimenes ārsta prakse</t>
  </si>
  <si>
    <t xml:space="preserve"> Šķirmante Elita - ģimenes ārsta prakse</t>
  </si>
  <si>
    <t xml:space="preserve"> Šļakota Aija - ģimenes ārsta prakse</t>
  </si>
  <si>
    <t xml:space="preserve"> Šnikvalde Anita -  ģimenes ārsta un pediatra prakse</t>
  </si>
  <si>
    <t xml:space="preserve"> Trikātas doktorāts, SIA</t>
  </si>
  <si>
    <t xml:space="preserve"> Tuča Ilona - ģimenes ārsta un pediatra prakse</t>
  </si>
  <si>
    <t xml:space="preserve"> Uzbeka Ilona - ģimenes ārsta un ārsta pneimonologa prakse</t>
  </si>
  <si>
    <t xml:space="preserve"> Vancāns Jānis - ģimenes ārsta prakse</t>
  </si>
  <si>
    <t xml:space="preserve"> Vasiļevskis Uldis - ģimenes ārsta prakse</t>
  </si>
  <si>
    <t xml:space="preserve"> VECPIEBALGAS DOKTORĀTS, SIA</t>
  </si>
  <si>
    <t xml:space="preserve"> VIDRIŽU DOKTORĀTS, SIA</t>
  </si>
  <si>
    <t xml:space="preserve"> Vilcāne Anna - ģimenes ārsta prakse</t>
  </si>
  <si>
    <t xml:space="preserve"> VIVENDA, Sabiedrība ar ierobežotu atbildību</t>
  </si>
  <si>
    <t xml:space="preserve"> VIZMAS OLTES ģimenes ārsta prakse, SIA</t>
  </si>
  <si>
    <t xml:space="preserve"> Vīķele Rasma - ģimenes ārsta prakse</t>
  </si>
  <si>
    <t xml:space="preserve"> Zariņa Zaiga - ģimenes ārsta un arodveselības un arodslimību ārsta prakse</t>
  </si>
  <si>
    <t xml:space="preserve"> Zondaka Natālija - ārsta internista prakse</t>
  </si>
  <si>
    <t xml:space="preserve"> Zuša Ilga - ģimenes ārsta prakse</t>
  </si>
  <si>
    <t xml:space="preserve"> Zušmane Evita - ģimenes ārsta prakse</t>
  </si>
  <si>
    <t xml:space="preserve"> Zvēra Valentīna - ģimenes ārsta prakse</t>
  </si>
  <si>
    <t xml:space="preserve"> Žīgure Ira - ģimenes ārsta un pediatra prakse</t>
  </si>
  <si>
    <t xml:space="preserve"> Žīgurs Jānis - ģimenes ārsta un arodveselības un arodslimību ārsta prakse</t>
  </si>
  <si>
    <t xml:space="preserve"> A.Jurovas ģimenes ārsta prakse, SIA</t>
  </si>
  <si>
    <t xml:space="preserve"> Afanasjeva Rita - ģimenes ārsta prakse</t>
  </si>
  <si>
    <t xml:space="preserve"> Akmentiņa Maruta - ģimenes ārsta prakse</t>
  </si>
  <si>
    <t xml:space="preserve"> Aksanas Utenkovas ārsta prakse, SIA</t>
  </si>
  <si>
    <t xml:space="preserve"> Alksne Indra - ģimenes ārsta prakse</t>
  </si>
  <si>
    <t xml:space="preserve"> Anitas Selezņevas ģimenes ārsta prakse, SIA</t>
  </si>
  <si>
    <t xml:space="preserve"> ANNAMED, Sabiedrība ar ierobežotu atbildību</t>
  </si>
  <si>
    <t xml:space="preserve"> Antonova Ināra - ģimenes ārsta prakse</t>
  </si>
  <si>
    <t xml:space="preserve"> Apeināne Inga - ģimenes ārsta prakse</t>
  </si>
  <si>
    <t xml:space="preserve"> Apine Māra - ģimenes ārsta prakse</t>
  </si>
  <si>
    <t xml:space="preserve"> Asklepius-ārsta prakse, IK</t>
  </si>
  <si>
    <t xml:space="preserve"> Auces doktorāts, Sabiedrība ar ierobežotu atbildību</t>
  </si>
  <si>
    <t xml:space="preserve"> Auguste Rita - ģimenes ārsta un bērnu neirologa prakse</t>
  </si>
  <si>
    <t xml:space="preserve"> Ausmas Balodes ģimenes ārsta doktorāts, Sabiedrība ar ierobežotu atbildību</t>
  </si>
  <si>
    <t xml:space="preserve"> Aveniņa Ieva - ģimenes ārsta prakse</t>
  </si>
  <si>
    <t xml:space="preserve"> Āboliņa Nataļja - ģimenes ārsta prakse</t>
  </si>
  <si>
    <t xml:space="preserve"> Ārstu prakse AiMed, Sabiedrība ar ierobežotu atbildību</t>
  </si>
  <si>
    <t xml:space="preserve"> Baholdina Anastasija - ģimenes ārsta prakse</t>
  </si>
  <si>
    <t xml:space="preserve"> Baika Anita - ģimenes ārsta, internista un kardiologa  ārsta prakse</t>
  </si>
  <si>
    <t xml:space="preserve"> Beires prakse, Sabiedrība ar ierobežotu atbildību</t>
  </si>
  <si>
    <t xml:space="preserve"> Beļauniece Ingrīda - ģimenes ārsta prakse</t>
  </si>
  <si>
    <t xml:space="preserve"> Bergmane Anita - ģimenes ārsta prakse</t>
  </si>
  <si>
    <t xml:space="preserve"> Bernāne Olita - ģimenes ārsta prakse</t>
  </si>
  <si>
    <t xml:space="preserve"> Bēnes doktorāts, Sabiedrība ar ierobežotu atbildību</t>
  </si>
  <si>
    <t xml:space="preserve"> Bērziņa Baiba - ģimenes ārsta prakse</t>
  </si>
  <si>
    <t xml:space="preserve"> Bērziņa Gaida - ģimenes ārsta prakse</t>
  </si>
  <si>
    <t xml:space="preserve"> Bērziņa Maruta - ģimenes ārsta prakse</t>
  </si>
  <si>
    <t xml:space="preserve"> Boķis Guntars - ģimenes ārsta prakse</t>
  </si>
  <si>
    <t xml:space="preserve"> Boreiko Silvija - ģimenes ārsta un pediatra prakse</t>
  </si>
  <si>
    <t xml:space="preserve"> Bosko Marija - ģimenes ārsta prakse</t>
  </si>
  <si>
    <t xml:space="preserve"> Broniča Sandra - ģimenes ārsta prakse</t>
  </si>
  <si>
    <t xml:space="preserve"> Budrēvica Ingrīda - ārsta prakse pediatrijā</t>
  </si>
  <si>
    <t xml:space="preserve"> Butule Vilma - ģimenes ārsta prakse</t>
  </si>
  <si>
    <t xml:space="preserve"> CENTRA DOKTORĀTS, Sabiedrība ar ierobežotu atbildību</t>
  </si>
  <si>
    <t xml:space="preserve"> Cirša Aija - ģimenes ārsta prakse</t>
  </si>
  <si>
    <t xml:space="preserve"> Cīrule Iveta - ģimenes ārsta prakse</t>
  </si>
  <si>
    <t xml:space="preserve"> Čaupjonoka Ilona -ģimenes ārsta prakse</t>
  </si>
  <si>
    <t xml:space="preserve"> Daces Roskas ģimenes ārsta prakse, SIA</t>
  </si>
  <si>
    <t xml:space="preserve"> Dainas Vaivodes ģimenes ārsta prakse, Sabiedrība ar ierobežotu atbildību</t>
  </si>
  <si>
    <t xml:space="preserve"> Dalbiņa Ināra - ģimenes ārsta prakse</t>
  </si>
  <si>
    <t xml:space="preserve"> Daukšte Inese - ģimenes ārsta prakse</t>
  </si>
  <si>
    <t xml:space="preserve"> Dīriņa Ligita Diāna - ģimenes ārsta prakse</t>
  </si>
  <si>
    <t xml:space="preserve"> Dobulāne Tatjana - ģimenes ārsta prakse</t>
  </si>
  <si>
    <t xml:space="preserve"> Dobžanska Ināra - ārsta prakse pediatrijā</t>
  </si>
  <si>
    <t xml:space="preserve"> Dr.Rukmanes ģimenes ārsta prakse, Sabiedrība ar ierobežotu atbildību</t>
  </si>
  <si>
    <t xml:space="preserve"> Dzalbs Ainis - ģimenes ārsta un internista prakse</t>
  </si>
  <si>
    <t xml:space="preserve"> E.Maigones ārsta prakse, SIA</t>
  </si>
  <si>
    <t xml:space="preserve"> Eglīte Anita - ģimenes ārsta prakse</t>
  </si>
  <si>
    <t xml:space="preserve"> Eglīte Daina - ģimenes ārsta prakse</t>
  </si>
  <si>
    <t xml:space="preserve"> Eiduks Ivars - ģimenes ārsta prakse</t>
  </si>
  <si>
    <t xml:space="preserve"> Elekse Edīte - ģimenes ārsta prakse</t>
  </si>
  <si>
    <t xml:space="preserve"> Elste Anda - ģimenes ārsta prakse</t>
  </si>
  <si>
    <t xml:space="preserve"> Erniņa Maruta - ģimenes ārsta un arodveselības un arodslimību ārsta prakse</t>
  </si>
  <si>
    <t xml:space="preserve"> Ērikas Borisovas ģimenes ārsta prakse, Sabiedrība ar ierobežotu atbildību</t>
  </si>
  <si>
    <t xml:space="preserve"> G. Šmites ģimenes ārsta prakse, SIA</t>
  </si>
  <si>
    <t xml:space="preserve"> Grantiņa Gunta - ārsta prakse pediatrijā</t>
  </si>
  <si>
    <t xml:space="preserve"> Grauda Dace - ģimenes ārsta prakse</t>
  </si>
  <si>
    <t xml:space="preserve"> Grigaļūne Iveta - ģimenes ārsta un arodveselības un arodslimību ārsta prakse</t>
  </si>
  <si>
    <t xml:space="preserve"> Grīga Lilita - ģimenes ārsta prakse</t>
  </si>
  <si>
    <t xml:space="preserve"> Grīnberga Irēna - ģimenes ārsta prakse</t>
  </si>
  <si>
    <t xml:space="preserve"> Gulbe Santa - ģimenes ārsta un arodveselības un arodslimību ārsta prakse</t>
  </si>
  <si>
    <t xml:space="preserve"> Gulbe Zigrīda Maija - ģimenes ārsta prakse</t>
  </si>
  <si>
    <t xml:space="preserve"> I. Beļaunieces ģimenes ārsta prakse, SIA</t>
  </si>
  <si>
    <t xml:space="preserve"> I. Dūrējas ģimenes ārsta prakse, Sabiedrība ar ierobežotu atbildību</t>
  </si>
  <si>
    <t xml:space="preserve"> Iecavas veselības centrs, Pašvaldības aģentūra</t>
  </si>
  <si>
    <t xml:space="preserve"> Ieviņš Einārs - ģimenes ārsta prakse</t>
  </si>
  <si>
    <t xml:space="preserve"> Igaunis Pēteris - ģimenes ārsta prakse</t>
  </si>
  <si>
    <t xml:space="preserve"> Ilgas Lācītes privātprakse, Sabiedrība ar ierobežotu atbildību</t>
  </si>
  <si>
    <t xml:space="preserve"> ILSTRE, Sabiedrība ar ierobežotu atbildību</t>
  </si>
  <si>
    <t xml:space="preserve"> ILZES KUKUTES ĢIMENES ĀRSTA PRAKSE, SIA</t>
  </si>
  <si>
    <t xml:space="preserve"> Ilzes Rudko ārsta prakse, Sabiedrība ar ierobežotu atbildību</t>
  </si>
  <si>
    <t xml:space="preserve"> Ilzes Vaičekones ārsta prakse, Sabiedrība ar ierobežotu atbildību</t>
  </si>
  <si>
    <t xml:space="preserve"> Inas Mortukānes ārsta prakse, SIA</t>
  </si>
  <si>
    <t xml:space="preserve"> INMED, Sabiedrība ar ierobežotu atbildību</t>
  </si>
  <si>
    <t xml:space="preserve"> Iolandas Šaihulovas ģimenes ārstes prakse, Sabiedrība ar ierobežotu atbildību</t>
  </si>
  <si>
    <t xml:space="preserve"> Ivanova Maiga - ģimenes ārsta prakse</t>
  </si>
  <si>
    <t xml:space="preserve"> Ivetas Jevtušenko ārsta prakse, Sabiedrība ar ierobežotu atbildību</t>
  </si>
  <si>
    <t xml:space="preserve"> Jelgavas doktorāts, SIA</t>
  </si>
  <si>
    <t xml:space="preserve"> Jelgavas poliklīnika, SIA</t>
  </si>
  <si>
    <t xml:space="preserve"> Jermaks Jurijs - ģimenes ārsta prakse</t>
  </si>
  <si>
    <t xml:space="preserve"> Joča Ineta - ģimenes ārsta prakse</t>
  </si>
  <si>
    <t xml:space="preserve"> Joča Inguna - ģimenes ārsta prakse</t>
  </si>
  <si>
    <t xml:space="preserve"> Jukna Maruta - ģimenes ārsta un arodveselības un arodslimību ārsta prakse</t>
  </si>
  <si>
    <t xml:space="preserve"> K. Konstantinovas Ģimenes ārsta prakse, Sabiedrība ar ierobežotu atbildību</t>
  </si>
  <si>
    <t xml:space="preserve"> Kaktiņa Signe - ģimenes ārsta  prakse</t>
  </si>
  <si>
    <t xml:space="preserve"> Kaķenieku ambulance, Sabiedrība ar ierobežotu atbildību</t>
  </si>
  <si>
    <t xml:space="preserve"> Kalvāne Līga - ģimenes ārsta prakse</t>
  </si>
  <si>
    <t xml:space="preserve"> Karlovska Biruta - ģimenes ārsta prakse</t>
  </si>
  <si>
    <t xml:space="preserve"> Kauliņa Anna - ģimenes ārsta un arodveselības un arodslimību ārsta prakse</t>
  </si>
  <si>
    <t xml:space="preserve"> Kociņa Ginta - ģimenes ārsta prakse</t>
  </si>
  <si>
    <t xml:space="preserve"> Krievāne Dace -  ģimenes ārsta, kardiologa, arodveselības un arodslimību ārsta prakse</t>
  </si>
  <si>
    <t xml:space="preserve"> Kristīnes Babickas ģimenes ārstes prakse, Sabiedrība ar ierobežotu atbildību</t>
  </si>
  <si>
    <t xml:space="preserve"> Ķuze Anna - ģimenes ārsta prakse</t>
  </si>
  <si>
    <t xml:space="preserve"> Lagzdiņa Inta - ģimenes ārsta prakse</t>
  </si>
  <si>
    <t xml:space="preserve"> Lasmane Gundega - ģimenes ārsta un pediatra prakse</t>
  </si>
  <si>
    <t xml:space="preserve"> Lejniece Inese - ģimenes ārsta prakse</t>
  </si>
  <si>
    <t xml:space="preserve"> Lemhena Liena - ģimenes ārsta prakse</t>
  </si>
  <si>
    <t xml:space="preserve"> Liepiņa Ilze - ģimenes ārsta prakse</t>
  </si>
  <si>
    <t xml:space="preserve"> Ligitas Hohas ārsta prakse, SIA</t>
  </si>
  <si>
    <t xml:space="preserve"> Līce Iveta - ģimenes ārsta prakse</t>
  </si>
  <si>
    <t xml:space="preserve"> Līcīte Ausma - ģimenes ārsta prakse</t>
  </si>
  <si>
    <t xml:space="preserve"> Ludmilas Skrjabinas ārsta prakse, Sabiedrība ar ierobežotu atbildību</t>
  </si>
  <si>
    <t xml:space="preserve"> M.Zakse-Grigorjana ģimenes ārsta prakse, SIA</t>
  </si>
  <si>
    <t xml:space="preserve"> Mantons Uldis - ģimenes ārsta prakse</t>
  </si>
  <si>
    <t xml:space="preserve"> Martuzāne Līga - ģimenes ārsta prakse</t>
  </si>
  <si>
    <t xml:space="preserve"> Matisone Inese - ģimenes ārsta prakse</t>
  </si>
  <si>
    <t xml:space="preserve"> Mauliņa Anita - ģimenes ārsta prakse</t>
  </si>
  <si>
    <t xml:space="preserve"> Mauliņš Ziedonis - ģimenes ārsta un arodveselības un arodslimību ārsta prakse</t>
  </si>
  <si>
    <t xml:space="preserve"> MEDcontrol, Sabiedrība ar ierobežotu atbildību</t>
  </si>
  <si>
    <t xml:space="preserve"> MEDICOM, Sabiedrība ar ierobežotu atbildību</t>
  </si>
  <si>
    <t xml:space="preserve"> Monikas Stacēvičas ārsta prakse, SIA</t>
  </si>
  <si>
    <t xml:space="preserve"> Nadeta, SIA</t>
  </si>
  <si>
    <t xml:space="preserve"> NaProMedicus, Sabiedrība ar ierobežotu atbildību</t>
  </si>
  <si>
    <t xml:space="preserve"> Nenišķe Iveta - ģimenes ārsta prakse</t>
  </si>
  <si>
    <t xml:space="preserve"> Niedre Ilze - ģimenes ārsta prakse</t>
  </si>
  <si>
    <t xml:space="preserve"> Novicāne Silva - ģimenes ārsta prakse</t>
  </si>
  <si>
    <t xml:space="preserve"> Olgas Tomaševskas ģimenes ārsta prakse, Sabiedrība ar ierobežotu atbildību</t>
  </si>
  <si>
    <t xml:space="preserve"> Ornellas Smirnovas ģimenes ārsta prakse, SIA</t>
  </si>
  <si>
    <t xml:space="preserve"> Ose Māra - ģimenes ārsta prakse</t>
  </si>
  <si>
    <t xml:space="preserve"> Ozoliņa Laila - ģimenes ārsta prakse</t>
  </si>
  <si>
    <t xml:space="preserve"> Pārpuce Sanita -ģimenes ārsta prakse</t>
  </si>
  <si>
    <t xml:space="preserve"> Pāvulāns Andris - ģimenes ārsta un arodveselības un arodslimību ārsta prakse</t>
  </si>
  <si>
    <t xml:space="preserve"> Pelčere Vija - ģimenes ārsta prakse</t>
  </si>
  <si>
    <t xml:space="preserve"> Piļipčuka Tatjana - ģimenes ārsta un neirologa prakse</t>
  </si>
  <si>
    <t xml:space="preserve"> PN Doktorāts, Sabiedrība ar ierobežotu atbildību</t>
  </si>
  <si>
    <t xml:space="preserve"> Pokule Ineta - ģimenes ārsta prakse</t>
  </si>
  <si>
    <t xml:space="preserve"> Prakse ģimenei, SIA</t>
  </si>
  <si>
    <t xml:space="preserve"> Priedīte Maruta - ģimenes ārsta prakse</t>
  </si>
  <si>
    <t xml:space="preserve"> Pučetis Edvīns - ģimenes ārsta prakse</t>
  </si>
  <si>
    <t xml:space="preserve"> Raga Ineta - ģimenes ārsta prakse</t>
  </si>
  <si>
    <t xml:space="preserve"> Rancāne Anta - ģimenes ārsta prakse</t>
  </si>
  <si>
    <t xml:space="preserve"> Rancāne Līga - ģimenes ārsta un pediatra prakse</t>
  </si>
  <si>
    <t xml:space="preserve"> RIMED, Sabiedrība ar ierobežotu atbildību</t>
  </si>
  <si>
    <t xml:space="preserve"> Saldniece Sandra - ģimenes ārsta prakse</t>
  </si>
  <si>
    <t xml:space="preserve"> SalutoMed, SIA</t>
  </si>
  <si>
    <t xml:space="preserve"> SAMMAR, SIA</t>
  </si>
  <si>
    <t xml:space="preserve"> Sandras Bērziņas ģimenes ārsta prakse, SIA</t>
  </si>
  <si>
    <t xml:space="preserve"> Sandras Lapsas-Ārentas ģimenes ārstes prakse, Sabiedrība ar ierobežotu atbildību</t>
  </si>
  <si>
    <t xml:space="preserve"> SANTAS KRIEVIŅAS ĢIMENES ĀRSTA PRAKSE, SIA</t>
  </si>
  <si>
    <t xml:space="preserve"> SANUS SN, SIA</t>
  </si>
  <si>
    <t xml:space="preserve"> Sarbantoviča Inese - ģimenes ārsta un pediatra prakse</t>
  </si>
  <si>
    <t xml:space="preserve"> Sāmite Lelde - ģimenes ārsta prakse</t>
  </si>
  <si>
    <t xml:space="preserve"> Seržāne Maruta - ģimenes ārsta prakse</t>
  </si>
  <si>
    <t xml:space="preserve"> Siliņa Sandra -ģimenes ārsta prakse</t>
  </si>
  <si>
    <t xml:space="preserve"> Sīricas ārsta prakse, Sabiedrība ar ierobežotu atbildību</t>
  </si>
  <si>
    <t xml:space="preserve"> Skudra Aija - ģimenes ārsta prakse</t>
  </si>
  <si>
    <t xml:space="preserve"> Sloka Daina - ģimenes ārsta prakse</t>
  </si>
  <si>
    <t xml:space="preserve"> Sprance Zinaida - ģimenes ārsta prakse</t>
  </si>
  <si>
    <t xml:space="preserve"> Sproģe Ilze - ģimenes ārsta un pediatra prakse</t>
  </si>
  <si>
    <t xml:space="preserve"> Sretenska Irina - ģimenes ārsta prakse</t>
  </si>
  <si>
    <t xml:space="preserve"> Staņa Ināra - ģimenes ārsta prakse</t>
  </si>
  <si>
    <t xml:space="preserve"> Stille Skaidrīte - ģimenes ārsta prakse</t>
  </si>
  <si>
    <t xml:space="preserve"> Strazdiņa Ilze - ģimenes ārsta prakse</t>
  </si>
  <si>
    <t xml:space="preserve"> Šmits Roberts - ārsta internista prakse</t>
  </si>
  <si>
    <t xml:space="preserve"> Šulce Ināra - ģimenes ārsta, neirologa un arodveselības un arodslimību ārsta prakse</t>
  </si>
  <si>
    <t xml:space="preserve"> Tēraude Aija - ģimenes ārsta un pediatra prakse</t>
  </si>
  <si>
    <t xml:space="preserve"> Tīcmane Gunta - ģimenes ārsta prakse</t>
  </si>
  <si>
    <t xml:space="preserve"> Troska Dzintra - ģimenes ārsta un arodveselības un arodslimību ārsta prakse</t>
  </si>
  <si>
    <t xml:space="preserve"> Urbanoviča Anita - ģimenes ārsta prakse</t>
  </si>
  <si>
    <t xml:space="preserve"> Valdmane Evita - ģimenes ārsta prakse</t>
  </si>
  <si>
    <t xml:space="preserve"> Valijas Nagņibedas ģimenes ārsta prakse, SIA</t>
  </si>
  <si>
    <t xml:space="preserve"> Vāvere Anna - ģimenes ārsta prakse</t>
  </si>
  <si>
    <t xml:space="preserve"> Veselības centrs "Džūkste", SIA</t>
  </si>
  <si>
    <t xml:space="preserve"> Vijas Freimanes ārsta prakse, Sabiedrība ar ierobežotu atbildību</t>
  </si>
  <si>
    <t xml:space="preserve"> Viktorijas Grebņevas ģimenes ārsta prakse, SIA</t>
  </si>
  <si>
    <t xml:space="preserve"> VIMED, Sabiedrība ar ierobežotu atbildību</t>
  </si>
  <si>
    <t xml:space="preserve"> Vivejas Epiņas ģimenes ārsta prakse, SIA</t>
  </si>
  <si>
    <t xml:space="preserve"> Volkopa Inese - ģimenes ārsta un pediatra prakse</t>
  </si>
  <si>
    <t xml:space="preserve"> W-DOC, Sabiedrība ar ierobežotu atbildību</t>
  </si>
  <si>
    <t xml:space="preserve"> Zaderņuka Inesa - ģimenes ārsta prakse</t>
  </si>
  <si>
    <t xml:space="preserve"> Zadorožnaja Ņina - ģimenes ārsta prakse</t>
  </si>
  <si>
    <t xml:space="preserve"> Zdūne Rita - ģimenes ārsta prakse</t>
  </si>
  <si>
    <t xml:space="preserve"> Zelča Astrīda - ģimenes ārsta prakse</t>
  </si>
  <si>
    <t xml:space="preserve"> Zepa Dace - ģimenes ārsta prakse</t>
  </si>
  <si>
    <t xml:space="preserve"> Ziediņa Inta - ģimenes ārsta prakse</t>
  </si>
  <si>
    <t xml:space="preserve"> Zirne Ārija - ģimenes ārsta prakse</t>
  </si>
  <si>
    <t xml:space="preserve"> Zīle Anda - ģimenes ārsta prakse</t>
  </si>
  <si>
    <t xml:space="preserve"> Zīverte Santa - ģimenes ārsta prakse</t>
  </si>
  <si>
    <t>*Ģimenes ārstu kapitācijas naudas aprēķins</t>
  </si>
  <si>
    <t>Nr.p.k.</t>
  </si>
  <si>
    <t>Medicīnas instrumenti un iekārtas</t>
  </si>
  <si>
    <t>Vērtība, EUR</t>
  </si>
  <si>
    <t>Gadi</t>
  </si>
  <si>
    <t>Izmaksas 1 mēnesī no 01.01.2018</t>
  </si>
  <si>
    <t>Izmaksas 1 mēnesī no 01.01.2019</t>
  </si>
  <si>
    <t>Izmaksas 1 mēnesī no 01.01.2020.</t>
  </si>
  <si>
    <t>Izmaksas 1 mēnesī no 01.01.2021.</t>
  </si>
  <si>
    <t>PVN izmaiņu aprēkins 8% pieaugums  materiāliem 57. un 58. punktā</t>
  </si>
  <si>
    <t>Ierīce redzes asuma pārbaudei (apgaismota tabula)</t>
  </si>
  <si>
    <t>Otoskops</t>
  </si>
  <si>
    <t>Oftalmoskops</t>
  </si>
  <si>
    <t xml:space="preserve">Inhalators </t>
  </si>
  <si>
    <t>Ierīce rentgenogrammu apskatei (negatoskops) 88.33</t>
  </si>
  <si>
    <t>NMP komplekts</t>
  </si>
  <si>
    <t>Fonendoskops (ārstam) pieaugušajiem</t>
  </si>
  <si>
    <t xml:space="preserve">Fonendoskops (ārstam) bērniem </t>
  </si>
  <si>
    <t xml:space="preserve">Ierīce netiešai asins spiediena mērīšanai </t>
  </si>
  <si>
    <t xml:space="preserve">Medicīniskie svari un auguma mērītājs (pieaugušajiem) </t>
  </si>
  <si>
    <t>Medicīniskie svari (zīdaiņiem) (piemēram, KERN – MBC 15K2DM)</t>
  </si>
  <si>
    <t>Auguma mērītājs (zīdaiņiem)</t>
  </si>
  <si>
    <t xml:space="preserve">Medicīniskā lampa </t>
  </si>
  <si>
    <t>Nokomplektētā ārsta soma</t>
  </si>
  <si>
    <t>Medicīniskā kušete</t>
  </si>
  <si>
    <t xml:space="preserve">Instrumentu galds </t>
  </si>
  <si>
    <t xml:space="preserve">Bērnu izmeklēšanas galds </t>
  </si>
  <si>
    <t xml:space="preserve">Ledusskapis vakcīnu glabāšanai (ar saldētavu) </t>
  </si>
  <si>
    <t>Medikamentu skapis</t>
  </si>
  <si>
    <t xml:space="preserve">Aizslietnis pārvietojams </t>
  </si>
  <si>
    <t>Medicīniskais termometrs</t>
  </si>
  <si>
    <t>Lupa</t>
  </si>
  <si>
    <t>Venozais žņaugs</t>
  </si>
  <si>
    <t>Refleksu āmuriņš</t>
  </si>
  <si>
    <t>Anatomiskās un ķirurģiskās pincetes</t>
  </si>
  <si>
    <t>Medicīniskās grieznes</t>
  </si>
  <si>
    <t>Adatturi</t>
  </si>
  <si>
    <t>Garās pincetes</t>
  </si>
  <si>
    <t>Difūziju statīvs</t>
  </si>
  <si>
    <t>Ierīce augļa sirdstoņu izklausīšanai</t>
  </si>
  <si>
    <t>Lampiņa ar homogēnu gaismu</t>
  </si>
  <si>
    <t>Pulsometrs</t>
  </si>
  <si>
    <t>Mērlente</t>
  </si>
  <si>
    <t>Kopā Medicīnas instrumenti un iekārtas</t>
  </si>
  <si>
    <t>Medikamenti un materiāli</t>
  </si>
  <si>
    <t>Nenarkotiskām analģētiķa šķīdums injekcijām (Sol.Diclofenaci 75 mg/ml - 5 ampulas)</t>
  </si>
  <si>
    <t>Nestreroīdā pretiekaisuma līdzekļa tabletes (Tab.Paracetamoli 500mg 10 tabletes vai Tab Ibuprofeni 200 mg 10 tbl)</t>
  </si>
  <si>
    <t>M holinoblokatora šķīdums injekcijām (Atropini sulphate 10 mg/ml 1ml ampulas -  5gab.)</t>
  </si>
  <si>
    <t>Adrenomimētiskā  līdzekļa šķīdums  injekcijām (Adrenalini 1 mg/ml,  1ml ampulas - 5 gab.)</t>
  </si>
  <si>
    <t>Sirds glikozīda šķīdums injekcijām (Digoxini 250 qg/ml - 5 gab)</t>
  </si>
  <si>
    <t>Neglikozīdā kardiotoniskā līdzekļa šķīdums infūzijām (Intropais simpatomimētiķis) ( Dobutamine 12,5 mg/ml Pr.II stac 5 ampulas)</t>
  </si>
  <si>
    <t>Antiaritmiskā līdzkļu, nātrija antagonistu šķīdums injekcijām (I klases antiaritmētiskie līdzkļi, ātriju, superventrikulārās un ventrukulārās aritmijas) (Lidocaini 20 mg/ml, 2 ml ampulas - 5 gab.)</t>
  </si>
  <si>
    <t>Antiaritmiskā līdzkļa, kalcija antagonista šķīdums injekcijām (IV klases anti aritmētiskie līdzkļi) ( Verapamili hrdrochloridi 2.5 mh/ml - 5 ampulas vai Verapamili 40 mg - 10 tabletes)</t>
  </si>
  <si>
    <t>Antiaritmētiskā līdzekļa, kālija antagonista šķīdums injekcijām ( III klases antiaritmiskais līdzeklis, supraventikulārās un ventikulārās aritmijas) ( Amiodaroni hydrohloridi 30 mg/ml, 10 ml ampula - 5 gab. vai 200 mg tbl - 10 gab)</t>
  </si>
  <si>
    <t>Neitropā hipotenzīvā līdzekļa šķīdums injekcijām (Clonidini 150qm/ml, 1 ml ampula - 5 gab)</t>
  </si>
  <si>
    <t>Neitropā hipotenzīvā līdzekļa tabletes (Clonidin 150 qg tbl - 10 tabletes vai Moxonidini 200 qg tbl - 10 tabletes)</t>
  </si>
  <si>
    <t>Koronarolītiskā līdzekļa, kalcija antagonista tabletes (Amlodipine 5 mg tabletes -10 gab. vai Nifedipine 10 mg - 20 mg tabletes - 10 gab., vai Felodipine 5 mg tabletes - 10 gb., vai Nicardipine 20 mg tabletes -10 gb)</t>
  </si>
  <si>
    <t>Koronarolītiska līdzkļa zemmēles aerosols (Nitromit 0,4mg) 180 devas</t>
  </si>
  <si>
    <t>Koronarolītiska līdzekļa tabletes ( Isosorbidi 10-30 mg - 10 gab. vai Isosorbidi mononitrate 10 mg tabletes - 10 gab., vai Glycerili trinitrate qg - 2 mg tabletes - 10 gab.)</t>
  </si>
  <si>
    <t>Bronholotiskā līdzkļa aerosols inhalācijām (Salbutamoli 100qg/deva -1 orģināls</t>
  </si>
  <si>
    <t>Bronholītiskā līdzkļa  šķīdums injekcijām  (Aminophylini 24 mg/ml, 5 ml vai 10 ml ampulas - 5 gab.)</t>
  </si>
  <si>
    <t>Trankvilizatora šķīdums  injekcijām (Diazepami 5 mg/ml, 2 ml ampulas - 5 gab.)</t>
  </si>
  <si>
    <t>Neiroleptiskā līdzekļa šķīdums  injekcijām ( Furosemīdi 10 mg/ml 1 ml ampulas - 5 gab.)</t>
  </si>
  <si>
    <t>Glikokortikoīdu šķīdums injekcijām ( Dexamethasoni 4 mg/ml, 1 ml ampulas 5 gab)</t>
  </si>
  <si>
    <t>Pretindes pulveris, emulsija vai tabletes (Carbon activ. Tabletes vai pulveris, 25 g deva)</t>
  </si>
  <si>
    <t>Antihistamīno līdzekļu šķīdums injekcijām ( Clemastini 1 mg/ml, 2 ml ampulas - 5 gab. vai Chlorphenamini maleati 10 mg/ml/1 ml ampulas - 5 gab)</t>
  </si>
  <si>
    <t>Stripi Lipid Profile (vienā stripā HOL, TRG,ABH,ZBL,ne ABL)</t>
  </si>
  <si>
    <t>Sāļu šķīdumi infūzijām ( Natri cloride 9 mg/ml, 250-500ml šķīdums)</t>
  </si>
  <si>
    <t>Dezinfekcijas līdzekļi 5 ml</t>
  </si>
  <si>
    <t xml:space="preserve">sterils dzemdību komplekts </t>
  </si>
  <si>
    <t>Medicīniskais rullis</t>
  </si>
  <si>
    <t>Saimniecības preces, t.sk. roku dvielis</t>
  </si>
  <si>
    <t>Kopā Medikamenti un materiāli</t>
  </si>
  <si>
    <t xml:space="preserve">Medicīniskā dokumentācija </t>
  </si>
  <si>
    <t>Medicīniskā dokumentācija (ambulatoras kartes, receptes, citas veidlapas)</t>
  </si>
  <si>
    <t>Kopā medicīniskā dokumentācija</t>
  </si>
  <si>
    <t>Atalgojums</t>
  </si>
  <si>
    <t>Ārsts</t>
  </si>
  <si>
    <t>Reģistratora funkcijām</t>
  </si>
  <si>
    <t>Kopā Atalgojums</t>
  </si>
  <si>
    <t>Datortehnika un apkalpošana</t>
  </si>
  <si>
    <t xml:space="preserve">Sistēmbloks ar aksesuāriem un operacionālo sistēmu, Firewall un antivīrusu programma </t>
  </si>
  <si>
    <t>Monitors 2 gab</t>
  </si>
  <si>
    <t xml:space="preserve">Daudzfunkcionālais Printeris - skeneris, fakss, kopētājs </t>
  </si>
  <si>
    <t>Tonera kasete printerim (3 nomaiņas gadā)</t>
  </si>
  <si>
    <t>Datortehnikas uzturēšana  (35 euro mēnesī)</t>
  </si>
  <si>
    <t>Mobilais telefons (2 gab.)</t>
  </si>
  <si>
    <t xml:space="preserve">Mobilo telefonu abonēšanas maksa mēnesī </t>
  </si>
  <si>
    <t xml:space="preserve">Stacionāro telefonu (2.gab) un  interneta abonēšanas maksa gadam </t>
  </si>
  <si>
    <t>Radiotelefons (2.gab)</t>
  </si>
  <si>
    <t xml:space="preserve">Portatīvais dators (piemēram, Lenovo B50-50 i3-5005U 15.6inch HD AntiGlare 4GB 128GB SSD DVDRW Intel HD5500 Non-intel 1x1BGN+BT CR4in1 4cell W7P64+W10P64 Flyer) </t>
  </si>
  <si>
    <t>Specializētā programmatūra (ārsta birojs pamata komplekts )</t>
  </si>
  <si>
    <t>Kopā Datortehnika un apkalpošana</t>
  </si>
  <si>
    <t>Mērķa kritēriju izpildes maksājums kapitācijas naudā</t>
  </si>
  <si>
    <t>Pacientu telefonkonsultāciju apmaksa*</t>
  </si>
  <si>
    <t>Kopā prakses izmaksas</t>
  </si>
  <si>
    <t>Kapitācijas nauda mēnesī uz 1 pacientu</t>
  </si>
  <si>
    <t>ĀRSTA atalgojuma nauda uz 1 pacientu mēnesī</t>
  </si>
  <si>
    <t>Kopā apmaksai</t>
  </si>
  <si>
    <t xml:space="preserve"> HILTESTS, SIA</t>
  </si>
  <si>
    <t xml:space="preserve"> Bauskas slimnīca, SIA</t>
  </si>
  <si>
    <t>Maksa par pakalpojumiem</t>
  </si>
  <si>
    <t>PVN pieugums, euro</t>
  </si>
  <si>
    <t xml:space="preserve"> Ziemeļkurzemes reģionālā slimnīca, SIA</t>
  </si>
  <si>
    <t xml:space="preserve"> RĒZEKNES SLIMNĪCA, Sabiedrība ar ierobežotu atbildību</t>
  </si>
  <si>
    <t xml:space="preserve"> Siguldas slimnīca, SIA</t>
  </si>
  <si>
    <t xml:space="preserve"> Alūksnes slimnīca, Sabiedrība ar ierobežotu atbildību</t>
  </si>
  <si>
    <t xml:space="preserve"> Balvu un Gulbenes slimnīcu apvienība, Sabiedrība ar ierobežotu atbildību</t>
  </si>
  <si>
    <t xml:space="preserve"> Madonas slimnīca, Madonas novada pašvaldības SIA</t>
  </si>
  <si>
    <t xml:space="preserve"> Jēkabpils reģionālā slimnīca, Sabiedrība ar ierobežotu atbildību</t>
  </si>
  <si>
    <t>Epizodes tarifs</t>
  </si>
  <si>
    <t>Tarifa pieaugums epizodei PVN, euro</t>
  </si>
  <si>
    <t xml:space="preserve">Informācija par ģimenes ārstu kapitācijas naudas faktiskajiem izdevumiem pievienotās vērtības nodokļa likmes pieauguma segšanai laika posmā no 2021. gada 1. jūlija līdz 2021. gada 30. septembrim par iegādātajām  medicīniskajām ierīcēm  un precēm, lai nodrošinātu Latvijas Republikas Senāta 2021. gada 22. marta sprieduma administratīvajā lietā Nr. A420143317 (SKA-123/2021) izpildi </t>
  </si>
  <si>
    <t>Pakalpojumu summa</t>
  </si>
  <si>
    <t xml:space="preserve">Informācija par primārās veselības aprūpes epizožu faktiskajiem izdevumiem pievienotās vērtības nodokļa likmes pieauguma segšanai laika posmā no 2021.gada 1.jūlija līdz 2021.gada 30.septembrim  par iegādātajām medicīniskajām ierīcēm  un precēm, lai nodrošinātu Latvijas Republikas Senāta 2021. gada 22. marta sprieduma administratīvajā lietā Nr. A420143317 (SKA-123/2021) izpildi </t>
  </si>
  <si>
    <t>Pakalpojumu summ</t>
  </si>
  <si>
    <t xml:space="preserve">Informācija par primārās veselības aprūpes nodrošināšanu ģimenes ārstu praksē nereģistrētiem pacientiem faktiskajiem izdevumiem pievienotās vērtības nodokļa likmes pieauguma segšanai laika posmā no 2021. gada 1. jūlija līdz 2021. gada 30. septembrim par iegādātajām  medicīniskajām ierīcēm  un precēm, lai nodrošinātu Latvijas Republikas Senāta 2021. gada 22. marta sprieduma administratīvajā lietā Nr. A420143317 (SKA-123/2021) izpildi </t>
  </si>
  <si>
    <t>4.pielikums
 Ministru kabineta rīkojuma projektam “Par finanšu līdzekļu piešķiršanu no valsts budžeta programmas “Līdzekļi neparedzētiem gadījumiem”” sākotnējās ietekmes novērtējuma ziņojumam (anotācijai)</t>
  </si>
  <si>
    <t>5.pielikums
 Ministru kabineta rīkojuma projektam 
“Par finanšu līdzekļu piešķiršanu
 no valsts budžeta programmas 
“Līdzekļi neparedzētiem gadījumiem”” 
sākotnējās ietekmes novērtējuma
 ziņojumam (anotācijai)</t>
  </si>
  <si>
    <t>7.pielikums
 Ministru kabineta rīkojuma projektam 
“Par finanšu līdzekļu piešķiršanu
 no valsts budžeta programmas 
“Līdzekļi neparedzētiem gadījumiem”” 
sākotnējās ietekmes novērtējuma
 ziņojumam (anotācijai)</t>
  </si>
  <si>
    <t>8.pielikums
 Ministru kabineta rīkojuma projektam 
“Par finanšu līdzekļu piešķiršanu
 no valsts budžeta programmas 
“Līdzekļi neparedzētiem gadījumiem”” 
sākotnējās ietekmes novērtējuma
 ziņojumam (anotācijai)</t>
  </si>
  <si>
    <t xml:space="preserve">Informācija par Ambulatoro pakalpojumu aprūpes epizožu  faktiskajiem izdevumiem pievienotās vērtības nodokļa likmes pieauguma segšanai laika posmā no 2021. gada 1. jūlija līdz 2021. gada 30. septembrim par iegādātajām  medicīniskajām ierīcēm  un precēm, lai nodrošinātu Latvijas Republikas Senāta 2021. gada 22. marta sprieduma administratīvajā lietā Nr. A420143317 (SKA-123/2021) izpildi </t>
  </si>
  <si>
    <t>9.pielikums
 Ministru kabineta rīkojuma projektam 
“Par finanšu līdzekļu piešķiršanu
 no valsts budžeta programmas 
“Līdzekļi neparedzētiem gadījumiem”” 
sākotnējās ietekmes novērtējuma
 ziņojumam (anotācijai)</t>
  </si>
  <si>
    <t xml:space="preserve">Informācija par fiksēto ikmēneša maksājumu speciālistu kabinetos faktiskajiem izdevumiem pievienotās vērtības nodokļa likmes pieauguma segšanai laika posmā no 2021.gada 1.jūlija līdz 2021.gada 30.septembrim  par iegādātajām medicīniskajām ierīcēm  un precēm, lai nodrošinātu Latvijas Republikas Senāta 2021. gada 22. marta sprieduma administratīvajā lietā Nr. A420143317 (SKA-123/2021) izpildi </t>
  </si>
  <si>
    <t>10.pielikums
 Ministru kabineta rīkojuma projektam “Par finanšu līdzekļu piešķiršanu no valsts budžeta programmas “Līdzekļi neparedzētiem gadījumiem”” sākotnējās ietekmes novērtējuma ziņojumam (anotācijai)</t>
  </si>
  <si>
    <t>11.pielikums
 Ministru kabineta rīkojuma projektam 
“Par finanšu līdzekļu piešķiršanu
 no valsts budžeta programmas 
“Līdzekļi neparedzētiem gadījumiem”” 
sākotnējās ietekmes novērtējuma
 ziņojumam (anotācijai)</t>
  </si>
  <si>
    <t>12.pielikums
 Ministru kabineta rīkojuma projektam “Par finanšu līdzekļu piešķiršanu no valsts budžeta programmas “Līdzekļi neparedzētiem gadījumiem”” sākotnējās ietekmes novērtējuma ziņojumam (anotācijai)</t>
  </si>
  <si>
    <t>0.33</t>
  </si>
  <si>
    <t>0.5</t>
  </si>
  <si>
    <t>13.pielikums
 Ministru kabineta rīkojuma projektam “Par finanšu līdzekļu piešķiršanu no valsts budžeta programmas “Līdzekļi neparedzētiem gadījumiem”” sākotnējās ietekmes novērtējuma ziņojumam (anotācijai)</t>
  </si>
  <si>
    <t>14.pielikums
 Ministru kabineta rīkojuma projektam “Par finanšu līdzekļu piešķiršanu no valsts budžeta programmas “Līdzekļi neparedzētiem gadījumiem””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</si>
</sst>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dd\.mm\.yyyy\."/>
    <numFmt numFmtId="165" formatCode="###########0.0000"/>
    <numFmt numFmtId="166" formatCode="###########0"/>
    <numFmt numFmtId="167" formatCode="###########0.00"/>
    <numFmt numFmtId="168" formatCode="0.0000"/>
    <numFmt numFmtId="169" formatCode="0.0"/>
    <numFmt numFmtId="170" formatCode="#,##0.000000"/>
  </numFmts>
  <fonts count="31" x14ac:knownFonts="1">
    <font>
      <sz val="11"/>
      <color theme="1"/>
      <name val="Calibri"/>
      <family val="2"/>
      <charset val="186"/>
      <scheme val="minor"/>
    </font>
    <font>
      <sz val="11"/>
      <color theme="1"/>
      <name val="Calibri"/>
      <family val="2"/>
      <charset val="186"/>
      <scheme val="minor"/>
    </font>
    <font>
      <b/>
      <sz val="12"/>
      <name val="Times New Roman"/>
      <family val="1"/>
    </font>
    <font>
      <sz val="11"/>
      <color theme="1"/>
      <name val="Times New Roman"/>
      <family val="1"/>
    </font>
    <font>
      <b/>
      <sz val="11"/>
      <name val="Times New Roman"/>
      <family val="1"/>
    </font>
    <font>
      <sz val="11"/>
      <name val="Times New Roman"/>
      <family val="1"/>
    </font>
    <font>
      <sz val="8"/>
      <color theme="1"/>
      <name val="Times New Roman"/>
      <family val="1"/>
    </font>
    <font>
      <sz val="8"/>
      <name val="Times New Roman"/>
      <family val="1"/>
    </font>
    <font>
      <b/>
      <sz val="11"/>
      <color theme="1"/>
      <name val="Times New Roman"/>
      <family val="1"/>
    </font>
    <font>
      <b/>
      <sz val="11"/>
      <color rgb="FF000000"/>
      <name val="Times New Roman"/>
      <family val="1"/>
    </font>
    <font>
      <i/>
      <sz val="11"/>
      <color theme="1"/>
      <name val="Times New Roman"/>
      <family val="1"/>
    </font>
    <font>
      <i/>
      <sz val="11"/>
      <color rgb="FF000000"/>
      <name val="Times New Roman"/>
      <family val="1"/>
    </font>
    <font>
      <sz val="10"/>
      <name val="Times New Roman"/>
      <family val="1"/>
      <charset val="186"/>
    </font>
    <font>
      <sz val="10"/>
      <name val="Times New Roman"/>
      <family val="1"/>
    </font>
    <font>
      <b/>
      <sz val="10"/>
      <name val="Times New Roman"/>
      <family val="1"/>
    </font>
    <font>
      <sz val="8"/>
      <name val="Calibri"/>
      <family val="2"/>
      <charset val="186"/>
      <scheme val="minor"/>
    </font>
    <font>
      <sz val="11"/>
      <color theme="1"/>
      <name val="Times New Roman"/>
      <family val="2"/>
      <charset val="186"/>
    </font>
    <font>
      <sz val="11"/>
      <color rgb="FFFF0000"/>
      <name val="Times New Roman"/>
      <family val="1"/>
    </font>
    <font>
      <b/>
      <sz val="11"/>
      <color theme="1"/>
      <name val="Calibri"/>
      <family val="2"/>
      <charset val="186"/>
      <scheme val="minor"/>
    </font>
    <font>
      <b/>
      <sz val="11"/>
      <color theme="1"/>
      <name val="Times New Roman"/>
      <family val="1"/>
      <charset val="186"/>
    </font>
    <font>
      <sz val="11"/>
      <color theme="1"/>
      <name val="Times New Roman"/>
      <family val="1"/>
      <charset val="186"/>
    </font>
    <font>
      <sz val="11"/>
      <name val="Times New Roman"/>
      <family val="1"/>
      <charset val="186"/>
    </font>
    <font>
      <b/>
      <sz val="11"/>
      <name val="Times New Roman"/>
      <family val="1"/>
      <charset val="186"/>
    </font>
    <font>
      <sz val="10"/>
      <name val="Arial"/>
      <family val="2"/>
      <charset val="186"/>
    </font>
    <font>
      <sz val="8"/>
      <color theme="1"/>
      <name val="Times New Roman"/>
      <family val="2"/>
      <charset val="186"/>
    </font>
    <font>
      <sz val="11"/>
      <color theme="1"/>
      <name val="Calibri"/>
      <family val="2"/>
      <scheme val="minor"/>
    </font>
    <font>
      <sz val="10"/>
      <name val="Arial"/>
      <family val="2"/>
    </font>
    <font>
      <sz val="11"/>
      <color rgb="FF002060"/>
      <name val="Times New Roman"/>
      <family val="1"/>
      <charset val="186"/>
    </font>
    <font>
      <sz val="11"/>
      <color theme="1" tint="0.499984740745262"/>
      <name val="Times New Roman"/>
      <family val="1"/>
      <charset val="186"/>
    </font>
    <font>
      <u/>
      <sz val="11"/>
      <name val="Times New Roman"/>
      <family val="1"/>
      <charset val="186"/>
    </font>
    <font>
      <u/>
      <sz val="11"/>
      <color theme="1"/>
      <name val="Times New Roman"/>
      <family val="1"/>
      <charset val="186"/>
    </font>
  </fonts>
  <fills count="11">
    <fill>
      <patternFill patternType="none"/>
    </fill>
    <fill>
      <patternFill patternType="gray125"/>
    </fill>
    <fill>
      <patternFill patternType="solid">
        <fgColor theme="7"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rgb="FF92D050"/>
        <bgColor indexed="64"/>
      </patternFill>
    </fill>
    <fill>
      <patternFill patternType="solid">
        <fgColor theme="8" tint="0.79998168889431442"/>
        <bgColor indexed="64"/>
      </patternFill>
    </fill>
    <fill>
      <patternFill patternType="solid">
        <fgColor theme="4" tint="0.79998168889431442"/>
        <bgColor theme="4" tint="0.79998168889431442"/>
      </patternFill>
    </fill>
    <fill>
      <patternFill patternType="solid">
        <fgColor theme="0"/>
        <bgColor theme="4" tint="0.79998168889431442"/>
      </patternFill>
    </fill>
  </fills>
  <borders count="61">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medium">
        <color auto="1"/>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style="medium">
        <color indexed="64"/>
      </left>
      <right/>
      <top/>
      <bottom style="thin">
        <color indexed="64"/>
      </bottom>
      <diagonal/>
    </border>
    <border>
      <left style="hair">
        <color indexed="64"/>
      </left>
      <right/>
      <top style="hair">
        <color indexed="64"/>
      </top>
      <bottom style="hair">
        <color indexed="64"/>
      </bottom>
      <diagonal/>
    </border>
    <border>
      <left style="medium">
        <color indexed="64"/>
      </left>
      <right style="hair">
        <color auto="1"/>
      </right>
      <top style="thin">
        <color indexed="64"/>
      </top>
      <bottom style="hair">
        <color auto="1"/>
      </bottom>
      <diagonal/>
    </border>
    <border>
      <left style="hair">
        <color auto="1"/>
      </left>
      <right style="hair">
        <color auto="1"/>
      </right>
      <top style="thin">
        <color indexed="64"/>
      </top>
      <bottom style="medium">
        <color indexed="64"/>
      </bottom>
      <diagonal/>
    </border>
    <border>
      <left style="hair">
        <color indexed="64"/>
      </left>
      <right style="hair">
        <color indexed="64"/>
      </right>
      <top style="hair">
        <color indexed="64"/>
      </top>
      <bottom/>
      <diagonal/>
    </border>
    <border>
      <left style="hair">
        <color indexed="64"/>
      </left>
      <right style="hair">
        <color indexed="64"/>
      </right>
      <top style="thin">
        <color auto="1"/>
      </top>
      <bottom style="thin">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s>
  <cellStyleXfs count="16">
    <xf numFmtId="0" fontId="0" fillId="0" borderId="0"/>
    <xf numFmtId="0" fontId="1" fillId="0" borderId="0"/>
    <xf numFmtId="0" fontId="16" fillId="0" borderId="0"/>
    <xf numFmtId="9" fontId="1" fillId="0" borderId="0" applyFont="0" applyFill="0" applyBorder="0" applyAlignment="0" applyProtection="0"/>
    <xf numFmtId="0" fontId="23" fillId="0" borderId="0"/>
    <xf numFmtId="0" fontId="24" fillId="0" borderId="0"/>
    <xf numFmtId="43" fontId="24"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5" fillId="0" borderId="0"/>
    <xf numFmtId="0" fontId="1" fillId="0" borderId="0"/>
    <xf numFmtId="0" fontId="26" fillId="0" borderId="0"/>
    <xf numFmtId="0" fontId="23" fillId="0" borderId="0"/>
    <xf numFmtId="0" fontId="23" fillId="0" borderId="0"/>
    <xf numFmtId="0" fontId="1" fillId="0" borderId="0"/>
  </cellStyleXfs>
  <cellXfs count="386">
    <xf numFmtId="0" fontId="0" fillId="0" borderId="0" xfId="0"/>
    <xf numFmtId="0" fontId="3" fillId="0" borderId="0" xfId="0" applyFont="1"/>
    <xf numFmtId="0" fontId="3" fillId="0" borderId="0" xfId="0" applyFont="1" applyAlignment="1">
      <alignment horizontal="center"/>
    </xf>
    <xf numFmtId="3" fontId="3" fillId="0" borderId="0" xfId="0" applyNumberFormat="1" applyFont="1"/>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2" borderId="5" xfId="0" applyFont="1" applyFill="1" applyBorder="1" applyAlignment="1">
      <alignment horizontal="center" vertical="center"/>
    </xf>
    <xf numFmtId="0" fontId="4" fillId="2" borderId="4" xfId="0" applyFont="1" applyFill="1" applyBorder="1" applyAlignment="1">
      <alignment horizontal="right" vertical="center"/>
    </xf>
    <xf numFmtId="4" fontId="4" fillId="2" borderId="5" xfId="0" applyNumberFormat="1" applyFont="1" applyFill="1" applyBorder="1" applyAlignment="1">
      <alignment horizontal="right" vertical="center"/>
    </xf>
    <xf numFmtId="4" fontId="4" fillId="2" borderId="1" xfId="0" applyNumberFormat="1" applyFont="1" applyFill="1" applyBorder="1" applyAlignment="1">
      <alignment horizontal="right" vertical="center"/>
    </xf>
    <xf numFmtId="4" fontId="4" fillId="2" borderId="2" xfId="0" applyNumberFormat="1" applyFont="1" applyFill="1" applyBorder="1" applyAlignment="1">
      <alignment horizontal="right" vertical="center"/>
    </xf>
    <xf numFmtId="4" fontId="4" fillId="2" borderId="3" xfId="0" applyNumberFormat="1" applyFont="1" applyFill="1" applyBorder="1" applyAlignment="1">
      <alignment horizontal="right" vertical="center"/>
    </xf>
    <xf numFmtId="4" fontId="4" fillId="2" borderId="4" xfId="0" applyNumberFormat="1" applyFont="1" applyFill="1" applyBorder="1" applyAlignment="1">
      <alignment horizontal="right" vertical="center"/>
    </xf>
    <xf numFmtId="0" fontId="5" fillId="0" borderId="5" xfId="0" applyFont="1" applyBorder="1" applyAlignment="1">
      <alignment horizontal="center" vertical="center"/>
    </xf>
    <xf numFmtId="4" fontId="5" fillId="0" borderId="5" xfId="0" applyNumberFormat="1" applyFont="1" applyBorder="1" applyAlignment="1">
      <alignment horizontal="right" vertical="center"/>
    </xf>
    <xf numFmtId="4" fontId="5" fillId="0" borderId="1" xfId="0" applyNumberFormat="1" applyFont="1" applyBorder="1" applyAlignment="1">
      <alignment horizontal="right" vertical="center"/>
    </xf>
    <xf numFmtId="4" fontId="5" fillId="0" borderId="2" xfId="0" applyNumberFormat="1" applyFont="1" applyBorder="1" applyAlignment="1">
      <alignment horizontal="right" vertical="center"/>
    </xf>
    <xf numFmtId="4" fontId="5" fillId="0" borderId="3" xfId="0" applyNumberFormat="1" applyFont="1" applyBorder="1" applyAlignment="1">
      <alignment horizontal="right" vertical="center"/>
    </xf>
    <xf numFmtId="4" fontId="5" fillId="0" borderId="4" xfId="0" applyNumberFormat="1" applyFont="1" applyBorder="1" applyAlignment="1">
      <alignment horizontal="right" vertical="center"/>
    </xf>
    <xf numFmtId="0" fontId="5" fillId="0" borderId="5" xfId="0" applyFont="1" applyBorder="1" applyAlignment="1">
      <alignment horizontal="right" vertical="center"/>
    </xf>
    <xf numFmtId="4" fontId="3" fillId="0" borderId="0" xfId="0" applyNumberFormat="1" applyFont="1"/>
    <xf numFmtId="4" fontId="5" fillId="0" borderId="11" xfId="0" applyNumberFormat="1" applyFont="1" applyBorder="1" applyAlignment="1">
      <alignment horizontal="right" vertical="center"/>
    </xf>
    <xf numFmtId="2" fontId="5" fillId="0" borderId="5" xfId="0" applyNumberFormat="1" applyFont="1" applyBorder="1" applyAlignment="1">
      <alignment horizontal="right" vertical="center"/>
    </xf>
    <xf numFmtId="2" fontId="5" fillId="0" borderId="1" xfId="0" applyNumberFormat="1" applyFont="1" applyBorder="1" applyAlignment="1">
      <alignment horizontal="right" vertical="center"/>
    </xf>
    <xf numFmtId="2" fontId="5" fillId="0" borderId="2" xfId="0" applyNumberFormat="1" applyFont="1" applyBorder="1" applyAlignment="1">
      <alignment horizontal="right" vertical="center"/>
    </xf>
    <xf numFmtId="0" fontId="5" fillId="0" borderId="1" xfId="0" applyFont="1" applyBorder="1" applyAlignment="1">
      <alignment horizontal="right" vertical="center"/>
    </xf>
    <xf numFmtId="0" fontId="5" fillId="0" borderId="2" xfId="0" applyFont="1" applyBorder="1" applyAlignment="1">
      <alignment horizontal="right" vertical="center"/>
    </xf>
    <xf numFmtId="0" fontId="5" fillId="0" borderId="20" xfId="0" applyFont="1" applyBorder="1" applyAlignment="1">
      <alignment horizontal="center" vertical="center"/>
    </xf>
    <xf numFmtId="4" fontId="5" fillId="0" borderId="20" xfId="0" applyNumberFormat="1" applyFont="1" applyBorder="1" applyAlignment="1">
      <alignment horizontal="right" vertical="center"/>
    </xf>
    <xf numFmtId="4" fontId="5" fillId="0" borderId="22" xfId="0" applyNumberFormat="1" applyFont="1" applyBorder="1" applyAlignment="1">
      <alignment horizontal="right" vertical="center"/>
    </xf>
    <xf numFmtId="4" fontId="5" fillId="0" borderId="23" xfId="0" applyNumberFormat="1" applyFont="1" applyBorder="1" applyAlignment="1">
      <alignment horizontal="right" vertical="center"/>
    </xf>
    <xf numFmtId="4" fontId="5" fillId="0" borderId="24" xfId="0" applyNumberFormat="1" applyFont="1" applyBorder="1" applyAlignment="1">
      <alignment horizontal="right" vertical="center"/>
    </xf>
    <xf numFmtId="4" fontId="5" fillId="0" borderId="25" xfId="0" applyNumberFormat="1" applyFont="1" applyBorder="1" applyAlignment="1">
      <alignment horizontal="right" vertical="center"/>
    </xf>
    <xf numFmtId="0" fontId="5" fillId="0" borderId="20" xfId="0" applyFont="1" applyBorder="1" applyAlignment="1">
      <alignment horizontal="right" vertical="center"/>
    </xf>
    <xf numFmtId="0" fontId="5" fillId="0" borderId="22" xfId="0" applyFont="1" applyBorder="1" applyAlignment="1">
      <alignment horizontal="right" vertical="center"/>
    </xf>
    <xf numFmtId="0" fontId="5" fillId="0" borderId="23" xfId="0" applyFont="1" applyBorder="1" applyAlignment="1">
      <alignment horizontal="right" vertical="center"/>
    </xf>
    <xf numFmtId="0" fontId="5" fillId="3" borderId="4" xfId="0" applyFont="1" applyFill="1" applyBorder="1" applyAlignment="1">
      <alignment horizontal="left" vertical="center" wrapText="1"/>
    </xf>
    <xf numFmtId="0" fontId="5" fillId="0" borderId="4" xfId="0" applyFont="1" applyBorder="1" applyAlignment="1">
      <alignment horizontal="left" vertical="center" wrapText="1"/>
    </xf>
    <xf numFmtId="0" fontId="5" fillId="3" borderId="21" xfId="0" applyFont="1" applyFill="1" applyBorder="1" applyAlignment="1">
      <alignment horizontal="left" vertical="center" wrapText="1"/>
    </xf>
    <xf numFmtId="0" fontId="6" fillId="0" borderId="0" xfId="0" applyFont="1"/>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3" fillId="0" borderId="0" xfId="0" applyFont="1" applyAlignment="1">
      <alignment horizontal="right" vertical="top" wrapText="1"/>
    </xf>
    <xf numFmtId="0" fontId="3" fillId="0" borderId="1" xfId="0" applyFont="1" applyBorder="1"/>
    <xf numFmtId="0" fontId="3" fillId="0" borderId="0" xfId="0" applyFont="1" applyAlignment="1">
      <alignment vertical="top" wrapText="1"/>
    </xf>
    <xf numFmtId="0" fontId="8" fillId="0" borderId="0" xfId="0" applyFont="1" applyAlignment="1">
      <alignment vertical="center" wrapText="1"/>
    </xf>
    <xf numFmtId="0" fontId="3" fillId="0" borderId="1" xfId="0" applyFont="1" applyBorder="1" applyAlignment="1">
      <alignment horizontal="center" vertical="center"/>
    </xf>
    <xf numFmtId="0" fontId="8" fillId="0" borderId="0" xfId="0" applyFont="1"/>
    <xf numFmtId="0" fontId="10" fillId="0" borderId="1" xfId="0" applyFont="1" applyBorder="1"/>
    <xf numFmtId="0" fontId="10" fillId="0" borderId="0" xfId="0" applyFont="1"/>
    <xf numFmtId="0" fontId="11" fillId="0" borderId="1" xfId="0" applyFont="1" applyBorder="1"/>
    <xf numFmtId="3" fontId="8" fillId="0" borderId="1" xfId="0" applyNumberFormat="1" applyFont="1" applyBorder="1"/>
    <xf numFmtId="3" fontId="3" fillId="0" borderId="1" xfId="0" applyNumberFormat="1" applyFont="1" applyBorder="1"/>
    <xf numFmtId="3" fontId="10" fillId="0" borderId="1" xfId="0" applyNumberFormat="1" applyFont="1" applyBorder="1"/>
    <xf numFmtId="0" fontId="12" fillId="3" borderId="0" xfId="0" applyFont="1" applyFill="1"/>
    <xf numFmtId="3" fontId="13" fillId="3" borderId="0" xfId="0" applyNumberFormat="1" applyFont="1" applyFill="1" applyAlignment="1">
      <alignment horizontal="center" vertical="center"/>
    </xf>
    <xf numFmtId="0" fontId="4" fillId="3" borderId="0" xfId="0" applyFont="1" applyFill="1" applyAlignment="1">
      <alignment horizontal="center"/>
    </xf>
    <xf numFmtId="0" fontId="12" fillId="3" borderId="0" xfId="0" applyFont="1" applyFill="1" applyAlignment="1">
      <alignment horizontal="right" wrapText="1"/>
    </xf>
    <xf numFmtId="0" fontId="13" fillId="3" borderId="0" xfId="0" applyFont="1" applyFill="1" applyAlignment="1">
      <alignment horizontal="center" vertical="center" wrapText="1"/>
    </xf>
    <xf numFmtId="0" fontId="13" fillId="3" borderId="0" xfId="0" applyFont="1" applyFill="1" applyAlignment="1">
      <alignment horizontal="center" vertical="center"/>
    </xf>
    <xf numFmtId="0" fontId="12" fillId="3" borderId="0" xfId="0" applyFont="1" applyFill="1" applyAlignment="1">
      <alignment horizontal="center"/>
    </xf>
    <xf numFmtId="0" fontId="12" fillId="3" borderId="0" xfId="0" applyFont="1" applyFill="1" applyAlignment="1">
      <alignment horizontal="center" wrapText="1"/>
    </xf>
    <xf numFmtId="0" fontId="13" fillId="3" borderId="1" xfId="0" applyFont="1" applyFill="1" applyBorder="1" applyAlignment="1">
      <alignment horizontal="center" vertical="center" wrapText="1"/>
    </xf>
    <xf numFmtId="3" fontId="13" fillId="3" borderId="1" xfId="0" applyNumberFormat="1" applyFont="1" applyFill="1" applyBorder="1" applyAlignment="1">
      <alignment horizontal="center" vertical="center" wrapText="1"/>
    </xf>
    <xf numFmtId="4" fontId="13" fillId="3" borderId="1" xfId="0" applyNumberFormat="1" applyFont="1" applyFill="1" applyBorder="1" applyAlignment="1">
      <alignment horizontal="center" vertical="center" wrapText="1"/>
    </xf>
    <xf numFmtId="49" fontId="12" fillId="3" borderId="1" xfId="0" applyNumberFormat="1" applyFont="1" applyFill="1" applyBorder="1" applyAlignment="1">
      <alignment horizontal="left"/>
    </xf>
    <xf numFmtId="3" fontId="13" fillId="3" borderId="1" xfId="0" applyNumberFormat="1" applyFont="1" applyFill="1" applyBorder="1" applyAlignment="1">
      <alignment horizontal="center" vertical="center"/>
    </xf>
    <xf numFmtId="49" fontId="13" fillId="3" borderId="1" xfId="0" applyNumberFormat="1" applyFont="1" applyFill="1" applyBorder="1" applyAlignment="1">
      <alignment horizontal="center" vertical="center"/>
    </xf>
    <xf numFmtId="2" fontId="12" fillId="3" borderId="1" xfId="0" applyNumberFormat="1" applyFont="1" applyFill="1" applyBorder="1" applyAlignment="1">
      <alignment horizontal="center"/>
    </xf>
    <xf numFmtId="2" fontId="12" fillId="3" borderId="1" xfId="0" applyNumberFormat="1" applyFont="1" applyFill="1" applyBorder="1" applyAlignment="1">
      <alignment horizontal="right"/>
    </xf>
    <xf numFmtId="4" fontId="12" fillId="3" borderId="1" xfId="0" applyNumberFormat="1" applyFont="1" applyFill="1" applyBorder="1" applyAlignment="1">
      <alignment horizontal="right"/>
    </xf>
    <xf numFmtId="4" fontId="14" fillId="3" borderId="1" xfId="0" applyNumberFormat="1" applyFont="1" applyFill="1" applyBorder="1"/>
    <xf numFmtId="0" fontId="14" fillId="3" borderId="1" xfId="0" applyFont="1" applyFill="1" applyBorder="1" applyAlignment="1">
      <alignment horizontal="center"/>
    </xf>
    <xf numFmtId="0" fontId="14" fillId="3" borderId="0" xfId="0" applyFont="1" applyFill="1"/>
    <xf numFmtId="0" fontId="5" fillId="0" borderId="0" xfId="1" applyFont="1" applyAlignment="1">
      <alignment horizontal="left" wrapText="1"/>
    </xf>
    <xf numFmtId="0" fontId="5" fillId="0" borderId="0" xfId="1" applyFont="1" applyAlignment="1">
      <alignment horizontal="center" wrapText="1"/>
    </xf>
    <xf numFmtId="0" fontId="5" fillId="0" borderId="0" xfId="1" applyFont="1" applyAlignment="1">
      <alignment horizontal="center" vertical="center" wrapText="1"/>
    </xf>
    <xf numFmtId="0" fontId="5" fillId="0" borderId="1" xfId="1" applyFont="1" applyBorder="1" applyAlignment="1">
      <alignment horizontal="center" vertical="center" wrapText="1"/>
    </xf>
    <xf numFmtId="165" fontId="4" fillId="4" borderId="1" xfId="1" applyNumberFormat="1" applyFont="1" applyFill="1" applyBorder="1" applyAlignment="1">
      <alignment horizontal="center" vertical="center" wrapText="1"/>
    </xf>
    <xf numFmtId="2" fontId="4" fillId="4" borderId="1" xfId="1" applyNumberFormat="1" applyFont="1" applyFill="1" applyBorder="1" applyAlignment="1">
      <alignment horizontal="center" vertical="center" wrapText="1"/>
    </xf>
    <xf numFmtId="49" fontId="5" fillId="3" borderId="1" xfId="1" applyNumberFormat="1" applyFont="1" applyFill="1" applyBorder="1" applyAlignment="1">
      <alignment horizontal="left" wrapText="1"/>
    </xf>
    <xf numFmtId="166" fontId="5" fillId="3" borderId="1" xfId="1" applyNumberFormat="1" applyFont="1" applyFill="1" applyBorder="1" applyAlignment="1">
      <alignment horizontal="center" wrapText="1"/>
    </xf>
    <xf numFmtId="167" fontId="5" fillId="3" borderId="1" xfId="1" applyNumberFormat="1" applyFont="1" applyFill="1" applyBorder="1" applyAlignment="1">
      <alignment horizontal="center" wrapText="1"/>
    </xf>
    <xf numFmtId="165" fontId="5" fillId="3" borderId="1" xfId="1" applyNumberFormat="1" applyFont="1" applyFill="1" applyBorder="1" applyAlignment="1">
      <alignment horizontal="center" wrapText="1"/>
    </xf>
    <xf numFmtId="0" fontId="5" fillId="3" borderId="1" xfId="1" applyFont="1" applyFill="1" applyBorder="1" applyAlignment="1">
      <alignment horizontal="center" wrapText="1"/>
    </xf>
    <xf numFmtId="2" fontId="5" fillId="3" borderId="1" xfId="1" applyNumberFormat="1" applyFont="1" applyFill="1" applyBorder="1" applyAlignment="1">
      <alignment horizontal="center" wrapText="1"/>
    </xf>
    <xf numFmtId="165" fontId="4" fillId="4" borderId="1" xfId="1" applyNumberFormat="1" applyFont="1" applyFill="1" applyBorder="1" applyAlignment="1">
      <alignment horizontal="center" wrapText="1"/>
    </xf>
    <xf numFmtId="2" fontId="4" fillId="4" borderId="1" xfId="1" applyNumberFormat="1" applyFont="1" applyFill="1" applyBorder="1" applyAlignment="1">
      <alignment horizontal="center" wrapText="1"/>
    </xf>
    <xf numFmtId="49" fontId="5" fillId="0" borderId="1" xfId="1" applyNumberFormat="1" applyFont="1" applyBorder="1" applyAlignment="1">
      <alignment horizontal="left" wrapText="1"/>
    </xf>
    <xf numFmtId="166" fontId="5" fillId="0" borderId="1" xfId="1" applyNumberFormat="1" applyFont="1" applyBorder="1" applyAlignment="1">
      <alignment horizontal="center" wrapText="1"/>
    </xf>
    <xf numFmtId="167" fontId="5" fillId="0" borderId="1" xfId="1" applyNumberFormat="1" applyFont="1" applyBorder="1" applyAlignment="1">
      <alignment horizontal="center" wrapText="1"/>
    </xf>
    <xf numFmtId="165" fontId="5" fillId="0" borderId="1" xfId="1" applyNumberFormat="1" applyFont="1" applyBorder="1" applyAlignment="1">
      <alignment horizontal="center" wrapText="1"/>
    </xf>
    <xf numFmtId="0" fontId="5" fillId="0" borderId="1" xfId="1" applyFont="1" applyBorder="1" applyAlignment="1">
      <alignment horizontal="center" wrapText="1"/>
    </xf>
    <xf numFmtId="2" fontId="5" fillId="0" borderId="1" xfId="1" applyNumberFormat="1" applyFont="1" applyBorder="1" applyAlignment="1">
      <alignment horizontal="center" wrapText="1"/>
    </xf>
    <xf numFmtId="168" fontId="4" fillId="4" borderId="1" xfId="1" applyNumberFormat="1" applyFont="1" applyFill="1" applyBorder="1" applyAlignment="1">
      <alignment horizontal="center" wrapText="1"/>
    </xf>
    <xf numFmtId="2" fontId="4" fillId="5" borderId="1" xfId="1" applyNumberFormat="1" applyFont="1" applyFill="1" applyBorder="1" applyAlignment="1">
      <alignment horizontal="center" wrapText="1"/>
    </xf>
    <xf numFmtId="0" fontId="4" fillId="0" borderId="0" xfId="1" applyFont="1" applyAlignment="1">
      <alignment horizontal="center" wrapText="1"/>
    </xf>
    <xf numFmtId="168" fontId="5" fillId="0" borderId="0" xfId="1" applyNumberFormat="1" applyFont="1" applyAlignment="1">
      <alignment horizontal="center" wrapText="1"/>
    </xf>
    <xf numFmtId="0" fontId="3" fillId="3" borderId="0" xfId="2" applyFont="1" applyFill="1"/>
    <xf numFmtId="2" fontId="17" fillId="3" borderId="35" xfId="2" applyNumberFormat="1" applyFont="1" applyFill="1" applyBorder="1" applyAlignment="1">
      <alignment horizontal="center"/>
    </xf>
    <xf numFmtId="0" fontId="5" fillId="3" borderId="35" xfId="2" applyFont="1" applyFill="1" applyBorder="1" applyAlignment="1">
      <alignment wrapText="1"/>
    </xf>
    <xf numFmtId="0" fontId="5" fillId="3" borderId="1" xfId="2" applyFont="1" applyFill="1" applyBorder="1" applyAlignment="1">
      <alignment horizontal="center"/>
    </xf>
    <xf numFmtId="2" fontId="17" fillId="3" borderId="1" xfId="2" applyNumberFormat="1" applyFont="1" applyFill="1" applyBorder="1" applyAlignment="1">
      <alignment horizontal="center"/>
    </xf>
    <xf numFmtId="2" fontId="5" fillId="3" borderId="1" xfId="2" applyNumberFormat="1" applyFont="1" applyFill="1" applyBorder="1" applyAlignment="1">
      <alignment horizontal="center"/>
    </xf>
    <xf numFmtId="0" fontId="5" fillId="3" borderId="1" xfId="2" applyFont="1" applyFill="1" applyBorder="1" applyAlignment="1">
      <alignment wrapText="1"/>
    </xf>
    <xf numFmtId="0" fontId="5" fillId="3" borderId="1" xfId="2" applyFont="1" applyFill="1" applyBorder="1"/>
    <xf numFmtId="0" fontId="3" fillId="3" borderId="0" xfId="2" applyFont="1" applyFill="1" applyAlignment="1">
      <alignment horizontal="center"/>
    </xf>
    <xf numFmtId="0" fontId="3" fillId="3" borderId="0" xfId="2" applyFont="1" applyFill="1" applyAlignment="1">
      <alignment horizontal="right"/>
    </xf>
    <xf numFmtId="2" fontId="3" fillId="3" borderId="0" xfId="2" applyNumberFormat="1" applyFont="1" applyFill="1" applyAlignment="1">
      <alignment horizontal="center"/>
    </xf>
    <xf numFmtId="0" fontId="5" fillId="3" borderId="35" xfId="2" applyFont="1" applyFill="1" applyBorder="1" applyAlignment="1">
      <alignment horizontal="center" wrapText="1"/>
    </xf>
    <xf numFmtId="0" fontId="5" fillId="3" borderId="39" xfId="2" applyFont="1" applyFill="1" applyBorder="1" applyAlignment="1">
      <alignment horizontal="center" wrapText="1"/>
    </xf>
    <xf numFmtId="0" fontId="5" fillId="3" borderId="36" xfId="2" applyFont="1" applyFill="1" applyBorder="1" applyAlignment="1">
      <alignment horizontal="right"/>
    </xf>
    <xf numFmtId="0" fontId="5" fillId="3" borderId="37" xfId="2" applyFont="1" applyFill="1" applyBorder="1" applyAlignment="1">
      <alignment horizontal="left" wrapText="1"/>
    </xf>
    <xf numFmtId="0" fontId="5" fillId="3" borderId="37" xfId="2" applyFont="1" applyFill="1" applyBorder="1" applyAlignment="1">
      <alignment horizontal="center" wrapText="1"/>
    </xf>
    <xf numFmtId="0" fontId="5" fillId="3" borderId="37" xfId="2" applyFont="1" applyFill="1" applyBorder="1" applyAlignment="1">
      <alignment horizontal="center"/>
    </xf>
    <xf numFmtId="2" fontId="5" fillId="3" borderId="37" xfId="2" applyNumberFormat="1" applyFont="1" applyFill="1" applyBorder="1" applyAlignment="1">
      <alignment horizontal="center"/>
    </xf>
    <xf numFmtId="2" fontId="5" fillId="3" borderId="38" xfId="2" applyNumberFormat="1" applyFont="1" applyFill="1" applyBorder="1" applyAlignment="1">
      <alignment horizontal="center"/>
    </xf>
    <xf numFmtId="0" fontId="5" fillId="3" borderId="1" xfId="2" applyFont="1" applyFill="1" applyBorder="1" applyAlignment="1">
      <alignment horizontal="center" wrapText="1"/>
    </xf>
    <xf numFmtId="2" fontId="3" fillId="3" borderId="0" xfId="2" applyNumberFormat="1" applyFont="1" applyFill="1"/>
    <xf numFmtId="0" fontId="5" fillId="3" borderId="1" xfId="2" applyFont="1" applyFill="1" applyBorder="1" applyAlignment="1">
      <alignment horizontal="left" wrapText="1"/>
    </xf>
    <xf numFmtId="14" fontId="5" fillId="3" borderId="1" xfId="2" applyNumberFormat="1" applyFont="1" applyFill="1" applyBorder="1" applyAlignment="1">
      <alignment horizontal="left" wrapText="1"/>
    </xf>
    <xf numFmtId="169" fontId="5" fillId="3" borderId="1" xfId="2" applyNumberFormat="1" applyFont="1" applyFill="1" applyBorder="1" applyAlignment="1">
      <alignment horizontal="center"/>
    </xf>
    <xf numFmtId="0" fontId="5" fillId="3" borderId="1" xfId="2" applyFont="1" applyFill="1" applyBorder="1" applyAlignment="1">
      <alignment vertical="center" wrapText="1"/>
    </xf>
    <xf numFmtId="164" fontId="3" fillId="3" borderId="1" xfId="2" applyNumberFormat="1" applyFont="1" applyFill="1" applyBorder="1" applyAlignment="1">
      <alignment horizontal="center" wrapText="1"/>
    </xf>
    <xf numFmtId="14" fontId="5" fillId="3" borderId="1" xfId="2" applyNumberFormat="1" applyFont="1" applyFill="1" applyBorder="1" applyAlignment="1">
      <alignment horizontal="center" wrapText="1"/>
    </xf>
    <xf numFmtId="2" fontId="3" fillId="3" borderId="1" xfId="2" applyNumberFormat="1" applyFont="1" applyFill="1" applyBorder="1" applyAlignment="1">
      <alignment horizontal="center"/>
    </xf>
    <xf numFmtId="14" fontId="5" fillId="3" borderId="1" xfId="2" applyNumberFormat="1" applyFont="1" applyFill="1" applyBorder="1" applyAlignment="1">
      <alignment horizontal="center"/>
    </xf>
    <xf numFmtId="0" fontId="3" fillId="3" borderId="1" xfId="2" applyFont="1" applyFill="1" applyBorder="1" applyAlignment="1">
      <alignment horizontal="center" wrapText="1"/>
    </xf>
    <xf numFmtId="2" fontId="5" fillId="3" borderId="1" xfId="2" applyNumberFormat="1" applyFont="1" applyFill="1" applyBorder="1" applyAlignment="1">
      <alignment horizontal="right" vertical="center"/>
    </xf>
    <xf numFmtId="0" fontId="0" fillId="0" borderId="0" xfId="0" applyAlignment="1">
      <alignment horizontal="justify" vertical="center" wrapText="1"/>
    </xf>
    <xf numFmtId="4" fontId="3" fillId="0" borderId="1" xfId="0" applyNumberFormat="1" applyFont="1" applyBorder="1"/>
    <xf numFmtId="4" fontId="8" fillId="0" borderId="1" xfId="0" applyNumberFormat="1" applyFont="1" applyBorder="1"/>
    <xf numFmtId="0" fontId="3" fillId="0" borderId="1" xfId="0" applyFont="1" applyBorder="1" applyAlignment="1">
      <alignment horizontal="justify" wrapText="1"/>
    </xf>
    <xf numFmtId="0" fontId="3" fillId="0" borderId="0" xfId="0" applyFont="1" applyAlignment="1">
      <alignment horizontal="justify"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0" fontId="3" fillId="0" borderId="0" xfId="0" applyFont="1" applyAlignment="1">
      <alignment wrapText="1"/>
    </xf>
    <xf numFmtId="0" fontId="3" fillId="0" borderId="0" xfId="0" applyFont="1" applyAlignment="1"/>
    <xf numFmtId="0" fontId="3" fillId="0" borderId="0" xfId="0" applyFont="1" applyAlignment="1">
      <alignment horizontal="justify" vertical="center" wrapText="1"/>
    </xf>
    <xf numFmtId="4" fontId="3" fillId="0" borderId="0" xfId="0" applyNumberFormat="1" applyFont="1" applyAlignment="1">
      <alignment horizontal="justify" vertical="center" wrapText="1"/>
    </xf>
    <xf numFmtId="4" fontId="3" fillId="0" borderId="1" xfId="0" applyNumberFormat="1" applyFont="1" applyBorder="1" applyAlignment="1">
      <alignment horizontal="right" vertical="center" wrapText="1"/>
    </xf>
    <xf numFmtId="4" fontId="8" fillId="0" borderId="1" xfId="0" applyNumberFormat="1" applyFont="1" applyBorder="1" applyAlignment="1">
      <alignment horizontal="right" vertical="center" wrapText="1"/>
    </xf>
    <xf numFmtId="4" fontId="19" fillId="0" borderId="1" xfId="0" applyNumberFormat="1" applyFont="1" applyBorder="1" applyAlignment="1">
      <alignment horizontal="right" vertical="center" wrapText="1"/>
    </xf>
    <xf numFmtId="0" fontId="18" fillId="0" borderId="0" xfId="0" applyFont="1"/>
    <xf numFmtId="0" fontId="3" fillId="0" borderId="1" xfId="0" applyFont="1" applyBorder="1" applyAlignment="1">
      <alignment horizontal="left" vertical="center" wrapText="1"/>
    </xf>
    <xf numFmtId="3" fontId="3" fillId="0" borderId="1" xfId="0" applyNumberFormat="1" applyFont="1" applyBorder="1" applyAlignment="1">
      <alignment horizontal="center" vertical="center" wrapText="1"/>
    </xf>
    <xf numFmtId="4" fontId="3" fillId="0" borderId="1" xfId="0" applyNumberFormat="1" applyFont="1" applyBorder="1" applyAlignment="1">
      <alignment horizontal="left" vertical="center" wrapText="1"/>
    </xf>
    <xf numFmtId="4" fontId="3" fillId="0" borderId="1" xfId="0" applyNumberFormat="1" applyFont="1" applyBorder="1" applyAlignment="1">
      <alignment vertical="center"/>
    </xf>
    <xf numFmtId="4" fontId="8" fillId="0" borderId="1" xfId="0" applyNumberFormat="1" applyFont="1" applyBorder="1" applyAlignment="1">
      <alignment vertical="center"/>
    </xf>
    <xf numFmtId="0" fontId="20" fillId="0" borderId="0" xfId="0" applyFont="1"/>
    <xf numFmtId="0" fontId="20" fillId="0" borderId="0" xfId="0" applyFont="1" applyAlignment="1">
      <alignment vertical="top" wrapText="1"/>
    </xf>
    <xf numFmtId="0" fontId="20" fillId="0" borderId="1" xfId="0" applyFont="1" applyBorder="1" applyAlignment="1">
      <alignment horizontal="center" vertical="center" wrapText="1"/>
    </xf>
    <xf numFmtId="0" fontId="20" fillId="0" borderId="1" xfId="0" applyFont="1" applyBorder="1"/>
    <xf numFmtId="0" fontId="21" fillId="0" borderId="0" xfId="0" applyFont="1"/>
    <xf numFmtId="0" fontId="21" fillId="0" borderId="1" xfId="0" applyFont="1" applyBorder="1" applyAlignment="1">
      <alignment wrapText="1"/>
    </xf>
    <xf numFmtId="0" fontId="21" fillId="0" borderId="1" xfId="0" applyFont="1" applyBorder="1" applyAlignment="1">
      <alignment horizontal="center" vertical="center" wrapText="1"/>
    </xf>
    <xf numFmtId="0" fontId="21" fillId="0" borderId="1" xfId="0" applyFont="1" applyBorder="1"/>
    <xf numFmtId="0" fontId="3" fillId="3" borderId="0" xfId="2" applyFont="1" applyFill="1" applyAlignment="1">
      <alignment wrapText="1"/>
    </xf>
    <xf numFmtId="0" fontId="8" fillId="3" borderId="0" xfId="2" applyFont="1" applyFill="1" applyAlignment="1">
      <alignment vertical="center" wrapText="1"/>
    </xf>
    <xf numFmtId="0" fontId="20" fillId="3" borderId="0" xfId="10" applyFont="1" applyFill="1" applyAlignment="1">
      <alignment horizontal="center"/>
    </xf>
    <xf numFmtId="0" fontId="27" fillId="3" borderId="0" xfId="10" applyFont="1" applyFill="1" applyAlignment="1">
      <alignment horizontal="center" vertical="center"/>
    </xf>
    <xf numFmtId="0" fontId="20" fillId="3" borderId="0" xfId="10" applyFont="1" applyFill="1" applyAlignment="1">
      <alignment horizontal="center" vertical="center"/>
    </xf>
    <xf numFmtId="0" fontId="20" fillId="3" borderId="1" xfId="10" applyFont="1" applyFill="1" applyBorder="1"/>
    <xf numFmtId="4" fontId="20" fillId="3" borderId="0" xfId="10" applyNumberFormat="1" applyFont="1" applyFill="1" applyAlignment="1">
      <alignment horizontal="center"/>
    </xf>
    <xf numFmtId="0" fontId="27" fillId="3" borderId="0" xfId="10" applyFont="1" applyFill="1" applyAlignment="1">
      <alignment horizontal="center"/>
    </xf>
    <xf numFmtId="2" fontId="27" fillId="3" borderId="0" xfId="10" applyNumberFormat="1" applyFont="1" applyFill="1" applyAlignment="1">
      <alignment horizontal="center"/>
    </xf>
    <xf numFmtId="0" fontId="20" fillId="3" borderId="0" xfId="10" applyFont="1" applyFill="1"/>
    <xf numFmtId="0" fontId="28" fillId="3" borderId="0" xfId="10" applyFont="1" applyFill="1" applyAlignment="1">
      <alignment horizontal="center"/>
    </xf>
    <xf numFmtId="0" fontId="21" fillId="3" borderId="0" xfId="10" applyFont="1" applyFill="1" applyAlignment="1">
      <alignment horizontal="center"/>
    </xf>
    <xf numFmtId="0" fontId="21" fillId="3" borderId="1" xfId="10" applyFont="1" applyFill="1" applyBorder="1" applyAlignment="1">
      <alignment horizontal="center" vertical="center" wrapText="1"/>
    </xf>
    <xf numFmtId="4" fontId="21" fillId="3" borderId="1" xfId="10" applyNumberFormat="1" applyFont="1" applyFill="1" applyBorder="1" applyAlignment="1">
      <alignment horizontal="center" vertical="center"/>
    </xf>
    <xf numFmtId="0" fontId="21" fillId="3" borderId="1" xfId="10" applyFont="1" applyFill="1" applyBorder="1" applyAlignment="1">
      <alignment horizontal="center"/>
    </xf>
    <xf numFmtId="4" fontId="21" fillId="3" borderId="1" xfId="10" applyNumberFormat="1" applyFont="1" applyFill="1" applyBorder="1" applyAlignment="1">
      <alignment horizontal="center"/>
    </xf>
    <xf numFmtId="0" fontId="21" fillId="3" borderId="1" xfId="10" applyFont="1" applyFill="1" applyBorder="1" applyAlignment="1">
      <alignment horizontal="center" vertical="center"/>
    </xf>
    <xf numFmtId="0" fontId="0" fillId="0" borderId="0" xfId="0"/>
    <xf numFmtId="0" fontId="20" fillId="3" borderId="0" xfId="0" applyFont="1" applyFill="1"/>
    <xf numFmtId="3" fontId="21" fillId="3" borderId="1" xfId="10" applyNumberFormat="1" applyFont="1" applyFill="1" applyBorder="1" applyAlignment="1">
      <alignment horizontal="center" vertical="center"/>
    </xf>
    <xf numFmtId="0" fontId="20" fillId="0" borderId="0" xfId="0" applyFont="1" applyAlignment="1">
      <alignment horizontal="right" vertical="top" wrapText="1"/>
    </xf>
    <xf numFmtId="0" fontId="19" fillId="3" borderId="0" xfId="2" applyFont="1" applyFill="1" applyAlignment="1">
      <alignment vertical="center" wrapText="1"/>
    </xf>
    <xf numFmtId="0" fontId="21" fillId="3" borderId="0" xfId="10" applyFont="1" applyFill="1" applyAlignment="1">
      <alignment horizontal="left" vertical="center" wrapText="1"/>
    </xf>
    <xf numFmtId="0" fontId="27" fillId="3" borderId="0" xfId="10" applyFont="1" applyFill="1" applyAlignment="1">
      <alignment wrapText="1"/>
    </xf>
    <xf numFmtId="0" fontId="20" fillId="3" borderId="0" xfId="10" applyFont="1" applyFill="1" applyAlignment="1">
      <alignment wrapText="1"/>
    </xf>
    <xf numFmtId="0" fontId="21" fillId="3" borderId="1" xfId="10" applyFont="1" applyFill="1" applyBorder="1" applyAlignment="1">
      <alignment wrapText="1"/>
    </xf>
    <xf numFmtId="0" fontId="20" fillId="3" borderId="0" xfId="0" applyFont="1" applyFill="1" applyAlignment="1">
      <alignment wrapText="1"/>
    </xf>
    <xf numFmtId="0" fontId="30" fillId="0" borderId="0" xfId="0" applyFont="1"/>
    <xf numFmtId="0" fontId="19" fillId="0" borderId="0" xfId="0" applyFont="1" applyAlignment="1">
      <alignment horizontal="center" vertical="center" wrapText="1"/>
    </xf>
    <xf numFmtId="3" fontId="20" fillId="0" borderId="0" xfId="15" applyNumberFormat="1" applyFont="1" applyAlignment="1">
      <alignment horizontal="center"/>
    </xf>
    <xf numFmtId="0" fontId="19" fillId="7" borderId="1" xfId="0" applyFont="1" applyFill="1" applyBorder="1" applyAlignment="1">
      <alignment horizontal="center" vertical="center" wrapText="1"/>
    </xf>
    <xf numFmtId="0" fontId="20" fillId="8" borderId="1" xfId="0" applyFont="1" applyFill="1" applyBorder="1" applyAlignment="1">
      <alignment horizontal="center" vertical="center" wrapText="1"/>
    </xf>
    <xf numFmtId="0" fontId="20" fillId="0" borderId="45" xfId="0" applyFont="1" applyBorder="1" applyAlignment="1">
      <alignment horizontal="center" vertical="center" wrapText="1"/>
    </xf>
    <xf numFmtId="0" fontId="20" fillId="0" borderId="45" xfId="0" applyFont="1" applyBorder="1" applyAlignment="1">
      <alignment horizontal="center" vertical="center"/>
    </xf>
    <xf numFmtId="0" fontId="20" fillId="8" borderId="20" xfId="0" applyFont="1" applyFill="1" applyBorder="1" applyAlignment="1">
      <alignment horizontal="center" vertical="center"/>
    </xf>
    <xf numFmtId="0" fontId="20" fillId="3" borderId="19" xfId="0" applyFont="1" applyFill="1" applyBorder="1" applyAlignment="1">
      <alignment horizontal="center" vertical="center" wrapText="1"/>
    </xf>
    <xf numFmtId="0" fontId="21" fillId="0" borderId="9" xfId="0" applyFont="1" applyBorder="1" applyAlignment="1">
      <alignment horizontal="justify" vertical="center" wrapText="1"/>
    </xf>
    <xf numFmtId="4" fontId="21" fillId="0" borderId="9" xfId="0" applyNumberFormat="1" applyFont="1" applyBorder="1" applyAlignment="1">
      <alignment vertical="center"/>
    </xf>
    <xf numFmtId="4" fontId="21" fillId="3" borderId="46" xfId="0" applyNumberFormat="1" applyFont="1" applyFill="1" applyBorder="1" applyAlignment="1">
      <alignment vertical="center"/>
    </xf>
    <xf numFmtId="4" fontId="21" fillId="0" borderId="46" xfId="0" applyNumberFormat="1" applyFont="1" applyBorder="1" applyAlignment="1">
      <alignment vertical="center"/>
    </xf>
    <xf numFmtId="4" fontId="21" fillId="8" borderId="19" xfId="0" applyNumberFormat="1" applyFont="1" applyFill="1" applyBorder="1" applyAlignment="1">
      <alignment vertical="center"/>
    </xf>
    <xf numFmtId="0" fontId="20" fillId="3" borderId="5" xfId="0" applyFont="1" applyFill="1" applyBorder="1" applyAlignment="1">
      <alignment horizontal="center" vertical="center" wrapText="1"/>
    </xf>
    <xf numFmtId="0" fontId="21" fillId="0" borderId="1" xfId="0" applyFont="1" applyBorder="1" applyAlignment="1">
      <alignment horizontal="justify" vertical="center" wrapText="1"/>
    </xf>
    <xf numFmtId="4" fontId="21" fillId="3" borderId="1" xfId="0" applyNumberFormat="1" applyFont="1" applyFill="1" applyBorder="1" applyAlignment="1">
      <alignment vertical="center"/>
    </xf>
    <xf numFmtId="4" fontId="21" fillId="3" borderId="2" xfId="0" applyNumberFormat="1" applyFont="1" applyFill="1" applyBorder="1" applyAlignment="1">
      <alignment vertical="center"/>
    </xf>
    <xf numFmtId="4" fontId="21" fillId="0" borderId="2" xfId="0" applyNumberFormat="1" applyFont="1" applyBorder="1" applyAlignment="1">
      <alignment vertical="center"/>
    </xf>
    <xf numFmtId="4" fontId="21" fillId="8" borderId="5" xfId="0" applyNumberFormat="1" applyFont="1" applyFill="1" applyBorder="1" applyAlignment="1">
      <alignment vertical="center"/>
    </xf>
    <xf numFmtId="2" fontId="21" fillId="0" borderId="1" xfId="0" applyNumberFormat="1" applyFont="1" applyBorder="1"/>
    <xf numFmtId="0" fontId="21" fillId="3" borderId="1" xfId="0" applyFont="1" applyFill="1" applyBorder="1" applyAlignment="1">
      <alignment horizontal="justify" vertical="center" wrapText="1"/>
    </xf>
    <xf numFmtId="0" fontId="21" fillId="0" borderId="1" xfId="0" applyFont="1" applyBorder="1" applyAlignment="1">
      <alignment vertical="center" wrapText="1"/>
    </xf>
    <xf numFmtId="0" fontId="21" fillId="3" borderId="1" xfId="0" applyFont="1" applyFill="1" applyBorder="1" applyAlignment="1">
      <alignment vertical="center" wrapText="1"/>
    </xf>
    <xf numFmtId="0" fontId="21" fillId="3" borderId="22" xfId="0" applyFont="1" applyFill="1" applyBorder="1" applyAlignment="1">
      <alignment vertical="center" wrapText="1"/>
    </xf>
    <xf numFmtId="4" fontId="21" fillId="3" borderId="22" xfId="0" applyNumberFormat="1" applyFont="1" applyFill="1" applyBorder="1" applyAlignment="1">
      <alignment vertical="center"/>
    </xf>
    <xf numFmtId="4" fontId="21" fillId="3" borderId="23" xfId="0" applyNumberFormat="1" applyFont="1" applyFill="1" applyBorder="1" applyAlignment="1">
      <alignment vertical="center"/>
    </xf>
    <xf numFmtId="4" fontId="21" fillId="0" borderId="23" xfId="0" applyNumberFormat="1" applyFont="1" applyBorder="1" applyAlignment="1">
      <alignment vertical="center"/>
    </xf>
    <xf numFmtId="4" fontId="21" fillId="8" borderId="20" xfId="0" applyNumberFormat="1" applyFont="1" applyFill="1" applyBorder="1" applyAlignment="1">
      <alignment vertical="center"/>
    </xf>
    <xf numFmtId="0" fontId="19" fillId="4" borderId="47" xfId="0" applyFont="1" applyFill="1" applyBorder="1" applyAlignment="1">
      <alignment horizontal="right" vertical="center" wrapText="1"/>
    </xf>
    <xf numFmtId="0" fontId="19" fillId="4" borderId="48" xfId="0" applyFont="1" applyFill="1" applyBorder="1" applyAlignment="1">
      <alignment horizontal="right" vertical="center" wrapText="1"/>
    </xf>
    <xf numFmtId="4" fontId="19" fillId="4" borderId="48" xfId="0" applyNumberFormat="1" applyFont="1" applyFill="1" applyBorder="1" applyAlignment="1">
      <alignment vertical="center"/>
    </xf>
    <xf numFmtId="4" fontId="19" fillId="4" borderId="49" xfId="0" applyNumberFormat="1" applyFont="1" applyFill="1" applyBorder="1" applyAlignment="1">
      <alignment vertical="center"/>
    </xf>
    <xf numFmtId="4" fontId="19" fillId="8" borderId="47" xfId="0" applyNumberFormat="1" applyFont="1" applyFill="1" applyBorder="1" applyAlignment="1">
      <alignment vertical="center"/>
    </xf>
    <xf numFmtId="0" fontId="19" fillId="7" borderId="47" xfId="0" applyFont="1" applyFill="1" applyBorder="1" applyAlignment="1">
      <alignment horizontal="center" vertical="center" wrapText="1"/>
    </xf>
    <xf numFmtId="0" fontId="19" fillId="7" borderId="48" xfId="0" applyFont="1" applyFill="1" applyBorder="1" applyAlignment="1">
      <alignment horizontal="center" vertical="center" wrapText="1"/>
    </xf>
    <xf numFmtId="2" fontId="20" fillId="7" borderId="48" xfId="0" applyNumberFormat="1" applyFont="1" applyFill="1" applyBorder="1" applyAlignment="1">
      <alignment vertical="center"/>
    </xf>
    <xf numFmtId="2" fontId="20" fillId="7" borderId="49" xfId="0" applyNumberFormat="1" applyFont="1" applyFill="1" applyBorder="1" applyAlignment="1">
      <alignment vertical="center"/>
    </xf>
    <xf numFmtId="2" fontId="20" fillId="8" borderId="47" xfId="0" applyNumberFormat="1" applyFont="1" applyFill="1" applyBorder="1" applyAlignment="1">
      <alignment vertical="center"/>
    </xf>
    <xf numFmtId="0" fontId="20" fillId="3" borderId="9" xfId="0" applyFont="1" applyFill="1" applyBorder="1" applyAlignment="1">
      <alignment vertical="center" wrapText="1"/>
    </xf>
    <xf numFmtId="4" fontId="20" fillId="3" borderId="9" xfId="0" applyNumberFormat="1" applyFont="1" applyFill="1" applyBorder="1" applyAlignment="1">
      <alignment vertical="center"/>
    </xf>
    <xf numFmtId="4" fontId="20" fillId="3" borderId="46" xfId="0" applyNumberFormat="1" applyFont="1" applyFill="1" applyBorder="1" applyAlignment="1">
      <alignment vertical="center"/>
    </xf>
    <xf numFmtId="0" fontId="20" fillId="3" borderId="1" xfId="0" applyFont="1" applyFill="1" applyBorder="1" applyAlignment="1">
      <alignment vertical="center" wrapText="1"/>
    </xf>
    <xf numFmtId="4" fontId="20" fillId="3" borderId="1" xfId="0" applyNumberFormat="1" applyFont="1" applyFill="1" applyBorder="1" applyAlignment="1">
      <alignment vertical="center"/>
    </xf>
    <xf numFmtId="4" fontId="20" fillId="3" borderId="2" xfId="0" applyNumberFormat="1" applyFont="1" applyFill="1" applyBorder="1" applyAlignment="1">
      <alignment vertical="center"/>
    </xf>
    <xf numFmtId="0" fontId="19" fillId="7" borderId="47" xfId="0" applyFont="1" applyFill="1" applyBorder="1" applyAlignment="1">
      <alignment horizontal="right" vertical="center" wrapText="1"/>
    </xf>
    <xf numFmtId="4" fontId="19" fillId="7" borderId="48" xfId="0" applyNumberFormat="1" applyFont="1" applyFill="1" applyBorder="1" applyAlignment="1">
      <alignment vertical="center"/>
    </xf>
    <xf numFmtId="4" fontId="19" fillId="7" borderId="49" xfId="0" applyNumberFormat="1" applyFont="1" applyFill="1" applyBorder="1" applyAlignment="1">
      <alignment vertical="center"/>
    </xf>
    <xf numFmtId="0" fontId="20" fillId="0" borderId="50" xfId="0" applyFont="1" applyBorder="1" applyAlignment="1">
      <alignment horizontal="center" vertical="center" wrapText="1"/>
    </xf>
    <xf numFmtId="0" fontId="20" fillId="0" borderId="32" xfId="0" applyFont="1" applyBorder="1" applyAlignment="1">
      <alignment horizontal="justify" vertical="center" wrapText="1"/>
    </xf>
    <xf numFmtId="4" fontId="20" fillId="0" borderId="32" xfId="0" applyNumberFormat="1" applyFont="1" applyBorder="1" applyAlignment="1">
      <alignment vertical="center"/>
    </xf>
    <xf numFmtId="4" fontId="20" fillId="0" borderId="51" xfId="0" applyNumberFormat="1" applyFont="1" applyBorder="1" applyAlignment="1">
      <alignment vertical="center"/>
    </xf>
    <xf numFmtId="2" fontId="20" fillId="7" borderId="52" xfId="0" applyNumberFormat="1" applyFont="1" applyFill="1" applyBorder="1" applyAlignment="1">
      <alignment vertical="center"/>
    </xf>
    <xf numFmtId="0" fontId="20" fillId="3" borderId="14" xfId="0" applyFont="1" applyFill="1" applyBorder="1" applyAlignment="1">
      <alignment horizontal="center" vertical="center" wrapText="1"/>
    </xf>
    <xf numFmtId="0" fontId="20" fillId="3" borderId="15" xfId="0" applyFont="1" applyFill="1" applyBorder="1" applyAlignment="1">
      <alignment horizontal="justify" vertical="center" wrapText="1"/>
    </xf>
    <xf numFmtId="4" fontId="21" fillId="3" borderId="15" xfId="0" applyNumberFormat="1" applyFont="1" applyFill="1" applyBorder="1" applyAlignment="1">
      <alignment vertical="center"/>
    </xf>
    <xf numFmtId="2" fontId="21" fillId="0" borderId="53" xfId="0" applyNumberFormat="1" applyFont="1" applyBorder="1"/>
    <xf numFmtId="4" fontId="21" fillId="3" borderId="54" xfId="0" applyNumberFormat="1" applyFont="1" applyFill="1" applyBorder="1" applyAlignment="1">
      <alignment vertical="center"/>
    </xf>
    <xf numFmtId="4" fontId="21" fillId="0" borderId="54" xfId="0" applyNumberFormat="1" applyFont="1" applyBorder="1" applyAlignment="1">
      <alignment vertical="center"/>
    </xf>
    <xf numFmtId="4" fontId="21" fillId="0" borderId="55" xfId="0" applyNumberFormat="1" applyFont="1" applyBorder="1" applyAlignment="1">
      <alignment vertical="center"/>
    </xf>
    <xf numFmtId="4" fontId="21" fillId="8" borderId="14" xfId="0" applyNumberFormat="1" applyFont="1" applyFill="1" applyBorder="1" applyAlignment="1">
      <alignment vertical="center"/>
    </xf>
    <xf numFmtId="0" fontId="20" fillId="3" borderId="20" xfId="0" applyFont="1" applyFill="1" applyBorder="1" applyAlignment="1">
      <alignment horizontal="center" vertical="center" wrapText="1"/>
    </xf>
    <xf numFmtId="0" fontId="20" fillId="3" borderId="22" xfId="0" applyFont="1" applyFill="1" applyBorder="1" applyAlignment="1">
      <alignment horizontal="justify" vertical="center" wrapText="1"/>
    </xf>
    <xf numFmtId="4" fontId="21" fillId="3" borderId="56" xfId="0" applyNumberFormat="1" applyFont="1" applyFill="1" applyBorder="1" applyAlignment="1">
      <alignment vertical="center"/>
    </xf>
    <xf numFmtId="4" fontId="21" fillId="0" borderId="56" xfId="0" applyNumberFormat="1" applyFont="1" applyBorder="1" applyAlignment="1">
      <alignment vertical="center"/>
    </xf>
    <xf numFmtId="4" fontId="21" fillId="0" borderId="57" xfId="0" applyNumberFormat="1" applyFont="1" applyBorder="1" applyAlignment="1">
      <alignment vertical="center"/>
    </xf>
    <xf numFmtId="0" fontId="21" fillId="3" borderId="9" xfId="0" applyFont="1" applyFill="1" applyBorder="1" applyAlignment="1">
      <alignment horizontal="justify" vertical="center" wrapText="1"/>
    </xf>
    <xf numFmtId="4" fontId="21" fillId="3" borderId="9" xfId="0" applyNumberFormat="1" applyFont="1" applyFill="1" applyBorder="1" applyAlignment="1">
      <alignment vertical="center"/>
    </xf>
    <xf numFmtId="4" fontId="21" fillId="0" borderId="1" xfId="0" applyNumberFormat="1" applyFont="1" applyBorder="1" applyAlignment="1">
      <alignment vertical="center"/>
    </xf>
    <xf numFmtId="0" fontId="20" fillId="3" borderId="58" xfId="0" applyFont="1" applyFill="1" applyBorder="1" applyAlignment="1">
      <alignment horizontal="center" vertical="center" wrapText="1"/>
    </xf>
    <xf numFmtId="0" fontId="21" fillId="3" borderId="8" xfId="0" applyFont="1" applyFill="1" applyBorder="1" applyAlignment="1">
      <alignment horizontal="justify" vertical="center" wrapText="1"/>
    </xf>
    <xf numFmtId="4" fontId="21" fillId="3" borderId="8" xfId="0" applyNumberFormat="1" applyFont="1" applyFill="1" applyBorder="1" applyAlignment="1">
      <alignment vertical="center"/>
    </xf>
    <xf numFmtId="4" fontId="21" fillId="3" borderId="59" xfId="0" applyNumberFormat="1" applyFont="1" applyFill="1" applyBorder="1" applyAlignment="1">
      <alignment vertical="center"/>
    </xf>
    <xf numFmtId="0" fontId="19" fillId="7" borderId="48" xfId="0" applyFont="1" applyFill="1" applyBorder="1" applyAlignment="1">
      <alignment horizontal="right" vertical="center" wrapText="1"/>
    </xf>
    <xf numFmtId="2" fontId="19" fillId="7" borderId="48" xfId="0" applyNumberFormat="1" applyFont="1" applyFill="1" applyBorder="1" applyAlignment="1">
      <alignment vertical="center"/>
    </xf>
    <xf numFmtId="2" fontId="19" fillId="7" borderId="49" xfId="0" applyNumberFormat="1" applyFont="1" applyFill="1" applyBorder="1" applyAlignment="1">
      <alignment vertical="center"/>
    </xf>
    <xf numFmtId="2" fontId="19" fillId="8" borderId="47" xfId="0" applyNumberFormat="1" applyFont="1" applyFill="1" applyBorder="1" applyAlignment="1">
      <alignment vertical="center"/>
    </xf>
    <xf numFmtId="0" fontId="19" fillId="6" borderId="50" xfId="0" applyFont="1" applyFill="1" applyBorder="1" applyAlignment="1">
      <alignment horizontal="right" vertical="center" wrapText="1"/>
    </xf>
    <xf numFmtId="0" fontId="19" fillId="6" borderId="32" xfId="0" applyFont="1" applyFill="1" applyBorder="1" applyAlignment="1">
      <alignment horizontal="right" vertical="center" wrapText="1"/>
    </xf>
    <xf numFmtId="4" fontId="19" fillId="6" borderId="32" xfId="0" applyNumberFormat="1" applyFont="1" applyFill="1" applyBorder="1" applyAlignment="1">
      <alignment vertical="center"/>
    </xf>
    <xf numFmtId="4" fontId="19" fillId="6" borderId="33" xfId="0" applyNumberFormat="1" applyFont="1" applyFill="1" applyBorder="1" applyAlignment="1">
      <alignment vertical="center"/>
    </xf>
    <xf numFmtId="4" fontId="19" fillId="6" borderId="60" xfId="0" applyNumberFormat="1" applyFont="1" applyFill="1" applyBorder="1" applyAlignment="1">
      <alignment vertical="center"/>
    </xf>
    <xf numFmtId="4" fontId="19" fillId="8" borderId="14" xfId="0" applyNumberFormat="1" applyFont="1" applyFill="1" applyBorder="1" applyAlignment="1">
      <alignment vertical="center"/>
    </xf>
    <xf numFmtId="170" fontId="19" fillId="0" borderId="1" xfId="0" applyNumberFormat="1" applyFont="1" applyBorder="1" applyAlignment="1">
      <alignment vertical="center"/>
    </xf>
    <xf numFmtId="170" fontId="19" fillId="8" borderId="1" xfId="0" applyNumberFormat="1" applyFont="1" applyFill="1" applyBorder="1" applyAlignment="1">
      <alignment vertical="center"/>
    </xf>
    <xf numFmtId="0" fontId="20" fillId="0" borderId="26" xfId="0" applyFont="1" applyBorder="1"/>
    <xf numFmtId="0" fontId="20" fillId="0" borderId="3" xfId="0" applyFont="1" applyBorder="1"/>
    <xf numFmtId="0" fontId="20" fillId="0" borderId="0" xfId="0" applyFont="1" applyAlignment="1">
      <alignment wrapText="1"/>
    </xf>
    <xf numFmtId="0" fontId="20" fillId="0" borderId="1" xfId="0" applyFont="1" applyBorder="1" applyAlignment="1">
      <alignment wrapText="1"/>
    </xf>
    <xf numFmtId="0" fontId="20" fillId="0" borderId="4" xfId="0" applyFont="1" applyBorder="1" applyAlignment="1">
      <alignment wrapText="1"/>
    </xf>
    <xf numFmtId="3" fontId="8" fillId="0" borderId="4" xfId="0" applyNumberFormat="1" applyFont="1" applyBorder="1"/>
    <xf numFmtId="0" fontId="20" fillId="0" borderId="1" xfId="0" applyFont="1" applyBorder="1" applyAlignment="1">
      <alignment horizontal="left"/>
    </xf>
    <xf numFmtId="0" fontId="20" fillId="0" borderId="1" xfId="0" applyFont="1" applyBorder="1" applyAlignment="1">
      <alignment horizontal="center" vertical="center"/>
    </xf>
    <xf numFmtId="0" fontId="20" fillId="10" borderId="1" xfId="0" applyFont="1" applyFill="1" applyBorder="1" applyAlignment="1">
      <alignment horizontal="center" vertical="center" wrapText="1"/>
    </xf>
    <xf numFmtId="10" fontId="29" fillId="0" borderId="0" xfId="3" applyNumberFormat="1" applyFont="1" applyBorder="1" applyAlignment="1">
      <alignment horizontal="center" vertical="center" wrapText="1"/>
    </xf>
    <xf numFmtId="4" fontId="8" fillId="3" borderId="1" xfId="0" applyNumberFormat="1" applyFont="1" applyFill="1" applyBorder="1"/>
    <xf numFmtId="0" fontId="8" fillId="0" borderId="1" xfId="0" applyFont="1" applyBorder="1"/>
    <xf numFmtId="0" fontId="5" fillId="3" borderId="0" xfId="2" applyFont="1" applyFill="1" applyAlignment="1">
      <alignment horizontal="right" wrapText="1"/>
    </xf>
    <xf numFmtId="0" fontId="4" fillId="0" borderId="1" xfId="0" applyFont="1" applyBorder="1"/>
    <xf numFmtId="4" fontId="4" fillId="3" borderId="1" xfId="2" applyNumberFormat="1" applyFont="1" applyFill="1" applyBorder="1" applyAlignment="1">
      <alignment horizontal="right" vertical="center"/>
    </xf>
    <xf numFmtId="0" fontId="8" fillId="0" borderId="1" xfId="0" applyFont="1" applyBorder="1" applyAlignment="1">
      <alignment horizontal="right"/>
    </xf>
    <xf numFmtId="0" fontId="3" fillId="0" borderId="0" xfId="0" applyFont="1" applyAlignment="1">
      <alignment horizontal="right" vertical="top" wrapText="1"/>
    </xf>
    <xf numFmtId="0" fontId="8" fillId="0" borderId="0" xfId="0" applyFont="1" applyAlignment="1">
      <alignment horizontal="center" vertical="center" wrapText="1"/>
    </xf>
    <xf numFmtId="0" fontId="9" fillId="0" borderId="4" xfId="0" applyFont="1" applyBorder="1" applyAlignment="1">
      <alignment horizontal="left"/>
    </xf>
    <xf numFmtId="0" fontId="9" fillId="0" borderId="3" xfId="0" applyFont="1" applyBorder="1" applyAlignment="1">
      <alignment horizontal="left"/>
    </xf>
    <xf numFmtId="0" fontId="8" fillId="0" borderId="4" xfId="0" applyFont="1" applyBorder="1" applyAlignment="1">
      <alignment horizontal="left"/>
    </xf>
    <xf numFmtId="0" fontId="8" fillId="0" borderId="3" xfId="0" applyFont="1" applyBorder="1" applyAlignment="1">
      <alignment horizontal="left"/>
    </xf>
    <xf numFmtId="0" fontId="3" fillId="0" borderId="0" xfId="0" applyFont="1" applyAlignment="1">
      <alignment horizontal="right" wrapText="1"/>
    </xf>
    <xf numFmtId="0" fontId="3" fillId="0" borderId="0" xfId="0" applyFont="1" applyAlignment="1">
      <alignment horizontal="right"/>
    </xf>
    <xf numFmtId="0" fontId="8" fillId="0" borderId="0" xfId="0" applyFont="1" applyAlignment="1">
      <alignment horizontal="center" wrapText="1"/>
    </xf>
    <xf numFmtId="0" fontId="8" fillId="0" borderId="4" xfId="0" applyFont="1" applyBorder="1" applyAlignment="1">
      <alignment horizontal="right" vertical="center" wrapText="1"/>
    </xf>
    <xf numFmtId="0" fontId="8" fillId="0" borderId="3" xfId="0" applyFont="1" applyBorder="1" applyAlignment="1">
      <alignment horizontal="right" vertical="center" wrapText="1"/>
    </xf>
    <xf numFmtId="0" fontId="5" fillId="3" borderId="0" xfId="2" applyFont="1" applyFill="1" applyAlignment="1">
      <alignment horizontal="right" wrapText="1"/>
    </xf>
    <xf numFmtId="0" fontId="8" fillId="3" borderId="0" xfId="2" applyFont="1" applyFill="1" applyAlignment="1">
      <alignment horizontal="center" vertical="center" wrapText="1"/>
    </xf>
    <xf numFmtId="0" fontId="4" fillId="0" borderId="4" xfId="0" applyFont="1" applyBorder="1" applyAlignment="1">
      <alignment horizontal="right"/>
    </xf>
    <xf numFmtId="0" fontId="4" fillId="0" borderId="26" xfId="0" applyFont="1" applyBorder="1" applyAlignment="1">
      <alignment horizontal="right"/>
    </xf>
    <xf numFmtId="0" fontId="4" fillId="0" borderId="3" xfId="0" applyFont="1" applyBorder="1" applyAlignment="1">
      <alignment horizontal="right"/>
    </xf>
    <xf numFmtId="0" fontId="22" fillId="0" borderId="0" xfId="0" applyFont="1" applyAlignment="1">
      <alignment horizontal="center" vertical="center" wrapText="1"/>
    </xf>
    <xf numFmtId="0" fontId="21" fillId="0" borderId="0" xfId="0" applyFont="1" applyAlignment="1">
      <alignment horizontal="right" vertical="top" wrapText="1"/>
    </xf>
    <xf numFmtId="0" fontId="19" fillId="9" borderId="4" xfId="0" applyFont="1" applyFill="1" applyBorder="1" applyAlignment="1">
      <alignment horizontal="right"/>
    </xf>
    <xf numFmtId="0" fontId="19" fillId="9" borderId="26" xfId="0" applyFont="1" applyFill="1" applyBorder="1" applyAlignment="1">
      <alignment horizontal="right"/>
    </xf>
    <xf numFmtId="0" fontId="19" fillId="9" borderId="3" xfId="0" applyFont="1" applyFill="1" applyBorder="1" applyAlignment="1">
      <alignment horizontal="right"/>
    </xf>
    <xf numFmtId="0" fontId="19" fillId="0" borderId="0" xfId="0" applyFont="1" applyAlignment="1">
      <alignment horizontal="center" vertical="center" wrapText="1"/>
    </xf>
    <xf numFmtId="1" fontId="20" fillId="0" borderId="4" xfId="0" applyNumberFormat="1" applyFont="1" applyBorder="1" applyAlignment="1">
      <alignment horizontal="right" wrapText="1"/>
    </xf>
    <xf numFmtId="1" fontId="20" fillId="0" borderId="26" xfId="0" applyNumberFormat="1" applyFont="1" applyBorder="1" applyAlignment="1">
      <alignment horizontal="right" wrapText="1"/>
    </xf>
    <xf numFmtId="1" fontId="20" fillId="0" borderId="3" xfId="0" applyNumberFormat="1" applyFont="1" applyBorder="1" applyAlignment="1">
      <alignment horizontal="right" wrapText="1"/>
    </xf>
    <xf numFmtId="0" fontId="29" fillId="0" borderId="0" xfId="0" applyFont="1" applyAlignment="1">
      <alignment horizontal="left" vertical="center" wrapText="1"/>
    </xf>
    <xf numFmtId="0" fontId="8" fillId="0" borderId="4" xfId="0" applyFont="1" applyBorder="1" applyAlignment="1">
      <alignment horizontal="right" wrapText="1"/>
    </xf>
    <xf numFmtId="0" fontId="8" fillId="0" borderId="3" xfId="0" applyFont="1" applyBorder="1" applyAlignment="1">
      <alignment horizontal="right" wrapText="1"/>
    </xf>
    <xf numFmtId="0" fontId="8" fillId="0" borderId="26" xfId="0" applyFont="1" applyBorder="1" applyAlignment="1">
      <alignment horizontal="right" vertical="center" wrapText="1"/>
    </xf>
    <xf numFmtId="0" fontId="8" fillId="0" borderId="4" xfId="0" applyFont="1" applyBorder="1" applyAlignment="1">
      <alignment horizontal="right"/>
    </xf>
    <xf numFmtId="0" fontId="8" fillId="0" borderId="26" xfId="0" applyFont="1" applyBorder="1" applyAlignment="1">
      <alignment horizontal="right"/>
    </xf>
    <xf numFmtId="0" fontId="8" fillId="0" borderId="3" xfId="0" applyFont="1" applyBorder="1" applyAlignment="1">
      <alignment horizontal="right"/>
    </xf>
    <xf numFmtId="0" fontId="4" fillId="3" borderId="0" xfId="2" applyFont="1" applyFill="1" applyAlignment="1">
      <alignment horizontal="center" vertical="center" wrapText="1"/>
    </xf>
    <xf numFmtId="0" fontId="8" fillId="3" borderId="4" xfId="0" applyFont="1" applyFill="1" applyBorder="1" applyAlignment="1">
      <alignment horizontal="right"/>
    </xf>
    <xf numFmtId="0" fontId="8" fillId="3" borderId="26" xfId="0" applyFont="1" applyFill="1" applyBorder="1" applyAlignment="1">
      <alignment horizontal="right"/>
    </xf>
    <xf numFmtId="0" fontId="8" fillId="3" borderId="3" xfId="0" applyFont="1" applyFill="1" applyBorder="1" applyAlignment="1">
      <alignment horizontal="right"/>
    </xf>
    <xf numFmtId="0" fontId="2" fillId="0" borderId="0" xfId="0" applyFont="1" applyAlignment="1">
      <alignment horizontal="center" wrapText="1"/>
    </xf>
    <xf numFmtId="0" fontId="4" fillId="0" borderId="12" xfId="0" applyFont="1" applyBorder="1" applyAlignment="1">
      <alignment horizontal="center" vertical="center" wrapText="1"/>
    </xf>
    <xf numFmtId="0" fontId="4" fillId="0" borderId="19" xfId="0" applyFont="1" applyBorder="1" applyAlignment="1">
      <alignment horizontal="center" vertical="center" wrapText="1"/>
    </xf>
    <xf numFmtId="14" fontId="4" fillId="0" borderId="13" xfId="0" applyNumberFormat="1" applyFont="1" applyBorder="1" applyAlignment="1">
      <alignment horizontal="center" vertical="center" wrapText="1"/>
    </xf>
    <xf numFmtId="14" fontId="4" fillId="0" borderId="10" xfId="0" applyNumberFormat="1" applyFont="1" applyBorder="1" applyAlignment="1">
      <alignment horizontal="center" vertical="center" wrapText="1"/>
    </xf>
    <xf numFmtId="0" fontId="3" fillId="0" borderId="14"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3" borderId="14" xfId="0" applyFont="1" applyFill="1" applyBorder="1" applyAlignment="1">
      <alignment horizontal="center"/>
    </xf>
    <xf numFmtId="0" fontId="3" fillId="3" borderId="15" xfId="0" applyFont="1" applyFill="1" applyBorder="1" applyAlignment="1">
      <alignment horizontal="center"/>
    </xf>
    <xf numFmtId="0" fontId="3" fillId="3" borderId="16" xfId="0" applyFont="1" applyFill="1" applyBorder="1" applyAlignment="1">
      <alignment horizontal="center"/>
    </xf>
    <xf numFmtId="0" fontId="19" fillId="0" borderId="4" xfId="0" applyFont="1" applyBorder="1" applyAlignment="1">
      <alignment horizontal="right" vertical="center" wrapText="1"/>
    </xf>
    <xf numFmtId="0" fontId="19" fillId="0" borderId="26" xfId="0" applyFont="1" applyBorder="1" applyAlignment="1">
      <alignment horizontal="right" vertical="center" wrapText="1"/>
    </xf>
    <xf numFmtId="0" fontId="19" fillId="0" borderId="3" xfId="0" applyFont="1" applyBorder="1" applyAlignment="1">
      <alignment horizontal="right" vertical="center" wrapText="1"/>
    </xf>
    <xf numFmtId="0" fontId="4" fillId="3" borderId="0" xfId="0" applyFont="1" applyFill="1" applyAlignment="1">
      <alignment horizontal="center"/>
    </xf>
    <xf numFmtId="0" fontId="14" fillId="3" borderId="4" xfId="0" applyFont="1" applyFill="1" applyBorder="1" applyAlignment="1">
      <alignment horizontal="right"/>
    </xf>
    <xf numFmtId="0" fontId="14" fillId="3" borderId="26" xfId="0" applyFont="1" applyFill="1" applyBorder="1" applyAlignment="1">
      <alignment horizontal="right"/>
    </xf>
    <xf numFmtId="0" fontId="14" fillId="3" borderId="3" xfId="0" applyFont="1" applyFill="1" applyBorder="1" applyAlignment="1">
      <alignment horizontal="right"/>
    </xf>
    <xf numFmtId="0" fontId="4" fillId="3" borderId="0" xfId="0" applyFont="1" applyFill="1" applyAlignment="1">
      <alignment horizontal="center" vertical="center" wrapText="1"/>
    </xf>
    <xf numFmtId="0" fontId="4" fillId="4" borderId="1" xfId="1" applyFont="1" applyFill="1" applyBorder="1" applyAlignment="1">
      <alignment horizontal="right" wrapText="1"/>
    </xf>
    <xf numFmtId="0" fontId="4" fillId="0" borderId="0" xfId="1" applyFont="1" applyAlignment="1">
      <alignment horizontal="center" vertical="center" wrapText="1"/>
    </xf>
    <xf numFmtId="0" fontId="5" fillId="0" borderId="1" xfId="1" applyFont="1" applyBorder="1" applyAlignment="1">
      <alignment horizontal="center" vertical="center" wrapText="1"/>
    </xf>
    <xf numFmtId="0" fontId="4" fillId="4" borderId="1" xfId="1" applyFont="1" applyFill="1" applyBorder="1" applyAlignment="1">
      <alignment horizontal="left" vertical="center" wrapText="1"/>
    </xf>
    <xf numFmtId="49" fontId="4" fillId="4" borderId="1" xfId="1" applyNumberFormat="1" applyFont="1" applyFill="1" applyBorder="1" applyAlignment="1">
      <alignment horizontal="left" wrapText="1"/>
    </xf>
    <xf numFmtId="0" fontId="4" fillId="3" borderId="4" xfId="2" applyFont="1" applyFill="1" applyBorder="1" applyAlignment="1">
      <alignment horizontal="right" wrapText="1"/>
    </xf>
    <xf numFmtId="0" fontId="4" fillId="3" borderId="26" xfId="2" applyFont="1" applyFill="1" applyBorder="1" applyAlignment="1">
      <alignment horizontal="right" wrapText="1"/>
    </xf>
    <xf numFmtId="0" fontId="4" fillId="3" borderId="3" xfId="2" applyFont="1" applyFill="1" applyBorder="1" applyAlignment="1">
      <alignment horizontal="right" wrapText="1"/>
    </xf>
    <xf numFmtId="0" fontId="3" fillId="3" borderId="0" xfId="2" applyFont="1" applyFill="1" applyAlignment="1">
      <alignment horizontal="right" wrapText="1"/>
    </xf>
    <xf numFmtId="0" fontId="5" fillId="3" borderId="1" xfId="2" applyFont="1" applyFill="1" applyBorder="1" applyAlignment="1">
      <alignment horizontal="left" wrapText="1"/>
    </xf>
    <xf numFmtId="0" fontId="5" fillId="3" borderId="1" xfId="2" applyFont="1" applyFill="1" applyBorder="1" applyAlignment="1">
      <alignment horizontal="left"/>
    </xf>
    <xf numFmtId="0" fontId="3" fillId="3" borderId="13" xfId="2" applyFont="1" applyFill="1" applyBorder="1" applyAlignment="1">
      <alignment horizontal="center" vertical="center" wrapText="1"/>
    </xf>
    <xf numFmtId="0" fontId="3" fillId="3" borderId="28" xfId="2" applyFont="1" applyFill="1" applyBorder="1" applyAlignment="1">
      <alignment horizontal="center" vertical="center" wrapText="1"/>
    </xf>
    <xf numFmtId="0" fontId="3" fillId="3" borderId="33" xfId="2" applyFont="1" applyFill="1" applyBorder="1" applyAlignment="1">
      <alignment horizontal="center" vertical="center" wrapText="1"/>
    </xf>
    <xf numFmtId="0" fontId="3" fillId="3" borderId="6" xfId="2" applyFont="1" applyFill="1" applyBorder="1" applyAlignment="1">
      <alignment horizontal="center" vertical="center" wrapText="1"/>
    </xf>
    <xf numFmtId="0" fontId="3" fillId="3" borderId="10" xfId="2" applyFont="1" applyFill="1" applyBorder="1" applyAlignment="1">
      <alignment horizontal="center" vertical="center" wrapText="1"/>
    </xf>
    <xf numFmtId="0" fontId="3" fillId="3" borderId="7"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3" borderId="9" xfId="2" applyFont="1" applyFill="1" applyBorder="1" applyAlignment="1">
      <alignment horizontal="center" vertical="center" wrapText="1"/>
    </xf>
    <xf numFmtId="0" fontId="5" fillId="3" borderId="37" xfId="2" applyFont="1" applyFill="1" applyBorder="1" applyAlignment="1">
      <alignment horizontal="left" wrapText="1"/>
    </xf>
    <xf numFmtId="0" fontId="5" fillId="3" borderId="40" xfId="2" applyFont="1" applyFill="1" applyBorder="1" applyAlignment="1">
      <alignment horizontal="left"/>
    </xf>
    <xf numFmtId="0" fontId="5" fillId="3" borderId="41" xfId="2" applyFont="1" applyFill="1" applyBorder="1" applyAlignment="1">
      <alignment horizontal="left"/>
    </xf>
    <xf numFmtId="0" fontId="5" fillId="3" borderId="42" xfId="2" applyFont="1" applyFill="1" applyBorder="1" applyAlignment="1">
      <alignment horizontal="left"/>
    </xf>
    <xf numFmtId="0" fontId="5" fillId="3" borderId="43" xfId="2" applyFont="1" applyFill="1" applyBorder="1" applyAlignment="1">
      <alignment horizontal="left"/>
    </xf>
    <xf numFmtId="0" fontId="5" fillId="3" borderId="44" xfId="2" applyFont="1" applyFill="1" applyBorder="1" applyAlignment="1">
      <alignment horizontal="left"/>
    </xf>
    <xf numFmtId="0" fontId="3" fillId="3" borderId="18" xfId="2" applyFont="1" applyFill="1" applyBorder="1" applyAlignment="1">
      <alignment horizontal="center" vertical="center" wrapText="1"/>
    </xf>
    <xf numFmtId="0" fontId="3" fillId="3" borderId="17" xfId="2" applyFont="1" applyFill="1" applyBorder="1" applyAlignment="1">
      <alignment horizontal="center" vertical="center" wrapText="1"/>
    </xf>
    <xf numFmtId="0" fontId="3" fillId="3" borderId="32" xfId="2" applyFont="1" applyFill="1" applyBorder="1" applyAlignment="1">
      <alignment horizontal="center" vertical="center" wrapText="1"/>
    </xf>
    <xf numFmtId="0" fontId="3" fillId="3" borderId="29" xfId="2" applyFont="1" applyFill="1" applyBorder="1" applyAlignment="1">
      <alignment horizontal="center" vertical="center" wrapText="1"/>
    </xf>
    <xf numFmtId="0" fontId="3" fillId="3" borderId="27" xfId="2" applyFont="1" applyFill="1" applyBorder="1" applyAlignment="1">
      <alignment horizontal="center" vertical="center" wrapText="1"/>
    </xf>
    <xf numFmtId="0" fontId="3" fillId="3" borderId="31" xfId="2" applyFont="1" applyFill="1" applyBorder="1" applyAlignment="1">
      <alignment horizontal="center" vertical="center" wrapText="1"/>
    </xf>
    <xf numFmtId="0" fontId="3" fillId="3" borderId="34" xfId="2" applyFont="1" applyFill="1" applyBorder="1" applyAlignment="1">
      <alignment horizontal="center" vertical="center" wrapText="1"/>
    </xf>
    <xf numFmtId="0" fontId="3" fillId="3" borderId="18" xfId="2" applyFont="1" applyFill="1" applyBorder="1" applyAlignment="1">
      <alignment horizontal="center"/>
    </xf>
    <xf numFmtId="0" fontId="3" fillId="3" borderId="30" xfId="2" applyFont="1" applyFill="1" applyBorder="1" applyAlignment="1">
      <alignment horizontal="center"/>
    </xf>
    <xf numFmtId="0" fontId="3" fillId="3" borderId="17" xfId="2" applyFont="1" applyFill="1" applyBorder="1" applyAlignment="1">
      <alignment horizontal="center"/>
    </xf>
    <xf numFmtId="0" fontId="3" fillId="3" borderId="4" xfId="2" applyFont="1" applyFill="1" applyBorder="1" applyAlignment="1">
      <alignment horizontal="center" vertical="center" wrapText="1"/>
    </xf>
    <xf numFmtId="0" fontId="3" fillId="3" borderId="3" xfId="2" applyFont="1" applyFill="1" applyBorder="1" applyAlignment="1">
      <alignment horizontal="center" vertical="center" wrapText="1"/>
    </xf>
  </cellXfs>
  <cellStyles count="16">
    <cellStyle name="Comma 2 2" xfId="9" xr:uid="{E1728D7A-8068-40AE-82A7-877A22B50897}"/>
    <cellStyle name="Comma 3" xfId="6" xr:uid="{CD417F07-2691-4408-B30A-33451E9C3C07}"/>
    <cellStyle name="Normal" xfId="0" builtinId="0"/>
    <cellStyle name="Normal 10 2 2" xfId="7" xr:uid="{33B6F793-F810-40FE-9F4E-B753F4A8EC4A}"/>
    <cellStyle name="Normal 2" xfId="1" xr:uid="{1C50AA87-B021-413A-A653-BFA794609EB7}"/>
    <cellStyle name="Normal 2 2" xfId="8" xr:uid="{3AE991C5-B276-4CA3-AF56-FA4930062F7D}"/>
    <cellStyle name="Normal 2 2 3" xfId="14" xr:uid="{5AFAB41D-CD46-44B3-B2C1-08C9C0B40CA7}"/>
    <cellStyle name="Normal 2 3" xfId="4" xr:uid="{485C900D-2CA7-4B39-B96E-D7C35F3E66BE}"/>
    <cellStyle name="Normal 24 2 3 4 2 2 3 6 2" xfId="15" xr:uid="{30D3B606-2030-40E4-BCBD-5E1B8BF03439}"/>
    <cellStyle name="Normal 3" xfId="2" xr:uid="{A598A7DC-4CFA-4374-BDCF-F787D655D306}"/>
    <cellStyle name="Normal 3 2" xfId="11" xr:uid="{6D23F3DD-6060-4DE4-9A11-5D3A6637B2E9}"/>
    <cellStyle name="Normal 3 3" xfId="5" xr:uid="{0428CCF1-22CC-4182-9E13-7392947392F7}"/>
    <cellStyle name="Normal 4" xfId="13" xr:uid="{01407D21-0596-461F-A230-B2DD2AAB18F6}"/>
    <cellStyle name="Normal 4 3" xfId="12" xr:uid="{5A766123-2932-4276-AFD5-E70DAB7BC98E}"/>
    <cellStyle name="Normal 5" xfId="10" xr:uid="{7D57AEC9-D803-4D99-A023-16163CE0F25D}"/>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ineta\Documents\VM\VM_MK_rikojums\MK_rikojuma_projekts\izdevumi\zobarst_manip_21_jul_sept_bez_stacion&#257;ri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sav. zobarst."/>
    </sheetNames>
    <sheetDataSet>
      <sheetData sheetId="0">
        <row r="2">
          <cell r="A2" t="str">
            <v>AI_KODS</v>
          </cell>
          <cell r="B2" t="str">
            <v>ĀI nosaukums (pakalpojumu sniedzēja)</v>
          </cell>
          <cell r="C2" t="str">
            <v xml:space="preserve">PVN pieauguma kopmensācija </v>
          </cell>
        </row>
        <row r="3">
          <cell r="A3" t="str">
            <v>807600014</v>
          </cell>
          <cell r="B3" t="str">
            <v>"PP", Medicīnas centrs, Sabiedrība ar ierobežotu atbildību</v>
          </cell>
          <cell r="C3">
            <v>317.14000000000016</v>
          </cell>
        </row>
        <row r="4">
          <cell r="A4" t="str">
            <v>010000343</v>
          </cell>
          <cell r="B4" t="str">
            <v>Adoria, Sabiedrība ar ierobežotu atbildību</v>
          </cell>
          <cell r="C4">
            <v>480.65000000000043</v>
          </cell>
        </row>
        <row r="5">
          <cell r="A5" t="str">
            <v>801600087</v>
          </cell>
          <cell r="B5" t="str">
            <v>Agates Smaids, Sabiedrība ar ierobežotu atbildību</v>
          </cell>
          <cell r="C5">
            <v>95.710000000000022</v>
          </cell>
        </row>
        <row r="6">
          <cell r="A6" t="str">
            <v>941600023</v>
          </cell>
          <cell r="B6" t="str">
            <v>Agnese 1, Sabiedrība ar ierobežotu atbildību</v>
          </cell>
          <cell r="C6">
            <v>112.88000000000004</v>
          </cell>
        </row>
        <row r="7">
          <cell r="A7" t="str">
            <v>090000093</v>
          </cell>
          <cell r="B7" t="str">
            <v>Agneses zobārstniecība, SIA</v>
          </cell>
          <cell r="C7">
            <v>536.80999999999983</v>
          </cell>
        </row>
        <row r="8">
          <cell r="A8" t="str">
            <v>700800012</v>
          </cell>
          <cell r="B8" t="str">
            <v>AL Denta, Sabiedrība ar ierobežotu atbildību</v>
          </cell>
          <cell r="C8">
            <v>161.93000000000006</v>
          </cell>
        </row>
        <row r="9">
          <cell r="A9" t="str">
            <v>170064506</v>
          </cell>
          <cell r="B9" t="str">
            <v>ALGORITMS L, SIA</v>
          </cell>
          <cell r="C9">
            <v>61.630000000000024</v>
          </cell>
        </row>
        <row r="10">
          <cell r="A10" t="str">
            <v>130064002</v>
          </cell>
          <cell r="B10" t="str">
            <v>AMALS, Sabiedrība ar ierobežotu atbildību ražošanas komercfirma</v>
          </cell>
          <cell r="C10">
            <v>125.90000000000008</v>
          </cell>
        </row>
        <row r="11">
          <cell r="A11" t="str">
            <v>360200066</v>
          </cell>
          <cell r="B11" t="str">
            <v>Amālija 2020, SIA</v>
          </cell>
          <cell r="C11">
            <v>155.27000000000004</v>
          </cell>
        </row>
        <row r="12">
          <cell r="A12" t="str">
            <v>740200015</v>
          </cell>
          <cell r="B12" t="str">
            <v>ANARALS, Sabiedrība ar ierobežotu atbildību</v>
          </cell>
          <cell r="C12">
            <v>51.159999999999989</v>
          </cell>
        </row>
        <row r="13">
          <cell r="A13" t="str">
            <v>900200056</v>
          </cell>
          <cell r="B13" t="str">
            <v>Ancāne Lūcija - ārsta prakse zobārstniecībā</v>
          </cell>
          <cell r="C13">
            <v>230.67999999999998</v>
          </cell>
        </row>
        <row r="14">
          <cell r="A14" t="str">
            <v>420200080</v>
          </cell>
          <cell r="B14" t="str">
            <v>AnDa zobārstniecība, Sabiedrība ar ierobežotu atbildību</v>
          </cell>
          <cell r="C14">
            <v>107.65000000000005</v>
          </cell>
        </row>
        <row r="15">
          <cell r="A15" t="str">
            <v>740200096</v>
          </cell>
          <cell r="B15" t="str">
            <v>Andas Gutovskas privātprakse, SIA</v>
          </cell>
          <cell r="C15">
            <v>166.10000000000005</v>
          </cell>
        </row>
        <row r="16">
          <cell r="A16" t="str">
            <v>741400016</v>
          </cell>
          <cell r="B16" t="str">
            <v>Andersones zobārstniecība, Sabiedrība ar ierobežotu atbildību</v>
          </cell>
          <cell r="C16">
            <v>16.22000000000001</v>
          </cell>
        </row>
        <row r="17">
          <cell r="A17" t="str">
            <v>320200023</v>
          </cell>
          <cell r="B17" t="str">
            <v>Andžāne Inga - ārsta prakse zobārstniecībā</v>
          </cell>
          <cell r="C17">
            <v>47.350000000000037</v>
          </cell>
        </row>
        <row r="18">
          <cell r="A18" t="str">
            <v>620200062</v>
          </cell>
          <cell r="B18" t="str">
            <v>ANROJA, SIA</v>
          </cell>
          <cell r="C18">
            <v>570.92000000000019</v>
          </cell>
        </row>
        <row r="19">
          <cell r="A19" t="str">
            <v>468900002</v>
          </cell>
          <cell r="B19" t="str">
            <v>Artemjeva Larisa - ārsta prakse zobārstniecībā</v>
          </cell>
          <cell r="C19">
            <v>19.530000000000012</v>
          </cell>
        </row>
        <row r="20">
          <cell r="A20" t="str">
            <v>429300002</v>
          </cell>
          <cell r="B20" t="str">
            <v>ATIS, Dz.Ozoliņas individuālais uzņēmums</v>
          </cell>
          <cell r="C20">
            <v>67.890000000000015</v>
          </cell>
        </row>
        <row r="21">
          <cell r="A21" t="str">
            <v>380200022</v>
          </cell>
          <cell r="B21" t="str">
            <v>Avramenko Tatiana - ārsta prakse zobārstniecībā</v>
          </cell>
          <cell r="C21">
            <v>650.24000000000012</v>
          </cell>
        </row>
        <row r="22">
          <cell r="A22" t="str">
            <v>701400004</v>
          </cell>
          <cell r="B22" t="str">
            <v>Ābola Sarmīte - ārsta prakse zobārstniecībā</v>
          </cell>
          <cell r="C22">
            <v>116.69000000000003</v>
          </cell>
        </row>
        <row r="23">
          <cell r="A23" t="str">
            <v>019564503</v>
          </cell>
          <cell r="B23" t="str">
            <v>Āgenskalna zobārstniecības centrs,  Sabiedrība ar ierobežotu atbildību</v>
          </cell>
          <cell r="C23">
            <v>721.6</v>
          </cell>
        </row>
        <row r="24">
          <cell r="A24" t="str">
            <v>010001411</v>
          </cell>
          <cell r="B24" t="str">
            <v>ĀRSTNIECĪBAS REHABILITĀCIJAS CENTRS VALEO, Sabiedrība ar ierobežotu atbildību</v>
          </cell>
          <cell r="C24">
            <v>282.62000000000012</v>
          </cell>
        </row>
        <row r="25">
          <cell r="A25" t="str">
            <v>090065208</v>
          </cell>
          <cell r="B25" t="str">
            <v>Ārstu prakse Anna, Sabiedrība ar ierobežotu atbildību</v>
          </cell>
          <cell r="C25">
            <v>35.640000000000022</v>
          </cell>
        </row>
        <row r="26">
          <cell r="A26" t="str">
            <v>561800004</v>
          </cell>
          <cell r="B26" t="str">
            <v>Baldunčika Sandra - ārsta prakse zobārstniecībā</v>
          </cell>
          <cell r="C26">
            <v>91.75999999999992</v>
          </cell>
        </row>
        <row r="27">
          <cell r="A27" t="str">
            <v>460200023</v>
          </cell>
          <cell r="B27" t="str">
            <v>Bandere Līga - ārsta prakse zobārstniecībā</v>
          </cell>
          <cell r="C27">
            <v>29.45</v>
          </cell>
        </row>
        <row r="28">
          <cell r="A28" t="str">
            <v>360800006</v>
          </cell>
          <cell r="B28" t="str">
            <v>BC zobārstniecība, Sabiedrība ar ierobežotu atbildību</v>
          </cell>
          <cell r="C28">
            <v>345.95999999999987</v>
          </cell>
        </row>
        <row r="29">
          <cell r="A29" t="str">
            <v>409500011</v>
          </cell>
          <cell r="B29" t="str">
            <v>Beināre Anda - ārsta prakse zobārstniecībā</v>
          </cell>
          <cell r="C29">
            <v>125.30000000000013</v>
          </cell>
        </row>
        <row r="30">
          <cell r="A30" t="str">
            <v>740600009</v>
          </cell>
          <cell r="B30" t="str">
            <v>Belladent, Sabiedrība ar ierobežotu atbildību</v>
          </cell>
          <cell r="C30">
            <v>59.58</v>
          </cell>
        </row>
        <row r="31">
          <cell r="A31" t="str">
            <v>090000079</v>
          </cell>
          <cell r="B31" t="str">
            <v>Bergmane Irina - ārsta prakse zobārstniecībā</v>
          </cell>
          <cell r="C31">
            <v>128.7700000000001</v>
          </cell>
        </row>
        <row r="32">
          <cell r="A32" t="str">
            <v>010064514</v>
          </cell>
          <cell r="B32" t="str">
            <v>BF-ESSE, SABIEDRĪBA AR IEROBEŽOTU ATBILDĪBU FIRMA</v>
          </cell>
          <cell r="C32">
            <v>1821.430000000001</v>
          </cell>
        </row>
        <row r="33">
          <cell r="A33" t="str">
            <v>807477201</v>
          </cell>
          <cell r="B33" t="str">
            <v>Bicāne Ilma -ārsta prakse zobārstniecībā</v>
          </cell>
          <cell r="C33">
            <v>34.440000000000019</v>
          </cell>
        </row>
        <row r="34">
          <cell r="A34" t="str">
            <v>380200011</v>
          </cell>
          <cell r="B34" t="str">
            <v>Bičko Sergejs -  ārsta prakse zobārstniecībā</v>
          </cell>
          <cell r="C34">
            <v>509.71000000000004</v>
          </cell>
        </row>
        <row r="35">
          <cell r="A35" t="str">
            <v>641000007</v>
          </cell>
          <cell r="B35" t="str">
            <v>Birze Ligita - ārsta prakse zobārstniecībā</v>
          </cell>
          <cell r="C35">
            <v>55.340000000000046</v>
          </cell>
        </row>
        <row r="36">
          <cell r="A36" t="str">
            <v>421200007</v>
          </cell>
          <cell r="B36" t="str">
            <v>BLICAVAS, Cēsu rajona Stalbes pagasta zemnieku saimniecība</v>
          </cell>
          <cell r="C36">
            <v>61.1</v>
          </cell>
        </row>
        <row r="37">
          <cell r="A37" t="str">
            <v>640600008</v>
          </cell>
          <cell r="B37" t="str">
            <v>Blikerte Gunta - ārsta prakse zobārstniecībā</v>
          </cell>
          <cell r="C37">
            <v>42.850000000000023</v>
          </cell>
        </row>
        <row r="38">
          <cell r="A38" t="str">
            <v>010064502</v>
          </cell>
          <cell r="B38" t="str">
            <v>BOLDERĀJAS STOMATOLOĢIJA, Sabiedrība ar ierobežotu atbildību</v>
          </cell>
          <cell r="C38">
            <v>708.07</v>
          </cell>
        </row>
        <row r="39">
          <cell r="A39" t="str">
            <v>500200012</v>
          </cell>
          <cell r="B39" t="str">
            <v>Botva Ingrīda - ārsta prakse zobārstniecībā</v>
          </cell>
          <cell r="C39">
            <v>20.85</v>
          </cell>
        </row>
        <row r="40">
          <cell r="A40" t="str">
            <v>406477201</v>
          </cell>
          <cell r="B40" t="str">
            <v>Brants Egils - ārsta prakse zobārstniecībā</v>
          </cell>
          <cell r="C40">
            <v>100.98000000000003</v>
          </cell>
        </row>
        <row r="41">
          <cell r="A41" t="str">
            <v>900200006</v>
          </cell>
          <cell r="B41" t="str">
            <v>Buivide Gunta - ārsta prakse zobārstniecībā</v>
          </cell>
          <cell r="C41">
            <v>112.12000000000005</v>
          </cell>
        </row>
        <row r="42">
          <cell r="A42" t="str">
            <v>641000022</v>
          </cell>
          <cell r="B42" t="str">
            <v>Burkevica Anita - zobu higiēnista prakse</v>
          </cell>
          <cell r="C42">
            <v>113.08000000000007</v>
          </cell>
        </row>
        <row r="43">
          <cell r="A43" t="str">
            <v>170000046</v>
          </cell>
          <cell r="B43" t="str">
            <v>Bušmanis, IK</v>
          </cell>
          <cell r="C43">
            <v>5.5800000000000054</v>
          </cell>
        </row>
        <row r="44">
          <cell r="A44" t="str">
            <v>381600004</v>
          </cell>
          <cell r="B44" t="str">
            <v>Buzijana Valda - ārsta prakse zobārstniecībā</v>
          </cell>
          <cell r="C44">
            <v>304.64</v>
          </cell>
        </row>
        <row r="45">
          <cell r="A45" t="str">
            <v>381600005</v>
          </cell>
          <cell r="B45" t="str">
            <v>Buzijans Veniamins - ārsta prakse zobārstniecībā</v>
          </cell>
          <cell r="C45">
            <v>192.52999999999986</v>
          </cell>
        </row>
        <row r="46">
          <cell r="A46" t="str">
            <v>941600013</v>
          </cell>
          <cell r="B46" t="str">
            <v>Caune Sarmīte - ārsta prakse zobārstniecībā</v>
          </cell>
          <cell r="C46">
            <v>109.77000000000007</v>
          </cell>
        </row>
        <row r="47">
          <cell r="A47" t="str">
            <v>740200059</v>
          </cell>
          <cell r="B47" t="str">
            <v>CEPĻUKALNS, Vestienas pagasta I.Vīksnes zemnieku saimniecība</v>
          </cell>
          <cell r="C47">
            <v>958.9800000000007</v>
          </cell>
        </row>
        <row r="48">
          <cell r="A48" t="str">
            <v>420200068</v>
          </cell>
          <cell r="B48" t="str">
            <v>CIMDIŅAS ZOBĀRSTNIECĪBA, SIA</v>
          </cell>
          <cell r="C48">
            <v>21.830000000000016</v>
          </cell>
        </row>
        <row r="49">
          <cell r="A49" t="str">
            <v>010001409</v>
          </cell>
          <cell r="B49" t="str">
            <v>ComfortDent, Sabiedrība ar ierobežotu atbildību</v>
          </cell>
          <cell r="C49">
            <v>97.049999999999983</v>
          </cell>
        </row>
        <row r="50">
          <cell r="A50" t="str">
            <v>010001408</v>
          </cell>
          <cell r="B50" t="str">
            <v>Čiekurkalna zobārstniecība, SIA</v>
          </cell>
          <cell r="C50">
            <v>92.160000000000053</v>
          </cell>
        </row>
        <row r="51">
          <cell r="A51" t="str">
            <v>741400025</v>
          </cell>
          <cell r="B51" t="str">
            <v>DACES LOČMELES ZOBĀRSTNIECĪBAS PRIVĀTPRAKSE, Sabiedrība ar ierobežotu atbildību</v>
          </cell>
          <cell r="C51">
            <v>589.36000000000035</v>
          </cell>
        </row>
        <row r="52">
          <cell r="A52" t="str">
            <v>270000024</v>
          </cell>
          <cell r="B52" t="str">
            <v>Daces un Signes zobārstniecības privātprakse, Sabiedrība ar ierobežotu atbildību</v>
          </cell>
          <cell r="C52">
            <v>139.27000000000007</v>
          </cell>
        </row>
        <row r="53">
          <cell r="A53" t="str">
            <v>270064507</v>
          </cell>
          <cell r="B53" t="str">
            <v>DAKTERES KIRIČKEVIČAS PRIVĀTPRAKSE, Individuālais uzņēmums</v>
          </cell>
          <cell r="C53">
            <v>84.020000000000024</v>
          </cell>
        </row>
        <row r="54">
          <cell r="A54" t="str">
            <v>680200023</v>
          </cell>
          <cell r="B54" t="str">
            <v>Daudiša Vita - ārsta prakse zobārstniecībā</v>
          </cell>
          <cell r="C54">
            <v>61.880000000000024</v>
          </cell>
        </row>
        <row r="55">
          <cell r="A55" t="str">
            <v>050024301</v>
          </cell>
          <cell r="B55" t="str">
            <v>Daugavpils zobārstniecības poliklīnika, Sabiedrība ar ierobežotu atbildību</v>
          </cell>
          <cell r="C55">
            <v>2656.68</v>
          </cell>
        </row>
        <row r="56">
          <cell r="A56" t="str">
            <v>680200006</v>
          </cell>
          <cell r="B56" t="str">
            <v>Dembovska Vēsma - ārsta prakse zobārstniecībā</v>
          </cell>
          <cell r="C56">
            <v>121.15</v>
          </cell>
        </row>
        <row r="57">
          <cell r="A57" t="str">
            <v>420200056</v>
          </cell>
          <cell r="B57" t="str">
            <v>Dens, SIA</v>
          </cell>
          <cell r="C57">
            <v>204.03000000000011</v>
          </cell>
        </row>
        <row r="58">
          <cell r="A58" t="str">
            <v>130064502</v>
          </cell>
          <cell r="B58" t="str">
            <v>DENTA SERVISS, Sabiedrība ar ierobežotu atbildību</v>
          </cell>
          <cell r="C58">
            <v>316.37000000000012</v>
          </cell>
        </row>
        <row r="59">
          <cell r="A59" t="str">
            <v>681000014</v>
          </cell>
          <cell r="B59" t="str">
            <v>DENTAL PLUS, Sabiedrība ar ierobežotu atbildību</v>
          </cell>
          <cell r="C59">
            <v>219.35000000000022</v>
          </cell>
        </row>
        <row r="60">
          <cell r="A60" t="str">
            <v>010000319</v>
          </cell>
          <cell r="B60" t="str">
            <v>Dental.LV, Sabiedrība ar ierobežotu atbildību</v>
          </cell>
          <cell r="C60">
            <v>100.33999999999999</v>
          </cell>
        </row>
        <row r="61">
          <cell r="A61" t="str">
            <v>010001157</v>
          </cell>
          <cell r="B61" t="str">
            <v>Dental4u, Sabiedrība ar ierobežotu atbildību</v>
          </cell>
          <cell r="C61">
            <v>174.67000000000002</v>
          </cell>
        </row>
        <row r="62">
          <cell r="A62" t="str">
            <v>250000169</v>
          </cell>
          <cell r="B62" t="str">
            <v>Dentalfix, Sabiedrība ar ierobežotu atbildību</v>
          </cell>
          <cell r="C62">
            <v>460.16000000000025</v>
          </cell>
        </row>
        <row r="63">
          <cell r="A63" t="str">
            <v>010001666</v>
          </cell>
          <cell r="B63" t="str">
            <v>DentBaltic, SIA</v>
          </cell>
          <cell r="C63">
            <v>102.95000000000006</v>
          </cell>
        </row>
        <row r="64">
          <cell r="A64" t="str">
            <v>010000104</v>
          </cell>
          <cell r="B64" t="str">
            <v>DENTRA, Sabiedrība ar ierobežotu atbildību</v>
          </cell>
          <cell r="C64">
            <v>21.490000000000009</v>
          </cell>
        </row>
        <row r="65">
          <cell r="A65" t="str">
            <v>050000127</v>
          </cell>
          <cell r="B65" t="str">
            <v>DIADENT, Sabiedrība ar ierobežotu atbildību</v>
          </cell>
          <cell r="C65">
            <v>136.33000000000007</v>
          </cell>
        </row>
        <row r="66">
          <cell r="A66" t="str">
            <v>019464501</v>
          </cell>
          <cell r="B66" t="str">
            <v>DIAS GRUPA, Sabiedrība ar ierobežotu atbildību</v>
          </cell>
          <cell r="C66">
            <v>347.8600000000003</v>
          </cell>
        </row>
        <row r="67">
          <cell r="A67" t="str">
            <v>940200018</v>
          </cell>
          <cell r="B67" t="str">
            <v>Dienavas individuālais zobārstniecības uzņēmums</v>
          </cell>
          <cell r="C67">
            <v>50.050000000000033</v>
          </cell>
        </row>
        <row r="68">
          <cell r="A68" t="str">
            <v>090000057</v>
          </cell>
          <cell r="B68" t="str">
            <v>DKD KLĪNIKA, SIA</v>
          </cell>
          <cell r="C68">
            <v>366.71000000000004</v>
          </cell>
        </row>
        <row r="69">
          <cell r="A69" t="str">
            <v>326100006</v>
          </cell>
          <cell r="B69" t="str">
            <v>Doktore Inguna - ārsta prakse zobārstniecībā</v>
          </cell>
          <cell r="C69">
            <v>63.809999999999995</v>
          </cell>
        </row>
        <row r="70">
          <cell r="A70" t="str">
            <v>010064522</v>
          </cell>
          <cell r="B70" t="str">
            <v>Doktors Millers Medent, Sabiedrība ar ierobežotu atbildību</v>
          </cell>
          <cell r="C70">
            <v>435</v>
          </cell>
        </row>
        <row r="71">
          <cell r="A71" t="str">
            <v>320200002</v>
          </cell>
          <cell r="B71" t="str">
            <v>DOO,  SIA</v>
          </cell>
          <cell r="C71">
            <v>78.650000000000048</v>
          </cell>
        </row>
        <row r="72">
          <cell r="A72" t="str">
            <v>010001180</v>
          </cell>
          <cell r="B72" t="str">
            <v>Dr. Lūkass zobārstniecības prakse, Sabiedrība ar ierobežotu atbildību</v>
          </cell>
          <cell r="C72">
            <v>81.930000000000021</v>
          </cell>
        </row>
        <row r="73">
          <cell r="A73" t="str">
            <v>801800014</v>
          </cell>
          <cell r="B73" t="str">
            <v>Dr. Oltes zobārstniecība, SIA</v>
          </cell>
          <cell r="C73">
            <v>171.54000000000013</v>
          </cell>
        </row>
        <row r="74">
          <cell r="A74" t="str">
            <v>270000012</v>
          </cell>
          <cell r="B74" t="str">
            <v>Dr.E.Rubenes-Ozoliņas zobārstniecība, Individuālais komersants</v>
          </cell>
          <cell r="C74">
            <v>4.8300000000000072</v>
          </cell>
        </row>
        <row r="75">
          <cell r="A75" t="str">
            <v>800600020</v>
          </cell>
          <cell r="B75" t="str">
            <v>Dr.Martas zobārstniecība, SIA</v>
          </cell>
          <cell r="C75">
            <v>495.4799999999999</v>
          </cell>
        </row>
        <row r="76">
          <cell r="A76" t="str">
            <v>500200020</v>
          </cell>
          <cell r="B76" t="str">
            <v>Dūrīte Dace - ārsta prakse zobārstniecībā</v>
          </cell>
          <cell r="C76">
            <v>101.50000000000006</v>
          </cell>
        </row>
        <row r="77">
          <cell r="A77" t="str">
            <v>620200014</v>
          </cell>
          <cell r="B77" t="str">
            <v>Dz.Ozoliņas zobārstniecības kabinets, SIA</v>
          </cell>
          <cell r="C77">
            <v>1215.9199999999996</v>
          </cell>
        </row>
        <row r="78">
          <cell r="A78" t="str">
            <v>010054114</v>
          </cell>
          <cell r="B78" t="str">
            <v>DZELZCEĻA VESELĪBAS CENTRS, Sabiedrība ar ierobežotu atbildību</v>
          </cell>
          <cell r="C78">
            <v>104.47</v>
          </cell>
        </row>
        <row r="79">
          <cell r="A79" t="str">
            <v>010064111</v>
          </cell>
          <cell r="B79" t="str">
            <v>Dziedniecība, Sabiedrība ar ierobežotu atbildību</v>
          </cell>
          <cell r="C79">
            <v>204.54</v>
          </cell>
        </row>
        <row r="80">
          <cell r="A80" t="str">
            <v>806900003</v>
          </cell>
          <cell r="B80" t="str">
            <v>Džīva, Sabiedrība ar ierobežotu atbildību</v>
          </cell>
          <cell r="C80">
            <v>356.13000000000022</v>
          </cell>
        </row>
        <row r="81">
          <cell r="A81" t="str">
            <v>110000023</v>
          </cell>
          <cell r="B81" t="str">
            <v>Eihmane Laima - ārsta prakse zobārstniecībā</v>
          </cell>
          <cell r="C81">
            <v>104.21000000000005</v>
          </cell>
        </row>
        <row r="82">
          <cell r="A82" t="str">
            <v>400200052</v>
          </cell>
          <cell r="B82" t="str">
            <v>EvaMar, sabiedrība ar ierobežotu atbildību</v>
          </cell>
          <cell r="C82">
            <v>332.21000000000015</v>
          </cell>
        </row>
        <row r="83">
          <cell r="A83" t="str">
            <v>400200032</v>
          </cell>
          <cell r="B83" t="str">
            <v>Fārneste Anita - ārsta prakse zobārstniecībā</v>
          </cell>
          <cell r="C83">
            <v>94.7</v>
          </cell>
        </row>
        <row r="84">
          <cell r="A84" t="str">
            <v>940200007</v>
          </cell>
          <cell r="B84" t="str">
            <v>G.Ikšeles individuālais uzņēmums</v>
          </cell>
          <cell r="C84">
            <v>43.759999999999984</v>
          </cell>
        </row>
        <row r="85">
          <cell r="A85" t="str">
            <v>620200018</v>
          </cell>
          <cell r="B85" t="str">
            <v>G.Līces ārsta prakse zobārstniecībā, SIA</v>
          </cell>
          <cell r="C85">
            <v>175.53000000000006</v>
          </cell>
        </row>
        <row r="86">
          <cell r="A86" t="str">
            <v>809600010</v>
          </cell>
          <cell r="B86" t="str">
            <v>GATANNA, Sabiedrība ar ierobežotu atbildību</v>
          </cell>
          <cell r="C86">
            <v>134.81000000000003</v>
          </cell>
        </row>
        <row r="87">
          <cell r="A87" t="str">
            <v>090000113</v>
          </cell>
          <cell r="B87" t="str">
            <v>Gorlovich Margarita - ārsta prakse zobārstniecībā</v>
          </cell>
          <cell r="C87">
            <v>356.55000000000013</v>
          </cell>
        </row>
        <row r="88">
          <cell r="A88" t="str">
            <v>684900003</v>
          </cell>
          <cell r="B88" t="str">
            <v>Griščenko Svetlana -ārsta prakse zobārstniecībā</v>
          </cell>
          <cell r="C88">
            <v>221.77</v>
          </cell>
        </row>
        <row r="89">
          <cell r="A89" t="str">
            <v>050000017</v>
          </cell>
          <cell r="B89" t="str">
            <v>GRĪVAS POLIKLĪNIKA, Sabiedrība ar ierobežotu atbildību</v>
          </cell>
          <cell r="C89">
            <v>9.2300000000000058</v>
          </cell>
        </row>
        <row r="90">
          <cell r="A90" t="str">
            <v>440200002</v>
          </cell>
          <cell r="B90" t="str">
            <v>Grunšteine Gaļina - ārsta prakse zobārstniecībā</v>
          </cell>
          <cell r="C90">
            <v>130.58999999999995</v>
          </cell>
        </row>
        <row r="91">
          <cell r="A91" t="str">
            <v>170000154</v>
          </cell>
          <cell r="B91" t="str">
            <v>Grusa Inga - ārsta prakse zobārstniecībā</v>
          </cell>
          <cell r="C91">
            <v>109.94000000000003</v>
          </cell>
        </row>
        <row r="92">
          <cell r="A92" t="str">
            <v>500200063</v>
          </cell>
          <cell r="B92" t="str">
            <v>Gulbenes Zobārstniecība, SIA</v>
          </cell>
          <cell r="C92">
            <v>130.69000000000003</v>
          </cell>
        </row>
        <row r="93">
          <cell r="A93" t="str">
            <v>901200021</v>
          </cell>
          <cell r="B93" t="str">
            <v>GV-96, Sabiedrība ar ierobežotu atbildību</v>
          </cell>
          <cell r="C93">
            <v>166.65999999999997</v>
          </cell>
        </row>
        <row r="94">
          <cell r="A94" t="str">
            <v>010064013</v>
          </cell>
          <cell r="B94" t="str">
            <v>ĢIMENES ĀRSTA ANDRA LASMAŅA KLĪNIKA "ALMA", Sabiedrība ar ierobežotu atbildību</v>
          </cell>
          <cell r="C94">
            <v>139.81000000000006</v>
          </cell>
        </row>
        <row r="95">
          <cell r="A95" t="str">
            <v>420200053</v>
          </cell>
          <cell r="B95" t="str">
            <v>ĢIMENES ZOBĀRSTNIECĪBA, SIA</v>
          </cell>
          <cell r="C95">
            <v>1899.7200000000007</v>
          </cell>
        </row>
        <row r="96">
          <cell r="A96" t="str">
            <v>019364501</v>
          </cell>
          <cell r="B96" t="str">
            <v>Hermess, SIA</v>
          </cell>
          <cell r="C96">
            <v>189.80999999999997</v>
          </cell>
        </row>
        <row r="97">
          <cell r="A97" t="str">
            <v>019464004</v>
          </cell>
          <cell r="B97" t="str">
            <v>Hollywood smile, SIA</v>
          </cell>
          <cell r="C97">
            <v>129.26000000000008</v>
          </cell>
        </row>
        <row r="98">
          <cell r="A98" t="str">
            <v>010064545</v>
          </cell>
          <cell r="B98" t="str">
            <v>HORTA, Sabiedrība ar ierobežotu atbildību</v>
          </cell>
          <cell r="C98">
            <v>103.22999999999999</v>
          </cell>
        </row>
        <row r="99">
          <cell r="A99" t="str">
            <v>270000003</v>
          </cell>
          <cell r="B99" t="str">
            <v>I.Ašmes zobārstniecības prakse, SIA</v>
          </cell>
          <cell r="C99">
            <v>51.750000000000028</v>
          </cell>
        </row>
        <row r="100">
          <cell r="A100" t="str">
            <v>010077210</v>
          </cell>
          <cell r="B100" t="str">
            <v>I.PRIEDNIECES ZOBĀRSTNIECĪBAS KLĪNIKA, Sabiedrība ar ierobežotu atbildību</v>
          </cell>
          <cell r="C100">
            <v>141.53000000000011</v>
          </cell>
        </row>
        <row r="101">
          <cell r="A101" t="str">
            <v>130000098</v>
          </cell>
          <cell r="B101" t="str">
            <v>I.Pūpolas zobārstu prakse, Sabiedrība ar ierobežotu atbildību</v>
          </cell>
          <cell r="C101">
            <v>111.51000000000003</v>
          </cell>
        </row>
        <row r="102">
          <cell r="A102" t="str">
            <v>406464501</v>
          </cell>
          <cell r="B102" t="str">
            <v>IECAVAS ZOBĀRSTNIECĪBA, Sabiedrība ar ierobežotu atbildību</v>
          </cell>
          <cell r="C102">
            <v>87.83</v>
          </cell>
        </row>
        <row r="103">
          <cell r="A103" t="str">
            <v>840200028</v>
          </cell>
          <cell r="B103" t="str">
            <v>Ieriķe Inta - ārsta prakse zobārstniecībā</v>
          </cell>
          <cell r="C103">
            <v>17.430000000000003</v>
          </cell>
        </row>
        <row r="104">
          <cell r="A104" t="str">
            <v>800800006</v>
          </cell>
          <cell r="B104" t="str">
            <v>Ilzes Kāknēnas zobārstniecības prakse, Sabiedrība ar ierobežotu atbildību</v>
          </cell>
          <cell r="C104">
            <v>236.0100000000001</v>
          </cell>
        </row>
        <row r="105">
          <cell r="A105" t="str">
            <v>424700004</v>
          </cell>
          <cell r="B105" t="str">
            <v>Ineses Jēkabsones ārsta prakse zobārstniecībā, IK</v>
          </cell>
          <cell r="C105">
            <v>42.140000000000022</v>
          </cell>
        </row>
        <row r="106">
          <cell r="A106" t="str">
            <v>420200059</v>
          </cell>
          <cell r="B106" t="str">
            <v>INGADENT, SIA</v>
          </cell>
          <cell r="C106">
            <v>96.990000000000052</v>
          </cell>
        </row>
        <row r="107">
          <cell r="A107" t="str">
            <v>001000008</v>
          </cell>
          <cell r="B107" t="str">
            <v>Innas Tkačenko privātprakse, Sabiedrība ar ierobežotu atbildību</v>
          </cell>
          <cell r="C107">
            <v>112.57000000000006</v>
          </cell>
        </row>
        <row r="108">
          <cell r="A108" t="str">
            <v>425700003</v>
          </cell>
          <cell r="B108" t="str">
            <v>Jaunpiebalgas pašvaldības ambulance, SIA</v>
          </cell>
          <cell r="C108">
            <v>49.080000000000055</v>
          </cell>
        </row>
        <row r="109">
          <cell r="A109" t="str">
            <v>905700001</v>
          </cell>
          <cell r="B109" t="str">
            <v>JAUNPILS ZOBĀRSTS, Sabiedrība ar ierobežotu atbildību</v>
          </cell>
          <cell r="C109">
            <v>39.030000000000015</v>
          </cell>
        </row>
        <row r="110">
          <cell r="A110" t="str">
            <v>090024101</v>
          </cell>
          <cell r="B110" t="str">
            <v>Jelgavas poliklīnika, SIA</v>
          </cell>
          <cell r="C110">
            <v>219.43000000000009</v>
          </cell>
        </row>
        <row r="111">
          <cell r="A111" t="str">
            <v>250000030</v>
          </cell>
          <cell r="B111" t="str">
            <v>Jenča Maija - ārsta prakse zobārstniecībā</v>
          </cell>
          <cell r="C111">
            <v>91.790000000000148</v>
          </cell>
        </row>
        <row r="112">
          <cell r="A112" t="str">
            <v>019277203</v>
          </cell>
          <cell r="B112" t="str">
            <v>JK Dent, SIA</v>
          </cell>
          <cell r="C112">
            <v>606.92999999999984</v>
          </cell>
        </row>
        <row r="113">
          <cell r="A113" t="str">
            <v>900200086</v>
          </cell>
          <cell r="B113" t="str">
            <v>K. Zariņas zobārstniecība, SIA</v>
          </cell>
          <cell r="C113">
            <v>173.48000000000025</v>
          </cell>
        </row>
        <row r="114">
          <cell r="A114" t="str">
            <v>320200037</v>
          </cell>
          <cell r="B114" t="str">
            <v>K.Vizules zobārstniecības prakse, IK</v>
          </cell>
          <cell r="C114">
            <v>28.640000000000025</v>
          </cell>
        </row>
        <row r="115">
          <cell r="A115" t="str">
            <v>010077222</v>
          </cell>
          <cell r="B115" t="str">
            <v>Kamforina Jeļena - ārsta prakse zobārstniecībā</v>
          </cell>
          <cell r="C115">
            <v>23.160000000000007</v>
          </cell>
        </row>
        <row r="116">
          <cell r="A116" t="str">
            <v>620200008</v>
          </cell>
          <cell r="B116" t="str">
            <v>Kantāne Ilze - ārsta prakse zobārstniecībā</v>
          </cell>
          <cell r="C116">
            <v>76.900000000000063</v>
          </cell>
        </row>
        <row r="117">
          <cell r="A117" t="str">
            <v>130024102</v>
          </cell>
          <cell r="B117" t="str">
            <v>Kauguru veselības centrs, Pašvaldības sabiedrība ar ierobežotu atbildību</v>
          </cell>
          <cell r="C117">
            <v>499.52000000000015</v>
          </cell>
        </row>
        <row r="118">
          <cell r="A118" t="str">
            <v>681000002</v>
          </cell>
          <cell r="B118" t="str">
            <v>Kārsavas slimnīca, Sabiedrība ar ierobežotu atbildību</v>
          </cell>
          <cell r="C118">
            <v>44.07</v>
          </cell>
        </row>
        <row r="119">
          <cell r="A119" t="str">
            <v>010001881</v>
          </cell>
          <cell r="B119" t="str">
            <v>KDent, SIA</v>
          </cell>
          <cell r="C119">
            <v>263.67999999999989</v>
          </cell>
        </row>
        <row r="120">
          <cell r="A120" t="str">
            <v>800600019</v>
          </cell>
          <cell r="B120" t="str">
            <v>KJV 1, SIA</v>
          </cell>
          <cell r="C120">
            <v>88.810000000000073</v>
          </cell>
        </row>
        <row r="121">
          <cell r="A121" t="str">
            <v>887600002</v>
          </cell>
          <cell r="B121" t="str">
            <v>Klēvere Vija - ārsta prakse zobārstniecībā</v>
          </cell>
          <cell r="C121">
            <v>113.68000000000002</v>
          </cell>
        </row>
        <row r="122">
          <cell r="A122" t="str">
            <v>010064301</v>
          </cell>
          <cell r="B122" t="str">
            <v>KLĪNIKA DENTA, Sabiedrība ar ierobežotu atbildību</v>
          </cell>
          <cell r="C122">
            <v>826.9100000000002</v>
          </cell>
        </row>
        <row r="123">
          <cell r="A123" t="str">
            <v>270064503</v>
          </cell>
          <cell r="B123" t="str">
            <v>Klīnika ZINTA, SIA</v>
          </cell>
          <cell r="C123">
            <v>1515.1500000000008</v>
          </cell>
        </row>
        <row r="124">
          <cell r="A124" t="str">
            <v>700200034</v>
          </cell>
          <cell r="B124" t="str">
            <v>Kozlovska Marina - ārsta prakse zobārstniecībā</v>
          </cell>
          <cell r="C124">
            <v>283.47999999999996</v>
          </cell>
        </row>
        <row r="125">
          <cell r="A125" t="str">
            <v>760200019</v>
          </cell>
          <cell r="B125" t="str">
            <v>Kozuļ-Kaža Anna - ārsta prakse zobārstniecībā</v>
          </cell>
          <cell r="C125">
            <v>40.310000000000024</v>
          </cell>
        </row>
        <row r="126">
          <cell r="A126" t="str">
            <v>601000001</v>
          </cell>
          <cell r="B126" t="str">
            <v>Krāslavas novada Veselības un sociālo pakalpojumu centrs "Dagda"</v>
          </cell>
          <cell r="C126">
            <v>6.080000000000001</v>
          </cell>
        </row>
        <row r="127">
          <cell r="A127" t="str">
            <v>880200036</v>
          </cell>
          <cell r="B127" t="str">
            <v>Kristapsone Agita - ārsta prakse zobārstniecībā</v>
          </cell>
          <cell r="C127">
            <v>71.11</v>
          </cell>
        </row>
        <row r="128">
          <cell r="A128" t="str">
            <v>900200058</v>
          </cell>
          <cell r="B128" t="str">
            <v>Krūmiņa Olga - ārsta prakse zobārstniecībā</v>
          </cell>
          <cell r="C128">
            <v>256.05999999999983</v>
          </cell>
        </row>
        <row r="129">
          <cell r="A129" t="str">
            <v>901200014</v>
          </cell>
          <cell r="B129" t="str">
            <v>Krūzmane Anda - ārsta prakse zobārstniecībā</v>
          </cell>
          <cell r="C129">
            <v>144.68000000000006</v>
          </cell>
        </row>
        <row r="130">
          <cell r="A130" t="str">
            <v>110000003</v>
          </cell>
          <cell r="B130" t="str">
            <v>Kurakina Ludmila - ārsta prakse zobārstniecībā</v>
          </cell>
          <cell r="C130">
            <v>76.460000000000022</v>
          </cell>
        </row>
        <row r="131">
          <cell r="A131" t="str">
            <v>680200007</v>
          </cell>
          <cell r="B131" t="str">
            <v>Kustrova Olga - ārsta prakse zobārstniecībā</v>
          </cell>
          <cell r="C131">
            <v>42.089999999999982</v>
          </cell>
        </row>
        <row r="132">
          <cell r="A132" t="str">
            <v>460200038</v>
          </cell>
          <cell r="B132" t="str">
            <v>Ķipēna Māra - ārsta prakse zobārstniecībā</v>
          </cell>
          <cell r="C132">
            <v>50.689999999999984</v>
          </cell>
        </row>
        <row r="133">
          <cell r="A133" t="str">
            <v>019277211</v>
          </cell>
          <cell r="B133" t="str">
            <v>L. Mauriņas ārsta prakse, IK</v>
          </cell>
          <cell r="C133">
            <v>357.35000000000025</v>
          </cell>
        </row>
        <row r="134">
          <cell r="A134" t="str">
            <v>010001873</v>
          </cell>
          <cell r="B134" t="str">
            <v>LAPS, Sabiedrība ar ierobežotu atbildību</v>
          </cell>
          <cell r="C134">
            <v>246.62000000000012</v>
          </cell>
        </row>
        <row r="135">
          <cell r="A135" t="str">
            <v>440200012</v>
          </cell>
          <cell r="B135" t="str">
            <v>Latarceva Irēna - ārsta prakse zobārstniecībā</v>
          </cell>
          <cell r="C135">
            <v>65.029999999999987</v>
          </cell>
        </row>
        <row r="136">
          <cell r="A136" t="str">
            <v>540200007</v>
          </cell>
          <cell r="B136" t="str">
            <v>LAUBI UN CO, SIA</v>
          </cell>
          <cell r="C136">
            <v>127.95000000000006</v>
          </cell>
        </row>
        <row r="137">
          <cell r="A137" t="str">
            <v>010064521</v>
          </cell>
          <cell r="B137" t="str">
            <v>LAUVAS ZOBS, Sabiedrība ar ierobežotu atbildību</v>
          </cell>
          <cell r="C137">
            <v>1819.8400000000013</v>
          </cell>
        </row>
        <row r="138">
          <cell r="A138" t="str">
            <v>800600008</v>
          </cell>
          <cell r="B138" t="str">
            <v>Lāces Ineses ārsta prakse zobārstniecībā, SIA</v>
          </cell>
          <cell r="C138">
            <v>161.01000000000013</v>
          </cell>
        </row>
        <row r="139">
          <cell r="A139" t="str">
            <v>760200003</v>
          </cell>
          <cell r="B139" t="str">
            <v>LĀZERS, Sabiedrība ar ierobežotu atbildību</v>
          </cell>
          <cell r="C139">
            <v>123.90000000000006</v>
          </cell>
        </row>
        <row r="140">
          <cell r="A140" t="str">
            <v>807600024</v>
          </cell>
          <cell r="B140" t="str">
            <v>Liepiņa Andra - ārsta prakse zobārstniecībā</v>
          </cell>
          <cell r="C140">
            <v>35.000000000000021</v>
          </cell>
        </row>
        <row r="141">
          <cell r="A141" t="str">
            <v>640600015</v>
          </cell>
          <cell r="B141" t="str">
            <v>Liepiņa Indra - ārsta prakse zobārstniecībā</v>
          </cell>
          <cell r="C141">
            <v>35.740000000000023</v>
          </cell>
        </row>
        <row r="142">
          <cell r="A142" t="str">
            <v>010001897</v>
          </cell>
          <cell r="B142" t="str">
            <v>Liepiņa Rudīte - zobārsta prakse</v>
          </cell>
          <cell r="C142">
            <v>69.580000000000027</v>
          </cell>
        </row>
        <row r="143">
          <cell r="A143" t="str">
            <v>805200007</v>
          </cell>
          <cell r="B143" t="str">
            <v>Liepiņi, Sabiedrība ar ierobežotu atbildību</v>
          </cell>
          <cell r="C143">
            <v>279.68000000000006</v>
          </cell>
        </row>
        <row r="144">
          <cell r="A144" t="str">
            <v>760200015</v>
          </cell>
          <cell r="B144" t="str">
            <v>Lipska Natālija - ārsta prakse zobārstniecībā</v>
          </cell>
          <cell r="C144">
            <v>24.410000000000021</v>
          </cell>
        </row>
        <row r="145">
          <cell r="A145" t="str">
            <v>420200030</v>
          </cell>
          <cell r="B145" t="str">
            <v>LIVITA, SIA</v>
          </cell>
          <cell r="C145">
            <v>55.540000000000006</v>
          </cell>
        </row>
        <row r="146">
          <cell r="A146" t="str">
            <v>270000014</v>
          </cell>
          <cell r="B146" t="str">
            <v>LOLITAS LAUBERTES ZOBĀRSTNIECĪBA, Sabiedrība ar ierobežotu atbildību</v>
          </cell>
          <cell r="C146">
            <v>282.91999999999996</v>
          </cell>
        </row>
        <row r="147">
          <cell r="A147" t="str">
            <v>010001054</v>
          </cell>
          <cell r="B147" t="str">
            <v>LORADENT, Sabiedrība ar ierobežotu atbildību</v>
          </cell>
          <cell r="C147">
            <v>88.330000000000055</v>
          </cell>
        </row>
        <row r="149">
          <cell r="A149" t="str">
            <v>601000004</v>
          </cell>
          <cell r="B149" t="str">
            <v>Maceviča Ilona - ārsta prakse zobārstniecībā</v>
          </cell>
          <cell r="C149">
            <v>112.68000000000005</v>
          </cell>
        </row>
        <row r="150">
          <cell r="A150" t="str">
            <v>700200067</v>
          </cell>
          <cell r="B150" t="str">
            <v>MADONAS NOVADA PAŠVALDĪBAS SOCIĀLAIS DIENESTS, Madonas novada pašvaldība</v>
          </cell>
          <cell r="C150">
            <v>41.040000000000013</v>
          </cell>
        </row>
        <row r="151">
          <cell r="A151" t="str">
            <v>961000003</v>
          </cell>
          <cell r="B151" t="str">
            <v>Mazsalacas slimnīca, Sabiedrība ar ierobežotu atbildību</v>
          </cell>
          <cell r="C151">
            <v>18.000000000000018</v>
          </cell>
        </row>
        <row r="152">
          <cell r="A152" t="str">
            <v>807635202</v>
          </cell>
          <cell r="B152" t="str">
            <v>Mārupes ambulance 1, Sabiedrība ar ierobežotu atbildību</v>
          </cell>
          <cell r="C152">
            <v>8.3800000000000026</v>
          </cell>
        </row>
        <row r="153">
          <cell r="A153" t="str">
            <v>270000064</v>
          </cell>
          <cell r="B153" t="str">
            <v>MEDENT, SIA</v>
          </cell>
          <cell r="C153">
            <v>1190.7399999999998</v>
          </cell>
        </row>
        <row r="154">
          <cell r="A154" t="str">
            <v>210000043</v>
          </cell>
          <cell r="B154" t="str">
            <v>Medical plus, Sabiedrība ar ierobežotu atbildību</v>
          </cell>
          <cell r="C154">
            <v>739.41</v>
          </cell>
        </row>
        <row r="155">
          <cell r="A155" t="str">
            <v>210000058</v>
          </cell>
          <cell r="B155" t="str">
            <v>Medicīnas centrs 36,6, Sabiedrība ar ierobežotu atbildību</v>
          </cell>
          <cell r="C155">
            <v>873.54000000000053</v>
          </cell>
        </row>
        <row r="156">
          <cell r="A156" t="str">
            <v>090024001</v>
          </cell>
          <cell r="B156" t="str">
            <v>Medicīnas sabiedrība "Optima 1", Sabiedrība ar ierobežotu atbildību</v>
          </cell>
          <cell r="C156">
            <v>214.78000000000011</v>
          </cell>
        </row>
        <row r="157">
          <cell r="A157" t="str">
            <v>900200089</v>
          </cell>
          <cell r="B157" t="str">
            <v>Medinteks, SIA</v>
          </cell>
          <cell r="C157">
            <v>857.51000000000045</v>
          </cell>
        </row>
        <row r="158">
          <cell r="A158" t="str">
            <v>010001581</v>
          </cell>
          <cell r="B158" t="str">
            <v>Medline, Sabiedrība ar ierobežotu atbildību</v>
          </cell>
          <cell r="C158">
            <v>314.64999999999981</v>
          </cell>
        </row>
        <row r="159">
          <cell r="A159" t="str">
            <v>500200032</v>
          </cell>
          <cell r="B159" t="str">
            <v>Medniece Viola - ārsta prakse zobārstniecībā</v>
          </cell>
          <cell r="C159">
            <v>163.80000000000001</v>
          </cell>
        </row>
        <row r="160">
          <cell r="A160" t="str">
            <v>019164058</v>
          </cell>
          <cell r="B160" t="str">
            <v>Meitas un Dēli, Sabiedrība ar ierobežotu atbildību</v>
          </cell>
          <cell r="C160">
            <v>170.45000000000002</v>
          </cell>
        </row>
        <row r="161">
          <cell r="A161" t="str">
            <v>010000178</v>
          </cell>
          <cell r="B161" t="str">
            <v>MELLER, Sabiedrība ar ierobežotu atbildību</v>
          </cell>
          <cell r="C161">
            <v>131.44000000000008</v>
          </cell>
        </row>
        <row r="162">
          <cell r="A162" t="str">
            <v>019464507</v>
          </cell>
          <cell r="B162" t="str">
            <v>MENTA, Sabiedrība ar ierobežotu atbildību</v>
          </cell>
          <cell r="C162">
            <v>162.8300000000001</v>
          </cell>
        </row>
        <row r="163">
          <cell r="A163" t="str">
            <v>010000427</v>
          </cell>
          <cell r="B163" t="str">
            <v>MENTAMED, Sabiedrība ar ierobežotu atbildību</v>
          </cell>
          <cell r="C163">
            <v>101.87000000000008</v>
          </cell>
        </row>
        <row r="164">
          <cell r="A164" t="str">
            <v>840200048</v>
          </cell>
          <cell r="B164" t="str">
            <v>META, Sabiedrība ar ierobežotu atbildību Saldus</v>
          </cell>
          <cell r="C164">
            <v>499.74000000000046</v>
          </cell>
        </row>
        <row r="165">
          <cell r="A165" t="str">
            <v>381600009</v>
          </cell>
          <cell r="B165" t="str">
            <v>Milakne Vija - ārsta prakse zobārstniecībā</v>
          </cell>
          <cell r="C165">
            <v>54.13000000000001</v>
          </cell>
        </row>
        <row r="166">
          <cell r="A166" t="str">
            <v>130000045</v>
          </cell>
          <cell r="B166" t="str">
            <v>Modus Invest, SIA</v>
          </cell>
          <cell r="C166">
            <v>2717.7099999999991</v>
          </cell>
        </row>
        <row r="167">
          <cell r="A167" t="str">
            <v>028000001</v>
          </cell>
          <cell r="B167" t="str">
            <v>MVZK ZOBU FEJA, Sabiedrība ar ierobežotu atbildību</v>
          </cell>
          <cell r="C167">
            <v>125.21000000000005</v>
          </cell>
        </row>
        <row r="168">
          <cell r="A168" t="str">
            <v>740200008</v>
          </cell>
          <cell r="B168" t="str">
            <v>Ogres rajona slimnīca, Sabiedrība ar ierobežotu atbildību</v>
          </cell>
          <cell r="C168">
            <v>193.04000000000011</v>
          </cell>
        </row>
        <row r="169">
          <cell r="A169" t="str">
            <v>801000013</v>
          </cell>
          <cell r="B169" t="str">
            <v>OlainMed, Sabiedrība ar ierobežotu atbildību</v>
          </cell>
          <cell r="C169">
            <v>100.34000000000006</v>
          </cell>
        </row>
        <row r="170">
          <cell r="A170" t="str">
            <v>780200012</v>
          </cell>
          <cell r="B170" t="str">
            <v>Oļševska Ināra - ģimenes ārsta un zobārsta prakse</v>
          </cell>
          <cell r="C170">
            <v>26.460000000000008</v>
          </cell>
        </row>
        <row r="171">
          <cell r="A171" t="str">
            <v>740200001</v>
          </cell>
          <cell r="B171" t="str">
            <v>Orions zobārstniecība, SIA</v>
          </cell>
          <cell r="C171">
            <v>125.56000000000007</v>
          </cell>
        </row>
        <row r="172">
          <cell r="A172" t="str">
            <v>010001818</v>
          </cell>
          <cell r="B172" t="str">
            <v>Patello Kids, SIA</v>
          </cell>
          <cell r="C172">
            <v>1105.0000000000005</v>
          </cell>
        </row>
        <row r="173">
          <cell r="A173" t="str">
            <v>010001914</v>
          </cell>
          <cell r="B173" t="str">
            <v>PERIODENT PLUS, Sabiedrība ar ierobežotu atbildību</v>
          </cell>
          <cell r="C173">
            <v>134.88000000000011</v>
          </cell>
        </row>
        <row r="174">
          <cell r="A174" t="str">
            <v>130000014</v>
          </cell>
          <cell r="B174" t="str">
            <v>PERLADENTS, Sabiedrība ar ierobežotu atbildību</v>
          </cell>
          <cell r="C174">
            <v>88.580000000000055</v>
          </cell>
        </row>
        <row r="175">
          <cell r="A175" t="str">
            <v>808477201</v>
          </cell>
          <cell r="B175" t="str">
            <v>Pērkone Astrīda - ārsta prakse zobārstniecībā</v>
          </cell>
          <cell r="C175">
            <v>28.460000000000004</v>
          </cell>
        </row>
        <row r="176">
          <cell r="A176" t="str">
            <v>885100007</v>
          </cell>
          <cell r="B176" t="str">
            <v>Pinkena Inga -ārsta prakse zobārstniecībā</v>
          </cell>
          <cell r="C176">
            <v>256.02000000000032</v>
          </cell>
        </row>
        <row r="177">
          <cell r="A177" t="str">
            <v>380200037</v>
          </cell>
          <cell r="B177" t="str">
            <v>Puka Svetlana - ārsta prakse zobārstniecībā</v>
          </cell>
          <cell r="C177">
            <v>163.15000000000009</v>
          </cell>
        </row>
        <row r="178">
          <cell r="A178" t="str">
            <v>740600007</v>
          </cell>
          <cell r="B178" t="str">
            <v>Radiks, SIA</v>
          </cell>
          <cell r="C178">
            <v>58.790000000000028</v>
          </cell>
        </row>
        <row r="179">
          <cell r="A179" t="str">
            <v>250000040</v>
          </cell>
          <cell r="B179" t="str">
            <v>Rame Antra - ārsta prakse zobārstniecībā</v>
          </cell>
          <cell r="C179">
            <v>84.97</v>
          </cell>
        </row>
        <row r="180">
          <cell r="A180" t="str">
            <v>170000197</v>
          </cell>
          <cell r="B180" t="str">
            <v>RD Private, SIA</v>
          </cell>
          <cell r="C180">
            <v>166.59999999999997</v>
          </cell>
        </row>
        <row r="181">
          <cell r="A181" t="str">
            <v>801000009</v>
          </cell>
          <cell r="B181" t="str">
            <v>REAGĒNS LTD, Sabiedrība ar ierobežotu atbildību</v>
          </cell>
          <cell r="C181">
            <v>950.88000000000068</v>
          </cell>
        </row>
        <row r="182">
          <cell r="A182" t="str">
            <v>010020301</v>
          </cell>
          <cell r="B182" t="str">
            <v>Rīgas 1. slimnīca, SIA</v>
          </cell>
          <cell r="C182">
            <v>3433.0300000000034</v>
          </cell>
        </row>
        <row r="183">
          <cell r="A183" t="str">
            <v>010019111</v>
          </cell>
          <cell r="B183" t="str">
            <v>Rīgas Stradiņa universitātes Stomatoloģijas institūts, Sabiedrība ar ierobežotu atbildību</v>
          </cell>
          <cell r="C183">
            <v>10723.400000000005</v>
          </cell>
        </row>
        <row r="184">
          <cell r="A184" t="str">
            <v>010001535</v>
          </cell>
          <cell r="B184" t="str">
            <v>Rīgas veselības centrs, SIA</v>
          </cell>
          <cell r="C184">
            <v>2200.5099999999989</v>
          </cell>
        </row>
        <row r="185">
          <cell r="A185" t="str">
            <v>888300008</v>
          </cell>
          <cell r="B185" t="str">
            <v>Rojas zobārstniecība, Sabiedrība ar ierobežotu atbildību</v>
          </cell>
          <cell r="C185">
            <v>57.500000000000057</v>
          </cell>
        </row>
        <row r="186">
          <cell r="A186" t="str">
            <v>387500004</v>
          </cell>
          <cell r="B186" t="str">
            <v>Rugāju novada zobārstniecības kabinets, Rugāju novada dome</v>
          </cell>
          <cell r="C186">
            <v>47.430000000000014</v>
          </cell>
        </row>
        <row r="187">
          <cell r="A187" t="str">
            <v>429300010</v>
          </cell>
          <cell r="B187" t="str">
            <v>Rumas zobārstniecība, SIA</v>
          </cell>
          <cell r="C187">
            <v>94.900000000000048</v>
          </cell>
        </row>
        <row r="188">
          <cell r="A188" t="str">
            <v>641000005</v>
          </cell>
          <cell r="B188" t="str">
            <v>Rutas Žubules individuālais zobārstniecības uzņēmums Grobiņā</v>
          </cell>
          <cell r="C188">
            <v>18.890000000000015</v>
          </cell>
        </row>
        <row r="189">
          <cell r="A189" t="str">
            <v>840200025</v>
          </cell>
          <cell r="B189" t="str">
            <v>SALDUS ZOBĀRSTNIECĪBA, SIA</v>
          </cell>
          <cell r="C189">
            <v>115.16000000000012</v>
          </cell>
        </row>
        <row r="190">
          <cell r="A190" t="str">
            <v>540200004</v>
          </cell>
          <cell r="B190" t="str">
            <v>Salkazanova Inga - ārsta prakse zobārstniecībā</v>
          </cell>
          <cell r="C190">
            <v>73.37</v>
          </cell>
        </row>
        <row r="191">
          <cell r="A191" t="str">
            <v>010044004</v>
          </cell>
          <cell r="B191" t="str">
            <v>SALŪTE, Sabiedrība ar ierobežotu atbildību</v>
          </cell>
          <cell r="C191">
            <v>388.88999999999993</v>
          </cell>
        </row>
        <row r="192">
          <cell r="A192" t="str">
            <v>600200018</v>
          </cell>
          <cell r="B192" t="str">
            <v>SALVE D, Krāslavas pilsētas S. Gorenko individuālais komerciālais uzņēmums</v>
          </cell>
          <cell r="C192">
            <v>235.08000000000015</v>
          </cell>
        </row>
        <row r="193">
          <cell r="A193" t="str">
            <v>010001043</v>
          </cell>
          <cell r="B193" t="str">
            <v xml:space="preserve">SANA LV, Sabiedrība ar ierobežotu atbildību </v>
          </cell>
          <cell r="C193">
            <v>163.08000000000001</v>
          </cell>
        </row>
        <row r="194">
          <cell r="A194" t="str">
            <v>019164502</v>
          </cell>
          <cell r="B194" t="str">
            <v>SANADENTS ZA, Sabiedrība ar ierobežotu atbildību</v>
          </cell>
          <cell r="C194">
            <v>288.19000000000011</v>
          </cell>
        </row>
        <row r="195">
          <cell r="A195" t="str">
            <v>010064544</v>
          </cell>
          <cell r="B195" t="str">
            <v>SANDENT, Sabiedrība ar ierobežotu atbildību</v>
          </cell>
          <cell r="C195">
            <v>153.41000000000011</v>
          </cell>
        </row>
        <row r="196">
          <cell r="A196" t="str">
            <v>250000041</v>
          </cell>
          <cell r="B196" t="str">
            <v>SANDRAS VIĻUMSONES PRIVĀTPRAKSE, SIA</v>
          </cell>
          <cell r="C196">
            <v>104.55</v>
          </cell>
        </row>
        <row r="197">
          <cell r="A197" t="str">
            <v>010001714</v>
          </cell>
          <cell r="B197" t="str">
            <v>Santadent, SIA</v>
          </cell>
          <cell r="C197">
            <v>137.21</v>
          </cell>
        </row>
        <row r="198">
          <cell r="A198" t="str">
            <v>010000095</v>
          </cell>
          <cell r="B198" t="str">
            <v>SANTAS ZOBĀRSTNIECĪBA, Sabiedrība ar ierobežotu atbildību</v>
          </cell>
          <cell r="C198">
            <v>79.600000000000051</v>
          </cell>
        </row>
        <row r="199">
          <cell r="A199" t="str">
            <v>460200002</v>
          </cell>
          <cell r="B199" t="str">
            <v>Satevi, Sabiedrība ar ierobežotu atbildību</v>
          </cell>
          <cell r="C199">
            <v>129.89000000000007</v>
          </cell>
        </row>
        <row r="200">
          <cell r="A200" t="str">
            <v>801400003</v>
          </cell>
          <cell r="B200" t="str">
            <v>SAULKRASTU ZOBĀRSTNIECĪBA, Sabiedrība ar ierobežotu atbildību</v>
          </cell>
          <cell r="C200">
            <v>961.62000000000023</v>
          </cell>
        </row>
        <row r="201">
          <cell r="A201" t="str">
            <v>010000232</v>
          </cell>
          <cell r="B201" t="str">
            <v>SENSO, Sabiedrība ar ierobežotu atbildību</v>
          </cell>
          <cell r="C201">
            <v>25.930000000000007</v>
          </cell>
        </row>
        <row r="202">
          <cell r="A202" t="str">
            <v>328277201</v>
          </cell>
          <cell r="B202" t="str">
            <v>Setkovska Iveta - ārsta prakse zobārstniecībā</v>
          </cell>
          <cell r="C202">
            <v>89.960000000000008</v>
          </cell>
        </row>
        <row r="203">
          <cell r="A203" t="str">
            <v>840200026</v>
          </cell>
          <cell r="B203" t="str">
            <v>Sigma Z, SIA</v>
          </cell>
          <cell r="C203">
            <v>916.32000000000016</v>
          </cell>
        </row>
        <row r="204">
          <cell r="A204" t="str">
            <v>320200041</v>
          </cell>
          <cell r="B204" t="str">
            <v>Silver Dental, Sabiedrība ar ierobežotu atbildību</v>
          </cell>
          <cell r="C204">
            <v>204.57000000000008</v>
          </cell>
        </row>
        <row r="205">
          <cell r="A205" t="str">
            <v>940200019</v>
          </cell>
          <cell r="B205" t="str">
            <v>Simanoviča Gaļina - ārsta prakse zobārstniecībā</v>
          </cell>
          <cell r="C205">
            <v>58.010000000000034</v>
          </cell>
        </row>
        <row r="206">
          <cell r="A206" t="str">
            <v>250000046</v>
          </cell>
          <cell r="B206" t="str">
            <v>Simtiņa Anita - ārsta prakse zobārstniecībā</v>
          </cell>
          <cell r="C206">
            <v>60.320000000000043</v>
          </cell>
        </row>
        <row r="207">
          <cell r="A207" t="str">
            <v>460800005</v>
          </cell>
          <cell r="B207" t="str">
            <v>SINADENTS, Sabiedrība ar ierobežotu atbildību</v>
          </cell>
          <cell r="C207">
            <v>218.75999999999993</v>
          </cell>
        </row>
        <row r="208">
          <cell r="A208" t="str">
            <v>328200003</v>
          </cell>
          <cell r="B208" t="str">
            <v>Skrīveru zobārstniecība, SIA</v>
          </cell>
          <cell r="C208">
            <v>55.090000000000039</v>
          </cell>
        </row>
        <row r="209">
          <cell r="A209" t="str">
            <v>270064004</v>
          </cell>
          <cell r="B209" t="str">
            <v>SMAIDS A, SIA</v>
          </cell>
          <cell r="C209">
            <v>2385.19</v>
          </cell>
        </row>
        <row r="210">
          <cell r="A210" t="str">
            <v>010000832</v>
          </cell>
          <cell r="B210" t="str">
            <v>SMAIDS, SIA</v>
          </cell>
          <cell r="C210">
            <v>343.49</v>
          </cell>
        </row>
        <row r="211">
          <cell r="A211" t="str">
            <v>170077202</v>
          </cell>
          <cell r="B211" t="str">
            <v>SOLADENS, SIA</v>
          </cell>
          <cell r="C211">
            <v>103.85</v>
          </cell>
        </row>
        <row r="212">
          <cell r="A212" t="str">
            <v>761200024</v>
          </cell>
          <cell r="B212" t="str">
            <v>SOME, Sabiedrība ar ierobežotu atbildību</v>
          </cell>
          <cell r="C212">
            <v>414.49000000000024</v>
          </cell>
        </row>
        <row r="213">
          <cell r="A213" t="str">
            <v>019677203</v>
          </cell>
          <cell r="B213" t="str">
            <v>Sondore Lauma - ārsta prakse zobārstniecībā</v>
          </cell>
          <cell r="C213">
            <v>27.95000000000001</v>
          </cell>
        </row>
        <row r="214">
          <cell r="A214" t="str">
            <v>320200009</v>
          </cell>
          <cell r="B214" t="str">
            <v>Spulle Dace -ārsta prakse zobārstniecībā</v>
          </cell>
          <cell r="C214">
            <v>67.590000000000046</v>
          </cell>
        </row>
        <row r="215">
          <cell r="A215" t="str">
            <v>801200002</v>
          </cell>
          <cell r="B215" t="str">
            <v>STOMATOLOGS, Sabiedrība ar ierobežotu atbildību</v>
          </cell>
          <cell r="C215">
            <v>205.14999999999989</v>
          </cell>
        </row>
        <row r="216">
          <cell r="A216" t="str">
            <v>621200004</v>
          </cell>
          <cell r="B216" t="str">
            <v>Strazdiņa Ināra - ārsta prakse zobārstniecībā</v>
          </cell>
          <cell r="C216">
            <v>49.84</v>
          </cell>
        </row>
        <row r="217">
          <cell r="A217" t="str">
            <v>460800012</v>
          </cell>
          <cell r="B217" t="str">
            <v>STRAZDS &amp; STRAZDA, SIA</v>
          </cell>
          <cell r="C217">
            <v>26.340000000000003</v>
          </cell>
        </row>
        <row r="218">
          <cell r="A218" t="str">
            <v>901200007</v>
          </cell>
          <cell r="B218" t="str">
            <v>Studena Ivonna - ārsta prakse zobārstniecībā</v>
          </cell>
          <cell r="C218">
            <v>158.07000000000011</v>
          </cell>
        </row>
        <row r="219">
          <cell r="A219" t="str">
            <v>900200088</v>
          </cell>
          <cell r="B219" t="str">
            <v>Stulberga Anita - ārsta prakse zobārstniecībā</v>
          </cell>
          <cell r="C219">
            <v>64.04000000000002</v>
          </cell>
        </row>
        <row r="220">
          <cell r="A220" t="str">
            <v>880200041</v>
          </cell>
          <cell r="B220" t="str">
            <v>Šimkus Aelita - ārsta prakse zobārstniecībā</v>
          </cell>
          <cell r="C220">
            <v>43.189999999999984</v>
          </cell>
        </row>
        <row r="221">
          <cell r="A221" t="str">
            <v>090000016</v>
          </cell>
          <cell r="B221" t="str">
            <v>Šlegelmilhas un Trepšas zobārstu prakse, SIA</v>
          </cell>
          <cell r="C221">
            <v>334.19000000000005</v>
          </cell>
        </row>
        <row r="222">
          <cell r="A222" t="str">
            <v>661400007</v>
          </cell>
          <cell r="B222" t="str">
            <v>Šmite Inguna - ārsta prakse zobārstniecībā</v>
          </cell>
          <cell r="C222">
            <v>26.530000000000015</v>
          </cell>
        </row>
        <row r="223">
          <cell r="A223" t="str">
            <v>740200016</v>
          </cell>
          <cell r="B223" t="str">
            <v>ŠMITU ZOBĀRSTNIECĪBA, Sabiedrība ar ierobežotu atbildību</v>
          </cell>
          <cell r="C223">
            <v>721.31000000000017</v>
          </cell>
        </row>
        <row r="224">
          <cell r="A224" t="str">
            <v>460200040</v>
          </cell>
          <cell r="B224" t="str">
            <v>Štosa Dina - ārsta prakse zobārstniecībā</v>
          </cell>
          <cell r="C224">
            <v>76.770000000000024</v>
          </cell>
        </row>
        <row r="225">
          <cell r="A225" t="str">
            <v>880200029</v>
          </cell>
          <cell r="B225" t="str">
            <v>TALSU SANUS, SIA</v>
          </cell>
          <cell r="C225">
            <v>278.23000000000008</v>
          </cell>
        </row>
        <row r="226">
          <cell r="A226" t="str">
            <v>741000006</v>
          </cell>
          <cell r="B226" t="str">
            <v>Tingbranda Rianda - ārsta prakse zobārstniecībā</v>
          </cell>
          <cell r="C226">
            <v>26.770000000000007</v>
          </cell>
        </row>
        <row r="227">
          <cell r="A227" t="str">
            <v>801600054</v>
          </cell>
          <cell r="B227" t="str">
            <v>TROPI, Sabiedrība ar ierobežotu atbildību</v>
          </cell>
          <cell r="C227">
            <v>50.629999999999988</v>
          </cell>
        </row>
        <row r="228">
          <cell r="A228" t="str">
            <v>801600085</v>
          </cell>
          <cell r="B228" t="str">
            <v>True Smile, SIA</v>
          </cell>
          <cell r="C228">
            <v>869.99000000000024</v>
          </cell>
        </row>
        <row r="229">
          <cell r="A229" t="str">
            <v>090077206</v>
          </cell>
          <cell r="B229" t="str">
            <v>Upītes zobārstniecība, Sabiedrība ar ierobežotu atbildību</v>
          </cell>
          <cell r="C229">
            <v>92.720000000000013</v>
          </cell>
        </row>
        <row r="230">
          <cell r="A230" t="str">
            <v>540200010</v>
          </cell>
          <cell r="B230" t="str">
            <v>Ūdre Iveta - ārsta prakse zobārstniecībā</v>
          </cell>
          <cell r="C230">
            <v>86.750000000000043</v>
          </cell>
        </row>
        <row r="231">
          <cell r="A231" t="str">
            <v>250000045</v>
          </cell>
          <cell r="B231" t="str">
            <v>V.SNIEGAS ZOBĀRSTA KABINETS, Individuālais komersants</v>
          </cell>
          <cell r="C231">
            <v>45.900000000000006</v>
          </cell>
        </row>
        <row r="232">
          <cell r="A232" t="str">
            <v>019464518</v>
          </cell>
          <cell r="B232" t="str">
            <v>VA DENTA, SIA</v>
          </cell>
          <cell r="C232">
            <v>7.8300000000000027</v>
          </cell>
        </row>
        <row r="233">
          <cell r="A233" t="str">
            <v>661400001</v>
          </cell>
          <cell r="B233" t="str">
            <v>Valaine Daina - zobu higiēnista prakse</v>
          </cell>
          <cell r="C233">
            <v>109.88</v>
          </cell>
        </row>
        <row r="234">
          <cell r="A234" t="str">
            <v>761200011</v>
          </cell>
          <cell r="B234" t="str">
            <v>Valaine Maija - ārsta prakse zobārstniecībā</v>
          </cell>
          <cell r="C234">
            <v>124.2300000000001</v>
          </cell>
        </row>
        <row r="235">
          <cell r="A235" t="str">
            <v>880200055</v>
          </cell>
          <cell r="B235" t="str">
            <v>Vegmane Ieva - ārsta prakse zobārstniecībā</v>
          </cell>
          <cell r="C235">
            <v>68.440000000000012</v>
          </cell>
        </row>
        <row r="236">
          <cell r="A236" t="str">
            <v>500200006</v>
          </cell>
          <cell r="B236" t="str">
            <v>Veigule Mārīte - ārsta prakse zobārstniecībā</v>
          </cell>
          <cell r="C236">
            <v>150.99000000000015</v>
          </cell>
        </row>
        <row r="237">
          <cell r="A237" t="str">
            <v>326100005</v>
          </cell>
          <cell r="B237" t="str">
            <v>Veigure Daiga - ārsta prakse zobārstniecībā</v>
          </cell>
          <cell r="C237">
            <v>29.510000000000023</v>
          </cell>
        </row>
        <row r="238">
          <cell r="A238" t="str">
            <v>806077202</v>
          </cell>
          <cell r="B238" t="str">
            <v>Veinberga Zigrīda -ārsta prakse zobārstniecībā</v>
          </cell>
          <cell r="C238">
            <v>351.28000000000003</v>
          </cell>
        </row>
        <row r="239">
          <cell r="A239" t="str">
            <v>321400001</v>
          </cell>
          <cell r="B239" t="str">
            <v>Veisa Olga - ārsta prakse zobārstniecībā</v>
          </cell>
          <cell r="C239">
            <v>221.1100000000001</v>
          </cell>
        </row>
        <row r="240">
          <cell r="A240" t="str">
            <v>900200082</v>
          </cell>
          <cell r="B240" t="str">
            <v>Veismane Gita - ārsta prakse zobārstniecībā</v>
          </cell>
          <cell r="C240">
            <v>50.359999999999992</v>
          </cell>
        </row>
        <row r="241">
          <cell r="A241" t="str">
            <v>130077208</v>
          </cell>
          <cell r="B241" t="str">
            <v>Vende Eduards - ārsta prakse zobārstniecībā</v>
          </cell>
          <cell r="C241">
            <v>18.93000000000001</v>
          </cell>
        </row>
        <row r="242">
          <cell r="A242" t="str">
            <v>010054211</v>
          </cell>
          <cell r="B242" t="str">
            <v>VESELĪBAS CENTRS BIĶERNIEKI, Sabiedrība ar ierobežotu atbildību</v>
          </cell>
          <cell r="C242">
            <v>484.97000000000031</v>
          </cell>
        </row>
        <row r="243">
          <cell r="A243" t="str">
            <v>010064120</v>
          </cell>
          <cell r="B243" t="str">
            <v>Veselības centru apvienība, AS</v>
          </cell>
          <cell r="C243">
            <v>3505.1300000000015</v>
          </cell>
        </row>
        <row r="244">
          <cell r="A244" t="str">
            <v>019164506</v>
          </cell>
          <cell r="B244" t="str">
            <v>Veselības korporācija, Sabiedrība ar ierobežotu atbildību</v>
          </cell>
          <cell r="C244">
            <v>527.10000000000036</v>
          </cell>
        </row>
        <row r="245">
          <cell r="A245" t="str">
            <v>170077201</v>
          </cell>
          <cell r="B245" t="str">
            <v>Veselības salons Z, Sabiedrība ar ierobežotu atbildību</v>
          </cell>
          <cell r="C245">
            <v>140.93000000000006</v>
          </cell>
        </row>
        <row r="246">
          <cell r="A246" t="str">
            <v>641000001</v>
          </cell>
          <cell r="B246" t="str">
            <v>Vidaja Ilga - ārsta prakse zobārstniecībā</v>
          </cell>
          <cell r="C246">
            <v>42.470000000000006</v>
          </cell>
        </row>
        <row r="247">
          <cell r="A247" t="str">
            <v>660200040</v>
          </cell>
          <cell r="B247" t="str">
            <v>VIDRIŽU DOKTORĀTS, SIA</v>
          </cell>
          <cell r="C247">
            <v>71.22999999999999</v>
          </cell>
        </row>
        <row r="248">
          <cell r="A248" t="str">
            <v>250000042</v>
          </cell>
          <cell r="B248" t="str">
            <v>Vilčinska Viola - ārsta prakse zobārstniecībā</v>
          </cell>
          <cell r="C248">
            <v>83.050000000000011</v>
          </cell>
        </row>
        <row r="249">
          <cell r="A249" t="str">
            <v>961600005</v>
          </cell>
          <cell r="B249" t="str">
            <v>VINETAS ZVIEDRES ZOBĀRSTNIECĪBA, Sabiedrība ar ierobežotu atbildību</v>
          </cell>
          <cell r="C249">
            <v>347.71000000000004</v>
          </cell>
        </row>
        <row r="250">
          <cell r="A250" t="str">
            <v>019577201</v>
          </cell>
          <cell r="B250" t="str">
            <v>VipDent, IK</v>
          </cell>
          <cell r="C250">
            <v>128.33000000000007</v>
          </cell>
        </row>
        <row r="251">
          <cell r="A251" t="str">
            <v>010001913</v>
          </cell>
          <cell r="B251" t="str">
            <v>We care, SIA</v>
          </cell>
          <cell r="C251">
            <v>231.49999999999991</v>
          </cell>
        </row>
        <row r="252">
          <cell r="A252" t="str">
            <v>400200025</v>
          </cell>
          <cell r="B252" t="str">
            <v>Zemgales mutes veselības centrs, SIA</v>
          </cell>
          <cell r="C252">
            <v>665.8000000000003</v>
          </cell>
        </row>
        <row r="253">
          <cell r="A253" t="str">
            <v>500200010</v>
          </cell>
          <cell r="B253" t="str">
            <v>Ziemele Ingūna - ārsta prakse zobārstniecībā</v>
          </cell>
          <cell r="C253">
            <v>246.95999999999998</v>
          </cell>
        </row>
        <row r="254">
          <cell r="A254" t="str">
            <v>681800001</v>
          </cell>
          <cell r="B254" t="str">
            <v>Zilupes veselības un sociālās aprūpes centrs, Sabiedrība ar ierobežotu atbildību</v>
          </cell>
          <cell r="C254">
            <v>333.60000000000019</v>
          </cell>
        </row>
        <row r="255">
          <cell r="A255" t="str">
            <v>840200079</v>
          </cell>
          <cell r="B255" t="str">
            <v>Zilzobis, SIA</v>
          </cell>
          <cell r="C255">
            <v>198.55</v>
          </cell>
        </row>
        <row r="256">
          <cell r="A256" t="str">
            <v>090077202</v>
          </cell>
          <cell r="B256" t="str">
            <v>ZINTAS STRODES ĀRSTA PRAKSE, SIA</v>
          </cell>
          <cell r="C256">
            <v>145.06000000000006</v>
          </cell>
        </row>
        <row r="257">
          <cell r="A257" t="str">
            <v>460200039</v>
          </cell>
          <cell r="B257" t="str">
            <v>Zīberte Olga - ārsta prakse zobārstniecībā</v>
          </cell>
          <cell r="C257">
            <v>23.530000000000015</v>
          </cell>
        </row>
        <row r="258">
          <cell r="A258" t="str">
            <v>900200087</v>
          </cell>
          <cell r="B258" t="str">
            <v>Zīriņa Inta - ārsta prakse zobārstniecībā</v>
          </cell>
          <cell r="C258">
            <v>55.749999999999986</v>
          </cell>
        </row>
        <row r="259">
          <cell r="A259" t="str">
            <v>460200019</v>
          </cell>
          <cell r="B259" t="str">
            <v>Zobārste Gita Lāma, IK</v>
          </cell>
          <cell r="C259">
            <v>76.480000000000061</v>
          </cell>
        </row>
        <row r="260">
          <cell r="A260" t="str">
            <v>940200006</v>
          </cell>
          <cell r="B260" t="str">
            <v>Zobārstes Leles individuālais uzņēmums</v>
          </cell>
          <cell r="C260">
            <v>45.750000000000028</v>
          </cell>
        </row>
        <row r="261">
          <cell r="A261" t="str">
            <v>661400003</v>
          </cell>
          <cell r="B261" t="str">
            <v>ZOBĀRSTNIECĪBA, Limbažu rajona Gunas Kreišas individuālais uzņēmums</v>
          </cell>
          <cell r="C261">
            <v>168.39000000000007</v>
          </cell>
        </row>
        <row r="262">
          <cell r="A262" t="str">
            <v>741400017</v>
          </cell>
          <cell r="B262" t="str">
            <v>Zobārstu prakse Lielvārde, SIA</v>
          </cell>
          <cell r="C262">
            <v>356.43000000000029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912FF-98F6-403D-BB55-49B55BDA19F8}">
  <dimension ref="A1:E21"/>
  <sheetViews>
    <sheetView tabSelected="1" workbookViewId="0">
      <selection activeCell="C10" sqref="C10"/>
    </sheetView>
  </sheetViews>
  <sheetFormatPr defaultRowHeight="15" x14ac:dyDescent="0.25"/>
  <cols>
    <col min="1" max="1" width="46.85546875" style="1" customWidth="1"/>
    <col min="2" max="2" width="55.140625" style="1" customWidth="1"/>
    <col min="3" max="3" width="15.7109375" style="1" customWidth="1"/>
    <col min="4" max="16384" width="9.140625" style="1"/>
  </cols>
  <sheetData>
    <row r="1" spans="1:5" ht="111.75" customHeight="1" x14ac:dyDescent="0.25">
      <c r="B1" s="292" t="s">
        <v>66</v>
      </c>
      <c r="C1" s="292"/>
      <c r="D1" s="50"/>
      <c r="E1" s="50"/>
    </row>
    <row r="3" spans="1:5" ht="59.25" customHeight="1" x14ac:dyDescent="0.25">
      <c r="A3" s="293" t="s">
        <v>49</v>
      </c>
      <c r="B3" s="293"/>
      <c r="C3" s="293"/>
      <c r="D3" s="51"/>
      <c r="E3" s="51"/>
    </row>
    <row r="5" spans="1:5" x14ac:dyDescent="0.25">
      <c r="A5" s="52" t="s">
        <v>50</v>
      </c>
      <c r="B5" s="52" t="s">
        <v>53</v>
      </c>
      <c r="C5" s="52" t="s">
        <v>65</v>
      </c>
    </row>
    <row r="6" spans="1:5" s="53" customFormat="1" ht="14.25" x14ac:dyDescent="0.2">
      <c r="A6" s="294" t="s">
        <v>51</v>
      </c>
      <c r="B6" s="295"/>
      <c r="C6" s="57">
        <f>SUM(C8:C11)</f>
        <v>2517216.4799999991</v>
      </c>
    </row>
    <row r="7" spans="1:5" x14ac:dyDescent="0.25">
      <c r="A7" s="49" t="s">
        <v>52</v>
      </c>
      <c r="B7" s="49"/>
      <c r="C7" s="59"/>
    </row>
    <row r="8" spans="1:5" x14ac:dyDescent="0.25">
      <c r="A8" s="49"/>
      <c r="B8" s="54" t="s">
        <v>54</v>
      </c>
      <c r="C8" s="59">
        <f>'2_pielikums'!C1167+'3_pielikums'!C265+'4_pielikums'!F985+'5_pielikums'!D999+'6_pielikums'!C1163</f>
        <v>98752.19000000009</v>
      </c>
      <c r="D8" s="23"/>
    </row>
    <row r="9" spans="1:5" x14ac:dyDescent="0.25">
      <c r="A9" s="49"/>
      <c r="B9" s="54" t="s">
        <v>55</v>
      </c>
      <c r="C9" s="59">
        <f>'7_pielikums'!G8621+'8_pielikums'!H683+'9_pielikums'!P165</f>
        <v>250922.28999999899</v>
      </c>
    </row>
    <row r="10" spans="1:5" x14ac:dyDescent="0.25">
      <c r="A10" s="49"/>
      <c r="B10" s="54" t="s">
        <v>56</v>
      </c>
      <c r="C10" s="59">
        <v>2002766</v>
      </c>
    </row>
    <row r="11" spans="1:5" x14ac:dyDescent="0.25">
      <c r="A11" s="49"/>
      <c r="B11" s="54" t="s">
        <v>57</v>
      </c>
      <c r="C11" s="59">
        <v>164776</v>
      </c>
    </row>
    <row r="12" spans="1:5" s="53" customFormat="1" ht="14.25" x14ac:dyDescent="0.2">
      <c r="A12" s="296" t="s">
        <v>61</v>
      </c>
      <c r="B12" s="297"/>
      <c r="C12" s="281">
        <f>SUM(C14)</f>
        <v>32284.01401824702</v>
      </c>
    </row>
    <row r="13" spans="1:5" s="55" customFormat="1" x14ac:dyDescent="0.25">
      <c r="A13" s="54" t="s">
        <v>52</v>
      </c>
      <c r="B13" s="54"/>
      <c r="C13" s="58"/>
    </row>
    <row r="14" spans="1:5" s="55" customFormat="1" x14ac:dyDescent="0.25">
      <c r="A14" s="54"/>
      <c r="B14" s="54" t="s">
        <v>59</v>
      </c>
      <c r="C14" s="58">
        <f>'12_pielikums'!H1977</f>
        <v>32284.01401824702</v>
      </c>
    </row>
    <row r="15" spans="1:5" s="53" customFormat="1" ht="14.25" x14ac:dyDescent="0.2">
      <c r="A15" s="294" t="s">
        <v>62</v>
      </c>
      <c r="B15" s="295"/>
      <c r="C15" s="57">
        <f>SUM(C17)</f>
        <v>767.79000000000008</v>
      </c>
    </row>
    <row r="16" spans="1:5" s="55" customFormat="1" x14ac:dyDescent="0.25">
      <c r="A16" s="54" t="s">
        <v>52</v>
      </c>
      <c r="B16" s="54"/>
      <c r="C16" s="58"/>
    </row>
    <row r="17" spans="1:3" s="55" customFormat="1" x14ac:dyDescent="0.25">
      <c r="A17" s="56"/>
      <c r="B17" s="54" t="s">
        <v>58</v>
      </c>
      <c r="C17" s="58">
        <f>'13_pielikums'!I52</f>
        <v>767.79000000000008</v>
      </c>
    </row>
    <row r="18" spans="1:3" s="53" customFormat="1" ht="14.25" x14ac:dyDescent="0.2">
      <c r="A18" s="294" t="s">
        <v>63</v>
      </c>
      <c r="B18" s="295"/>
      <c r="C18" s="57">
        <f>SUM(C20)</f>
        <v>77094.780000000028</v>
      </c>
    </row>
    <row r="19" spans="1:3" s="55" customFormat="1" x14ac:dyDescent="0.25">
      <c r="A19" s="54" t="s">
        <v>52</v>
      </c>
      <c r="B19" s="54"/>
      <c r="C19" s="58"/>
    </row>
    <row r="20" spans="1:3" s="55" customFormat="1" x14ac:dyDescent="0.25">
      <c r="A20" s="56"/>
      <c r="B20" s="54" t="s">
        <v>60</v>
      </c>
      <c r="C20" s="58">
        <f>'14_pielikums'!S112</f>
        <v>77094.780000000028</v>
      </c>
    </row>
    <row r="21" spans="1:3" s="53" customFormat="1" ht="14.25" x14ac:dyDescent="0.2">
      <c r="A21" s="291" t="s">
        <v>64</v>
      </c>
      <c r="B21" s="291"/>
      <c r="C21" s="57">
        <f>SUM(C6,C12,C15,C18)</f>
        <v>2627363.0640182458</v>
      </c>
    </row>
  </sheetData>
  <mergeCells count="7">
    <mergeCell ref="A21:B21"/>
    <mergeCell ref="B1:C1"/>
    <mergeCell ref="A3:C3"/>
    <mergeCell ref="A6:B6"/>
    <mergeCell ref="A12:B12"/>
    <mergeCell ref="A15:B15"/>
    <mergeCell ref="A18:B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76F8F-B704-45D0-90A4-E657DFAD55B1}">
  <dimension ref="A1:C1167"/>
  <sheetViews>
    <sheetView topLeftCell="A1134" workbookViewId="0">
      <selection activeCell="J13" sqref="J13"/>
    </sheetView>
  </sheetViews>
  <sheetFormatPr defaultRowHeight="15" x14ac:dyDescent="0.25"/>
  <cols>
    <col min="1" max="1" width="19.140625" style="1" customWidth="1"/>
    <col min="2" max="2" width="56.85546875" style="139" customWidth="1"/>
    <col min="3" max="3" width="16.42578125" style="23" customWidth="1"/>
    <col min="4" max="6" width="15.140625" style="1" customWidth="1"/>
    <col min="7" max="16384" width="9.140625" style="1"/>
  </cols>
  <sheetData>
    <row r="1" spans="1:3" ht="105" customHeight="1" x14ac:dyDescent="0.25">
      <c r="A1" s="298" t="s">
        <v>757</v>
      </c>
      <c r="B1" s="299"/>
      <c r="C1" s="299"/>
    </row>
    <row r="3" spans="1:3" ht="76.5" customHeight="1" x14ac:dyDescent="0.25">
      <c r="A3" s="300" t="s">
        <v>3106</v>
      </c>
      <c r="B3" s="300"/>
      <c r="C3" s="300"/>
    </row>
    <row r="5" spans="1:3" ht="45" x14ac:dyDescent="0.25">
      <c r="A5" s="141" t="s">
        <v>759</v>
      </c>
      <c r="B5" s="141" t="s">
        <v>760</v>
      </c>
      <c r="C5" s="142" t="s">
        <v>3107</v>
      </c>
    </row>
    <row r="6" spans="1:3" x14ac:dyDescent="0.25">
      <c r="A6" s="52" t="s">
        <v>761</v>
      </c>
      <c r="B6" s="138" t="s">
        <v>762</v>
      </c>
      <c r="C6" s="136">
        <v>4.409999999999993</v>
      </c>
    </row>
    <row r="7" spans="1:3" x14ac:dyDescent="0.25">
      <c r="A7" s="52" t="s">
        <v>763</v>
      </c>
      <c r="B7" s="138" t="s">
        <v>764</v>
      </c>
      <c r="C7" s="136">
        <v>0.91000000000000048</v>
      </c>
    </row>
    <row r="8" spans="1:3" x14ac:dyDescent="0.25">
      <c r="A8" s="52" t="s">
        <v>765</v>
      </c>
      <c r="B8" s="138" t="s">
        <v>766</v>
      </c>
      <c r="C8" s="136">
        <v>7.2700000000000022</v>
      </c>
    </row>
    <row r="9" spans="1:3" x14ac:dyDescent="0.25">
      <c r="A9" s="52" t="s">
        <v>767</v>
      </c>
      <c r="B9" s="138" t="s">
        <v>768</v>
      </c>
      <c r="C9" s="136">
        <v>5.7700000000000014</v>
      </c>
    </row>
    <row r="10" spans="1:3" x14ac:dyDescent="0.25">
      <c r="A10" s="52" t="s">
        <v>769</v>
      </c>
      <c r="B10" s="138" t="s">
        <v>770</v>
      </c>
      <c r="C10" s="136">
        <v>4.1300000000000017</v>
      </c>
    </row>
    <row r="11" spans="1:3" x14ac:dyDescent="0.25">
      <c r="A11" s="52" t="s">
        <v>771</v>
      </c>
      <c r="B11" s="138" t="s">
        <v>772</v>
      </c>
      <c r="C11" s="136">
        <v>1.4000000000000004</v>
      </c>
    </row>
    <row r="12" spans="1:3" x14ac:dyDescent="0.25">
      <c r="A12" s="52" t="s">
        <v>773</v>
      </c>
      <c r="B12" s="138" t="s">
        <v>774</v>
      </c>
      <c r="C12" s="136">
        <v>13.799999999999986</v>
      </c>
    </row>
    <row r="13" spans="1:3" x14ac:dyDescent="0.25">
      <c r="A13" s="52" t="s">
        <v>775</v>
      </c>
      <c r="B13" s="138" t="s">
        <v>776</v>
      </c>
      <c r="C13" s="136">
        <v>0.3400000000000003</v>
      </c>
    </row>
    <row r="14" spans="1:3" x14ac:dyDescent="0.25">
      <c r="A14" s="52" t="s">
        <v>777</v>
      </c>
      <c r="B14" s="138" t="s">
        <v>778</v>
      </c>
      <c r="C14" s="136">
        <v>6.8799999999999972</v>
      </c>
    </row>
    <row r="15" spans="1:3" x14ac:dyDescent="0.25">
      <c r="A15" s="52" t="s">
        <v>779</v>
      </c>
      <c r="B15" s="138" t="s">
        <v>780</v>
      </c>
      <c r="C15" s="136">
        <v>6.6100000000000039</v>
      </c>
    </row>
    <row r="16" spans="1:3" x14ac:dyDescent="0.25">
      <c r="A16" s="52" t="s">
        <v>781</v>
      </c>
      <c r="B16" s="138" t="s">
        <v>782</v>
      </c>
      <c r="C16" s="136">
        <v>14.080000000000005</v>
      </c>
    </row>
    <row r="17" spans="1:3" x14ac:dyDescent="0.25">
      <c r="A17" s="52" t="s">
        <v>783</v>
      </c>
      <c r="B17" s="138" t="s">
        <v>784</v>
      </c>
      <c r="C17" s="136">
        <v>3.350000000000001</v>
      </c>
    </row>
    <row r="18" spans="1:3" x14ac:dyDescent="0.25">
      <c r="A18" s="52" t="s">
        <v>785</v>
      </c>
      <c r="B18" s="138" t="s">
        <v>786</v>
      </c>
      <c r="C18" s="136">
        <v>10.009999999999993</v>
      </c>
    </row>
    <row r="19" spans="1:3" x14ac:dyDescent="0.25">
      <c r="A19" s="52" t="s">
        <v>787</v>
      </c>
      <c r="B19" s="138" t="s">
        <v>788</v>
      </c>
      <c r="C19" s="136">
        <v>6.0000000000000012E-2</v>
      </c>
    </row>
    <row r="20" spans="1:3" x14ac:dyDescent="0.25">
      <c r="A20" s="52" t="s">
        <v>789</v>
      </c>
      <c r="B20" s="138" t="s">
        <v>790</v>
      </c>
      <c r="C20" s="136">
        <v>2.2000000000000002</v>
      </c>
    </row>
    <row r="21" spans="1:3" x14ac:dyDescent="0.25">
      <c r="A21" s="52" t="s">
        <v>791</v>
      </c>
      <c r="B21" s="138" t="s">
        <v>792</v>
      </c>
      <c r="C21" s="136">
        <v>0.11999999999999988</v>
      </c>
    </row>
    <row r="22" spans="1:3" x14ac:dyDescent="0.25">
      <c r="A22" s="52" t="s">
        <v>793</v>
      </c>
      <c r="B22" s="138" t="s">
        <v>794</v>
      </c>
      <c r="C22" s="136">
        <v>5.9399999999999951</v>
      </c>
    </row>
    <row r="23" spans="1:3" x14ac:dyDescent="0.25">
      <c r="A23" s="52" t="s">
        <v>795</v>
      </c>
      <c r="B23" s="138" t="s">
        <v>796</v>
      </c>
      <c r="C23" s="136">
        <v>15.740000000000009</v>
      </c>
    </row>
    <row r="24" spans="1:3" x14ac:dyDescent="0.25">
      <c r="A24" s="52" t="s">
        <v>797</v>
      </c>
      <c r="B24" s="138" t="s">
        <v>798</v>
      </c>
      <c r="C24" s="136">
        <v>15.070000000000002</v>
      </c>
    </row>
    <row r="25" spans="1:3" x14ac:dyDescent="0.25">
      <c r="A25" s="52" t="s">
        <v>799</v>
      </c>
      <c r="B25" s="138" t="s">
        <v>800</v>
      </c>
      <c r="C25" s="136">
        <v>6.5200000000000067</v>
      </c>
    </row>
    <row r="26" spans="1:3" x14ac:dyDescent="0.25">
      <c r="A26" s="52" t="s">
        <v>801</v>
      </c>
      <c r="B26" s="138" t="s">
        <v>802</v>
      </c>
      <c r="C26" s="136">
        <v>7.0000000000000034E-2</v>
      </c>
    </row>
    <row r="27" spans="1:3" ht="30" x14ac:dyDescent="0.25">
      <c r="A27" s="52" t="s">
        <v>803</v>
      </c>
      <c r="B27" s="138" t="s">
        <v>804</v>
      </c>
      <c r="C27" s="136">
        <v>7.0100000000000016</v>
      </c>
    </row>
    <row r="28" spans="1:3" x14ac:dyDescent="0.25">
      <c r="A28" s="52" t="s">
        <v>805</v>
      </c>
      <c r="B28" s="138" t="s">
        <v>806</v>
      </c>
      <c r="C28" s="136">
        <v>0.75999999999999945</v>
      </c>
    </row>
    <row r="29" spans="1:3" x14ac:dyDescent="0.25">
      <c r="A29" s="52" t="s">
        <v>807</v>
      </c>
      <c r="B29" s="138" t="s">
        <v>808</v>
      </c>
      <c r="C29" s="136">
        <v>7.0300000000000047</v>
      </c>
    </row>
    <row r="30" spans="1:3" x14ac:dyDescent="0.25">
      <c r="A30" s="52" t="s">
        <v>809</v>
      </c>
      <c r="B30" s="138" t="s">
        <v>810</v>
      </c>
      <c r="C30" s="136">
        <v>2.2000000000000011</v>
      </c>
    </row>
    <row r="31" spans="1:3" x14ac:dyDescent="0.25">
      <c r="A31" s="52" t="s">
        <v>811</v>
      </c>
      <c r="B31" s="138" t="s">
        <v>812</v>
      </c>
      <c r="C31" s="136">
        <v>2.9399999999999951</v>
      </c>
    </row>
    <row r="32" spans="1:3" ht="30" x14ac:dyDescent="0.25">
      <c r="A32" s="52" t="s">
        <v>813</v>
      </c>
      <c r="B32" s="138" t="s">
        <v>814</v>
      </c>
      <c r="C32" s="136">
        <v>8.5700000000000021</v>
      </c>
    </row>
    <row r="33" spans="1:3" x14ac:dyDescent="0.25">
      <c r="A33" s="52" t="s">
        <v>815</v>
      </c>
      <c r="B33" s="138" t="s">
        <v>816</v>
      </c>
      <c r="C33" s="136">
        <v>8.9399999999999977</v>
      </c>
    </row>
    <row r="34" spans="1:3" x14ac:dyDescent="0.25">
      <c r="A34" s="52" t="s">
        <v>817</v>
      </c>
      <c r="B34" s="138" t="s">
        <v>818</v>
      </c>
      <c r="C34" s="136">
        <v>16.390000000000008</v>
      </c>
    </row>
    <row r="35" spans="1:3" ht="30" x14ac:dyDescent="0.25">
      <c r="A35" s="52" t="s">
        <v>819</v>
      </c>
      <c r="B35" s="138" t="s">
        <v>820</v>
      </c>
      <c r="C35" s="136">
        <v>0.33999999999999986</v>
      </c>
    </row>
    <row r="36" spans="1:3" x14ac:dyDescent="0.25">
      <c r="A36" s="52" t="s">
        <v>821</v>
      </c>
      <c r="B36" s="138" t="s">
        <v>822</v>
      </c>
      <c r="C36" s="136">
        <v>3.2900000000000023</v>
      </c>
    </row>
    <row r="37" spans="1:3" x14ac:dyDescent="0.25">
      <c r="A37" s="52" t="s">
        <v>823</v>
      </c>
      <c r="B37" s="138" t="s">
        <v>824</v>
      </c>
      <c r="C37" s="136">
        <v>4.6000000000000032</v>
      </c>
    </row>
    <row r="38" spans="1:3" ht="30" x14ac:dyDescent="0.25">
      <c r="A38" s="52" t="s">
        <v>825</v>
      </c>
      <c r="B38" s="138" t="s">
        <v>826</v>
      </c>
      <c r="C38" s="136">
        <v>49.399999999999984</v>
      </c>
    </row>
    <row r="39" spans="1:3" x14ac:dyDescent="0.25">
      <c r="A39" s="52" t="s">
        <v>827</v>
      </c>
      <c r="B39" s="138" t="s">
        <v>828</v>
      </c>
      <c r="C39" s="136">
        <v>5.2300000000000022</v>
      </c>
    </row>
    <row r="40" spans="1:3" ht="30" x14ac:dyDescent="0.25">
      <c r="A40" s="52" t="s">
        <v>829</v>
      </c>
      <c r="B40" s="138" t="s">
        <v>830</v>
      </c>
      <c r="C40" s="136">
        <v>35.109999999999928</v>
      </c>
    </row>
    <row r="41" spans="1:3" x14ac:dyDescent="0.25">
      <c r="A41" s="52" t="s">
        <v>831</v>
      </c>
      <c r="B41" s="138" t="s">
        <v>832</v>
      </c>
      <c r="C41" s="136">
        <v>11.640000000000008</v>
      </c>
    </row>
    <row r="42" spans="1:3" x14ac:dyDescent="0.25">
      <c r="A42" s="52" t="s">
        <v>833</v>
      </c>
      <c r="B42" s="138" t="s">
        <v>834</v>
      </c>
      <c r="C42" s="136">
        <v>2.1799999999999988</v>
      </c>
    </row>
    <row r="43" spans="1:3" x14ac:dyDescent="0.25">
      <c r="A43" s="52" t="s">
        <v>835</v>
      </c>
      <c r="B43" s="138" t="s">
        <v>836</v>
      </c>
      <c r="C43" s="136">
        <v>0.82000000000000006</v>
      </c>
    </row>
    <row r="44" spans="1:3" x14ac:dyDescent="0.25">
      <c r="A44" s="52" t="s">
        <v>837</v>
      </c>
      <c r="B44" s="138" t="s">
        <v>838</v>
      </c>
      <c r="C44" s="136">
        <v>13.439999999999998</v>
      </c>
    </row>
    <row r="45" spans="1:3" x14ac:dyDescent="0.25">
      <c r="A45" s="52" t="s">
        <v>839</v>
      </c>
      <c r="B45" s="138" t="s">
        <v>840</v>
      </c>
      <c r="C45" s="136">
        <v>3.8600000000000021</v>
      </c>
    </row>
    <row r="46" spans="1:3" x14ac:dyDescent="0.25">
      <c r="A46" s="52" t="s">
        <v>841</v>
      </c>
      <c r="B46" s="138" t="s">
        <v>842</v>
      </c>
      <c r="C46" s="136">
        <v>2.0299999999999994</v>
      </c>
    </row>
    <row r="47" spans="1:3" x14ac:dyDescent="0.25">
      <c r="A47" s="52" t="s">
        <v>843</v>
      </c>
      <c r="B47" s="138" t="s">
        <v>844</v>
      </c>
      <c r="C47" s="136">
        <v>2.0000000000000018E-2</v>
      </c>
    </row>
    <row r="48" spans="1:3" x14ac:dyDescent="0.25">
      <c r="A48" s="52" t="s">
        <v>845</v>
      </c>
      <c r="B48" s="138" t="s">
        <v>846</v>
      </c>
      <c r="C48" s="136">
        <v>8.0000000000000036</v>
      </c>
    </row>
    <row r="49" spans="1:3" x14ac:dyDescent="0.25">
      <c r="A49" s="52" t="s">
        <v>847</v>
      </c>
      <c r="B49" s="138" t="s">
        <v>848</v>
      </c>
      <c r="C49" s="136">
        <v>9.2400000000000038</v>
      </c>
    </row>
    <row r="50" spans="1:3" x14ac:dyDescent="0.25">
      <c r="A50" s="52" t="s">
        <v>849</v>
      </c>
      <c r="B50" s="138" t="s">
        <v>850</v>
      </c>
      <c r="C50" s="136">
        <v>0.61000000000000032</v>
      </c>
    </row>
    <row r="51" spans="1:3" x14ac:dyDescent="0.25">
      <c r="A51" s="52" t="s">
        <v>851</v>
      </c>
      <c r="B51" s="138" t="s">
        <v>852</v>
      </c>
      <c r="C51" s="136">
        <v>2.0100000000000007</v>
      </c>
    </row>
    <row r="52" spans="1:3" x14ac:dyDescent="0.25">
      <c r="A52" s="52" t="s">
        <v>853</v>
      </c>
      <c r="B52" s="138" t="s">
        <v>854</v>
      </c>
      <c r="C52" s="136">
        <v>0.20000000000000004</v>
      </c>
    </row>
    <row r="53" spans="1:3" x14ac:dyDescent="0.25">
      <c r="A53" s="52" t="s">
        <v>855</v>
      </c>
      <c r="B53" s="138" t="s">
        <v>856</v>
      </c>
      <c r="C53" s="136">
        <v>1.6400000000000008</v>
      </c>
    </row>
    <row r="54" spans="1:3" x14ac:dyDescent="0.25">
      <c r="A54" s="52" t="s">
        <v>857</v>
      </c>
      <c r="B54" s="138" t="s">
        <v>858</v>
      </c>
      <c r="C54" s="136">
        <v>16.879999999999995</v>
      </c>
    </row>
    <row r="55" spans="1:3" x14ac:dyDescent="0.25">
      <c r="A55" s="52" t="s">
        <v>859</v>
      </c>
      <c r="B55" s="138" t="s">
        <v>860</v>
      </c>
      <c r="C55" s="136">
        <v>15.429999999999993</v>
      </c>
    </row>
    <row r="56" spans="1:3" x14ac:dyDescent="0.25">
      <c r="A56" s="52" t="s">
        <v>861</v>
      </c>
      <c r="B56" s="138" t="s">
        <v>862</v>
      </c>
      <c r="C56" s="136">
        <v>5.1700000000000026</v>
      </c>
    </row>
    <row r="57" spans="1:3" x14ac:dyDescent="0.25">
      <c r="A57" s="52" t="s">
        <v>863</v>
      </c>
      <c r="B57" s="138" t="s">
        <v>864</v>
      </c>
      <c r="C57" s="136">
        <v>6.6600000000000055</v>
      </c>
    </row>
    <row r="58" spans="1:3" ht="30" x14ac:dyDescent="0.25">
      <c r="A58" s="52" t="s">
        <v>865</v>
      </c>
      <c r="B58" s="138" t="s">
        <v>866</v>
      </c>
      <c r="C58" s="136">
        <v>3.9000000000000017</v>
      </c>
    </row>
    <row r="59" spans="1:3" x14ac:dyDescent="0.25">
      <c r="A59" s="52" t="s">
        <v>867</v>
      </c>
      <c r="B59" s="138" t="s">
        <v>868</v>
      </c>
      <c r="C59" s="136">
        <v>2.599999999999997</v>
      </c>
    </row>
    <row r="60" spans="1:3" x14ac:dyDescent="0.25">
      <c r="A60" s="52" t="s">
        <v>869</v>
      </c>
      <c r="B60" s="138" t="s">
        <v>870</v>
      </c>
      <c r="C60" s="136">
        <v>3.3000000000000012</v>
      </c>
    </row>
    <row r="61" spans="1:3" x14ac:dyDescent="0.25">
      <c r="A61" s="52" t="s">
        <v>871</v>
      </c>
      <c r="B61" s="138" t="s">
        <v>872</v>
      </c>
      <c r="C61" s="136">
        <v>3.8000000000000016</v>
      </c>
    </row>
    <row r="62" spans="1:3" x14ac:dyDescent="0.25">
      <c r="A62" s="52" t="s">
        <v>873</v>
      </c>
      <c r="B62" s="138" t="s">
        <v>874</v>
      </c>
      <c r="C62" s="136">
        <v>6.0200000000000031</v>
      </c>
    </row>
    <row r="63" spans="1:3" x14ac:dyDescent="0.25">
      <c r="A63" s="52" t="s">
        <v>875</v>
      </c>
      <c r="B63" s="138" t="s">
        <v>876</v>
      </c>
      <c r="C63" s="136">
        <v>5.0300000000000029</v>
      </c>
    </row>
    <row r="64" spans="1:3" x14ac:dyDescent="0.25">
      <c r="A64" s="52" t="s">
        <v>877</v>
      </c>
      <c r="B64" s="138" t="s">
        <v>878</v>
      </c>
      <c r="C64" s="136">
        <v>10.960000000000004</v>
      </c>
    </row>
    <row r="65" spans="1:3" x14ac:dyDescent="0.25">
      <c r="A65" s="52" t="s">
        <v>879</v>
      </c>
      <c r="B65" s="138" t="s">
        <v>880</v>
      </c>
      <c r="C65" s="136">
        <v>5.9600000000000044</v>
      </c>
    </row>
    <row r="66" spans="1:3" ht="30" x14ac:dyDescent="0.25">
      <c r="A66" s="52" t="s">
        <v>881</v>
      </c>
      <c r="B66" s="138" t="s">
        <v>882</v>
      </c>
      <c r="C66" s="136">
        <v>7.3099999999999934</v>
      </c>
    </row>
    <row r="67" spans="1:3" x14ac:dyDescent="0.25">
      <c r="A67" s="52" t="s">
        <v>883</v>
      </c>
      <c r="B67" s="138" t="s">
        <v>884</v>
      </c>
      <c r="C67" s="136">
        <v>6.390000000000005</v>
      </c>
    </row>
    <row r="68" spans="1:3" ht="30" x14ac:dyDescent="0.25">
      <c r="A68" s="52" t="s">
        <v>885</v>
      </c>
      <c r="B68" s="138" t="s">
        <v>886</v>
      </c>
      <c r="C68" s="136">
        <v>7.3400000000000007</v>
      </c>
    </row>
    <row r="69" spans="1:3" x14ac:dyDescent="0.25">
      <c r="A69" s="52" t="s">
        <v>887</v>
      </c>
      <c r="B69" s="138" t="s">
        <v>888</v>
      </c>
      <c r="C69" s="136">
        <v>0.18000000000000005</v>
      </c>
    </row>
    <row r="70" spans="1:3" x14ac:dyDescent="0.25">
      <c r="A70" s="52" t="s">
        <v>889</v>
      </c>
      <c r="B70" s="138" t="s">
        <v>890</v>
      </c>
      <c r="C70" s="136">
        <v>0.10999999999999988</v>
      </c>
    </row>
    <row r="71" spans="1:3" x14ac:dyDescent="0.25">
      <c r="A71" s="52" t="s">
        <v>891</v>
      </c>
      <c r="B71" s="138" t="s">
        <v>892</v>
      </c>
      <c r="C71" s="136">
        <v>7.1900000000000013</v>
      </c>
    </row>
    <row r="72" spans="1:3" x14ac:dyDescent="0.25">
      <c r="A72" s="52" t="s">
        <v>893</v>
      </c>
      <c r="B72" s="138" t="s">
        <v>894</v>
      </c>
      <c r="C72" s="136">
        <v>22.20000000000001</v>
      </c>
    </row>
    <row r="73" spans="1:3" ht="30" x14ac:dyDescent="0.25">
      <c r="A73" s="52" t="s">
        <v>895</v>
      </c>
      <c r="B73" s="138" t="s">
        <v>896</v>
      </c>
      <c r="C73" s="136">
        <v>0.10999999999999995</v>
      </c>
    </row>
    <row r="74" spans="1:3" ht="30" x14ac:dyDescent="0.25">
      <c r="A74" s="52" t="s">
        <v>897</v>
      </c>
      <c r="B74" s="138" t="s">
        <v>898</v>
      </c>
      <c r="C74" s="136">
        <v>10.739999999999995</v>
      </c>
    </row>
    <row r="75" spans="1:3" x14ac:dyDescent="0.25">
      <c r="A75" s="52" t="s">
        <v>899</v>
      </c>
      <c r="B75" s="138" t="s">
        <v>900</v>
      </c>
      <c r="C75" s="136">
        <v>2.9500000000000015</v>
      </c>
    </row>
    <row r="76" spans="1:3" x14ac:dyDescent="0.25">
      <c r="A76" s="52" t="s">
        <v>901</v>
      </c>
      <c r="B76" s="138" t="s">
        <v>902</v>
      </c>
      <c r="C76" s="136">
        <v>0.28000000000000003</v>
      </c>
    </row>
    <row r="77" spans="1:3" x14ac:dyDescent="0.25">
      <c r="A77" s="52" t="s">
        <v>903</v>
      </c>
      <c r="B77" s="138" t="s">
        <v>904</v>
      </c>
      <c r="C77" s="136">
        <v>4.6400000000000023</v>
      </c>
    </row>
    <row r="78" spans="1:3" x14ac:dyDescent="0.25">
      <c r="A78" s="52" t="s">
        <v>905</v>
      </c>
      <c r="B78" s="138" t="s">
        <v>906</v>
      </c>
      <c r="C78" s="136">
        <v>3.3599999999999937</v>
      </c>
    </row>
    <row r="79" spans="1:3" x14ac:dyDescent="0.25">
      <c r="A79" s="52" t="s">
        <v>907</v>
      </c>
      <c r="B79" s="138" t="s">
        <v>908</v>
      </c>
      <c r="C79" s="136">
        <v>4.4900000000000029</v>
      </c>
    </row>
    <row r="80" spans="1:3" x14ac:dyDescent="0.25">
      <c r="A80" s="52" t="s">
        <v>909</v>
      </c>
      <c r="B80" s="138" t="s">
        <v>910</v>
      </c>
      <c r="C80" s="136">
        <v>1.9300000000000015</v>
      </c>
    </row>
    <row r="81" spans="1:3" x14ac:dyDescent="0.25">
      <c r="A81" s="52" t="s">
        <v>911</v>
      </c>
      <c r="B81" s="138" t="s">
        <v>912</v>
      </c>
      <c r="C81" s="136">
        <v>1.1599999999999988</v>
      </c>
    </row>
    <row r="82" spans="1:3" x14ac:dyDescent="0.25">
      <c r="A82" s="52" t="s">
        <v>913</v>
      </c>
      <c r="B82" s="138" t="s">
        <v>914</v>
      </c>
      <c r="C82" s="136">
        <v>2.0000000000000018E-2</v>
      </c>
    </row>
    <row r="83" spans="1:3" x14ac:dyDescent="0.25">
      <c r="A83" s="52" t="s">
        <v>915</v>
      </c>
      <c r="B83" s="138" t="s">
        <v>916</v>
      </c>
      <c r="C83" s="136">
        <v>1.949999999999998</v>
      </c>
    </row>
    <row r="84" spans="1:3" x14ac:dyDescent="0.25">
      <c r="A84" s="52" t="s">
        <v>917</v>
      </c>
      <c r="B84" s="138" t="s">
        <v>918</v>
      </c>
      <c r="C84" s="136">
        <v>6.4399999999999906</v>
      </c>
    </row>
    <row r="85" spans="1:3" x14ac:dyDescent="0.25">
      <c r="A85" s="52" t="s">
        <v>919</v>
      </c>
      <c r="B85" s="138" t="s">
        <v>920</v>
      </c>
      <c r="C85" s="136">
        <v>7.0000000000000007E-2</v>
      </c>
    </row>
    <row r="86" spans="1:3" ht="30" x14ac:dyDescent="0.25">
      <c r="A86" s="52" t="s">
        <v>921</v>
      </c>
      <c r="B86" s="138" t="s">
        <v>922</v>
      </c>
      <c r="C86" s="136">
        <v>10.93000000000001</v>
      </c>
    </row>
    <row r="87" spans="1:3" x14ac:dyDescent="0.25">
      <c r="A87" s="52" t="s">
        <v>923</v>
      </c>
      <c r="B87" s="138" t="s">
        <v>924</v>
      </c>
      <c r="C87" s="136">
        <v>2.6500000000000012</v>
      </c>
    </row>
    <row r="88" spans="1:3" x14ac:dyDescent="0.25">
      <c r="A88" s="52" t="s">
        <v>925</v>
      </c>
      <c r="B88" s="138" t="s">
        <v>926</v>
      </c>
      <c r="C88" s="136">
        <v>6.1900000000000031</v>
      </c>
    </row>
    <row r="89" spans="1:3" x14ac:dyDescent="0.25">
      <c r="A89" s="52" t="s">
        <v>927</v>
      </c>
      <c r="B89" s="138" t="s">
        <v>928</v>
      </c>
      <c r="C89" s="136">
        <v>7.3600000000000039</v>
      </c>
    </row>
    <row r="90" spans="1:3" x14ac:dyDescent="0.25">
      <c r="A90" s="52" t="s">
        <v>929</v>
      </c>
      <c r="B90" s="138" t="s">
        <v>930</v>
      </c>
      <c r="C90" s="136">
        <v>6.6800000000000015</v>
      </c>
    </row>
    <row r="91" spans="1:3" x14ac:dyDescent="0.25">
      <c r="A91" s="52" t="s">
        <v>931</v>
      </c>
      <c r="B91" s="138" t="s">
        <v>932</v>
      </c>
      <c r="C91" s="136">
        <v>11.300000000000002</v>
      </c>
    </row>
    <row r="92" spans="1:3" ht="30" x14ac:dyDescent="0.25">
      <c r="A92" s="52" t="s">
        <v>933</v>
      </c>
      <c r="B92" s="138" t="s">
        <v>934</v>
      </c>
      <c r="C92" s="136">
        <v>26.86999999999999</v>
      </c>
    </row>
    <row r="93" spans="1:3" ht="30" x14ac:dyDescent="0.25">
      <c r="A93" s="52" t="s">
        <v>935</v>
      </c>
      <c r="B93" s="138" t="s">
        <v>936</v>
      </c>
      <c r="C93" s="136">
        <v>9.5000000000000018</v>
      </c>
    </row>
    <row r="94" spans="1:3" x14ac:dyDescent="0.25">
      <c r="A94" s="52" t="s">
        <v>937</v>
      </c>
      <c r="B94" s="138" t="s">
        <v>938</v>
      </c>
      <c r="C94" s="136">
        <v>54.909999999999975</v>
      </c>
    </row>
    <row r="95" spans="1:3" x14ac:dyDescent="0.25">
      <c r="A95" s="52" t="s">
        <v>939</v>
      </c>
      <c r="B95" s="138" t="s">
        <v>940</v>
      </c>
      <c r="C95" s="136">
        <v>6.0900000000000007</v>
      </c>
    </row>
    <row r="96" spans="1:3" x14ac:dyDescent="0.25">
      <c r="A96" s="52" t="s">
        <v>941</v>
      </c>
      <c r="B96" s="138" t="s">
        <v>942</v>
      </c>
      <c r="C96" s="136">
        <v>10.370000000000001</v>
      </c>
    </row>
    <row r="97" spans="1:3" ht="30" x14ac:dyDescent="0.25">
      <c r="A97" s="52" t="s">
        <v>943</v>
      </c>
      <c r="B97" s="138" t="s">
        <v>944</v>
      </c>
      <c r="C97" s="136">
        <v>0.48000000000000043</v>
      </c>
    </row>
    <row r="98" spans="1:3" x14ac:dyDescent="0.25">
      <c r="A98" s="52" t="s">
        <v>945</v>
      </c>
      <c r="B98" s="138" t="s">
        <v>946</v>
      </c>
      <c r="C98" s="136">
        <v>9.999999999999995E-3</v>
      </c>
    </row>
    <row r="99" spans="1:3" x14ac:dyDescent="0.25">
      <c r="A99" s="52" t="s">
        <v>947</v>
      </c>
      <c r="B99" s="138" t="s">
        <v>948</v>
      </c>
      <c r="C99" s="136">
        <v>5.1400000000000032</v>
      </c>
    </row>
    <row r="100" spans="1:3" x14ac:dyDescent="0.25">
      <c r="A100" s="52" t="s">
        <v>949</v>
      </c>
      <c r="B100" s="138" t="s">
        <v>950</v>
      </c>
      <c r="C100" s="136">
        <v>6.5000000000000053</v>
      </c>
    </row>
    <row r="101" spans="1:3" ht="30" x14ac:dyDescent="0.25">
      <c r="A101" s="52" t="s">
        <v>951</v>
      </c>
      <c r="B101" s="138" t="s">
        <v>952</v>
      </c>
      <c r="C101" s="136">
        <v>4.2699999999999996</v>
      </c>
    </row>
    <row r="102" spans="1:3" x14ac:dyDescent="0.25">
      <c r="A102" s="52" t="s">
        <v>953</v>
      </c>
      <c r="B102" s="138" t="s">
        <v>954</v>
      </c>
      <c r="C102" s="136">
        <v>2.1699999999999973</v>
      </c>
    </row>
    <row r="103" spans="1:3" x14ac:dyDescent="0.25">
      <c r="A103" s="52" t="s">
        <v>955</v>
      </c>
      <c r="B103" s="138" t="s">
        <v>956</v>
      </c>
      <c r="C103" s="136">
        <v>5.7300000000000031</v>
      </c>
    </row>
    <row r="104" spans="1:3" x14ac:dyDescent="0.25">
      <c r="A104" s="52" t="s">
        <v>957</v>
      </c>
      <c r="B104" s="138" t="s">
        <v>958</v>
      </c>
      <c r="C104" s="136">
        <v>16.420000000000005</v>
      </c>
    </row>
    <row r="105" spans="1:3" x14ac:dyDescent="0.25">
      <c r="A105" s="52" t="s">
        <v>959</v>
      </c>
      <c r="B105" s="138" t="s">
        <v>960</v>
      </c>
      <c r="C105" s="136">
        <v>1.7200000000000013</v>
      </c>
    </row>
    <row r="106" spans="1:3" x14ac:dyDescent="0.25">
      <c r="A106" s="52" t="s">
        <v>961</v>
      </c>
      <c r="B106" s="138" t="s">
        <v>962</v>
      </c>
      <c r="C106" s="136">
        <v>5.5500000000000034</v>
      </c>
    </row>
    <row r="107" spans="1:3" x14ac:dyDescent="0.25">
      <c r="A107" s="52" t="s">
        <v>963</v>
      </c>
      <c r="B107" s="138" t="s">
        <v>964</v>
      </c>
      <c r="C107" s="136">
        <v>6.4600000000000009</v>
      </c>
    </row>
    <row r="108" spans="1:3" x14ac:dyDescent="0.25">
      <c r="A108" s="52" t="s">
        <v>965</v>
      </c>
      <c r="B108" s="138" t="s">
        <v>966</v>
      </c>
      <c r="C108" s="136">
        <v>3.1900000000000008</v>
      </c>
    </row>
    <row r="109" spans="1:3" ht="30" x14ac:dyDescent="0.25">
      <c r="A109" s="52" t="s">
        <v>967</v>
      </c>
      <c r="B109" s="138" t="s">
        <v>968</v>
      </c>
      <c r="C109" s="136">
        <v>6.2100000000000026</v>
      </c>
    </row>
    <row r="110" spans="1:3" x14ac:dyDescent="0.25">
      <c r="A110" s="52" t="s">
        <v>969</v>
      </c>
      <c r="B110" s="138" t="s">
        <v>970</v>
      </c>
      <c r="C110" s="136">
        <v>0.19000000000000009</v>
      </c>
    </row>
    <row r="111" spans="1:3" x14ac:dyDescent="0.25">
      <c r="A111" s="52" t="s">
        <v>971</v>
      </c>
      <c r="B111" s="138" t="s">
        <v>972</v>
      </c>
      <c r="C111" s="136">
        <v>14.449999999999989</v>
      </c>
    </row>
    <row r="112" spans="1:3" ht="30" x14ac:dyDescent="0.25">
      <c r="A112" s="52" t="s">
        <v>973</v>
      </c>
      <c r="B112" s="138" t="s">
        <v>974</v>
      </c>
      <c r="C112" s="136">
        <v>0.57999999999999974</v>
      </c>
    </row>
    <row r="113" spans="1:3" x14ac:dyDescent="0.25">
      <c r="A113" s="52" t="s">
        <v>975</v>
      </c>
      <c r="B113" s="138" t="s">
        <v>976</v>
      </c>
      <c r="C113" s="136">
        <v>4.4000000000000012</v>
      </c>
    </row>
    <row r="114" spans="1:3" x14ac:dyDescent="0.25">
      <c r="A114" s="52" t="s">
        <v>977</v>
      </c>
      <c r="B114" s="138" t="s">
        <v>978</v>
      </c>
      <c r="C114" s="136">
        <v>3.1799999999999962</v>
      </c>
    </row>
    <row r="115" spans="1:3" x14ac:dyDescent="0.25">
      <c r="A115" s="52" t="s">
        <v>979</v>
      </c>
      <c r="B115" s="138" t="s">
        <v>980</v>
      </c>
      <c r="C115" s="136">
        <v>4.0599999999999996</v>
      </c>
    </row>
    <row r="116" spans="1:3" x14ac:dyDescent="0.25">
      <c r="A116" s="52" t="s">
        <v>981</v>
      </c>
      <c r="B116" s="138" t="s">
        <v>982</v>
      </c>
      <c r="C116" s="136">
        <v>14.819999999999984</v>
      </c>
    </row>
    <row r="117" spans="1:3" x14ac:dyDescent="0.25">
      <c r="A117" s="52" t="s">
        <v>983</v>
      </c>
      <c r="B117" s="138" t="s">
        <v>984</v>
      </c>
      <c r="C117" s="136">
        <v>2.0300000000000002</v>
      </c>
    </row>
    <row r="118" spans="1:3" x14ac:dyDescent="0.25">
      <c r="A118" s="52" t="s">
        <v>985</v>
      </c>
      <c r="B118" s="138" t="s">
        <v>986</v>
      </c>
      <c r="C118" s="136">
        <v>1.5300000000000005</v>
      </c>
    </row>
    <row r="119" spans="1:3" x14ac:dyDescent="0.25">
      <c r="A119" s="52" t="s">
        <v>987</v>
      </c>
      <c r="B119" s="138" t="s">
        <v>988</v>
      </c>
      <c r="C119" s="136">
        <v>0.60000000000000031</v>
      </c>
    </row>
    <row r="120" spans="1:3" x14ac:dyDescent="0.25">
      <c r="A120" s="52" t="s">
        <v>989</v>
      </c>
      <c r="B120" s="138" t="s">
        <v>990</v>
      </c>
      <c r="C120" s="136">
        <v>4.1400000000000006</v>
      </c>
    </row>
    <row r="121" spans="1:3" x14ac:dyDescent="0.25">
      <c r="A121" s="52" t="s">
        <v>991</v>
      </c>
      <c r="B121" s="138" t="s">
        <v>992</v>
      </c>
      <c r="C121" s="136">
        <v>0.28000000000000025</v>
      </c>
    </row>
    <row r="122" spans="1:3" x14ac:dyDescent="0.25">
      <c r="A122" s="52" t="s">
        <v>993</v>
      </c>
      <c r="B122" s="138" t="s">
        <v>994</v>
      </c>
      <c r="C122" s="136">
        <v>8.0000000000000016E-2</v>
      </c>
    </row>
    <row r="123" spans="1:3" x14ac:dyDescent="0.25">
      <c r="A123" s="52" t="s">
        <v>995</v>
      </c>
      <c r="B123" s="138" t="s">
        <v>996</v>
      </c>
      <c r="C123" s="136">
        <v>1.9700000000000006</v>
      </c>
    </row>
    <row r="124" spans="1:3" x14ac:dyDescent="0.25">
      <c r="A124" s="52" t="s">
        <v>997</v>
      </c>
      <c r="B124" s="138" t="s">
        <v>998</v>
      </c>
      <c r="C124" s="136">
        <v>3.9800000000000018</v>
      </c>
    </row>
    <row r="125" spans="1:3" x14ac:dyDescent="0.25">
      <c r="A125" s="52" t="s">
        <v>999</v>
      </c>
      <c r="B125" s="138" t="s">
        <v>1000</v>
      </c>
      <c r="C125" s="136">
        <v>1.6900000000000008</v>
      </c>
    </row>
    <row r="126" spans="1:3" x14ac:dyDescent="0.25">
      <c r="A126" s="52" t="s">
        <v>1001</v>
      </c>
      <c r="B126" s="138" t="s">
        <v>1002</v>
      </c>
      <c r="C126" s="136">
        <v>0.50999999999999979</v>
      </c>
    </row>
    <row r="127" spans="1:3" x14ac:dyDescent="0.25">
      <c r="A127" s="52" t="s">
        <v>1003</v>
      </c>
      <c r="B127" s="138" t="s">
        <v>1004</v>
      </c>
      <c r="C127" s="136">
        <v>3.4499999999999984</v>
      </c>
    </row>
    <row r="128" spans="1:3" x14ac:dyDescent="0.25">
      <c r="A128" s="52" t="s">
        <v>1005</v>
      </c>
      <c r="B128" s="138" t="s">
        <v>1006</v>
      </c>
      <c r="C128" s="136">
        <v>4.0700000000000021</v>
      </c>
    </row>
    <row r="129" spans="1:3" ht="30" x14ac:dyDescent="0.25">
      <c r="A129" s="52" t="s">
        <v>1007</v>
      </c>
      <c r="B129" s="138" t="s">
        <v>1008</v>
      </c>
      <c r="C129" s="136">
        <v>9.6699999999999982</v>
      </c>
    </row>
    <row r="130" spans="1:3" x14ac:dyDescent="0.25">
      <c r="A130" s="52" t="s">
        <v>1009</v>
      </c>
      <c r="B130" s="138" t="s">
        <v>1010</v>
      </c>
      <c r="C130" s="136">
        <v>10.050000000000001</v>
      </c>
    </row>
    <row r="131" spans="1:3" x14ac:dyDescent="0.25">
      <c r="A131" s="52" t="s">
        <v>1011</v>
      </c>
      <c r="B131" s="138" t="s">
        <v>1012</v>
      </c>
      <c r="C131" s="136">
        <v>11.240000000000004</v>
      </c>
    </row>
    <row r="132" spans="1:3" x14ac:dyDescent="0.25">
      <c r="A132" s="52" t="s">
        <v>1013</v>
      </c>
      <c r="B132" s="138" t="s">
        <v>1014</v>
      </c>
      <c r="C132" s="136">
        <v>16.819999999999993</v>
      </c>
    </row>
    <row r="133" spans="1:3" x14ac:dyDescent="0.25">
      <c r="A133" s="52" t="s">
        <v>1015</v>
      </c>
      <c r="B133" s="138" t="s">
        <v>1016</v>
      </c>
      <c r="C133" s="136">
        <v>17.409999999999997</v>
      </c>
    </row>
    <row r="134" spans="1:3" x14ac:dyDescent="0.25">
      <c r="A134" s="52" t="s">
        <v>1017</v>
      </c>
      <c r="B134" s="138" t="s">
        <v>1018</v>
      </c>
      <c r="C134" s="136">
        <v>7.3300000000000036</v>
      </c>
    </row>
    <row r="135" spans="1:3" x14ac:dyDescent="0.25">
      <c r="A135" s="52" t="s">
        <v>1019</v>
      </c>
      <c r="B135" s="138" t="s">
        <v>1020</v>
      </c>
      <c r="C135" s="136">
        <v>5.5000000000000027</v>
      </c>
    </row>
    <row r="136" spans="1:3" x14ac:dyDescent="0.25">
      <c r="A136" s="52" t="s">
        <v>1021</v>
      </c>
      <c r="B136" s="138" t="s">
        <v>1022</v>
      </c>
      <c r="C136" s="136">
        <v>3.0000000000000018</v>
      </c>
    </row>
    <row r="137" spans="1:3" x14ac:dyDescent="0.25">
      <c r="A137" s="52" t="s">
        <v>1023</v>
      </c>
      <c r="B137" s="138" t="s">
        <v>1024</v>
      </c>
      <c r="C137" s="136">
        <v>0.26000000000000023</v>
      </c>
    </row>
    <row r="138" spans="1:3" ht="30" x14ac:dyDescent="0.25">
      <c r="A138" s="52" t="s">
        <v>1025</v>
      </c>
      <c r="B138" s="138" t="s">
        <v>1026</v>
      </c>
      <c r="C138" s="136">
        <v>19.889999999999993</v>
      </c>
    </row>
    <row r="139" spans="1:3" x14ac:dyDescent="0.25">
      <c r="A139" s="52" t="s">
        <v>1027</v>
      </c>
      <c r="B139" s="138" t="s">
        <v>1028</v>
      </c>
      <c r="C139" s="136">
        <v>0.91000000000000059</v>
      </c>
    </row>
    <row r="140" spans="1:3" x14ac:dyDescent="0.25">
      <c r="A140" s="52" t="s">
        <v>1029</v>
      </c>
      <c r="B140" s="138" t="s">
        <v>1030</v>
      </c>
      <c r="C140" s="136">
        <v>0.16999999999999993</v>
      </c>
    </row>
    <row r="141" spans="1:3" ht="30" x14ac:dyDescent="0.25">
      <c r="A141" s="52" t="s">
        <v>1031</v>
      </c>
      <c r="B141" s="138" t="s">
        <v>1032</v>
      </c>
      <c r="C141" s="136">
        <v>3.2100000000000009</v>
      </c>
    </row>
    <row r="142" spans="1:3" x14ac:dyDescent="0.25">
      <c r="A142" s="52" t="s">
        <v>1033</v>
      </c>
      <c r="B142" s="138" t="s">
        <v>1034</v>
      </c>
      <c r="C142" s="136">
        <v>46.199999999999953</v>
      </c>
    </row>
    <row r="143" spans="1:3" x14ac:dyDescent="0.25">
      <c r="A143" s="52" t="s">
        <v>1035</v>
      </c>
      <c r="B143" s="138" t="s">
        <v>1036</v>
      </c>
      <c r="C143" s="136">
        <v>4.3900000000000023</v>
      </c>
    </row>
    <row r="144" spans="1:3" x14ac:dyDescent="0.25">
      <c r="A144" s="52" t="s">
        <v>1037</v>
      </c>
      <c r="B144" s="138" t="s">
        <v>1038</v>
      </c>
      <c r="C144" s="136">
        <v>9.0000000000000066E-2</v>
      </c>
    </row>
    <row r="145" spans="1:3" x14ac:dyDescent="0.25">
      <c r="A145" s="52" t="s">
        <v>1039</v>
      </c>
      <c r="B145" s="138" t="s">
        <v>1040</v>
      </c>
      <c r="C145" s="136">
        <v>7.1799999999999979</v>
      </c>
    </row>
    <row r="146" spans="1:3" x14ac:dyDescent="0.25">
      <c r="A146" s="52" t="s">
        <v>1041</v>
      </c>
      <c r="B146" s="138" t="s">
        <v>1042</v>
      </c>
      <c r="C146" s="136">
        <v>2.1899999999999968</v>
      </c>
    </row>
    <row r="147" spans="1:3" x14ac:dyDescent="0.25">
      <c r="A147" s="52" t="s">
        <v>1043</v>
      </c>
      <c r="B147" s="138" t="s">
        <v>1044</v>
      </c>
      <c r="C147" s="136">
        <v>1.0700000000000007</v>
      </c>
    </row>
    <row r="148" spans="1:3" x14ac:dyDescent="0.25">
      <c r="A148" s="52" t="s">
        <v>1045</v>
      </c>
      <c r="B148" s="138" t="s">
        <v>1046</v>
      </c>
      <c r="C148" s="136">
        <v>10.619999999999997</v>
      </c>
    </row>
    <row r="149" spans="1:3" x14ac:dyDescent="0.25">
      <c r="A149" s="52" t="s">
        <v>1047</v>
      </c>
      <c r="B149" s="138" t="s">
        <v>1048</v>
      </c>
      <c r="C149" s="136">
        <v>6.64</v>
      </c>
    </row>
    <row r="150" spans="1:3" ht="30" x14ac:dyDescent="0.25">
      <c r="A150" s="52" t="s">
        <v>1049</v>
      </c>
      <c r="B150" s="138" t="s">
        <v>1050</v>
      </c>
      <c r="C150" s="136">
        <v>0.97999999999999954</v>
      </c>
    </row>
    <row r="151" spans="1:3" ht="30" x14ac:dyDescent="0.25">
      <c r="A151" s="52" t="s">
        <v>1051</v>
      </c>
      <c r="B151" s="138" t="s">
        <v>1052</v>
      </c>
      <c r="C151" s="136">
        <v>9.1800000000000033</v>
      </c>
    </row>
    <row r="152" spans="1:3" x14ac:dyDescent="0.25">
      <c r="A152" s="52" t="s">
        <v>1053</v>
      </c>
      <c r="B152" s="138" t="s">
        <v>1054</v>
      </c>
      <c r="C152" s="136">
        <v>0.20000000000000007</v>
      </c>
    </row>
    <row r="153" spans="1:3" x14ac:dyDescent="0.25">
      <c r="A153" s="52" t="s">
        <v>1055</v>
      </c>
      <c r="B153" s="138" t="s">
        <v>1056</v>
      </c>
      <c r="C153" s="136">
        <v>2.7400000000000011</v>
      </c>
    </row>
    <row r="154" spans="1:3" x14ac:dyDescent="0.25">
      <c r="A154" s="52" t="s">
        <v>1057</v>
      </c>
      <c r="B154" s="138" t="s">
        <v>1058</v>
      </c>
      <c r="C154" s="136">
        <v>14.539999999999996</v>
      </c>
    </row>
    <row r="155" spans="1:3" x14ac:dyDescent="0.25">
      <c r="A155" s="52" t="s">
        <v>1059</v>
      </c>
      <c r="B155" s="138" t="s">
        <v>1060</v>
      </c>
      <c r="C155" s="136">
        <v>7.3700000000000037</v>
      </c>
    </row>
    <row r="156" spans="1:3" x14ac:dyDescent="0.25">
      <c r="A156" s="52" t="s">
        <v>1061</v>
      </c>
      <c r="B156" s="138" t="s">
        <v>1062</v>
      </c>
      <c r="C156" s="136">
        <v>0.20000000000000012</v>
      </c>
    </row>
    <row r="157" spans="1:3" x14ac:dyDescent="0.25">
      <c r="A157" s="52" t="s">
        <v>1063</v>
      </c>
      <c r="B157" s="138" t="s">
        <v>1064</v>
      </c>
      <c r="C157" s="136">
        <v>1.06</v>
      </c>
    </row>
    <row r="158" spans="1:3" x14ac:dyDescent="0.25">
      <c r="A158" s="52" t="s">
        <v>1065</v>
      </c>
      <c r="B158" s="138" t="s">
        <v>1066</v>
      </c>
      <c r="C158" s="136">
        <v>4.0799999999999992</v>
      </c>
    </row>
    <row r="159" spans="1:3" x14ac:dyDescent="0.25">
      <c r="A159" s="52" t="s">
        <v>1067</v>
      </c>
      <c r="B159" s="138" t="s">
        <v>1068</v>
      </c>
      <c r="C159" s="136">
        <v>14.370000000000006</v>
      </c>
    </row>
    <row r="160" spans="1:3" x14ac:dyDescent="0.25">
      <c r="A160" s="52" t="s">
        <v>1069</v>
      </c>
      <c r="B160" s="138" t="s">
        <v>1070</v>
      </c>
      <c r="C160" s="136">
        <v>0.75999999999999956</v>
      </c>
    </row>
    <row r="161" spans="1:3" x14ac:dyDescent="0.25">
      <c r="A161" s="52" t="s">
        <v>1071</v>
      </c>
      <c r="B161" s="138" t="s">
        <v>1072</v>
      </c>
      <c r="C161" s="136">
        <v>0.76000000000000012</v>
      </c>
    </row>
    <row r="162" spans="1:3" x14ac:dyDescent="0.25">
      <c r="A162" s="52" t="s">
        <v>1073</v>
      </c>
      <c r="B162" s="138" t="s">
        <v>1074</v>
      </c>
      <c r="C162" s="136">
        <v>26.71</v>
      </c>
    </row>
    <row r="163" spans="1:3" ht="30" x14ac:dyDescent="0.25">
      <c r="A163" s="52" t="s">
        <v>1075</v>
      </c>
      <c r="B163" s="138" t="s">
        <v>1076</v>
      </c>
      <c r="C163" s="136">
        <v>0.59000000000000052</v>
      </c>
    </row>
    <row r="164" spans="1:3" x14ac:dyDescent="0.25">
      <c r="A164" s="52" t="s">
        <v>1077</v>
      </c>
      <c r="B164" s="138" t="s">
        <v>1078</v>
      </c>
      <c r="C164" s="136">
        <v>3.8000000000000007</v>
      </c>
    </row>
    <row r="165" spans="1:3" x14ac:dyDescent="0.25">
      <c r="A165" s="52" t="s">
        <v>1079</v>
      </c>
      <c r="B165" s="138" t="s">
        <v>1080</v>
      </c>
      <c r="C165" s="136">
        <v>0.28999999999999959</v>
      </c>
    </row>
    <row r="166" spans="1:3" ht="30" x14ac:dyDescent="0.25">
      <c r="A166" s="52" t="s">
        <v>1081</v>
      </c>
      <c r="B166" s="138" t="s">
        <v>1082</v>
      </c>
      <c r="C166" s="136">
        <v>7.6099999999999905</v>
      </c>
    </row>
    <row r="167" spans="1:3" x14ac:dyDescent="0.25">
      <c r="A167" s="52" t="s">
        <v>1083</v>
      </c>
      <c r="B167" s="138" t="s">
        <v>1084</v>
      </c>
      <c r="C167" s="136">
        <v>8.850000000000005</v>
      </c>
    </row>
    <row r="168" spans="1:3" x14ac:dyDescent="0.25">
      <c r="A168" s="52" t="s">
        <v>1085</v>
      </c>
      <c r="B168" s="138" t="s">
        <v>1086</v>
      </c>
      <c r="C168" s="136">
        <v>13.809999999999999</v>
      </c>
    </row>
    <row r="169" spans="1:3" ht="30" x14ac:dyDescent="0.25">
      <c r="A169" s="52" t="s">
        <v>1087</v>
      </c>
      <c r="B169" s="138" t="s">
        <v>1088</v>
      </c>
      <c r="C169" s="136">
        <v>2.6400000000000006</v>
      </c>
    </row>
    <row r="170" spans="1:3" x14ac:dyDescent="0.25">
      <c r="A170" s="52" t="s">
        <v>1089</v>
      </c>
      <c r="B170" s="138" t="s">
        <v>1090</v>
      </c>
      <c r="C170" s="136">
        <v>8.7400000000000109</v>
      </c>
    </row>
    <row r="171" spans="1:3" x14ac:dyDescent="0.25">
      <c r="A171" s="52" t="s">
        <v>1091</v>
      </c>
      <c r="B171" s="138" t="s">
        <v>1092</v>
      </c>
      <c r="C171" s="136">
        <v>3.7699999999999978</v>
      </c>
    </row>
    <row r="172" spans="1:3" x14ac:dyDescent="0.25">
      <c r="A172" s="52" t="s">
        <v>1093</v>
      </c>
      <c r="B172" s="138" t="s">
        <v>1094</v>
      </c>
      <c r="C172" s="136">
        <v>7.5000000000000036</v>
      </c>
    </row>
    <row r="173" spans="1:3" x14ac:dyDescent="0.25">
      <c r="A173" s="52" t="s">
        <v>1095</v>
      </c>
      <c r="B173" s="138" t="s">
        <v>1096</v>
      </c>
      <c r="C173" s="136">
        <v>6.3400000000000034</v>
      </c>
    </row>
    <row r="174" spans="1:3" x14ac:dyDescent="0.25">
      <c r="A174" s="52" t="s">
        <v>1097</v>
      </c>
      <c r="B174" s="138" t="s">
        <v>1098</v>
      </c>
      <c r="C174" s="136">
        <v>0.86000000000000032</v>
      </c>
    </row>
    <row r="175" spans="1:3" x14ac:dyDescent="0.25">
      <c r="A175" s="52" t="s">
        <v>1099</v>
      </c>
      <c r="B175" s="138" t="s">
        <v>1100</v>
      </c>
      <c r="C175" s="136">
        <v>2.8700000000000037</v>
      </c>
    </row>
    <row r="176" spans="1:3" x14ac:dyDescent="0.25">
      <c r="A176" s="52" t="s">
        <v>1101</v>
      </c>
      <c r="B176" s="138" t="s">
        <v>1102</v>
      </c>
      <c r="C176" s="136">
        <v>6.8000000000000087</v>
      </c>
    </row>
    <row r="177" spans="1:3" ht="30" x14ac:dyDescent="0.25">
      <c r="A177" s="52" t="s">
        <v>1103</v>
      </c>
      <c r="B177" s="138" t="s">
        <v>1104</v>
      </c>
      <c r="C177" s="136">
        <v>0.58999999999999975</v>
      </c>
    </row>
    <row r="178" spans="1:3" x14ac:dyDescent="0.25">
      <c r="A178" s="52" t="s">
        <v>1105</v>
      </c>
      <c r="B178" s="138" t="s">
        <v>1106</v>
      </c>
      <c r="C178" s="136">
        <v>4.3000000000000025</v>
      </c>
    </row>
    <row r="179" spans="1:3" x14ac:dyDescent="0.25">
      <c r="A179" s="52" t="s">
        <v>1107</v>
      </c>
      <c r="B179" s="138" t="s">
        <v>1108</v>
      </c>
      <c r="C179" s="136">
        <v>54.279999999999987</v>
      </c>
    </row>
    <row r="180" spans="1:3" x14ac:dyDescent="0.25">
      <c r="A180" s="52" t="s">
        <v>1109</v>
      </c>
      <c r="B180" s="138" t="s">
        <v>1110</v>
      </c>
      <c r="C180" s="136">
        <v>0.89999999999999991</v>
      </c>
    </row>
    <row r="181" spans="1:3" x14ac:dyDescent="0.25">
      <c r="A181" s="52" t="s">
        <v>1111</v>
      </c>
      <c r="B181" s="138" t="s">
        <v>1112</v>
      </c>
      <c r="C181" s="136">
        <v>2.2300000000000004</v>
      </c>
    </row>
    <row r="182" spans="1:3" x14ac:dyDescent="0.25">
      <c r="A182" s="52" t="s">
        <v>1113</v>
      </c>
      <c r="B182" s="138" t="s">
        <v>1114</v>
      </c>
      <c r="C182" s="136">
        <v>5.0999999999999988</v>
      </c>
    </row>
    <row r="183" spans="1:3" x14ac:dyDescent="0.25">
      <c r="A183" s="52" t="s">
        <v>1115</v>
      </c>
      <c r="B183" s="138" t="s">
        <v>1116</v>
      </c>
      <c r="C183" s="136">
        <v>5.9500000000000046</v>
      </c>
    </row>
    <row r="184" spans="1:3" x14ac:dyDescent="0.25">
      <c r="A184" s="52" t="s">
        <v>1117</v>
      </c>
      <c r="B184" s="138" t="s">
        <v>1118</v>
      </c>
      <c r="C184" s="136">
        <v>8.7300000000000022</v>
      </c>
    </row>
    <row r="185" spans="1:3" x14ac:dyDescent="0.25">
      <c r="A185" s="52" t="s">
        <v>1119</v>
      </c>
      <c r="B185" s="138" t="s">
        <v>1120</v>
      </c>
      <c r="C185" s="136">
        <v>6.5700000000000038</v>
      </c>
    </row>
    <row r="186" spans="1:3" x14ac:dyDescent="0.25">
      <c r="A186" s="52" t="s">
        <v>1121</v>
      </c>
      <c r="B186" s="138" t="s">
        <v>1122</v>
      </c>
      <c r="C186" s="136">
        <v>7.85</v>
      </c>
    </row>
    <row r="187" spans="1:3" x14ac:dyDescent="0.25">
      <c r="A187" s="52" t="s">
        <v>1123</v>
      </c>
      <c r="B187" s="138" t="s">
        <v>1124</v>
      </c>
      <c r="C187" s="136">
        <v>9.14</v>
      </c>
    </row>
    <row r="188" spans="1:3" x14ac:dyDescent="0.25">
      <c r="A188" s="52" t="s">
        <v>1125</v>
      </c>
      <c r="B188" s="138" t="s">
        <v>1126</v>
      </c>
      <c r="C188" s="136">
        <v>6.8000000000000007</v>
      </c>
    </row>
    <row r="189" spans="1:3" x14ac:dyDescent="0.25">
      <c r="A189" s="52" t="s">
        <v>1127</v>
      </c>
      <c r="B189" s="138" t="s">
        <v>1128</v>
      </c>
      <c r="C189" s="136">
        <v>2.9599999999999991</v>
      </c>
    </row>
    <row r="190" spans="1:3" x14ac:dyDescent="0.25">
      <c r="A190" s="52" t="s">
        <v>1129</v>
      </c>
      <c r="B190" s="138" t="s">
        <v>1130</v>
      </c>
      <c r="C190" s="136">
        <v>2.2500000000000009</v>
      </c>
    </row>
    <row r="191" spans="1:3" ht="30" x14ac:dyDescent="0.25">
      <c r="A191" s="52" t="s">
        <v>1131</v>
      </c>
      <c r="B191" s="138" t="s">
        <v>1132</v>
      </c>
      <c r="C191" s="136">
        <v>9.7099999999999937</v>
      </c>
    </row>
    <row r="192" spans="1:3" x14ac:dyDescent="0.25">
      <c r="A192" s="52" t="s">
        <v>1133</v>
      </c>
      <c r="B192" s="138" t="s">
        <v>1134</v>
      </c>
      <c r="C192" s="136">
        <v>2.640000000000001</v>
      </c>
    </row>
    <row r="193" spans="1:3" x14ac:dyDescent="0.25">
      <c r="A193" s="52" t="s">
        <v>1135</v>
      </c>
      <c r="B193" s="138" t="s">
        <v>1136</v>
      </c>
      <c r="C193" s="136">
        <v>2.760000000000002</v>
      </c>
    </row>
    <row r="194" spans="1:3" x14ac:dyDescent="0.25">
      <c r="A194" s="52" t="s">
        <v>1137</v>
      </c>
      <c r="B194" s="138" t="s">
        <v>1138</v>
      </c>
      <c r="C194" s="136">
        <v>4.8400000000000016</v>
      </c>
    </row>
    <row r="195" spans="1:3" x14ac:dyDescent="0.25">
      <c r="A195" s="52" t="s">
        <v>1139</v>
      </c>
      <c r="B195" s="138" t="s">
        <v>1140</v>
      </c>
      <c r="C195" s="136">
        <v>8.1400000000000023</v>
      </c>
    </row>
    <row r="196" spans="1:3" x14ac:dyDescent="0.25">
      <c r="A196" s="52" t="s">
        <v>1141</v>
      </c>
      <c r="B196" s="138" t="s">
        <v>1142</v>
      </c>
      <c r="C196" s="136">
        <v>0.95000000000000062</v>
      </c>
    </row>
    <row r="197" spans="1:3" x14ac:dyDescent="0.25">
      <c r="A197" s="52" t="s">
        <v>1143</v>
      </c>
      <c r="B197" s="138" t="s">
        <v>1144</v>
      </c>
      <c r="C197" s="136">
        <v>6.2600000000000007</v>
      </c>
    </row>
    <row r="198" spans="1:3" x14ac:dyDescent="0.25">
      <c r="A198" s="52" t="s">
        <v>1145</v>
      </c>
      <c r="B198" s="138" t="s">
        <v>1146</v>
      </c>
      <c r="C198" s="136">
        <v>1.5100000000000005</v>
      </c>
    </row>
    <row r="199" spans="1:3" ht="30" x14ac:dyDescent="0.25">
      <c r="A199" s="52" t="s">
        <v>1147</v>
      </c>
      <c r="B199" s="138" t="s">
        <v>1148</v>
      </c>
      <c r="C199" s="136">
        <v>4.7699999999999978</v>
      </c>
    </row>
    <row r="200" spans="1:3" x14ac:dyDescent="0.25">
      <c r="A200" s="52" t="s">
        <v>1149</v>
      </c>
      <c r="B200" s="138" t="s">
        <v>1150</v>
      </c>
      <c r="C200" s="136">
        <v>6.0700000000000047</v>
      </c>
    </row>
    <row r="201" spans="1:3" x14ac:dyDescent="0.25">
      <c r="A201" s="52" t="s">
        <v>1151</v>
      </c>
      <c r="B201" s="138" t="s">
        <v>1152</v>
      </c>
      <c r="C201" s="136">
        <v>3.3600000000000012</v>
      </c>
    </row>
    <row r="202" spans="1:3" x14ac:dyDescent="0.25">
      <c r="A202" s="52" t="s">
        <v>1153</v>
      </c>
      <c r="B202" s="138" t="s">
        <v>1154</v>
      </c>
      <c r="C202" s="136">
        <v>3.5800000000000018</v>
      </c>
    </row>
    <row r="203" spans="1:3" x14ac:dyDescent="0.25">
      <c r="A203" s="52" t="s">
        <v>1155</v>
      </c>
      <c r="B203" s="138" t="s">
        <v>1156</v>
      </c>
      <c r="C203" s="136">
        <v>8.4600000000000044</v>
      </c>
    </row>
    <row r="204" spans="1:3" x14ac:dyDescent="0.25">
      <c r="A204" s="52" t="s">
        <v>1157</v>
      </c>
      <c r="B204" s="138" t="s">
        <v>1158</v>
      </c>
      <c r="C204" s="136">
        <v>5.8900000000000032</v>
      </c>
    </row>
    <row r="205" spans="1:3" x14ac:dyDescent="0.25">
      <c r="A205" s="52" t="s">
        <v>1159</v>
      </c>
      <c r="B205" s="138" t="s">
        <v>1160</v>
      </c>
      <c r="C205" s="136">
        <v>1.8300000000000014</v>
      </c>
    </row>
    <row r="206" spans="1:3" x14ac:dyDescent="0.25">
      <c r="A206" s="52" t="s">
        <v>1161</v>
      </c>
      <c r="B206" s="138" t="s">
        <v>1162</v>
      </c>
      <c r="C206" s="136">
        <v>8.3700000000000045</v>
      </c>
    </row>
    <row r="207" spans="1:3" x14ac:dyDescent="0.25">
      <c r="A207" s="52" t="s">
        <v>1163</v>
      </c>
      <c r="B207" s="138" t="s">
        <v>1164</v>
      </c>
      <c r="C207" s="136">
        <v>5.5900000000000016</v>
      </c>
    </row>
    <row r="208" spans="1:3" x14ac:dyDescent="0.25">
      <c r="A208" s="52" t="s">
        <v>1165</v>
      </c>
      <c r="B208" s="138" t="s">
        <v>1166</v>
      </c>
      <c r="C208" s="136">
        <v>0.28000000000000014</v>
      </c>
    </row>
    <row r="209" spans="1:3" x14ac:dyDescent="0.25">
      <c r="A209" s="52" t="s">
        <v>1167</v>
      </c>
      <c r="B209" s="138" t="s">
        <v>1168</v>
      </c>
      <c r="C209" s="136">
        <v>4.7700000000000014</v>
      </c>
    </row>
    <row r="210" spans="1:3" ht="30" x14ac:dyDescent="0.25">
      <c r="A210" s="52" t="s">
        <v>1169</v>
      </c>
      <c r="B210" s="138" t="s">
        <v>1170</v>
      </c>
      <c r="C210" s="136">
        <v>1.4300000000000006</v>
      </c>
    </row>
    <row r="211" spans="1:3" x14ac:dyDescent="0.25">
      <c r="A211" s="52" t="s">
        <v>1171</v>
      </c>
      <c r="B211" s="138" t="s">
        <v>1172</v>
      </c>
      <c r="C211" s="136">
        <v>6.85</v>
      </c>
    </row>
    <row r="212" spans="1:3" x14ac:dyDescent="0.25">
      <c r="A212" s="52" t="s">
        <v>1173</v>
      </c>
      <c r="B212" s="138" t="s">
        <v>1174</v>
      </c>
      <c r="C212" s="136">
        <v>2.4099999999999993</v>
      </c>
    </row>
    <row r="213" spans="1:3" x14ac:dyDescent="0.25">
      <c r="A213" s="52" t="s">
        <v>1175</v>
      </c>
      <c r="B213" s="138" t="s">
        <v>1176</v>
      </c>
      <c r="C213" s="136">
        <v>18.770000000000017</v>
      </c>
    </row>
    <row r="214" spans="1:3" x14ac:dyDescent="0.25">
      <c r="A214" s="52" t="s">
        <v>1177</v>
      </c>
      <c r="B214" s="138" t="s">
        <v>1178</v>
      </c>
      <c r="C214" s="136">
        <v>1.7800000000000002</v>
      </c>
    </row>
    <row r="215" spans="1:3" ht="30" x14ac:dyDescent="0.25">
      <c r="A215" s="52" t="s">
        <v>1179</v>
      </c>
      <c r="B215" s="138" t="s">
        <v>1180</v>
      </c>
      <c r="C215" s="136">
        <v>0.53000000000000025</v>
      </c>
    </row>
    <row r="216" spans="1:3" ht="30" x14ac:dyDescent="0.25">
      <c r="A216" s="52" t="s">
        <v>1181</v>
      </c>
      <c r="B216" s="138" t="s">
        <v>1182</v>
      </c>
      <c r="C216" s="136">
        <v>6.5600000000000041</v>
      </c>
    </row>
    <row r="217" spans="1:3" x14ac:dyDescent="0.25">
      <c r="A217" s="52" t="s">
        <v>1183</v>
      </c>
      <c r="B217" s="138" t="s">
        <v>1184</v>
      </c>
      <c r="C217" s="136">
        <v>2.0100000000000007</v>
      </c>
    </row>
    <row r="218" spans="1:3" ht="30" x14ac:dyDescent="0.25">
      <c r="A218" s="52" t="s">
        <v>1185</v>
      </c>
      <c r="B218" s="138" t="s">
        <v>1186</v>
      </c>
      <c r="C218" s="136">
        <v>4.5000000000000018</v>
      </c>
    </row>
    <row r="219" spans="1:3" x14ac:dyDescent="0.25">
      <c r="A219" s="52" t="s">
        <v>1187</v>
      </c>
      <c r="B219" s="138" t="s">
        <v>1188</v>
      </c>
      <c r="C219" s="136">
        <v>13.060000000000002</v>
      </c>
    </row>
    <row r="220" spans="1:3" x14ac:dyDescent="0.25">
      <c r="A220" s="52" t="s">
        <v>1189</v>
      </c>
      <c r="B220" s="138" t="s">
        <v>1190</v>
      </c>
      <c r="C220" s="136">
        <v>17.150000000000009</v>
      </c>
    </row>
    <row r="221" spans="1:3" x14ac:dyDescent="0.25">
      <c r="A221" s="52" t="s">
        <v>1191</v>
      </c>
      <c r="B221" s="138" t="s">
        <v>1192</v>
      </c>
      <c r="C221" s="136">
        <v>9.330000000000009</v>
      </c>
    </row>
    <row r="222" spans="1:3" x14ac:dyDescent="0.25">
      <c r="A222" s="52" t="s">
        <v>1193</v>
      </c>
      <c r="B222" s="138" t="s">
        <v>1194</v>
      </c>
      <c r="C222" s="136">
        <v>11.059999999999979</v>
      </c>
    </row>
    <row r="223" spans="1:3" x14ac:dyDescent="0.25">
      <c r="A223" s="52" t="s">
        <v>1195</v>
      </c>
      <c r="B223" s="138" t="s">
        <v>1196</v>
      </c>
      <c r="C223" s="136">
        <v>15.120000000000008</v>
      </c>
    </row>
    <row r="224" spans="1:3" x14ac:dyDescent="0.25">
      <c r="A224" s="52" t="s">
        <v>1197</v>
      </c>
      <c r="B224" s="138" t="s">
        <v>1198</v>
      </c>
      <c r="C224" s="136">
        <v>7.8499999999999943</v>
      </c>
    </row>
    <row r="225" spans="1:3" x14ac:dyDescent="0.25">
      <c r="A225" s="52" t="s">
        <v>1199</v>
      </c>
      <c r="B225" s="138" t="s">
        <v>1200</v>
      </c>
      <c r="C225" s="136">
        <v>1.3500000000000008</v>
      </c>
    </row>
    <row r="226" spans="1:3" x14ac:dyDescent="0.25">
      <c r="A226" s="52" t="s">
        <v>1201</v>
      </c>
      <c r="B226" s="138" t="s">
        <v>1202</v>
      </c>
      <c r="C226" s="136">
        <v>11.270000000000003</v>
      </c>
    </row>
    <row r="227" spans="1:3" x14ac:dyDescent="0.25">
      <c r="A227" s="52" t="s">
        <v>1203</v>
      </c>
      <c r="B227" s="138" t="s">
        <v>1204</v>
      </c>
      <c r="C227" s="136">
        <v>1.400000000000001</v>
      </c>
    </row>
    <row r="228" spans="1:3" x14ac:dyDescent="0.25">
      <c r="A228" s="52" t="s">
        <v>1205</v>
      </c>
      <c r="B228" s="138" t="s">
        <v>1206</v>
      </c>
      <c r="C228" s="136">
        <v>1.620000000000001</v>
      </c>
    </row>
    <row r="229" spans="1:3" x14ac:dyDescent="0.25">
      <c r="A229" s="52" t="s">
        <v>1207</v>
      </c>
      <c r="B229" s="138" t="s">
        <v>1208</v>
      </c>
      <c r="C229" s="136">
        <v>1.4800000000000006</v>
      </c>
    </row>
    <row r="230" spans="1:3" x14ac:dyDescent="0.25">
      <c r="A230" s="52" t="s">
        <v>1209</v>
      </c>
      <c r="B230" s="138" t="s">
        <v>1210</v>
      </c>
      <c r="C230" s="136">
        <v>1.2500000000000004</v>
      </c>
    </row>
    <row r="231" spans="1:3" x14ac:dyDescent="0.25">
      <c r="A231" s="52" t="s">
        <v>1211</v>
      </c>
      <c r="B231" s="138" t="s">
        <v>1212</v>
      </c>
      <c r="C231" s="136">
        <v>28.910000000000007</v>
      </c>
    </row>
    <row r="232" spans="1:3" ht="30" x14ac:dyDescent="0.25">
      <c r="A232" s="52" t="s">
        <v>1213</v>
      </c>
      <c r="B232" s="138" t="s">
        <v>1214</v>
      </c>
      <c r="C232" s="136">
        <v>8.1300000000000008</v>
      </c>
    </row>
    <row r="233" spans="1:3" x14ac:dyDescent="0.25">
      <c r="A233" s="52" t="s">
        <v>1215</v>
      </c>
      <c r="B233" s="138" t="s">
        <v>1216</v>
      </c>
      <c r="C233" s="136">
        <v>8.8200000000000038</v>
      </c>
    </row>
    <row r="234" spans="1:3" x14ac:dyDescent="0.25">
      <c r="A234" s="52" t="s">
        <v>1217</v>
      </c>
      <c r="B234" s="138" t="s">
        <v>1218</v>
      </c>
      <c r="C234" s="136">
        <v>6.9699999999999989</v>
      </c>
    </row>
    <row r="235" spans="1:3" x14ac:dyDescent="0.25">
      <c r="A235" s="52" t="s">
        <v>1219</v>
      </c>
      <c r="B235" s="138" t="s">
        <v>1220</v>
      </c>
      <c r="C235" s="136">
        <v>1.0499999999999998</v>
      </c>
    </row>
    <row r="236" spans="1:3" x14ac:dyDescent="0.25">
      <c r="A236" s="52" t="s">
        <v>1221</v>
      </c>
      <c r="B236" s="138" t="s">
        <v>1222</v>
      </c>
      <c r="C236" s="136">
        <v>7.9800000000000058</v>
      </c>
    </row>
    <row r="237" spans="1:3" x14ac:dyDescent="0.25">
      <c r="A237" s="52" t="s">
        <v>1223</v>
      </c>
      <c r="B237" s="138" t="s">
        <v>1224</v>
      </c>
      <c r="C237" s="136">
        <v>5.3100000000000023</v>
      </c>
    </row>
    <row r="238" spans="1:3" x14ac:dyDescent="0.25">
      <c r="A238" s="52" t="s">
        <v>1225</v>
      </c>
      <c r="B238" s="138" t="s">
        <v>1226</v>
      </c>
      <c r="C238" s="136">
        <v>5.450000000000002</v>
      </c>
    </row>
    <row r="239" spans="1:3" x14ac:dyDescent="0.25">
      <c r="A239" s="52" t="s">
        <v>1227</v>
      </c>
      <c r="B239" s="138" t="s">
        <v>1228</v>
      </c>
      <c r="C239" s="136">
        <v>1.399999999999999</v>
      </c>
    </row>
    <row r="240" spans="1:3" x14ac:dyDescent="0.25">
      <c r="A240" s="52" t="s">
        <v>1229</v>
      </c>
      <c r="B240" s="138" t="s">
        <v>1230</v>
      </c>
      <c r="C240" s="136">
        <v>0.94000000000000006</v>
      </c>
    </row>
    <row r="241" spans="1:3" ht="30" x14ac:dyDescent="0.25">
      <c r="A241" s="52" t="s">
        <v>1231</v>
      </c>
      <c r="B241" s="138" t="s">
        <v>1232</v>
      </c>
      <c r="C241" s="136">
        <v>10.990000000000006</v>
      </c>
    </row>
    <row r="242" spans="1:3" x14ac:dyDescent="0.25">
      <c r="A242" s="52" t="s">
        <v>1233</v>
      </c>
      <c r="B242" s="138" t="s">
        <v>1234</v>
      </c>
      <c r="C242" s="136">
        <v>5.4500000000000046</v>
      </c>
    </row>
    <row r="243" spans="1:3" x14ac:dyDescent="0.25">
      <c r="A243" s="52" t="s">
        <v>1235</v>
      </c>
      <c r="B243" s="138" t="s">
        <v>1236</v>
      </c>
      <c r="C243" s="136">
        <v>9.0199999999999907</v>
      </c>
    </row>
    <row r="244" spans="1:3" x14ac:dyDescent="0.25">
      <c r="A244" s="52" t="s">
        <v>1237</v>
      </c>
      <c r="B244" s="138" t="s">
        <v>1238</v>
      </c>
      <c r="C244" s="136">
        <v>5.8699999999999966</v>
      </c>
    </row>
    <row r="245" spans="1:3" x14ac:dyDescent="0.25">
      <c r="A245" s="52" t="s">
        <v>1239</v>
      </c>
      <c r="B245" s="138" t="s">
        <v>1240</v>
      </c>
      <c r="C245" s="136">
        <v>7.1900000000000048</v>
      </c>
    </row>
    <row r="246" spans="1:3" x14ac:dyDescent="0.25">
      <c r="A246" s="52" t="s">
        <v>1241</v>
      </c>
      <c r="B246" s="138" t="s">
        <v>1242</v>
      </c>
      <c r="C246" s="136">
        <v>7.2500000000000009</v>
      </c>
    </row>
    <row r="247" spans="1:3" x14ac:dyDescent="0.25">
      <c r="A247" s="52" t="s">
        <v>1243</v>
      </c>
      <c r="B247" s="138" t="s">
        <v>1244</v>
      </c>
      <c r="C247" s="136">
        <v>2.7200000000000011</v>
      </c>
    </row>
    <row r="248" spans="1:3" x14ac:dyDescent="0.25">
      <c r="A248" s="52" t="s">
        <v>1245</v>
      </c>
      <c r="B248" s="138" t="s">
        <v>1246</v>
      </c>
      <c r="C248" s="136">
        <v>2.8500000000000023</v>
      </c>
    </row>
    <row r="249" spans="1:3" x14ac:dyDescent="0.25">
      <c r="A249" s="52" t="s">
        <v>1247</v>
      </c>
      <c r="B249" s="138" t="s">
        <v>1248</v>
      </c>
      <c r="C249" s="136">
        <v>2.2600000000000011</v>
      </c>
    </row>
    <row r="250" spans="1:3" x14ac:dyDescent="0.25">
      <c r="A250" s="52" t="s">
        <v>1249</v>
      </c>
      <c r="B250" s="138" t="s">
        <v>1250</v>
      </c>
      <c r="C250" s="136">
        <v>13.090000000000003</v>
      </c>
    </row>
    <row r="251" spans="1:3" x14ac:dyDescent="0.25">
      <c r="A251" s="52" t="s">
        <v>1251</v>
      </c>
      <c r="B251" s="138" t="s">
        <v>1252</v>
      </c>
      <c r="C251" s="136">
        <v>2.0400000000000005</v>
      </c>
    </row>
    <row r="252" spans="1:3" ht="30" x14ac:dyDescent="0.25">
      <c r="A252" s="52" t="s">
        <v>1253</v>
      </c>
      <c r="B252" s="138" t="s">
        <v>1254</v>
      </c>
      <c r="C252" s="136">
        <v>7.3400000000000043</v>
      </c>
    </row>
    <row r="253" spans="1:3" x14ac:dyDescent="0.25">
      <c r="A253" s="52" t="s">
        <v>1255</v>
      </c>
      <c r="B253" s="138" t="s">
        <v>1256</v>
      </c>
      <c r="C253" s="136">
        <v>13.21</v>
      </c>
    </row>
    <row r="254" spans="1:3" x14ac:dyDescent="0.25">
      <c r="A254" s="52" t="s">
        <v>1257</v>
      </c>
      <c r="B254" s="138" t="s">
        <v>1258</v>
      </c>
      <c r="C254" s="136">
        <v>10.569999999999999</v>
      </c>
    </row>
    <row r="255" spans="1:3" x14ac:dyDescent="0.25">
      <c r="A255" s="52" t="s">
        <v>1259</v>
      </c>
      <c r="B255" s="138" t="s">
        <v>1260</v>
      </c>
      <c r="C255" s="136">
        <v>5.8399999999999919</v>
      </c>
    </row>
    <row r="256" spans="1:3" x14ac:dyDescent="0.25">
      <c r="A256" s="52" t="s">
        <v>1261</v>
      </c>
      <c r="B256" s="138" t="s">
        <v>1262</v>
      </c>
      <c r="C256" s="136">
        <v>3.5900000000000012</v>
      </c>
    </row>
    <row r="257" spans="1:3" x14ac:dyDescent="0.25">
      <c r="A257" s="52" t="s">
        <v>1263</v>
      </c>
      <c r="B257" s="138" t="s">
        <v>1264</v>
      </c>
      <c r="C257" s="136">
        <v>6.9000000000000048</v>
      </c>
    </row>
    <row r="258" spans="1:3" x14ac:dyDescent="0.25">
      <c r="A258" s="52" t="s">
        <v>1265</v>
      </c>
      <c r="B258" s="138" t="s">
        <v>1266</v>
      </c>
      <c r="C258" s="136">
        <v>11.150000000000007</v>
      </c>
    </row>
    <row r="259" spans="1:3" ht="30" x14ac:dyDescent="0.25">
      <c r="A259" s="52" t="s">
        <v>1267</v>
      </c>
      <c r="B259" s="138" t="s">
        <v>1268</v>
      </c>
      <c r="C259" s="136">
        <v>0.29999999999999982</v>
      </c>
    </row>
    <row r="260" spans="1:3" x14ac:dyDescent="0.25">
      <c r="A260" s="52" t="s">
        <v>1269</v>
      </c>
      <c r="B260" s="138" t="s">
        <v>1270</v>
      </c>
      <c r="C260" s="136">
        <v>1.4900000000000004</v>
      </c>
    </row>
    <row r="261" spans="1:3" x14ac:dyDescent="0.25">
      <c r="A261" s="52" t="s">
        <v>1271</v>
      </c>
      <c r="B261" s="138" t="s">
        <v>1272</v>
      </c>
      <c r="C261" s="136">
        <v>3.5500000000000016</v>
      </c>
    </row>
    <row r="262" spans="1:3" x14ac:dyDescent="0.25">
      <c r="A262" s="52" t="s">
        <v>1273</v>
      </c>
      <c r="B262" s="138" t="s">
        <v>1274</v>
      </c>
      <c r="C262" s="136">
        <v>0.20999999999999994</v>
      </c>
    </row>
    <row r="263" spans="1:3" x14ac:dyDescent="0.25">
      <c r="A263" s="52" t="s">
        <v>1275</v>
      </c>
      <c r="B263" s="138" t="s">
        <v>1276</v>
      </c>
      <c r="C263" s="136">
        <v>30.86</v>
      </c>
    </row>
    <row r="264" spans="1:3" x14ac:dyDescent="0.25">
      <c r="A264" s="52" t="s">
        <v>1277</v>
      </c>
      <c r="B264" s="138" t="s">
        <v>1278</v>
      </c>
      <c r="C264" s="136">
        <v>6.5299999999999994</v>
      </c>
    </row>
    <row r="265" spans="1:3" x14ac:dyDescent="0.25">
      <c r="A265" s="52" t="s">
        <v>1279</v>
      </c>
      <c r="B265" s="138" t="s">
        <v>1280</v>
      </c>
      <c r="C265" s="136">
        <v>20.270000000000007</v>
      </c>
    </row>
    <row r="266" spans="1:3" x14ac:dyDescent="0.25">
      <c r="A266" s="52" t="s">
        <v>1281</v>
      </c>
      <c r="B266" s="138" t="s">
        <v>1282</v>
      </c>
      <c r="C266" s="136">
        <v>2.88</v>
      </c>
    </row>
    <row r="267" spans="1:3" x14ac:dyDescent="0.25">
      <c r="A267" s="52" t="s">
        <v>1283</v>
      </c>
      <c r="B267" s="138" t="s">
        <v>1284</v>
      </c>
      <c r="C267" s="136">
        <v>10.750000000000004</v>
      </c>
    </row>
    <row r="268" spans="1:3" ht="30" x14ac:dyDescent="0.25">
      <c r="A268" s="52" t="s">
        <v>1285</v>
      </c>
      <c r="B268" s="138" t="s">
        <v>1286</v>
      </c>
      <c r="C268" s="136">
        <v>1.7600000000000011</v>
      </c>
    </row>
    <row r="269" spans="1:3" x14ac:dyDescent="0.25">
      <c r="A269" s="52" t="s">
        <v>1287</v>
      </c>
      <c r="B269" s="138" t="s">
        <v>1288</v>
      </c>
      <c r="C269" s="136">
        <v>0.61999999999999944</v>
      </c>
    </row>
    <row r="270" spans="1:3" x14ac:dyDescent="0.25">
      <c r="A270" s="52" t="s">
        <v>1289</v>
      </c>
      <c r="B270" s="138" t="s">
        <v>1290</v>
      </c>
      <c r="C270" s="136">
        <v>13.409999999999997</v>
      </c>
    </row>
    <row r="271" spans="1:3" x14ac:dyDescent="0.25">
      <c r="A271" s="52" t="s">
        <v>1291</v>
      </c>
      <c r="B271" s="138" t="s">
        <v>1292</v>
      </c>
      <c r="C271" s="136">
        <v>0.11999999999999987</v>
      </c>
    </row>
    <row r="272" spans="1:3" x14ac:dyDescent="0.25">
      <c r="A272" s="52" t="s">
        <v>1293</v>
      </c>
      <c r="B272" s="138" t="s">
        <v>1294</v>
      </c>
      <c r="C272" s="136">
        <v>2.1800000000000015</v>
      </c>
    </row>
    <row r="273" spans="1:3" x14ac:dyDescent="0.25">
      <c r="A273" s="52" t="s">
        <v>1295</v>
      </c>
      <c r="B273" s="138" t="s">
        <v>1296</v>
      </c>
      <c r="C273" s="136">
        <v>0.49999999999999911</v>
      </c>
    </row>
    <row r="274" spans="1:3" x14ac:dyDescent="0.25">
      <c r="A274" s="52" t="s">
        <v>1297</v>
      </c>
      <c r="B274" s="138" t="s">
        <v>1298</v>
      </c>
      <c r="C274" s="136">
        <v>4.7199999999999989</v>
      </c>
    </row>
    <row r="275" spans="1:3" x14ac:dyDescent="0.25">
      <c r="A275" s="52" t="s">
        <v>1299</v>
      </c>
      <c r="B275" s="138" t="s">
        <v>1300</v>
      </c>
      <c r="C275" s="136">
        <v>5.7400000000000038</v>
      </c>
    </row>
    <row r="276" spans="1:3" x14ac:dyDescent="0.25">
      <c r="A276" s="52" t="s">
        <v>1301</v>
      </c>
      <c r="B276" s="138" t="s">
        <v>1302</v>
      </c>
      <c r="C276" s="136">
        <v>1.2900000000000003</v>
      </c>
    </row>
    <row r="277" spans="1:3" x14ac:dyDescent="0.25">
      <c r="A277" s="52" t="s">
        <v>1303</v>
      </c>
      <c r="B277" s="138" t="s">
        <v>1304</v>
      </c>
      <c r="C277" s="136">
        <v>3.5199999999999942</v>
      </c>
    </row>
    <row r="278" spans="1:3" x14ac:dyDescent="0.25">
      <c r="A278" s="52" t="s">
        <v>1305</v>
      </c>
      <c r="B278" s="138" t="s">
        <v>1306</v>
      </c>
      <c r="C278" s="136">
        <v>51.200000000000024</v>
      </c>
    </row>
    <row r="279" spans="1:3" x14ac:dyDescent="0.25">
      <c r="A279" s="52" t="s">
        <v>1307</v>
      </c>
      <c r="B279" s="138" t="s">
        <v>1308</v>
      </c>
      <c r="C279" s="136">
        <v>8.5300000000000029</v>
      </c>
    </row>
    <row r="280" spans="1:3" x14ac:dyDescent="0.25">
      <c r="A280" s="52" t="s">
        <v>1309</v>
      </c>
      <c r="B280" s="138" t="s">
        <v>1310</v>
      </c>
      <c r="C280" s="136">
        <v>6.350000000000005</v>
      </c>
    </row>
    <row r="281" spans="1:3" ht="30" x14ac:dyDescent="0.25">
      <c r="A281" s="52" t="s">
        <v>1311</v>
      </c>
      <c r="B281" s="138" t="s">
        <v>1312</v>
      </c>
      <c r="C281" s="136">
        <v>2.4299999999999966</v>
      </c>
    </row>
    <row r="282" spans="1:3" x14ac:dyDescent="0.25">
      <c r="A282" s="52" t="s">
        <v>1313</v>
      </c>
      <c r="B282" s="138" t="s">
        <v>1314</v>
      </c>
      <c r="C282" s="136">
        <v>8.420000000000007</v>
      </c>
    </row>
    <row r="283" spans="1:3" x14ac:dyDescent="0.25">
      <c r="A283" s="52" t="s">
        <v>1315</v>
      </c>
      <c r="B283" s="138" t="s">
        <v>1316</v>
      </c>
      <c r="C283" s="136">
        <v>0.53999999999999992</v>
      </c>
    </row>
    <row r="284" spans="1:3" x14ac:dyDescent="0.25">
      <c r="A284" s="52" t="s">
        <v>1317</v>
      </c>
      <c r="B284" s="138" t="s">
        <v>1318</v>
      </c>
      <c r="C284" s="136">
        <v>15.029999999999998</v>
      </c>
    </row>
    <row r="285" spans="1:3" ht="30" x14ac:dyDescent="0.25">
      <c r="A285" s="52" t="s">
        <v>1319</v>
      </c>
      <c r="B285" s="138" t="s">
        <v>1320</v>
      </c>
      <c r="C285" s="136">
        <v>12.220000000000011</v>
      </c>
    </row>
    <row r="286" spans="1:3" x14ac:dyDescent="0.25">
      <c r="A286" s="52" t="s">
        <v>1321</v>
      </c>
      <c r="B286" s="138" t="s">
        <v>1322</v>
      </c>
      <c r="C286" s="136">
        <v>0.10000000000000003</v>
      </c>
    </row>
    <row r="287" spans="1:3" x14ac:dyDescent="0.25">
      <c r="A287" s="52" t="s">
        <v>1323</v>
      </c>
      <c r="B287" s="138" t="s">
        <v>1324</v>
      </c>
      <c r="C287" s="136">
        <v>2.4900000000000002</v>
      </c>
    </row>
    <row r="288" spans="1:3" x14ac:dyDescent="0.25">
      <c r="A288" s="52" t="s">
        <v>1325</v>
      </c>
      <c r="B288" s="138" t="s">
        <v>1326</v>
      </c>
      <c r="C288" s="136">
        <v>10.410000000000007</v>
      </c>
    </row>
    <row r="289" spans="1:3" x14ac:dyDescent="0.25">
      <c r="A289" s="52" t="s">
        <v>1327</v>
      </c>
      <c r="B289" s="138" t="s">
        <v>1328</v>
      </c>
      <c r="C289" s="136">
        <v>11.69000000000001</v>
      </c>
    </row>
    <row r="290" spans="1:3" x14ac:dyDescent="0.25">
      <c r="A290" s="52" t="s">
        <v>1329</v>
      </c>
      <c r="B290" s="138" t="s">
        <v>1330</v>
      </c>
      <c r="C290" s="136">
        <v>4.3300000000000036</v>
      </c>
    </row>
    <row r="291" spans="1:3" x14ac:dyDescent="0.25">
      <c r="A291" s="52" t="s">
        <v>1331</v>
      </c>
      <c r="B291" s="138" t="s">
        <v>1332</v>
      </c>
      <c r="C291" s="136">
        <v>2.6900000000000022</v>
      </c>
    </row>
    <row r="292" spans="1:3" x14ac:dyDescent="0.25">
      <c r="A292" s="52" t="s">
        <v>1333</v>
      </c>
      <c r="B292" s="138" t="s">
        <v>1334</v>
      </c>
      <c r="C292" s="136">
        <v>12.910000000000004</v>
      </c>
    </row>
    <row r="293" spans="1:3" x14ac:dyDescent="0.25">
      <c r="A293" s="52" t="s">
        <v>1335</v>
      </c>
      <c r="B293" s="138" t="s">
        <v>1336</v>
      </c>
      <c r="C293" s="136">
        <v>3.0899999999999972</v>
      </c>
    </row>
    <row r="294" spans="1:3" x14ac:dyDescent="0.25">
      <c r="A294" s="52" t="s">
        <v>1337</v>
      </c>
      <c r="B294" s="138" t="s">
        <v>1338</v>
      </c>
      <c r="C294" s="136">
        <v>0.20000000000000015</v>
      </c>
    </row>
    <row r="295" spans="1:3" x14ac:dyDescent="0.25">
      <c r="A295" s="52" t="s">
        <v>1339</v>
      </c>
      <c r="B295" s="138" t="s">
        <v>1340</v>
      </c>
      <c r="C295" s="136">
        <v>9.5500000000000043</v>
      </c>
    </row>
    <row r="296" spans="1:3" x14ac:dyDescent="0.25">
      <c r="A296" s="52" t="s">
        <v>1341</v>
      </c>
      <c r="B296" s="138" t="s">
        <v>1342</v>
      </c>
      <c r="C296" s="136">
        <v>0.38000000000000023</v>
      </c>
    </row>
    <row r="297" spans="1:3" x14ac:dyDescent="0.25">
      <c r="A297" s="52" t="s">
        <v>1343</v>
      </c>
      <c r="B297" s="138" t="s">
        <v>1344</v>
      </c>
      <c r="C297" s="136">
        <v>2.9700000000000015</v>
      </c>
    </row>
    <row r="298" spans="1:3" x14ac:dyDescent="0.25">
      <c r="A298" s="52" t="s">
        <v>1345</v>
      </c>
      <c r="B298" s="138" t="s">
        <v>1346</v>
      </c>
      <c r="C298" s="136">
        <v>6.5600000000000041</v>
      </c>
    </row>
    <row r="299" spans="1:3" x14ac:dyDescent="0.25">
      <c r="A299" s="52" t="s">
        <v>1347</v>
      </c>
      <c r="B299" s="138" t="s">
        <v>1348</v>
      </c>
      <c r="C299" s="136">
        <v>4.2700000000000014</v>
      </c>
    </row>
    <row r="300" spans="1:3" x14ac:dyDescent="0.25">
      <c r="A300" s="52" t="s">
        <v>1349</v>
      </c>
      <c r="B300" s="138" t="s">
        <v>1350</v>
      </c>
      <c r="C300" s="136">
        <v>13.459999999999999</v>
      </c>
    </row>
    <row r="301" spans="1:3" ht="30" x14ac:dyDescent="0.25">
      <c r="A301" s="52" t="s">
        <v>1351</v>
      </c>
      <c r="B301" s="138" t="s">
        <v>1352</v>
      </c>
      <c r="C301" s="136">
        <v>10.060000000000004</v>
      </c>
    </row>
    <row r="302" spans="1:3" x14ac:dyDescent="0.25">
      <c r="A302" s="52" t="s">
        <v>1353</v>
      </c>
      <c r="B302" s="138" t="s">
        <v>1354</v>
      </c>
      <c r="C302" s="136">
        <v>6.9700000000000024</v>
      </c>
    </row>
    <row r="303" spans="1:3" x14ac:dyDescent="0.25">
      <c r="A303" s="52" t="s">
        <v>1355</v>
      </c>
      <c r="B303" s="138" t="s">
        <v>1356</v>
      </c>
      <c r="C303" s="136">
        <v>0.24999999999999989</v>
      </c>
    </row>
    <row r="304" spans="1:3" x14ac:dyDescent="0.25">
      <c r="A304" s="52" t="s">
        <v>1357</v>
      </c>
      <c r="B304" s="138" t="s">
        <v>1358</v>
      </c>
      <c r="C304" s="136">
        <v>0.1599999999999997</v>
      </c>
    </row>
    <row r="305" spans="1:3" x14ac:dyDescent="0.25">
      <c r="A305" s="52" t="s">
        <v>1359</v>
      </c>
      <c r="B305" s="138" t="s">
        <v>1360</v>
      </c>
      <c r="C305" s="136">
        <v>12.820000000000004</v>
      </c>
    </row>
    <row r="306" spans="1:3" x14ac:dyDescent="0.25">
      <c r="A306" s="52" t="s">
        <v>1361</v>
      </c>
      <c r="B306" s="138" t="s">
        <v>1362</v>
      </c>
      <c r="C306" s="136">
        <v>8.7099999999999991</v>
      </c>
    </row>
    <row r="307" spans="1:3" x14ac:dyDescent="0.25">
      <c r="A307" s="52" t="s">
        <v>1363</v>
      </c>
      <c r="B307" s="138" t="s">
        <v>1364</v>
      </c>
      <c r="C307" s="136">
        <v>8.9899999999999913</v>
      </c>
    </row>
    <row r="308" spans="1:3" x14ac:dyDescent="0.25">
      <c r="A308" s="52" t="s">
        <v>1365</v>
      </c>
      <c r="B308" s="138" t="s">
        <v>1366</v>
      </c>
      <c r="C308" s="136">
        <v>4.6099999999999994</v>
      </c>
    </row>
    <row r="309" spans="1:3" x14ac:dyDescent="0.25">
      <c r="A309" s="52" t="s">
        <v>1367</v>
      </c>
      <c r="B309" s="138" t="s">
        <v>1368</v>
      </c>
      <c r="C309" s="136">
        <v>4.620000000000001</v>
      </c>
    </row>
    <row r="310" spans="1:3" x14ac:dyDescent="0.25">
      <c r="A310" s="52" t="s">
        <v>1369</v>
      </c>
      <c r="B310" s="138" t="s">
        <v>1370</v>
      </c>
      <c r="C310" s="136">
        <v>3.9900000000000024</v>
      </c>
    </row>
    <row r="311" spans="1:3" x14ac:dyDescent="0.25">
      <c r="A311" s="52" t="s">
        <v>1371</v>
      </c>
      <c r="B311" s="138" t="s">
        <v>1372</v>
      </c>
      <c r="C311" s="136">
        <v>7.7700000000000022</v>
      </c>
    </row>
    <row r="312" spans="1:3" x14ac:dyDescent="0.25">
      <c r="A312" s="52" t="s">
        <v>1373</v>
      </c>
      <c r="B312" s="138" t="s">
        <v>1374</v>
      </c>
      <c r="C312" s="136">
        <v>5.0799999999999983</v>
      </c>
    </row>
    <row r="313" spans="1:3" ht="30" x14ac:dyDescent="0.25">
      <c r="A313" s="52" t="s">
        <v>1375</v>
      </c>
      <c r="B313" s="138" t="s">
        <v>1376</v>
      </c>
      <c r="C313" s="136">
        <v>7.4200000000000044</v>
      </c>
    </row>
    <row r="314" spans="1:3" x14ac:dyDescent="0.25">
      <c r="A314" s="52" t="s">
        <v>1377</v>
      </c>
      <c r="B314" s="138" t="s">
        <v>1378</v>
      </c>
      <c r="C314" s="136">
        <v>0.41999999999999943</v>
      </c>
    </row>
    <row r="315" spans="1:3" x14ac:dyDescent="0.25">
      <c r="A315" s="52" t="s">
        <v>1379</v>
      </c>
      <c r="B315" s="138" t="s">
        <v>1380</v>
      </c>
      <c r="C315" s="136">
        <v>4.16</v>
      </c>
    </row>
    <row r="316" spans="1:3" ht="30" x14ac:dyDescent="0.25">
      <c r="A316" s="52" t="s">
        <v>1381</v>
      </c>
      <c r="B316" s="138" t="s">
        <v>1382</v>
      </c>
      <c r="C316" s="136">
        <v>0.84999999999999953</v>
      </c>
    </row>
    <row r="317" spans="1:3" x14ac:dyDescent="0.25">
      <c r="A317" s="52" t="s">
        <v>1383</v>
      </c>
      <c r="B317" s="138" t="s">
        <v>1384</v>
      </c>
      <c r="C317" s="136">
        <v>11.240000000000007</v>
      </c>
    </row>
    <row r="318" spans="1:3" x14ac:dyDescent="0.25">
      <c r="A318" s="52" t="s">
        <v>1385</v>
      </c>
      <c r="B318" s="138" t="s">
        <v>1386</v>
      </c>
      <c r="C318" s="136">
        <v>34.439999999999991</v>
      </c>
    </row>
    <row r="319" spans="1:3" x14ac:dyDescent="0.25">
      <c r="A319" s="52" t="s">
        <v>1387</v>
      </c>
      <c r="B319" s="138" t="s">
        <v>1388</v>
      </c>
      <c r="C319" s="136">
        <v>1.999999999999999E-2</v>
      </c>
    </row>
    <row r="320" spans="1:3" x14ac:dyDescent="0.25">
      <c r="A320" s="52" t="s">
        <v>1389</v>
      </c>
      <c r="B320" s="138" t="s">
        <v>1390</v>
      </c>
      <c r="C320" s="136">
        <v>5.9600000000000017</v>
      </c>
    </row>
    <row r="321" spans="1:3" x14ac:dyDescent="0.25">
      <c r="A321" s="52" t="s">
        <v>1391</v>
      </c>
      <c r="B321" s="138" t="s">
        <v>1392</v>
      </c>
      <c r="C321" s="136">
        <v>2.7399999999999993</v>
      </c>
    </row>
    <row r="322" spans="1:3" ht="30" x14ac:dyDescent="0.25">
      <c r="A322" s="52" t="s">
        <v>1393</v>
      </c>
      <c r="B322" s="138" t="s">
        <v>1394</v>
      </c>
      <c r="C322" s="136">
        <v>49.43</v>
      </c>
    </row>
    <row r="323" spans="1:3" ht="30" x14ac:dyDescent="0.25">
      <c r="A323" s="52" t="s">
        <v>1395</v>
      </c>
      <c r="B323" s="138" t="s">
        <v>1396</v>
      </c>
      <c r="C323" s="136">
        <v>5.0200000000000031</v>
      </c>
    </row>
    <row r="324" spans="1:3" x14ac:dyDescent="0.25">
      <c r="A324" s="52" t="s">
        <v>1397</v>
      </c>
      <c r="B324" s="138" t="s">
        <v>1398</v>
      </c>
      <c r="C324" s="136">
        <v>0.29999999999999971</v>
      </c>
    </row>
    <row r="325" spans="1:3" x14ac:dyDescent="0.25">
      <c r="A325" s="52" t="s">
        <v>1399</v>
      </c>
      <c r="B325" s="138" t="s">
        <v>1400</v>
      </c>
      <c r="C325" s="136">
        <v>5.5000000000000018</v>
      </c>
    </row>
    <row r="326" spans="1:3" x14ac:dyDescent="0.25">
      <c r="A326" s="52" t="s">
        <v>1401</v>
      </c>
      <c r="B326" s="138" t="s">
        <v>1402</v>
      </c>
      <c r="C326" s="136">
        <v>0.34999999999999992</v>
      </c>
    </row>
    <row r="327" spans="1:3" x14ac:dyDescent="0.25">
      <c r="A327" s="52" t="s">
        <v>1403</v>
      </c>
      <c r="B327" s="138" t="s">
        <v>1404</v>
      </c>
      <c r="C327" s="136">
        <v>1.2699999999999982</v>
      </c>
    </row>
    <row r="328" spans="1:3" x14ac:dyDescent="0.25">
      <c r="A328" s="52" t="s">
        <v>1405</v>
      </c>
      <c r="B328" s="138" t="s">
        <v>1406</v>
      </c>
      <c r="C328" s="136">
        <v>1.7300000000000011</v>
      </c>
    </row>
    <row r="329" spans="1:3" x14ac:dyDescent="0.25">
      <c r="A329" s="52" t="s">
        <v>1407</v>
      </c>
      <c r="B329" s="138" t="s">
        <v>1408</v>
      </c>
      <c r="C329" s="136">
        <v>6.5900000000000052</v>
      </c>
    </row>
    <row r="330" spans="1:3" x14ac:dyDescent="0.25">
      <c r="A330" s="52" t="s">
        <v>1409</v>
      </c>
      <c r="B330" s="138" t="s">
        <v>1410</v>
      </c>
      <c r="C330" s="136">
        <v>10.370000000000003</v>
      </c>
    </row>
    <row r="331" spans="1:3" x14ac:dyDescent="0.25">
      <c r="A331" s="52" t="s">
        <v>1411</v>
      </c>
      <c r="B331" s="138" t="s">
        <v>1412</v>
      </c>
      <c r="C331" s="136">
        <v>0.12000000000000002</v>
      </c>
    </row>
    <row r="332" spans="1:3" x14ac:dyDescent="0.25">
      <c r="A332" s="52" t="s">
        <v>1413</v>
      </c>
      <c r="B332" s="138" t="s">
        <v>1414</v>
      </c>
      <c r="C332" s="136">
        <v>2.96</v>
      </c>
    </row>
    <row r="333" spans="1:3" x14ac:dyDescent="0.25">
      <c r="A333" s="52" t="s">
        <v>1415</v>
      </c>
      <c r="B333" s="138" t="s">
        <v>1416</v>
      </c>
      <c r="C333" s="136">
        <v>3.1599999999999993</v>
      </c>
    </row>
    <row r="334" spans="1:3" x14ac:dyDescent="0.25">
      <c r="A334" s="52" t="s">
        <v>1417</v>
      </c>
      <c r="B334" s="138" t="s">
        <v>1418</v>
      </c>
      <c r="C334" s="136">
        <v>1.0500000000000005</v>
      </c>
    </row>
    <row r="335" spans="1:3" x14ac:dyDescent="0.25">
      <c r="A335" s="52" t="s">
        <v>1419</v>
      </c>
      <c r="B335" s="138" t="s">
        <v>1420</v>
      </c>
      <c r="C335" s="136">
        <v>15.069999999999999</v>
      </c>
    </row>
    <row r="336" spans="1:3" x14ac:dyDescent="0.25">
      <c r="A336" s="52" t="s">
        <v>1421</v>
      </c>
      <c r="B336" s="138" t="s">
        <v>1422</v>
      </c>
      <c r="C336" s="136">
        <v>3.99</v>
      </c>
    </row>
    <row r="337" spans="1:3" x14ac:dyDescent="0.25">
      <c r="A337" s="52" t="s">
        <v>1423</v>
      </c>
      <c r="B337" s="138" t="s">
        <v>1424</v>
      </c>
      <c r="C337" s="136">
        <v>5.3700000000000037</v>
      </c>
    </row>
    <row r="338" spans="1:3" x14ac:dyDescent="0.25">
      <c r="A338" s="52" t="s">
        <v>1425</v>
      </c>
      <c r="B338" s="138" t="s">
        <v>1426</v>
      </c>
      <c r="C338" s="136">
        <v>0.36999999999999988</v>
      </c>
    </row>
    <row r="339" spans="1:3" ht="30" x14ac:dyDescent="0.25">
      <c r="A339" s="52" t="s">
        <v>1427</v>
      </c>
      <c r="B339" s="138" t="s">
        <v>1428</v>
      </c>
      <c r="C339" s="136">
        <v>1.8900000000000003</v>
      </c>
    </row>
    <row r="340" spans="1:3" x14ac:dyDescent="0.25">
      <c r="A340" s="52" t="s">
        <v>1429</v>
      </c>
      <c r="B340" s="138" t="s">
        <v>1430</v>
      </c>
      <c r="C340" s="136">
        <v>4.0400000000000009</v>
      </c>
    </row>
    <row r="341" spans="1:3" x14ac:dyDescent="0.25">
      <c r="A341" s="52" t="s">
        <v>1431</v>
      </c>
      <c r="B341" s="138" t="s">
        <v>1432</v>
      </c>
      <c r="C341" s="136">
        <v>6.3400000000000016</v>
      </c>
    </row>
    <row r="342" spans="1:3" x14ac:dyDescent="0.25">
      <c r="A342" s="52" t="s">
        <v>1433</v>
      </c>
      <c r="B342" s="138" t="s">
        <v>1434</v>
      </c>
      <c r="C342" s="136">
        <v>11.350000000000009</v>
      </c>
    </row>
    <row r="343" spans="1:3" x14ac:dyDescent="0.25">
      <c r="A343" s="52" t="s">
        <v>1435</v>
      </c>
      <c r="B343" s="138" t="s">
        <v>1436</v>
      </c>
      <c r="C343" s="136">
        <v>15.870000000000006</v>
      </c>
    </row>
    <row r="344" spans="1:3" x14ac:dyDescent="0.25">
      <c r="A344" s="52" t="s">
        <v>1437</v>
      </c>
      <c r="B344" s="138" t="s">
        <v>1438</v>
      </c>
      <c r="C344" s="136">
        <v>0.2299999999999997</v>
      </c>
    </row>
    <row r="345" spans="1:3" ht="30" x14ac:dyDescent="0.25">
      <c r="A345" s="52" t="s">
        <v>1439</v>
      </c>
      <c r="B345" s="138" t="s">
        <v>1440</v>
      </c>
      <c r="C345" s="136">
        <v>5.9200000000000026</v>
      </c>
    </row>
    <row r="346" spans="1:3" x14ac:dyDescent="0.25">
      <c r="A346" s="52" t="s">
        <v>1441</v>
      </c>
      <c r="B346" s="138" t="s">
        <v>1442</v>
      </c>
      <c r="C346" s="136">
        <v>0.65999999999999992</v>
      </c>
    </row>
    <row r="347" spans="1:3" x14ac:dyDescent="0.25">
      <c r="A347" s="52" t="s">
        <v>1443</v>
      </c>
      <c r="B347" s="138" t="s">
        <v>1444</v>
      </c>
      <c r="C347" s="136">
        <v>0.81000000000000028</v>
      </c>
    </row>
    <row r="348" spans="1:3" x14ac:dyDescent="0.25">
      <c r="A348" s="52" t="s">
        <v>1445</v>
      </c>
      <c r="B348" s="138" t="s">
        <v>1446</v>
      </c>
      <c r="C348" s="136">
        <v>5.6600000000000037</v>
      </c>
    </row>
    <row r="349" spans="1:3" ht="30" x14ac:dyDescent="0.25">
      <c r="A349" s="52" t="s">
        <v>1447</v>
      </c>
      <c r="B349" s="138" t="s">
        <v>1448</v>
      </c>
      <c r="C349" s="136">
        <v>10.130000000000008</v>
      </c>
    </row>
    <row r="350" spans="1:3" ht="30" x14ac:dyDescent="0.25">
      <c r="A350" s="52" t="s">
        <v>1449</v>
      </c>
      <c r="B350" s="138" t="s">
        <v>1450</v>
      </c>
      <c r="C350" s="136">
        <v>5.379999999999999</v>
      </c>
    </row>
    <row r="351" spans="1:3" x14ac:dyDescent="0.25">
      <c r="A351" s="52" t="s">
        <v>1451</v>
      </c>
      <c r="B351" s="138" t="s">
        <v>1452</v>
      </c>
      <c r="C351" s="136">
        <v>3.2900000000000018</v>
      </c>
    </row>
    <row r="352" spans="1:3" x14ac:dyDescent="0.25">
      <c r="A352" s="52" t="s">
        <v>1453</v>
      </c>
      <c r="B352" s="138" t="s">
        <v>1454</v>
      </c>
      <c r="C352" s="136">
        <v>1.129999999999999</v>
      </c>
    </row>
    <row r="353" spans="1:3" x14ac:dyDescent="0.25">
      <c r="A353" s="52" t="s">
        <v>1455</v>
      </c>
      <c r="B353" s="138" t="s">
        <v>1456</v>
      </c>
      <c r="C353" s="136">
        <v>7.0500000000000025</v>
      </c>
    </row>
    <row r="354" spans="1:3" x14ac:dyDescent="0.25">
      <c r="A354" s="52" t="s">
        <v>1457</v>
      </c>
      <c r="B354" s="138" t="s">
        <v>1458</v>
      </c>
      <c r="C354" s="136">
        <v>5.4500000000000046</v>
      </c>
    </row>
    <row r="355" spans="1:3" x14ac:dyDescent="0.25">
      <c r="A355" s="52" t="s">
        <v>1459</v>
      </c>
      <c r="B355" s="138" t="s">
        <v>1460</v>
      </c>
      <c r="C355" s="136">
        <v>3.1199999999999988</v>
      </c>
    </row>
    <row r="356" spans="1:3" ht="30" x14ac:dyDescent="0.25">
      <c r="A356" s="52" t="s">
        <v>1461</v>
      </c>
      <c r="B356" s="138" t="s">
        <v>1462</v>
      </c>
      <c r="C356" s="136">
        <v>13.110000000000003</v>
      </c>
    </row>
    <row r="357" spans="1:3" ht="30" x14ac:dyDescent="0.25">
      <c r="A357" s="52" t="s">
        <v>1463</v>
      </c>
      <c r="B357" s="138" t="s">
        <v>1464</v>
      </c>
      <c r="C357" s="136">
        <v>0.49000000000000044</v>
      </c>
    </row>
    <row r="358" spans="1:3" x14ac:dyDescent="0.25">
      <c r="A358" s="52" t="s">
        <v>1465</v>
      </c>
      <c r="B358" s="138" t="s">
        <v>1466</v>
      </c>
      <c r="C358" s="136">
        <v>3.8100000000000014</v>
      </c>
    </row>
    <row r="359" spans="1:3" x14ac:dyDescent="0.25">
      <c r="A359" s="52" t="s">
        <v>1467</v>
      </c>
      <c r="B359" s="138" t="s">
        <v>1468</v>
      </c>
      <c r="C359" s="136">
        <v>0.31000000000000028</v>
      </c>
    </row>
    <row r="360" spans="1:3" x14ac:dyDescent="0.25">
      <c r="A360" s="52" t="s">
        <v>1469</v>
      </c>
      <c r="B360" s="138" t="s">
        <v>1470</v>
      </c>
      <c r="C360" s="136">
        <v>7.1300000000000052</v>
      </c>
    </row>
    <row r="361" spans="1:3" x14ac:dyDescent="0.25">
      <c r="A361" s="52" t="s">
        <v>1471</v>
      </c>
      <c r="B361" s="138" t="s">
        <v>1472</v>
      </c>
      <c r="C361" s="136">
        <v>2.0100000000000007</v>
      </c>
    </row>
    <row r="362" spans="1:3" x14ac:dyDescent="0.25">
      <c r="A362" s="52" t="s">
        <v>1473</v>
      </c>
      <c r="B362" s="138" t="s">
        <v>1474</v>
      </c>
      <c r="C362" s="136">
        <v>2.4800000000000013</v>
      </c>
    </row>
    <row r="363" spans="1:3" x14ac:dyDescent="0.25">
      <c r="A363" s="52" t="s">
        <v>1475</v>
      </c>
      <c r="B363" s="138" t="s">
        <v>1476</v>
      </c>
      <c r="C363" s="136">
        <v>4.4200000000000035</v>
      </c>
    </row>
    <row r="364" spans="1:3" x14ac:dyDescent="0.25">
      <c r="A364" s="52" t="s">
        <v>1477</v>
      </c>
      <c r="B364" s="138" t="s">
        <v>1478</v>
      </c>
      <c r="C364" s="136">
        <v>0.74000000000000055</v>
      </c>
    </row>
    <row r="365" spans="1:3" x14ac:dyDescent="0.25">
      <c r="A365" s="52" t="s">
        <v>1479</v>
      </c>
      <c r="B365" s="138" t="s">
        <v>1480</v>
      </c>
      <c r="C365" s="136">
        <v>8.03000000000001</v>
      </c>
    </row>
    <row r="366" spans="1:3" x14ac:dyDescent="0.25">
      <c r="A366" s="52" t="s">
        <v>1481</v>
      </c>
      <c r="B366" s="138" t="s">
        <v>1482</v>
      </c>
      <c r="C366" s="136">
        <v>7.8600000000000012</v>
      </c>
    </row>
    <row r="367" spans="1:3" x14ac:dyDescent="0.25">
      <c r="A367" s="52" t="s">
        <v>1483</v>
      </c>
      <c r="B367" s="138" t="s">
        <v>1484</v>
      </c>
      <c r="C367" s="136">
        <v>5.1800000000000033</v>
      </c>
    </row>
    <row r="368" spans="1:3" x14ac:dyDescent="0.25">
      <c r="A368" s="52" t="s">
        <v>1485</v>
      </c>
      <c r="B368" s="138" t="s">
        <v>1486</v>
      </c>
      <c r="C368" s="136">
        <v>3.4399999999999995</v>
      </c>
    </row>
    <row r="369" spans="1:3" x14ac:dyDescent="0.25">
      <c r="A369" s="52" t="s">
        <v>1487</v>
      </c>
      <c r="B369" s="138" t="s">
        <v>1488</v>
      </c>
      <c r="C369" s="136">
        <v>0.45999999999999924</v>
      </c>
    </row>
    <row r="370" spans="1:3" ht="30" x14ac:dyDescent="0.25">
      <c r="A370" s="52" t="s">
        <v>1489</v>
      </c>
      <c r="B370" s="138" t="s">
        <v>1490</v>
      </c>
      <c r="C370" s="136">
        <v>5.0800000000000018</v>
      </c>
    </row>
    <row r="371" spans="1:3" x14ac:dyDescent="0.25">
      <c r="A371" s="52" t="s">
        <v>1491</v>
      </c>
      <c r="B371" s="138" t="s">
        <v>1492</v>
      </c>
      <c r="C371" s="136">
        <v>6.1200000000000028</v>
      </c>
    </row>
    <row r="372" spans="1:3" ht="30" x14ac:dyDescent="0.25">
      <c r="A372" s="52" t="s">
        <v>1493</v>
      </c>
      <c r="B372" s="138" t="s">
        <v>1494</v>
      </c>
      <c r="C372" s="136">
        <v>6.730000000000004</v>
      </c>
    </row>
    <row r="373" spans="1:3" x14ac:dyDescent="0.25">
      <c r="A373" s="52" t="s">
        <v>1495</v>
      </c>
      <c r="B373" s="138" t="s">
        <v>1496</v>
      </c>
      <c r="C373" s="136">
        <v>5.5700000000000021</v>
      </c>
    </row>
    <row r="374" spans="1:3" x14ac:dyDescent="0.25">
      <c r="A374" s="52" t="s">
        <v>1497</v>
      </c>
      <c r="B374" s="138" t="s">
        <v>1498</v>
      </c>
      <c r="C374" s="136">
        <v>1.4099999999999984</v>
      </c>
    </row>
    <row r="375" spans="1:3" x14ac:dyDescent="0.25">
      <c r="A375" s="52" t="s">
        <v>1499</v>
      </c>
      <c r="B375" s="138" t="s">
        <v>1500</v>
      </c>
      <c r="C375" s="136">
        <v>0.7200000000000002</v>
      </c>
    </row>
    <row r="376" spans="1:3" ht="30" x14ac:dyDescent="0.25">
      <c r="A376" s="52" t="s">
        <v>1501</v>
      </c>
      <c r="B376" s="138" t="s">
        <v>1502</v>
      </c>
      <c r="C376" s="136">
        <v>1.9300000000000008</v>
      </c>
    </row>
    <row r="377" spans="1:3" x14ac:dyDescent="0.25">
      <c r="A377" s="52" t="s">
        <v>1503</v>
      </c>
      <c r="B377" s="138" t="s">
        <v>1504</v>
      </c>
      <c r="C377" s="136">
        <v>0.36999999999999966</v>
      </c>
    </row>
    <row r="378" spans="1:3" ht="30" x14ac:dyDescent="0.25">
      <c r="A378" s="52" t="s">
        <v>1505</v>
      </c>
      <c r="B378" s="138" t="s">
        <v>1506</v>
      </c>
      <c r="C378" s="136">
        <v>13.9</v>
      </c>
    </row>
    <row r="379" spans="1:3" x14ac:dyDescent="0.25">
      <c r="A379" s="52" t="s">
        <v>1507</v>
      </c>
      <c r="B379" s="138" t="s">
        <v>1508</v>
      </c>
      <c r="C379" s="136">
        <v>3.0100000000000016</v>
      </c>
    </row>
    <row r="380" spans="1:3" x14ac:dyDescent="0.25">
      <c r="A380" s="52" t="s">
        <v>1509</v>
      </c>
      <c r="B380" s="138" t="s">
        <v>1510</v>
      </c>
      <c r="C380" s="136">
        <v>260.4899999999999</v>
      </c>
    </row>
    <row r="381" spans="1:3" x14ac:dyDescent="0.25">
      <c r="A381" s="52" t="s">
        <v>1511</v>
      </c>
      <c r="B381" s="138" t="s">
        <v>1512</v>
      </c>
      <c r="C381" s="136">
        <v>6.1500000000000039</v>
      </c>
    </row>
    <row r="382" spans="1:3" x14ac:dyDescent="0.25">
      <c r="A382" s="52" t="s">
        <v>1513</v>
      </c>
      <c r="B382" s="138" t="s">
        <v>1514</v>
      </c>
      <c r="C382" s="136">
        <v>1.880000000000001</v>
      </c>
    </row>
    <row r="383" spans="1:3" x14ac:dyDescent="0.25">
      <c r="A383" s="52" t="s">
        <v>1515</v>
      </c>
      <c r="B383" s="138" t="s">
        <v>1516</v>
      </c>
      <c r="C383" s="136">
        <v>13.949999999999998</v>
      </c>
    </row>
    <row r="384" spans="1:3" ht="30" x14ac:dyDescent="0.25">
      <c r="A384" s="52" t="s">
        <v>1517</v>
      </c>
      <c r="B384" s="138" t="s">
        <v>1518</v>
      </c>
      <c r="C384" s="136">
        <v>9.8400000000000016</v>
      </c>
    </row>
    <row r="385" spans="1:3" x14ac:dyDescent="0.25">
      <c r="A385" s="52" t="s">
        <v>1519</v>
      </c>
      <c r="B385" s="138" t="s">
        <v>1520</v>
      </c>
      <c r="C385" s="136">
        <v>1.2100000000000002</v>
      </c>
    </row>
    <row r="386" spans="1:3" x14ac:dyDescent="0.25">
      <c r="A386" s="52" t="s">
        <v>1521</v>
      </c>
      <c r="B386" s="138" t="s">
        <v>1522</v>
      </c>
      <c r="C386" s="136">
        <v>17.559999999999988</v>
      </c>
    </row>
    <row r="387" spans="1:3" x14ac:dyDescent="0.25">
      <c r="A387" s="52" t="s">
        <v>1523</v>
      </c>
      <c r="B387" s="138" t="s">
        <v>1524</v>
      </c>
      <c r="C387" s="136">
        <v>7.3499999999999979</v>
      </c>
    </row>
    <row r="388" spans="1:3" x14ac:dyDescent="0.25">
      <c r="A388" s="52" t="s">
        <v>1525</v>
      </c>
      <c r="B388" s="138" t="s">
        <v>1526</v>
      </c>
      <c r="C388" s="136">
        <v>2.2399999999999993</v>
      </c>
    </row>
    <row r="389" spans="1:3" x14ac:dyDescent="0.25">
      <c r="A389" s="52" t="s">
        <v>1527</v>
      </c>
      <c r="B389" s="138" t="s">
        <v>1528</v>
      </c>
      <c r="C389" s="136">
        <v>21.590000000000018</v>
      </c>
    </row>
    <row r="390" spans="1:3" x14ac:dyDescent="0.25">
      <c r="A390" s="52" t="s">
        <v>1529</v>
      </c>
      <c r="B390" s="138" t="s">
        <v>1530</v>
      </c>
      <c r="C390" s="136">
        <v>7.620000000000001</v>
      </c>
    </row>
    <row r="391" spans="1:3" x14ac:dyDescent="0.25">
      <c r="A391" s="52" t="s">
        <v>1531</v>
      </c>
      <c r="B391" s="138" t="s">
        <v>1532</v>
      </c>
      <c r="C391" s="136">
        <v>0.51000000000000023</v>
      </c>
    </row>
    <row r="392" spans="1:3" ht="30" x14ac:dyDescent="0.25">
      <c r="A392" s="52" t="s">
        <v>1533</v>
      </c>
      <c r="B392" s="138" t="s">
        <v>1534</v>
      </c>
      <c r="C392" s="136">
        <v>8.7900000000000045</v>
      </c>
    </row>
    <row r="393" spans="1:3" x14ac:dyDescent="0.25">
      <c r="A393" s="52" t="s">
        <v>1535</v>
      </c>
      <c r="B393" s="138" t="s">
        <v>1536</v>
      </c>
      <c r="C393" s="136">
        <v>22.440000000000008</v>
      </c>
    </row>
    <row r="394" spans="1:3" x14ac:dyDescent="0.25">
      <c r="A394" s="52" t="s">
        <v>1537</v>
      </c>
      <c r="B394" s="138" t="s">
        <v>1538</v>
      </c>
      <c r="C394" s="136">
        <v>3.1199999999999966</v>
      </c>
    </row>
    <row r="395" spans="1:3" x14ac:dyDescent="0.25">
      <c r="A395" s="52" t="s">
        <v>1539</v>
      </c>
      <c r="B395" s="138" t="s">
        <v>1540</v>
      </c>
      <c r="C395" s="136">
        <v>22.060000000000016</v>
      </c>
    </row>
    <row r="396" spans="1:3" ht="30" x14ac:dyDescent="0.25">
      <c r="A396" s="52" t="s">
        <v>1541</v>
      </c>
      <c r="B396" s="138" t="s">
        <v>1542</v>
      </c>
      <c r="C396" s="136">
        <v>7.5499999999999972</v>
      </c>
    </row>
    <row r="397" spans="1:3" x14ac:dyDescent="0.25">
      <c r="A397" s="52" t="s">
        <v>1543</v>
      </c>
      <c r="B397" s="138" t="s">
        <v>1544</v>
      </c>
      <c r="C397" s="136">
        <v>2.2999999999999998</v>
      </c>
    </row>
    <row r="398" spans="1:3" x14ac:dyDescent="0.25">
      <c r="A398" s="52" t="s">
        <v>1545</v>
      </c>
      <c r="B398" s="138" t="s">
        <v>1546</v>
      </c>
      <c r="C398" s="136">
        <v>8.5600000000000023</v>
      </c>
    </row>
    <row r="399" spans="1:3" x14ac:dyDescent="0.25">
      <c r="A399" s="52" t="s">
        <v>1547</v>
      </c>
      <c r="B399" s="138" t="s">
        <v>1548</v>
      </c>
      <c r="C399" s="136">
        <v>2.4300000000000002</v>
      </c>
    </row>
    <row r="400" spans="1:3" x14ac:dyDescent="0.25">
      <c r="A400" s="52" t="s">
        <v>1549</v>
      </c>
      <c r="B400" s="138" t="s">
        <v>1550</v>
      </c>
      <c r="C400" s="136">
        <v>15.169999999999996</v>
      </c>
    </row>
    <row r="401" spans="1:3" ht="30" x14ac:dyDescent="0.25">
      <c r="A401" s="52" t="s">
        <v>1551</v>
      </c>
      <c r="B401" s="138" t="s">
        <v>1552</v>
      </c>
      <c r="C401" s="136">
        <v>6.1700000000000008</v>
      </c>
    </row>
    <row r="402" spans="1:3" x14ac:dyDescent="0.25">
      <c r="A402" s="52" t="s">
        <v>1553</v>
      </c>
      <c r="B402" s="138" t="s">
        <v>1554</v>
      </c>
      <c r="C402" s="136">
        <v>6.3100000000000041</v>
      </c>
    </row>
    <row r="403" spans="1:3" x14ac:dyDescent="0.25">
      <c r="A403" s="52" t="s">
        <v>1555</v>
      </c>
      <c r="B403" s="138" t="s">
        <v>1556</v>
      </c>
      <c r="C403" s="136">
        <v>2.6300000000000008</v>
      </c>
    </row>
    <row r="404" spans="1:3" x14ac:dyDescent="0.25">
      <c r="A404" s="52" t="s">
        <v>1557</v>
      </c>
      <c r="B404" s="138" t="s">
        <v>1558</v>
      </c>
      <c r="C404" s="136">
        <v>0.11999999999999987</v>
      </c>
    </row>
    <row r="405" spans="1:3" x14ac:dyDescent="0.25">
      <c r="A405" s="52" t="s">
        <v>1559</v>
      </c>
      <c r="B405" s="138" t="s">
        <v>1560</v>
      </c>
      <c r="C405" s="136">
        <v>3.9799999999999991</v>
      </c>
    </row>
    <row r="406" spans="1:3" ht="30" x14ac:dyDescent="0.25">
      <c r="A406" s="52" t="s">
        <v>1561</v>
      </c>
      <c r="B406" s="138" t="s">
        <v>1562</v>
      </c>
      <c r="C406" s="136">
        <v>53.599999999999909</v>
      </c>
    </row>
    <row r="407" spans="1:3" ht="30" x14ac:dyDescent="0.25">
      <c r="A407" s="52" t="s">
        <v>1563</v>
      </c>
      <c r="B407" s="138" t="s">
        <v>1564</v>
      </c>
      <c r="C407" s="136">
        <v>3.6499999999999995</v>
      </c>
    </row>
    <row r="408" spans="1:3" x14ac:dyDescent="0.25">
      <c r="A408" s="52" t="s">
        <v>1565</v>
      </c>
      <c r="B408" s="138" t="s">
        <v>1566</v>
      </c>
      <c r="C408" s="136">
        <v>9.2900000000000027</v>
      </c>
    </row>
    <row r="409" spans="1:3" x14ac:dyDescent="0.25">
      <c r="A409" s="52" t="s">
        <v>1567</v>
      </c>
      <c r="B409" s="138" t="s">
        <v>1568</v>
      </c>
      <c r="C409" s="136">
        <v>12.250000000000007</v>
      </c>
    </row>
    <row r="410" spans="1:3" x14ac:dyDescent="0.25">
      <c r="A410" s="52" t="s">
        <v>1569</v>
      </c>
      <c r="B410" s="138" t="s">
        <v>1570</v>
      </c>
      <c r="C410" s="136">
        <v>1.8300000000000012</v>
      </c>
    </row>
    <row r="411" spans="1:3" ht="30" x14ac:dyDescent="0.25">
      <c r="A411" s="52" t="s">
        <v>1571</v>
      </c>
      <c r="B411" s="138" t="s">
        <v>1572</v>
      </c>
      <c r="C411" s="136">
        <v>6.5900000000000052</v>
      </c>
    </row>
    <row r="412" spans="1:3" ht="30" x14ac:dyDescent="0.25">
      <c r="A412" s="52" t="s">
        <v>1573</v>
      </c>
      <c r="B412" s="138" t="s">
        <v>1574</v>
      </c>
      <c r="C412" s="136">
        <v>15.480000000000011</v>
      </c>
    </row>
    <row r="413" spans="1:3" ht="30" x14ac:dyDescent="0.25">
      <c r="A413" s="52" t="s">
        <v>1575</v>
      </c>
      <c r="B413" s="138" t="s">
        <v>1576</v>
      </c>
      <c r="C413" s="136">
        <v>0.20000000000000012</v>
      </c>
    </row>
    <row r="414" spans="1:3" ht="30" x14ac:dyDescent="0.25">
      <c r="A414" s="52" t="s">
        <v>1577</v>
      </c>
      <c r="B414" s="138" t="s">
        <v>1578</v>
      </c>
      <c r="C414" s="136">
        <v>6.87</v>
      </c>
    </row>
    <row r="415" spans="1:3" x14ac:dyDescent="0.25">
      <c r="A415" s="52" t="s">
        <v>1579</v>
      </c>
      <c r="B415" s="138" t="s">
        <v>1580</v>
      </c>
      <c r="C415" s="136">
        <v>4.5500000000000007</v>
      </c>
    </row>
    <row r="416" spans="1:3" x14ac:dyDescent="0.25">
      <c r="A416" s="52" t="s">
        <v>1581</v>
      </c>
      <c r="B416" s="138" t="s">
        <v>1582</v>
      </c>
      <c r="C416" s="136">
        <v>0.8500000000000002</v>
      </c>
    </row>
    <row r="417" spans="1:3" x14ac:dyDescent="0.25">
      <c r="A417" s="52" t="s">
        <v>1583</v>
      </c>
      <c r="B417" s="138" t="s">
        <v>1584</v>
      </c>
      <c r="C417" s="136">
        <v>13.530000000000003</v>
      </c>
    </row>
    <row r="418" spans="1:3" x14ac:dyDescent="0.25">
      <c r="A418" s="52" t="s">
        <v>1585</v>
      </c>
      <c r="B418" s="138" t="s">
        <v>1586</v>
      </c>
      <c r="C418" s="136">
        <v>0.14000000000000001</v>
      </c>
    </row>
    <row r="419" spans="1:3" x14ac:dyDescent="0.25">
      <c r="A419" s="52" t="s">
        <v>1587</v>
      </c>
      <c r="B419" s="138" t="s">
        <v>1588</v>
      </c>
      <c r="C419" s="136">
        <v>9.490000000000002</v>
      </c>
    </row>
    <row r="420" spans="1:3" ht="30" x14ac:dyDescent="0.25">
      <c r="A420" s="52" t="s">
        <v>1589</v>
      </c>
      <c r="B420" s="138" t="s">
        <v>1590</v>
      </c>
      <c r="C420" s="136">
        <v>2.0000000000000004</v>
      </c>
    </row>
    <row r="421" spans="1:3" x14ac:dyDescent="0.25">
      <c r="A421" s="52" t="s">
        <v>1591</v>
      </c>
      <c r="B421" s="138" t="s">
        <v>1592</v>
      </c>
      <c r="C421" s="136">
        <v>4.4200000000000035</v>
      </c>
    </row>
    <row r="422" spans="1:3" ht="30" x14ac:dyDescent="0.25">
      <c r="A422" s="52" t="s">
        <v>1593</v>
      </c>
      <c r="B422" s="138" t="s">
        <v>1594</v>
      </c>
      <c r="C422" s="136">
        <v>9.090000000000007</v>
      </c>
    </row>
    <row r="423" spans="1:3" ht="30" x14ac:dyDescent="0.25">
      <c r="A423" s="52" t="s">
        <v>1595</v>
      </c>
      <c r="B423" s="138" t="s">
        <v>1596</v>
      </c>
      <c r="C423" s="136">
        <v>9.4300000000000033</v>
      </c>
    </row>
    <row r="424" spans="1:3" x14ac:dyDescent="0.25">
      <c r="A424" s="52" t="s">
        <v>1597</v>
      </c>
      <c r="B424" s="138" t="s">
        <v>1598</v>
      </c>
      <c r="C424" s="136">
        <v>3.2399999999999993</v>
      </c>
    </row>
    <row r="425" spans="1:3" ht="30" x14ac:dyDescent="0.25">
      <c r="A425" s="52" t="s">
        <v>1599</v>
      </c>
      <c r="B425" s="138" t="s">
        <v>1600</v>
      </c>
      <c r="C425" s="136">
        <v>4.9400000000000004</v>
      </c>
    </row>
    <row r="426" spans="1:3" x14ac:dyDescent="0.25">
      <c r="A426" s="52" t="s">
        <v>1601</v>
      </c>
      <c r="B426" s="138" t="s">
        <v>1602</v>
      </c>
      <c r="C426" s="136">
        <v>3.9000000000000026</v>
      </c>
    </row>
    <row r="427" spans="1:3" x14ac:dyDescent="0.25">
      <c r="A427" s="52" t="s">
        <v>1603</v>
      </c>
      <c r="B427" s="138" t="s">
        <v>1604</v>
      </c>
      <c r="C427" s="136">
        <v>0.30000000000000004</v>
      </c>
    </row>
    <row r="428" spans="1:3" x14ac:dyDescent="0.25">
      <c r="A428" s="52" t="s">
        <v>1605</v>
      </c>
      <c r="B428" s="138" t="s">
        <v>1606</v>
      </c>
      <c r="C428" s="136">
        <v>3.3100000000000018</v>
      </c>
    </row>
    <row r="429" spans="1:3" x14ac:dyDescent="0.25">
      <c r="A429" s="52" t="s">
        <v>1607</v>
      </c>
      <c r="B429" s="138" t="s">
        <v>1608</v>
      </c>
      <c r="C429" s="136">
        <v>4.0000000000000008E-2</v>
      </c>
    </row>
    <row r="430" spans="1:3" x14ac:dyDescent="0.25">
      <c r="A430" s="52" t="s">
        <v>1609</v>
      </c>
      <c r="B430" s="138" t="s">
        <v>1610</v>
      </c>
      <c r="C430" s="136">
        <v>12.750000000000007</v>
      </c>
    </row>
    <row r="431" spans="1:3" x14ac:dyDescent="0.25">
      <c r="A431" s="52" t="s">
        <v>1611</v>
      </c>
      <c r="B431" s="138" t="s">
        <v>1612</v>
      </c>
      <c r="C431" s="136">
        <v>11.239999999999998</v>
      </c>
    </row>
    <row r="432" spans="1:3" x14ac:dyDescent="0.25">
      <c r="A432" s="52" t="s">
        <v>1613</v>
      </c>
      <c r="B432" s="138" t="s">
        <v>1614</v>
      </c>
      <c r="C432" s="136">
        <v>6.5999999999999979</v>
      </c>
    </row>
    <row r="433" spans="1:3" x14ac:dyDescent="0.25">
      <c r="A433" s="52" t="s">
        <v>1615</v>
      </c>
      <c r="B433" s="138" t="s">
        <v>1616</v>
      </c>
      <c r="C433" s="136">
        <v>1.77</v>
      </c>
    </row>
    <row r="434" spans="1:3" x14ac:dyDescent="0.25">
      <c r="A434" s="52" t="s">
        <v>1617</v>
      </c>
      <c r="B434" s="138" t="s">
        <v>1618</v>
      </c>
      <c r="C434" s="136">
        <v>4.6500000000000004</v>
      </c>
    </row>
    <row r="435" spans="1:3" x14ac:dyDescent="0.25">
      <c r="A435" s="52" t="s">
        <v>1619</v>
      </c>
      <c r="B435" s="138" t="s">
        <v>1620</v>
      </c>
      <c r="C435" s="136">
        <v>3.1299999999999994</v>
      </c>
    </row>
    <row r="436" spans="1:3" ht="45" x14ac:dyDescent="0.25">
      <c r="A436" s="52" t="s">
        <v>1621</v>
      </c>
      <c r="B436" s="138" t="s">
        <v>1622</v>
      </c>
      <c r="C436" s="136">
        <v>16.749999999999989</v>
      </c>
    </row>
    <row r="437" spans="1:3" x14ac:dyDescent="0.25">
      <c r="A437" s="52" t="s">
        <v>1623</v>
      </c>
      <c r="B437" s="138" t="s">
        <v>1624</v>
      </c>
      <c r="C437" s="136">
        <v>9.0700000000000038</v>
      </c>
    </row>
    <row r="438" spans="1:3" ht="30" x14ac:dyDescent="0.25">
      <c r="A438" s="52" t="s">
        <v>1625</v>
      </c>
      <c r="B438" s="138" t="s">
        <v>1626</v>
      </c>
      <c r="C438" s="136">
        <v>1.3999999999999992</v>
      </c>
    </row>
    <row r="439" spans="1:3" x14ac:dyDescent="0.25">
      <c r="A439" s="52" t="s">
        <v>1627</v>
      </c>
      <c r="B439" s="138" t="s">
        <v>1628</v>
      </c>
      <c r="C439" s="136">
        <v>9.7999999999999989</v>
      </c>
    </row>
    <row r="440" spans="1:3" x14ac:dyDescent="0.25">
      <c r="A440" s="52" t="s">
        <v>1629</v>
      </c>
      <c r="B440" s="138" t="s">
        <v>1630</v>
      </c>
      <c r="C440" s="136">
        <v>1.1299999999999994</v>
      </c>
    </row>
    <row r="441" spans="1:3" x14ac:dyDescent="0.25">
      <c r="A441" s="52" t="s">
        <v>1631</v>
      </c>
      <c r="B441" s="138" t="s">
        <v>1632</v>
      </c>
      <c r="C441" s="136">
        <v>6.5800000000000036</v>
      </c>
    </row>
    <row r="442" spans="1:3" x14ac:dyDescent="0.25">
      <c r="A442" s="52" t="s">
        <v>1633</v>
      </c>
      <c r="B442" s="138" t="s">
        <v>1634</v>
      </c>
      <c r="C442" s="136">
        <v>18.089999999999975</v>
      </c>
    </row>
    <row r="443" spans="1:3" x14ac:dyDescent="0.25">
      <c r="A443" s="52" t="s">
        <v>1635</v>
      </c>
      <c r="B443" s="138" t="s">
        <v>1636</v>
      </c>
      <c r="C443" s="136">
        <v>3.1100000000000017</v>
      </c>
    </row>
    <row r="444" spans="1:3" x14ac:dyDescent="0.25">
      <c r="A444" s="52" t="s">
        <v>1637</v>
      </c>
      <c r="B444" s="138" t="s">
        <v>1638</v>
      </c>
      <c r="C444" s="136">
        <v>11.140000000000002</v>
      </c>
    </row>
    <row r="445" spans="1:3" x14ac:dyDescent="0.25">
      <c r="A445" s="52" t="s">
        <v>1639</v>
      </c>
      <c r="B445" s="138" t="s">
        <v>1640</v>
      </c>
      <c r="C445" s="136">
        <v>26.899999999999981</v>
      </c>
    </row>
    <row r="446" spans="1:3" x14ac:dyDescent="0.25">
      <c r="A446" s="52" t="s">
        <v>1641</v>
      </c>
      <c r="B446" s="138" t="s">
        <v>1642</v>
      </c>
      <c r="C446" s="136">
        <v>1.600000000000001</v>
      </c>
    </row>
    <row r="447" spans="1:3" x14ac:dyDescent="0.25">
      <c r="A447" s="52" t="s">
        <v>1643</v>
      </c>
      <c r="B447" s="138" t="s">
        <v>1644</v>
      </c>
      <c r="C447" s="136">
        <v>0.44999999999999929</v>
      </c>
    </row>
    <row r="448" spans="1:3" x14ac:dyDescent="0.25">
      <c r="A448" s="52" t="s">
        <v>1645</v>
      </c>
      <c r="B448" s="138" t="s">
        <v>1646</v>
      </c>
      <c r="C448" s="136">
        <v>5.9899999999999896</v>
      </c>
    </row>
    <row r="449" spans="1:3" ht="30" x14ac:dyDescent="0.25">
      <c r="A449" s="52" t="s">
        <v>1647</v>
      </c>
      <c r="B449" s="138" t="s">
        <v>1648</v>
      </c>
      <c r="C449" s="136">
        <v>15.330000000000009</v>
      </c>
    </row>
    <row r="450" spans="1:3" x14ac:dyDescent="0.25">
      <c r="A450" s="52" t="s">
        <v>1649</v>
      </c>
      <c r="B450" s="138" t="s">
        <v>1650</v>
      </c>
      <c r="C450" s="136">
        <v>4.2300000000000022</v>
      </c>
    </row>
    <row r="451" spans="1:3" x14ac:dyDescent="0.25">
      <c r="A451" s="52" t="s">
        <v>1651</v>
      </c>
      <c r="B451" s="138" t="s">
        <v>1652</v>
      </c>
      <c r="C451" s="136">
        <v>7.2000000000000028</v>
      </c>
    </row>
    <row r="452" spans="1:3" x14ac:dyDescent="0.25">
      <c r="A452" s="52" t="s">
        <v>1653</v>
      </c>
      <c r="B452" s="138" t="s">
        <v>1654</v>
      </c>
      <c r="C452" s="136">
        <v>6.9600000000000009</v>
      </c>
    </row>
    <row r="453" spans="1:3" x14ac:dyDescent="0.25">
      <c r="A453" s="52" t="s">
        <v>1655</v>
      </c>
      <c r="B453" s="138" t="s">
        <v>1656</v>
      </c>
      <c r="C453" s="136">
        <v>4.5800000000000027</v>
      </c>
    </row>
    <row r="454" spans="1:3" ht="30" x14ac:dyDescent="0.25">
      <c r="A454" s="52" t="s">
        <v>1657</v>
      </c>
      <c r="B454" s="138" t="s">
        <v>1658</v>
      </c>
      <c r="C454" s="136">
        <v>6.2500000000000009</v>
      </c>
    </row>
    <row r="455" spans="1:3" x14ac:dyDescent="0.25">
      <c r="A455" s="52" t="s">
        <v>1659</v>
      </c>
      <c r="B455" s="138" t="s">
        <v>1660</v>
      </c>
      <c r="C455" s="136">
        <v>0.35999999999999976</v>
      </c>
    </row>
    <row r="456" spans="1:3" x14ac:dyDescent="0.25">
      <c r="A456" s="52" t="s">
        <v>1661</v>
      </c>
      <c r="B456" s="138" t="s">
        <v>1662</v>
      </c>
      <c r="C456" s="136">
        <v>6.72</v>
      </c>
    </row>
    <row r="457" spans="1:3" x14ac:dyDescent="0.25">
      <c r="A457" s="52" t="s">
        <v>1663</v>
      </c>
      <c r="B457" s="138" t="s">
        <v>1664</v>
      </c>
      <c r="C457" s="136">
        <v>5.6600000000000019</v>
      </c>
    </row>
    <row r="458" spans="1:3" x14ac:dyDescent="0.25">
      <c r="A458" s="52" t="s">
        <v>1665</v>
      </c>
      <c r="B458" s="138" t="s">
        <v>1666</v>
      </c>
      <c r="C458" s="136">
        <v>3.8900000000000015</v>
      </c>
    </row>
    <row r="459" spans="1:3" x14ac:dyDescent="0.25">
      <c r="A459" s="52" t="s">
        <v>1667</v>
      </c>
      <c r="B459" s="138" t="s">
        <v>1668</v>
      </c>
      <c r="C459" s="136">
        <v>1.8000000000000007</v>
      </c>
    </row>
    <row r="460" spans="1:3" x14ac:dyDescent="0.25">
      <c r="A460" s="52" t="s">
        <v>1669</v>
      </c>
      <c r="B460" s="138" t="s">
        <v>1670</v>
      </c>
      <c r="C460" s="136">
        <v>5.7600000000000033</v>
      </c>
    </row>
    <row r="461" spans="1:3" ht="30" x14ac:dyDescent="0.25">
      <c r="A461" s="52" t="s">
        <v>1671</v>
      </c>
      <c r="B461" s="138" t="s">
        <v>1672</v>
      </c>
      <c r="C461" s="136">
        <v>60.129999999999981</v>
      </c>
    </row>
    <row r="462" spans="1:3" x14ac:dyDescent="0.25">
      <c r="A462" s="52" t="s">
        <v>1673</v>
      </c>
      <c r="B462" s="138" t="s">
        <v>1674</v>
      </c>
      <c r="C462" s="136">
        <v>8.7300000000000022</v>
      </c>
    </row>
    <row r="463" spans="1:3" x14ac:dyDescent="0.25">
      <c r="A463" s="52" t="s">
        <v>1675</v>
      </c>
      <c r="B463" s="138" t="s">
        <v>1676</v>
      </c>
      <c r="C463" s="136">
        <v>0.22999999999999993</v>
      </c>
    </row>
    <row r="464" spans="1:3" x14ac:dyDescent="0.25">
      <c r="A464" s="52" t="s">
        <v>1677</v>
      </c>
      <c r="B464" s="138" t="s">
        <v>1678</v>
      </c>
      <c r="C464" s="136">
        <v>25.95999999999998</v>
      </c>
    </row>
    <row r="465" spans="1:3" x14ac:dyDescent="0.25">
      <c r="A465" s="52" t="s">
        <v>1679</v>
      </c>
      <c r="B465" s="138" t="s">
        <v>1680</v>
      </c>
      <c r="C465" s="136">
        <v>13.550000000000008</v>
      </c>
    </row>
    <row r="466" spans="1:3" x14ac:dyDescent="0.25">
      <c r="A466" s="52" t="s">
        <v>1681</v>
      </c>
      <c r="B466" s="138" t="s">
        <v>1682</v>
      </c>
      <c r="C466" s="136">
        <v>6.1000000000000032</v>
      </c>
    </row>
    <row r="467" spans="1:3" x14ac:dyDescent="0.25">
      <c r="A467" s="52" t="s">
        <v>1683</v>
      </c>
      <c r="B467" s="138" t="s">
        <v>1684</v>
      </c>
      <c r="C467" s="136">
        <v>5.6599999999999984</v>
      </c>
    </row>
    <row r="468" spans="1:3" x14ac:dyDescent="0.25">
      <c r="A468" s="52" t="s">
        <v>1685</v>
      </c>
      <c r="B468" s="138" t="s">
        <v>1686</v>
      </c>
      <c r="C468" s="136">
        <v>0.63999999999999979</v>
      </c>
    </row>
    <row r="469" spans="1:3" x14ac:dyDescent="0.25">
      <c r="A469" s="52" t="s">
        <v>1687</v>
      </c>
      <c r="B469" s="138" t="s">
        <v>1688</v>
      </c>
      <c r="C469" s="136">
        <v>3.7099999999999973</v>
      </c>
    </row>
    <row r="470" spans="1:3" x14ac:dyDescent="0.25">
      <c r="A470" s="52" t="s">
        <v>1689</v>
      </c>
      <c r="B470" s="138" t="s">
        <v>1690</v>
      </c>
      <c r="C470" s="136">
        <v>3.7800000000000016</v>
      </c>
    </row>
    <row r="471" spans="1:3" x14ac:dyDescent="0.25">
      <c r="A471" s="52" t="s">
        <v>1691</v>
      </c>
      <c r="B471" s="138" t="s">
        <v>1692</v>
      </c>
      <c r="C471" s="136">
        <v>2.7600000000000016</v>
      </c>
    </row>
    <row r="472" spans="1:3" x14ac:dyDescent="0.25">
      <c r="A472" s="52" t="s">
        <v>1693</v>
      </c>
      <c r="B472" s="138" t="s">
        <v>1694</v>
      </c>
      <c r="C472" s="136">
        <v>6.999999999999984E-2</v>
      </c>
    </row>
    <row r="473" spans="1:3" x14ac:dyDescent="0.25">
      <c r="A473" s="52" t="s">
        <v>1695</v>
      </c>
      <c r="B473" s="138" t="s">
        <v>1696</v>
      </c>
      <c r="C473" s="136">
        <v>0.71999999999999909</v>
      </c>
    </row>
    <row r="474" spans="1:3" x14ac:dyDescent="0.25">
      <c r="A474" s="52" t="s">
        <v>1697</v>
      </c>
      <c r="B474" s="138" t="s">
        <v>1698</v>
      </c>
      <c r="C474" s="136">
        <v>4.3400000000000007</v>
      </c>
    </row>
    <row r="475" spans="1:3" x14ac:dyDescent="0.25">
      <c r="A475" s="52" t="s">
        <v>1699</v>
      </c>
      <c r="B475" s="138" t="s">
        <v>1700</v>
      </c>
      <c r="C475" s="136">
        <v>7.1700000000000035</v>
      </c>
    </row>
    <row r="476" spans="1:3" x14ac:dyDescent="0.25">
      <c r="A476" s="52" t="s">
        <v>1701</v>
      </c>
      <c r="B476" s="138" t="s">
        <v>1702</v>
      </c>
      <c r="C476" s="136">
        <v>7.1199999999999983</v>
      </c>
    </row>
    <row r="477" spans="1:3" x14ac:dyDescent="0.25">
      <c r="A477" s="52" t="s">
        <v>1703</v>
      </c>
      <c r="B477" s="138" t="s">
        <v>1704</v>
      </c>
      <c r="C477" s="136">
        <v>0.87000000000000055</v>
      </c>
    </row>
    <row r="478" spans="1:3" x14ac:dyDescent="0.25">
      <c r="A478" s="52" t="s">
        <v>1705</v>
      </c>
      <c r="B478" s="138" t="s">
        <v>1706</v>
      </c>
      <c r="C478" s="136">
        <v>0.32000000000000006</v>
      </c>
    </row>
    <row r="479" spans="1:3" x14ac:dyDescent="0.25">
      <c r="A479" s="52" t="s">
        <v>1707</v>
      </c>
      <c r="B479" s="138" t="s">
        <v>1708</v>
      </c>
      <c r="C479" s="136">
        <v>1.819999999999997</v>
      </c>
    </row>
    <row r="480" spans="1:3" ht="30" x14ac:dyDescent="0.25">
      <c r="A480" s="52" t="s">
        <v>1709</v>
      </c>
      <c r="B480" s="138" t="s">
        <v>1710</v>
      </c>
      <c r="C480" s="136">
        <v>0.11999999999999994</v>
      </c>
    </row>
    <row r="481" spans="1:3" x14ac:dyDescent="0.25">
      <c r="A481" s="52" t="s">
        <v>1711</v>
      </c>
      <c r="B481" s="138" t="s">
        <v>1712</v>
      </c>
      <c r="C481" s="136">
        <v>0.13000000000000006</v>
      </c>
    </row>
    <row r="482" spans="1:3" x14ac:dyDescent="0.25">
      <c r="A482" s="52" t="s">
        <v>1713</v>
      </c>
      <c r="B482" s="138" t="s">
        <v>1714</v>
      </c>
      <c r="C482" s="136">
        <v>7.8499999999999925</v>
      </c>
    </row>
    <row r="483" spans="1:3" x14ac:dyDescent="0.25">
      <c r="A483" s="52" t="s">
        <v>1715</v>
      </c>
      <c r="B483" s="138" t="s">
        <v>1716</v>
      </c>
      <c r="C483" s="136">
        <v>6.6200000000000019</v>
      </c>
    </row>
    <row r="484" spans="1:3" x14ac:dyDescent="0.25">
      <c r="A484" s="52" t="s">
        <v>1717</v>
      </c>
      <c r="B484" s="138" t="s">
        <v>1718</v>
      </c>
      <c r="C484" s="136">
        <v>2.0000000000000018E-2</v>
      </c>
    </row>
    <row r="485" spans="1:3" x14ac:dyDescent="0.25">
      <c r="A485" s="52" t="s">
        <v>1719</v>
      </c>
      <c r="B485" s="138" t="s">
        <v>1720</v>
      </c>
      <c r="C485" s="136">
        <v>7.5000000000000036</v>
      </c>
    </row>
    <row r="486" spans="1:3" ht="30" x14ac:dyDescent="0.25">
      <c r="A486" s="52" t="s">
        <v>1721</v>
      </c>
      <c r="B486" s="138" t="s">
        <v>1722</v>
      </c>
      <c r="C486" s="136">
        <v>24.029999999999994</v>
      </c>
    </row>
    <row r="487" spans="1:3" ht="30" x14ac:dyDescent="0.25">
      <c r="A487" s="52" t="s">
        <v>1723</v>
      </c>
      <c r="B487" s="138" t="s">
        <v>1724</v>
      </c>
      <c r="C487" s="136">
        <v>15.809999999999992</v>
      </c>
    </row>
    <row r="488" spans="1:3" x14ac:dyDescent="0.25">
      <c r="A488" s="52" t="s">
        <v>1725</v>
      </c>
      <c r="B488" s="138" t="s">
        <v>1726</v>
      </c>
      <c r="C488" s="136">
        <v>4.4399999999999995</v>
      </c>
    </row>
    <row r="489" spans="1:3" x14ac:dyDescent="0.25">
      <c r="A489" s="52" t="s">
        <v>1727</v>
      </c>
      <c r="B489" s="138" t="s">
        <v>1728</v>
      </c>
      <c r="C489" s="136">
        <v>7.2200000000000042</v>
      </c>
    </row>
    <row r="490" spans="1:3" x14ac:dyDescent="0.25">
      <c r="A490" s="52" t="s">
        <v>1729</v>
      </c>
      <c r="B490" s="138" t="s">
        <v>1730</v>
      </c>
      <c r="C490" s="136">
        <v>3.0400000000000009</v>
      </c>
    </row>
    <row r="491" spans="1:3" x14ac:dyDescent="0.25">
      <c r="A491" s="52" t="s">
        <v>1731</v>
      </c>
      <c r="B491" s="138" t="s">
        <v>1732</v>
      </c>
      <c r="C491" s="136">
        <v>38.909999999999989</v>
      </c>
    </row>
    <row r="492" spans="1:3" x14ac:dyDescent="0.25">
      <c r="A492" s="52" t="s">
        <v>1733</v>
      </c>
      <c r="B492" s="138" t="s">
        <v>1734</v>
      </c>
      <c r="C492" s="136">
        <v>0.19</v>
      </c>
    </row>
    <row r="493" spans="1:3" x14ac:dyDescent="0.25">
      <c r="A493" s="52" t="s">
        <v>1735</v>
      </c>
      <c r="B493" s="138" t="s">
        <v>1736</v>
      </c>
      <c r="C493" s="136">
        <v>1.6999999999999973</v>
      </c>
    </row>
    <row r="494" spans="1:3" x14ac:dyDescent="0.25">
      <c r="A494" s="52" t="s">
        <v>1737</v>
      </c>
      <c r="B494" s="138" t="s">
        <v>1738</v>
      </c>
      <c r="C494" s="136">
        <v>10.12000000000001</v>
      </c>
    </row>
    <row r="495" spans="1:3" x14ac:dyDescent="0.25">
      <c r="A495" s="52" t="s">
        <v>1739</v>
      </c>
      <c r="B495" s="138" t="s">
        <v>1740</v>
      </c>
      <c r="C495" s="136">
        <v>1.5399999999999983</v>
      </c>
    </row>
    <row r="496" spans="1:3" ht="30" x14ac:dyDescent="0.25">
      <c r="A496" s="52" t="s">
        <v>1741</v>
      </c>
      <c r="B496" s="138" t="s">
        <v>1742</v>
      </c>
      <c r="C496" s="136">
        <v>13.339999999999995</v>
      </c>
    </row>
    <row r="497" spans="1:3" x14ac:dyDescent="0.25">
      <c r="A497" s="52" t="s">
        <v>1743</v>
      </c>
      <c r="B497" s="138" t="s">
        <v>1744</v>
      </c>
      <c r="C497" s="136">
        <v>2.0299999999999976</v>
      </c>
    </row>
    <row r="498" spans="1:3" x14ac:dyDescent="0.25">
      <c r="A498" s="52" t="s">
        <v>1745</v>
      </c>
      <c r="B498" s="138" t="s">
        <v>1746</v>
      </c>
      <c r="C498" s="136">
        <v>2.0299999999999994</v>
      </c>
    </row>
    <row r="499" spans="1:3" x14ac:dyDescent="0.25">
      <c r="A499" s="52" t="s">
        <v>1747</v>
      </c>
      <c r="B499" s="138" t="s">
        <v>1748</v>
      </c>
      <c r="C499" s="136">
        <v>4.5900000000000025</v>
      </c>
    </row>
    <row r="500" spans="1:3" x14ac:dyDescent="0.25">
      <c r="A500" s="52" t="s">
        <v>1749</v>
      </c>
      <c r="B500" s="138" t="s">
        <v>1750</v>
      </c>
      <c r="C500" s="136">
        <v>6.4700000000000042</v>
      </c>
    </row>
    <row r="501" spans="1:3" x14ac:dyDescent="0.25">
      <c r="A501" s="52" t="s">
        <v>1751</v>
      </c>
      <c r="B501" s="138" t="s">
        <v>1752</v>
      </c>
      <c r="C501" s="136">
        <v>1.4600000000000009</v>
      </c>
    </row>
    <row r="502" spans="1:3" x14ac:dyDescent="0.25">
      <c r="A502" s="52" t="s">
        <v>1753</v>
      </c>
      <c r="B502" s="138" t="s">
        <v>1754</v>
      </c>
      <c r="C502" s="136">
        <v>2.0300000000000011</v>
      </c>
    </row>
    <row r="503" spans="1:3" x14ac:dyDescent="0.25">
      <c r="A503" s="52" t="s">
        <v>1755</v>
      </c>
      <c r="B503" s="138" t="s">
        <v>1756</v>
      </c>
      <c r="C503" s="136">
        <v>1.8400000000000007</v>
      </c>
    </row>
    <row r="504" spans="1:3" x14ac:dyDescent="0.25">
      <c r="A504" s="52" t="s">
        <v>1757</v>
      </c>
      <c r="B504" s="138" t="s">
        <v>1758</v>
      </c>
      <c r="C504" s="136">
        <v>4.7799999999999914</v>
      </c>
    </row>
    <row r="505" spans="1:3" x14ac:dyDescent="0.25">
      <c r="A505" s="52" t="s">
        <v>1759</v>
      </c>
      <c r="B505" s="138" t="s">
        <v>1760</v>
      </c>
      <c r="C505" s="136">
        <v>3.6500000000000012</v>
      </c>
    </row>
    <row r="506" spans="1:3" x14ac:dyDescent="0.25">
      <c r="A506" s="52" t="s">
        <v>1761</v>
      </c>
      <c r="B506" s="138" t="s">
        <v>1762</v>
      </c>
      <c r="C506" s="136">
        <v>1.8199999999999967</v>
      </c>
    </row>
    <row r="507" spans="1:3" x14ac:dyDescent="0.25">
      <c r="A507" s="52" t="s">
        <v>1763</v>
      </c>
      <c r="B507" s="138" t="s">
        <v>1764</v>
      </c>
      <c r="C507" s="136">
        <v>7.2000000000000046</v>
      </c>
    </row>
    <row r="508" spans="1:3" x14ac:dyDescent="0.25">
      <c r="A508" s="52" t="s">
        <v>1765</v>
      </c>
      <c r="B508" s="138" t="s">
        <v>1766</v>
      </c>
      <c r="C508" s="136">
        <v>2.1700000000000004</v>
      </c>
    </row>
    <row r="509" spans="1:3" x14ac:dyDescent="0.25">
      <c r="A509" s="52" t="s">
        <v>1767</v>
      </c>
      <c r="B509" s="138" t="s">
        <v>1768</v>
      </c>
      <c r="C509" s="136">
        <v>0.47</v>
      </c>
    </row>
    <row r="510" spans="1:3" x14ac:dyDescent="0.25">
      <c r="A510" s="52" t="s">
        <v>1769</v>
      </c>
      <c r="B510" s="138" t="s">
        <v>1770</v>
      </c>
      <c r="C510" s="136">
        <v>5.2599999999999962</v>
      </c>
    </row>
    <row r="511" spans="1:3" x14ac:dyDescent="0.25">
      <c r="A511" s="52" t="s">
        <v>1771</v>
      </c>
      <c r="B511" s="138" t="s">
        <v>1772</v>
      </c>
      <c r="C511" s="136">
        <v>12.400000000000006</v>
      </c>
    </row>
    <row r="512" spans="1:3" x14ac:dyDescent="0.25">
      <c r="A512" s="52" t="s">
        <v>1773</v>
      </c>
      <c r="B512" s="138" t="s">
        <v>1774</v>
      </c>
      <c r="C512" s="136">
        <v>7.0000000000000062E-2</v>
      </c>
    </row>
    <row r="513" spans="1:3" x14ac:dyDescent="0.25">
      <c r="A513" s="52" t="s">
        <v>1775</v>
      </c>
      <c r="B513" s="138" t="s">
        <v>1776</v>
      </c>
      <c r="C513" s="136">
        <v>3.2</v>
      </c>
    </row>
    <row r="514" spans="1:3" x14ac:dyDescent="0.25">
      <c r="A514" s="52" t="s">
        <v>1777</v>
      </c>
      <c r="B514" s="138" t="s">
        <v>1778</v>
      </c>
      <c r="C514" s="136">
        <v>4.3000000000000016</v>
      </c>
    </row>
    <row r="515" spans="1:3" x14ac:dyDescent="0.25">
      <c r="A515" s="52" t="s">
        <v>1779</v>
      </c>
      <c r="B515" s="138" t="s">
        <v>1780</v>
      </c>
      <c r="C515" s="136">
        <v>2.4300000000000006</v>
      </c>
    </row>
    <row r="516" spans="1:3" x14ac:dyDescent="0.25">
      <c r="A516" s="52" t="s">
        <v>1781</v>
      </c>
      <c r="B516" s="138" t="s">
        <v>1782</v>
      </c>
      <c r="C516" s="136">
        <v>12.470000000000006</v>
      </c>
    </row>
    <row r="517" spans="1:3" x14ac:dyDescent="0.25">
      <c r="A517" s="52" t="s">
        <v>1783</v>
      </c>
      <c r="B517" s="138" t="s">
        <v>1784</v>
      </c>
      <c r="C517" s="136">
        <v>9.5100000000000033</v>
      </c>
    </row>
    <row r="518" spans="1:3" x14ac:dyDescent="0.25">
      <c r="A518" s="52" t="s">
        <v>1785</v>
      </c>
      <c r="B518" s="138" t="s">
        <v>1786</v>
      </c>
      <c r="C518" s="136">
        <v>8.0000000000000018</v>
      </c>
    </row>
    <row r="519" spans="1:3" x14ac:dyDescent="0.25">
      <c r="A519" s="52" t="s">
        <v>1787</v>
      </c>
      <c r="B519" s="138" t="s">
        <v>1788</v>
      </c>
      <c r="C519" s="136">
        <v>1.7299999999999998</v>
      </c>
    </row>
    <row r="520" spans="1:3" x14ac:dyDescent="0.25">
      <c r="A520" s="52" t="s">
        <v>1789</v>
      </c>
      <c r="B520" s="138" t="s">
        <v>1790</v>
      </c>
      <c r="C520" s="136">
        <v>4.5300000000000011</v>
      </c>
    </row>
    <row r="521" spans="1:3" x14ac:dyDescent="0.25">
      <c r="A521" s="52" t="s">
        <v>1791</v>
      </c>
      <c r="B521" s="138" t="s">
        <v>1792</v>
      </c>
      <c r="C521" s="136">
        <v>8.1500000000000021</v>
      </c>
    </row>
    <row r="522" spans="1:3" x14ac:dyDescent="0.25">
      <c r="A522" s="52" t="s">
        <v>1793</v>
      </c>
      <c r="B522" s="138" t="s">
        <v>1794</v>
      </c>
      <c r="C522" s="136">
        <v>10.080000000000005</v>
      </c>
    </row>
    <row r="523" spans="1:3" ht="30" x14ac:dyDescent="0.25">
      <c r="A523" s="52" t="s">
        <v>1795</v>
      </c>
      <c r="B523" s="138" t="s">
        <v>1796</v>
      </c>
      <c r="C523" s="136">
        <v>4.6699999999999964</v>
      </c>
    </row>
    <row r="524" spans="1:3" x14ac:dyDescent="0.25">
      <c r="A524" s="52" t="s">
        <v>1797</v>
      </c>
      <c r="B524" s="138" t="s">
        <v>1798</v>
      </c>
      <c r="C524" s="136">
        <v>0.83999999999999864</v>
      </c>
    </row>
    <row r="525" spans="1:3" x14ac:dyDescent="0.25">
      <c r="A525" s="52" t="s">
        <v>1799</v>
      </c>
      <c r="B525" s="138" t="s">
        <v>1800</v>
      </c>
      <c r="C525" s="136">
        <v>16.340000000000011</v>
      </c>
    </row>
    <row r="526" spans="1:3" ht="30" x14ac:dyDescent="0.25">
      <c r="A526" s="52" t="s">
        <v>1801</v>
      </c>
      <c r="B526" s="138" t="s">
        <v>1802</v>
      </c>
      <c r="C526" s="136">
        <v>6.7800000000000011</v>
      </c>
    </row>
    <row r="527" spans="1:3" x14ac:dyDescent="0.25">
      <c r="A527" s="52" t="s">
        <v>1803</v>
      </c>
      <c r="B527" s="138" t="s">
        <v>1804</v>
      </c>
      <c r="C527" s="136">
        <v>0.61000000000000054</v>
      </c>
    </row>
    <row r="528" spans="1:3" x14ac:dyDescent="0.25">
      <c r="A528" s="52" t="s">
        <v>1805</v>
      </c>
      <c r="B528" s="138" t="s">
        <v>1806</v>
      </c>
      <c r="C528" s="136">
        <v>1.21</v>
      </c>
    </row>
    <row r="529" spans="1:3" ht="30" x14ac:dyDescent="0.25">
      <c r="A529" s="52" t="s">
        <v>1807</v>
      </c>
      <c r="B529" s="138" t="s">
        <v>1808</v>
      </c>
      <c r="C529" s="136">
        <v>5.2399999999999975</v>
      </c>
    </row>
    <row r="530" spans="1:3" x14ac:dyDescent="0.25">
      <c r="A530" s="52" t="s">
        <v>1809</v>
      </c>
      <c r="B530" s="138" t="s">
        <v>1810</v>
      </c>
      <c r="C530" s="136">
        <v>3.3000000000000016</v>
      </c>
    </row>
    <row r="531" spans="1:3" x14ac:dyDescent="0.25">
      <c r="A531" s="52" t="s">
        <v>1811</v>
      </c>
      <c r="B531" s="138" t="s">
        <v>1812</v>
      </c>
      <c r="C531" s="136">
        <v>2.2200000000000006</v>
      </c>
    </row>
    <row r="532" spans="1:3" ht="30" x14ac:dyDescent="0.25">
      <c r="A532" s="52" t="s">
        <v>1813</v>
      </c>
      <c r="B532" s="138" t="s">
        <v>1814</v>
      </c>
      <c r="C532" s="136">
        <v>4.0500000000000007</v>
      </c>
    </row>
    <row r="533" spans="1:3" x14ac:dyDescent="0.25">
      <c r="A533" s="52" t="s">
        <v>1815</v>
      </c>
      <c r="B533" s="138" t="s">
        <v>1816</v>
      </c>
      <c r="C533" s="136">
        <v>5.6800000000000024</v>
      </c>
    </row>
    <row r="534" spans="1:3" x14ac:dyDescent="0.25">
      <c r="A534" s="52" t="s">
        <v>1817</v>
      </c>
      <c r="B534" s="138" t="s">
        <v>1818</v>
      </c>
      <c r="C534" s="136">
        <v>10.129999999999999</v>
      </c>
    </row>
    <row r="535" spans="1:3" x14ac:dyDescent="0.25">
      <c r="A535" s="52" t="s">
        <v>1819</v>
      </c>
      <c r="B535" s="138" t="s">
        <v>1820</v>
      </c>
      <c r="C535" s="136">
        <v>0.83999999999999952</v>
      </c>
    </row>
    <row r="536" spans="1:3" x14ac:dyDescent="0.25">
      <c r="A536" s="52" t="s">
        <v>1821</v>
      </c>
      <c r="B536" s="138" t="s">
        <v>1822</v>
      </c>
      <c r="C536" s="136">
        <v>3.66</v>
      </c>
    </row>
    <row r="537" spans="1:3" x14ac:dyDescent="0.25">
      <c r="A537" s="52" t="s">
        <v>1823</v>
      </c>
      <c r="B537" s="138" t="s">
        <v>1824</v>
      </c>
      <c r="C537" s="136">
        <v>2.9300000000000019</v>
      </c>
    </row>
    <row r="538" spans="1:3" x14ac:dyDescent="0.25">
      <c r="A538" s="52" t="s">
        <v>1825</v>
      </c>
      <c r="B538" s="138" t="s">
        <v>1826</v>
      </c>
      <c r="C538" s="136">
        <v>9.9999999999999867E-2</v>
      </c>
    </row>
    <row r="539" spans="1:3" x14ac:dyDescent="0.25">
      <c r="A539" s="52" t="s">
        <v>1827</v>
      </c>
      <c r="B539" s="138" t="s">
        <v>1828</v>
      </c>
      <c r="C539" s="136">
        <v>0.92999999999999972</v>
      </c>
    </row>
    <row r="540" spans="1:3" x14ac:dyDescent="0.25">
      <c r="A540" s="52" t="s">
        <v>1829</v>
      </c>
      <c r="B540" s="138" t="s">
        <v>1830</v>
      </c>
      <c r="C540" s="136">
        <v>2.9900000000000015</v>
      </c>
    </row>
    <row r="541" spans="1:3" x14ac:dyDescent="0.25">
      <c r="A541" s="52" t="s">
        <v>1831</v>
      </c>
      <c r="B541" s="138" t="s">
        <v>1832</v>
      </c>
      <c r="C541" s="136">
        <v>3.5700000000000016</v>
      </c>
    </row>
    <row r="542" spans="1:3" x14ac:dyDescent="0.25">
      <c r="A542" s="52" t="s">
        <v>1833</v>
      </c>
      <c r="B542" s="138" t="s">
        <v>1834</v>
      </c>
      <c r="C542" s="136">
        <v>5.0199999999999996</v>
      </c>
    </row>
    <row r="543" spans="1:3" x14ac:dyDescent="0.25">
      <c r="A543" s="52" t="s">
        <v>1835</v>
      </c>
      <c r="B543" s="138" t="s">
        <v>1836</v>
      </c>
      <c r="C543" s="136">
        <v>28.619999999999987</v>
      </c>
    </row>
    <row r="544" spans="1:3" x14ac:dyDescent="0.25">
      <c r="A544" s="52" t="s">
        <v>1837</v>
      </c>
      <c r="B544" s="138" t="s">
        <v>1838</v>
      </c>
      <c r="C544" s="136">
        <v>2.2600000000000016</v>
      </c>
    </row>
    <row r="545" spans="1:3" x14ac:dyDescent="0.25">
      <c r="A545" s="52" t="s">
        <v>1839</v>
      </c>
      <c r="B545" s="138" t="s">
        <v>1840</v>
      </c>
      <c r="C545" s="136">
        <v>4.9600000000000009</v>
      </c>
    </row>
    <row r="546" spans="1:3" x14ac:dyDescent="0.25">
      <c r="A546" s="52" t="s">
        <v>1841</v>
      </c>
      <c r="B546" s="138" t="s">
        <v>1842</v>
      </c>
      <c r="C546" s="136">
        <v>2.8000000000000007</v>
      </c>
    </row>
    <row r="547" spans="1:3" x14ac:dyDescent="0.25">
      <c r="A547" s="52" t="s">
        <v>1843</v>
      </c>
      <c r="B547" s="138" t="s">
        <v>1844</v>
      </c>
      <c r="C547" s="136">
        <v>0.59999999999999964</v>
      </c>
    </row>
    <row r="548" spans="1:3" x14ac:dyDescent="0.25">
      <c r="A548" s="52" t="s">
        <v>1845</v>
      </c>
      <c r="B548" s="138" t="s">
        <v>1846</v>
      </c>
      <c r="C548" s="136">
        <v>2.5800000000000005</v>
      </c>
    </row>
    <row r="549" spans="1:3" x14ac:dyDescent="0.25">
      <c r="A549" s="52" t="s">
        <v>1847</v>
      </c>
      <c r="B549" s="138" t="s">
        <v>1848</v>
      </c>
      <c r="C549" s="136">
        <v>6.1000000000000005</v>
      </c>
    </row>
    <row r="550" spans="1:3" x14ac:dyDescent="0.25">
      <c r="A550" s="52" t="s">
        <v>1849</v>
      </c>
      <c r="B550" s="138" t="s">
        <v>1850</v>
      </c>
      <c r="C550" s="136">
        <v>0.95999999999999852</v>
      </c>
    </row>
    <row r="551" spans="1:3" x14ac:dyDescent="0.25">
      <c r="A551" s="52" t="s">
        <v>1851</v>
      </c>
      <c r="B551" s="138" t="s">
        <v>1852</v>
      </c>
      <c r="C551" s="136">
        <v>22.270000000000007</v>
      </c>
    </row>
    <row r="552" spans="1:3" x14ac:dyDescent="0.25">
      <c r="A552" s="52" t="s">
        <v>1853</v>
      </c>
      <c r="B552" s="138" t="s">
        <v>1854</v>
      </c>
      <c r="C552" s="136">
        <v>5.3900000000000023</v>
      </c>
    </row>
    <row r="553" spans="1:3" x14ac:dyDescent="0.25">
      <c r="A553" s="52" t="s">
        <v>1855</v>
      </c>
      <c r="B553" s="138" t="s">
        <v>1856</v>
      </c>
      <c r="C553" s="136">
        <v>0.14000000000000007</v>
      </c>
    </row>
    <row r="554" spans="1:3" ht="30" x14ac:dyDescent="0.25">
      <c r="A554" s="52" t="s">
        <v>1857</v>
      </c>
      <c r="B554" s="138" t="s">
        <v>1858</v>
      </c>
      <c r="C554" s="136">
        <v>5.6600000000000019</v>
      </c>
    </row>
    <row r="555" spans="1:3" x14ac:dyDescent="0.25">
      <c r="A555" s="52" t="s">
        <v>1859</v>
      </c>
      <c r="B555" s="138" t="s">
        <v>1860</v>
      </c>
      <c r="C555" s="136">
        <v>3.3100000000000014</v>
      </c>
    </row>
    <row r="556" spans="1:3" x14ac:dyDescent="0.25">
      <c r="A556" s="52" t="s">
        <v>1861</v>
      </c>
      <c r="B556" s="138" t="s">
        <v>1862</v>
      </c>
      <c r="C556" s="136">
        <v>6.1000000000000032</v>
      </c>
    </row>
    <row r="557" spans="1:3" x14ac:dyDescent="0.25">
      <c r="A557" s="52" t="s">
        <v>1863</v>
      </c>
      <c r="B557" s="138" t="s">
        <v>1864</v>
      </c>
      <c r="C557" s="136">
        <v>5.7299999999999986</v>
      </c>
    </row>
    <row r="558" spans="1:3" x14ac:dyDescent="0.25">
      <c r="A558" s="52" t="s">
        <v>1865</v>
      </c>
      <c r="B558" s="138" t="s">
        <v>1866</v>
      </c>
      <c r="C558" s="136">
        <v>7.7100000000000026</v>
      </c>
    </row>
    <row r="559" spans="1:3" x14ac:dyDescent="0.25">
      <c r="A559" s="52" t="s">
        <v>1867</v>
      </c>
      <c r="B559" s="138" t="s">
        <v>1868</v>
      </c>
      <c r="C559" s="136">
        <v>1.5800000000000007</v>
      </c>
    </row>
    <row r="560" spans="1:3" ht="30" x14ac:dyDescent="0.25">
      <c r="A560" s="52" t="s">
        <v>1869</v>
      </c>
      <c r="B560" s="138" t="s">
        <v>1870</v>
      </c>
      <c r="C560" s="136">
        <v>1.9400000000000011</v>
      </c>
    </row>
    <row r="561" spans="1:3" ht="30" x14ac:dyDescent="0.25">
      <c r="A561" s="52" t="s">
        <v>1871</v>
      </c>
      <c r="B561" s="138" t="s">
        <v>1872</v>
      </c>
      <c r="C561" s="136">
        <v>19.970000000000017</v>
      </c>
    </row>
    <row r="562" spans="1:3" x14ac:dyDescent="0.25">
      <c r="A562" s="52" t="s">
        <v>1873</v>
      </c>
      <c r="B562" s="138" t="s">
        <v>1874</v>
      </c>
      <c r="C562" s="136">
        <v>0.79</v>
      </c>
    </row>
    <row r="563" spans="1:3" x14ac:dyDescent="0.25">
      <c r="A563" s="52" t="s">
        <v>1875</v>
      </c>
      <c r="B563" s="138" t="s">
        <v>1876</v>
      </c>
      <c r="C563" s="136">
        <v>7.5600000000000058</v>
      </c>
    </row>
    <row r="564" spans="1:3" x14ac:dyDescent="0.25">
      <c r="A564" s="52" t="s">
        <v>1877</v>
      </c>
      <c r="B564" s="138" t="s">
        <v>1878</v>
      </c>
      <c r="C564" s="136">
        <v>35.109999999999985</v>
      </c>
    </row>
    <row r="565" spans="1:3" x14ac:dyDescent="0.25">
      <c r="A565" s="52" t="s">
        <v>1879</v>
      </c>
      <c r="B565" s="138" t="s">
        <v>1880</v>
      </c>
      <c r="C565" s="136">
        <v>9.1800000000000015</v>
      </c>
    </row>
    <row r="566" spans="1:3" x14ac:dyDescent="0.25">
      <c r="A566" s="52" t="s">
        <v>1881</v>
      </c>
      <c r="B566" s="138" t="s">
        <v>1882</v>
      </c>
      <c r="C566" s="136">
        <v>5.6200000000000028</v>
      </c>
    </row>
    <row r="567" spans="1:3" x14ac:dyDescent="0.25">
      <c r="A567" s="52" t="s">
        <v>1883</v>
      </c>
      <c r="B567" s="138" t="s">
        <v>1884</v>
      </c>
      <c r="C567" s="136">
        <v>2.640000000000001</v>
      </c>
    </row>
    <row r="568" spans="1:3" x14ac:dyDescent="0.25">
      <c r="A568" s="52" t="s">
        <v>1885</v>
      </c>
      <c r="B568" s="138" t="s">
        <v>1886</v>
      </c>
      <c r="C568" s="136">
        <v>5.8800000000000043</v>
      </c>
    </row>
    <row r="569" spans="1:3" x14ac:dyDescent="0.25">
      <c r="A569" s="52" t="s">
        <v>1887</v>
      </c>
      <c r="B569" s="138" t="s">
        <v>1888</v>
      </c>
      <c r="C569" s="136">
        <v>0.3199999999999994</v>
      </c>
    </row>
    <row r="570" spans="1:3" ht="30" x14ac:dyDescent="0.25">
      <c r="A570" s="52" t="s">
        <v>1889</v>
      </c>
      <c r="B570" s="138" t="s">
        <v>1890</v>
      </c>
      <c r="C570" s="136">
        <v>6.0500000000000034</v>
      </c>
    </row>
    <row r="571" spans="1:3" x14ac:dyDescent="0.25">
      <c r="A571" s="52" t="s">
        <v>1891</v>
      </c>
      <c r="B571" s="138" t="s">
        <v>1892</v>
      </c>
      <c r="C571" s="136">
        <v>2.0000000000000004E-2</v>
      </c>
    </row>
    <row r="572" spans="1:3" ht="30" x14ac:dyDescent="0.25">
      <c r="A572" s="52" t="s">
        <v>1893</v>
      </c>
      <c r="B572" s="138" t="s">
        <v>1894</v>
      </c>
      <c r="C572" s="136">
        <v>2.7300000000000022</v>
      </c>
    </row>
    <row r="573" spans="1:3" x14ac:dyDescent="0.25">
      <c r="A573" s="52" t="s">
        <v>1895</v>
      </c>
      <c r="B573" s="138" t="s">
        <v>1896</v>
      </c>
      <c r="C573" s="136">
        <v>7.6700000000000044</v>
      </c>
    </row>
    <row r="574" spans="1:3" x14ac:dyDescent="0.25">
      <c r="A574" s="52" t="s">
        <v>1897</v>
      </c>
      <c r="B574" s="138" t="s">
        <v>1898</v>
      </c>
      <c r="C574" s="136">
        <v>13.29000000000001</v>
      </c>
    </row>
    <row r="575" spans="1:3" x14ac:dyDescent="0.25">
      <c r="A575" s="52" t="s">
        <v>1899</v>
      </c>
      <c r="B575" s="138" t="s">
        <v>1900</v>
      </c>
      <c r="C575" s="136">
        <v>8.8600000000000048</v>
      </c>
    </row>
    <row r="576" spans="1:3" x14ac:dyDescent="0.25">
      <c r="A576" s="52" t="s">
        <v>1901</v>
      </c>
      <c r="B576" s="138" t="s">
        <v>1902</v>
      </c>
      <c r="C576" s="136">
        <v>2.9199999999999995</v>
      </c>
    </row>
    <row r="577" spans="1:3" x14ac:dyDescent="0.25">
      <c r="A577" s="52" t="s">
        <v>1903</v>
      </c>
      <c r="B577" s="138" t="s">
        <v>1904</v>
      </c>
      <c r="C577" s="136">
        <v>109.38</v>
      </c>
    </row>
    <row r="578" spans="1:3" x14ac:dyDescent="0.25">
      <c r="A578" s="52" t="s">
        <v>1905</v>
      </c>
      <c r="B578" s="138" t="s">
        <v>1906</v>
      </c>
      <c r="C578" s="136">
        <v>0.69000000000000017</v>
      </c>
    </row>
    <row r="579" spans="1:3" x14ac:dyDescent="0.25">
      <c r="A579" s="52" t="s">
        <v>1907</v>
      </c>
      <c r="B579" s="138" t="s">
        <v>1908</v>
      </c>
      <c r="C579" s="136">
        <v>0.54000000000000026</v>
      </c>
    </row>
    <row r="580" spans="1:3" x14ac:dyDescent="0.25">
      <c r="A580" s="52" t="s">
        <v>1909</v>
      </c>
      <c r="B580" s="138" t="s">
        <v>1910</v>
      </c>
      <c r="C580" s="136">
        <v>11.649999999999991</v>
      </c>
    </row>
    <row r="581" spans="1:3" x14ac:dyDescent="0.25">
      <c r="A581" s="52" t="s">
        <v>1911</v>
      </c>
      <c r="B581" s="138" t="s">
        <v>1912</v>
      </c>
      <c r="C581" s="136">
        <v>15.160000000000002</v>
      </c>
    </row>
    <row r="582" spans="1:3" ht="30" x14ac:dyDescent="0.25">
      <c r="A582" s="52" t="s">
        <v>1913</v>
      </c>
      <c r="B582" s="138" t="s">
        <v>1914</v>
      </c>
      <c r="C582" s="136">
        <v>5.5799999999999965</v>
      </c>
    </row>
    <row r="583" spans="1:3" x14ac:dyDescent="0.25">
      <c r="A583" s="52" t="s">
        <v>1915</v>
      </c>
      <c r="B583" s="138" t="s">
        <v>1916</v>
      </c>
      <c r="C583" s="136">
        <v>6.9600000000000026</v>
      </c>
    </row>
    <row r="584" spans="1:3" ht="30" x14ac:dyDescent="0.25">
      <c r="A584" s="52" t="s">
        <v>1917</v>
      </c>
      <c r="B584" s="138" t="s">
        <v>1918</v>
      </c>
      <c r="C584" s="136">
        <v>11.540000000000006</v>
      </c>
    </row>
    <row r="585" spans="1:3" x14ac:dyDescent="0.25">
      <c r="A585" s="52" t="s">
        <v>1919</v>
      </c>
      <c r="B585" s="138" t="s">
        <v>1920</v>
      </c>
      <c r="C585" s="136">
        <v>0.25000000000000022</v>
      </c>
    </row>
    <row r="586" spans="1:3" x14ac:dyDescent="0.25">
      <c r="A586" s="52" t="s">
        <v>1921</v>
      </c>
      <c r="B586" s="138" t="s">
        <v>1922</v>
      </c>
      <c r="C586" s="136">
        <v>30.990000000000002</v>
      </c>
    </row>
    <row r="587" spans="1:3" x14ac:dyDescent="0.25">
      <c r="A587" s="52" t="s">
        <v>1923</v>
      </c>
      <c r="B587" s="138" t="s">
        <v>1924</v>
      </c>
      <c r="C587" s="136">
        <v>10.560000000000002</v>
      </c>
    </row>
    <row r="588" spans="1:3" x14ac:dyDescent="0.25">
      <c r="A588" s="52" t="s">
        <v>1925</v>
      </c>
      <c r="B588" s="138" t="s">
        <v>1926</v>
      </c>
      <c r="C588" s="136">
        <v>6.6000000000000032</v>
      </c>
    </row>
    <row r="589" spans="1:3" x14ac:dyDescent="0.25">
      <c r="A589" s="52" t="s">
        <v>1927</v>
      </c>
      <c r="B589" s="138" t="s">
        <v>1928</v>
      </c>
      <c r="C589" s="136">
        <v>3.4200000000000017</v>
      </c>
    </row>
    <row r="590" spans="1:3" ht="45" x14ac:dyDescent="0.25">
      <c r="A590" s="52" t="s">
        <v>1929</v>
      </c>
      <c r="B590" s="138" t="s">
        <v>1930</v>
      </c>
      <c r="C590" s="136">
        <v>0.99999999999999956</v>
      </c>
    </row>
    <row r="591" spans="1:3" x14ac:dyDescent="0.25">
      <c r="A591" s="52" t="s">
        <v>1931</v>
      </c>
      <c r="B591" s="138" t="s">
        <v>1932</v>
      </c>
      <c r="C591" s="136">
        <v>0.34000000000000008</v>
      </c>
    </row>
    <row r="592" spans="1:3" x14ac:dyDescent="0.25">
      <c r="A592" s="52" t="s">
        <v>1933</v>
      </c>
      <c r="B592" s="138" t="s">
        <v>1934</v>
      </c>
      <c r="C592" s="136">
        <v>0.20999999999999969</v>
      </c>
    </row>
    <row r="593" spans="1:3" x14ac:dyDescent="0.25">
      <c r="A593" s="52" t="s">
        <v>1935</v>
      </c>
      <c r="B593" s="138" t="s">
        <v>1936</v>
      </c>
      <c r="C593" s="136">
        <v>9.019999999999996</v>
      </c>
    </row>
    <row r="594" spans="1:3" ht="30" x14ac:dyDescent="0.25">
      <c r="A594" s="52" t="s">
        <v>1937</v>
      </c>
      <c r="B594" s="138" t="s">
        <v>1938</v>
      </c>
      <c r="C594" s="136">
        <v>15.06</v>
      </c>
    </row>
    <row r="595" spans="1:3" x14ac:dyDescent="0.25">
      <c r="A595" s="52" t="s">
        <v>1939</v>
      </c>
      <c r="B595" s="138" t="s">
        <v>1940</v>
      </c>
      <c r="C595" s="136">
        <v>5.9500000000000037</v>
      </c>
    </row>
    <row r="596" spans="1:3" x14ac:dyDescent="0.25">
      <c r="A596" s="52" t="s">
        <v>1941</v>
      </c>
      <c r="B596" s="138" t="s">
        <v>1942</v>
      </c>
      <c r="C596" s="136">
        <v>1.7599999999999996</v>
      </c>
    </row>
    <row r="597" spans="1:3" x14ac:dyDescent="0.25">
      <c r="A597" s="52" t="s">
        <v>1943</v>
      </c>
      <c r="B597" s="138" t="s">
        <v>1944</v>
      </c>
      <c r="C597" s="136">
        <v>12.799999999999994</v>
      </c>
    </row>
    <row r="598" spans="1:3" x14ac:dyDescent="0.25">
      <c r="A598" s="52" t="s">
        <v>1945</v>
      </c>
      <c r="B598" s="138" t="s">
        <v>1946</v>
      </c>
      <c r="C598" s="136">
        <v>17.840000000000003</v>
      </c>
    </row>
    <row r="599" spans="1:3" x14ac:dyDescent="0.25">
      <c r="A599" s="52" t="s">
        <v>1947</v>
      </c>
      <c r="B599" s="138" t="s">
        <v>1948</v>
      </c>
      <c r="C599" s="136">
        <v>4.1000000000000014</v>
      </c>
    </row>
    <row r="600" spans="1:3" x14ac:dyDescent="0.25">
      <c r="A600" s="52" t="s">
        <v>1949</v>
      </c>
      <c r="B600" s="138" t="s">
        <v>1950</v>
      </c>
      <c r="C600" s="136">
        <v>7.3700000000000028</v>
      </c>
    </row>
    <row r="601" spans="1:3" x14ac:dyDescent="0.25">
      <c r="A601" s="52" t="s">
        <v>1951</v>
      </c>
      <c r="B601" s="138" t="s">
        <v>1952</v>
      </c>
      <c r="C601" s="136">
        <v>7.8400000000000016</v>
      </c>
    </row>
    <row r="602" spans="1:3" x14ac:dyDescent="0.25">
      <c r="A602" s="52" t="s">
        <v>1953</v>
      </c>
      <c r="B602" s="138" t="s">
        <v>1954</v>
      </c>
      <c r="C602" s="136">
        <v>2.0700000000000025</v>
      </c>
    </row>
    <row r="603" spans="1:3" x14ac:dyDescent="0.25">
      <c r="A603" s="52" t="s">
        <v>1955</v>
      </c>
      <c r="B603" s="138" t="s">
        <v>1956</v>
      </c>
      <c r="C603" s="136">
        <v>5.0900000000000025</v>
      </c>
    </row>
    <row r="604" spans="1:3" x14ac:dyDescent="0.25">
      <c r="A604" s="52" t="s">
        <v>1957</v>
      </c>
      <c r="B604" s="138" t="s">
        <v>1958</v>
      </c>
      <c r="C604" s="136">
        <v>1.6399999999999979</v>
      </c>
    </row>
    <row r="605" spans="1:3" x14ac:dyDescent="0.25">
      <c r="A605" s="52" t="s">
        <v>1959</v>
      </c>
      <c r="B605" s="138" t="s">
        <v>1960</v>
      </c>
      <c r="C605" s="136">
        <v>7.3800000000000034</v>
      </c>
    </row>
    <row r="606" spans="1:3" x14ac:dyDescent="0.25">
      <c r="A606" s="52" t="s">
        <v>1961</v>
      </c>
      <c r="B606" s="138" t="s">
        <v>1962</v>
      </c>
      <c r="C606" s="136">
        <v>2.75</v>
      </c>
    </row>
    <row r="607" spans="1:3" x14ac:dyDescent="0.25">
      <c r="A607" s="52" t="s">
        <v>1963</v>
      </c>
      <c r="B607" s="138" t="s">
        <v>1964</v>
      </c>
      <c r="C607" s="136">
        <v>3.1900000000000008</v>
      </c>
    </row>
    <row r="608" spans="1:3" x14ac:dyDescent="0.25">
      <c r="A608" s="52" t="s">
        <v>1965</v>
      </c>
      <c r="B608" s="138" t="s">
        <v>1966</v>
      </c>
      <c r="C608" s="136">
        <v>8.0900000000000034</v>
      </c>
    </row>
    <row r="609" spans="1:3" x14ac:dyDescent="0.25">
      <c r="A609" s="52" t="s">
        <v>1967</v>
      </c>
      <c r="B609" s="138" t="s">
        <v>1968</v>
      </c>
      <c r="C609" s="136">
        <v>5.6700000000000008</v>
      </c>
    </row>
    <row r="610" spans="1:3" x14ac:dyDescent="0.25">
      <c r="A610" s="52" t="s">
        <v>1969</v>
      </c>
      <c r="B610" s="138" t="s">
        <v>1970</v>
      </c>
      <c r="C610" s="136">
        <v>1.6899999999999991</v>
      </c>
    </row>
    <row r="611" spans="1:3" ht="30" x14ac:dyDescent="0.25">
      <c r="A611" s="52" t="s">
        <v>1971</v>
      </c>
      <c r="B611" s="138" t="s">
        <v>1972</v>
      </c>
      <c r="C611" s="136">
        <v>43.549999999999983</v>
      </c>
    </row>
    <row r="612" spans="1:3" x14ac:dyDescent="0.25">
      <c r="A612" s="52" t="s">
        <v>1973</v>
      </c>
      <c r="B612" s="138" t="s">
        <v>1974</v>
      </c>
      <c r="C612" s="136">
        <v>4.0200000000000031</v>
      </c>
    </row>
    <row r="613" spans="1:3" x14ac:dyDescent="0.25">
      <c r="A613" s="52" t="s">
        <v>1975</v>
      </c>
      <c r="B613" s="138" t="s">
        <v>1976</v>
      </c>
      <c r="C613" s="136">
        <v>11.680000000000009</v>
      </c>
    </row>
    <row r="614" spans="1:3" x14ac:dyDescent="0.25">
      <c r="A614" s="52" t="s">
        <v>1977</v>
      </c>
      <c r="B614" s="138" t="s">
        <v>1978</v>
      </c>
      <c r="C614" s="136">
        <v>4.8899999999999952</v>
      </c>
    </row>
    <row r="615" spans="1:3" ht="30" x14ac:dyDescent="0.25">
      <c r="A615" s="52" t="s">
        <v>1979</v>
      </c>
      <c r="B615" s="138" t="s">
        <v>1980</v>
      </c>
      <c r="C615" s="136">
        <v>0.95999999999999885</v>
      </c>
    </row>
    <row r="616" spans="1:3" x14ac:dyDescent="0.25">
      <c r="A616" s="52" t="s">
        <v>1981</v>
      </c>
      <c r="B616" s="138" t="s">
        <v>1982</v>
      </c>
      <c r="C616" s="136">
        <v>2.7900000000000018</v>
      </c>
    </row>
    <row r="617" spans="1:3" x14ac:dyDescent="0.25">
      <c r="A617" s="52" t="s">
        <v>1983</v>
      </c>
      <c r="B617" s="138" t="s">
        <v>1984</v>
      </c>
      <c r="C617" s="136">
        <v>5.7000000000000011</v>
      </c>
    </row>
    <row r="618" spans="1:3" x14ac:dyDescent="0.25">
      <c r="A618" s="52" t="s">
        <v>1985</v>
      </c>
      <c r="B618" s="138" t="s">
        <v>1986</v>
      </c>
      <c r="C618" s="136">
        <v>0.8899999999999999</v>
      </c>
    </row>
    <row r="619" spans="1:3" x14ac:dyDescent="0.25">
      <c r="A619" s="52" t="s">
        <v>1987</v>
      </c>
      <c r="B619" s="138" t="s">
        <v>1988</v>
      </c>
      <c r="C619" s="136">
        <v>9.7100000000000044</v>
      </c>
    </row>
    <row r="620" spans="1:3" x14ac:dyDescent="0.25">
      <c r="A620" s="52" t="s">
        <v>1989</v>
      </c>
      <c r="B620" s="138" t="s">
        <v>1990</v>
      </c>
      <c r="C620" s="136">
        <v>6.1000000000000032</v>
      </c>
    </row>
    <row r="621" spans="1:3" ht="30" x14ac:dyDescent="0.25">
      <c r="A621" s="52" t="s">
        <v>1991</v>
      </c>
      <c r="B621" s="138" t="s">
        <v>1992</v>
      </c>
      <c r="C621" s="136">
        <v>5.8000000000000043</v>
      </c>
    </row>
    <row r="622" spans="1:3" x14ac:dyDescent="0.25">
      <c r="A622" s="52" t="s">
        <v>1993</v>
      </c>
      <c r="B622" s="138" t="s">
        <v>1994</v>
      </c>
      <c r="C622" s="136">
        <v>8.5500000000000007</v>
      </c>
    </row>
    <row r="623" spans="1:3" x14ac:dyDescent="0.25">
      <c r="A623" s="52" t="s">
        <v>1995</v>
      </c>
      <c r="B623" s="138" t="s">
        <v>1996</v>
      </c>
      <c r="C623" s="136">
        <v>3.2700000000000014</v>
      </c>
    </row>
    <row r="624" spans="1:3" ht="30" x14ac:dyDescent="0.25">
      <c r="A624" s="52" t="s">
        <v>1997</v>
      </c>
      <c r="B624" s="138" t="s">
        <v>1998</v>
      </c>
      <c r="C624" s="136">
        <v>6.9100000000000019</v>
      </c>
    </row>
    <row r="625" spans="1:3" x14ac:dyDescent="0.25">
      <c r="A625" s="52" t="s">
        <v>1999</v>
      </c>
      <c r="B625" s="138" t="s">
        <v>2000</v>
      </c>
      <c r="C625" s="136">
        <v>2.350000000000001</v>
      </c>
    </row>
    <row r="626" spans="1:3" ht="30" x14ac:dyDescent="0.25">
      <c r="A626" s="52" t="s">
        <v>2001</v>
      </c>
      <c r="B626" s="138" t="s">
        <v>2002</v>
      </c>
      <c r="C626" s="136">
        <v>2.7499999999999996</v>
      </c>
    </row>
    <row r="627" spans="1:3" x14ac:dyDescent="0.25">
      <c r="A627" s="52" t="s">
        <v>2003</v>
      </c>
      <c r="B627" s="138" t="s">
        <v>2004</v>
      </c>
      <c r="C627" s="136">
        <v>0.95000000000000007</v>
      </c>
    </row>
    <row r="628" spans="1:3" x14ac:dyDescent="0.25">
      <c r="A628" s="52" t="s">
        <v>2005</v>
      </c>
      <c r="B628" s="138" t="s">
        <v>2006</v>
      </c>
      <c r="C628" s="136">
        <v>41.189999999999991</v>
      </c>
    </row>
    <row r="629" spans="1:3" x14ac:dyDescent="0.25">
      <c r="A629" s="52" t="s">
        <v>2007</v>
      </c>
      <c r="B629" s="138" t="s">
        <v>2008</v>
      </c>
      <c r="C629" s="136">
        <v>17.080000000000009</v>
      </c>
    </row>
    <row r="630" spans="1:3" x14ac:dyDescent="0.25">
      <c r="A630" s="52" t="s">
        <v>2009</v>
      </c>
      <c r="B630" s="138" t="s">
        <v>2010</v>
      </c>
      <c r="C630" s="136">
        <v>39.659999999999997</v>
      </c>
    </row>
    <row r="631" spans="1:3" x14ac:dyDescent="0.25">
      <c r="A631" s="52" t="s">
        <v>2011</v>
      </c>
      <c r="B631" s="138" t="s">
        <v>2012</v>
      </c>
      <c r="C631" s="136">
        <v>7.9400000000000048</v>
      </c>
    </row>
    <row r="632" spans="1:3" x14ac:dyDescent="0.25">
      <c r="A632" s="52" t="s">
        <v>2013</v>
      </c>
      <c r="B632" s="138" t="s">
        <v>2014</v>
      </c>
      <c r="C632" s="136">
        <v>5.8800000000000043</v>
      </c>
    </row>
    <row r="633" spans="1:3" x14ac:dyDescent="0.25">
      <c r="A633" s="52" t="s">
        <v>2015</v>
      </c>
      <c r="B633" s="138" t="s">
        <v>2016</v>
      </c>
      <c r="C633" s="136">
        <v>6.7200000000000042</v>
      </c>
    </row>
    <row r="634" spans="1:3" ht="30" x14ac:dyDescent="0.25">
      <c r="A634" s="52" t="s">
        <v>2017</v>
      </c>
      <c r="B634" s="138" t="s">
        <v>2018</v>
      </c>
      <c r="C634" s="136">
        <v>5.2099999999999991</v>
      </c>
    </row>
    <row r="635" spans="1:3" x14ac:dyDescent="0.25">
      <c r="A635" s="52" t="s">
        <v>2019</v>
      </c>
      <c r="B635" s="138" t="s">
        <v>2020</v>
      </c>
      <c r="C635" s="136">
        <v>0.91999999999999882</v>
      </c>
    </row>
    <row r="636" spans="1:3" x14ac:dyDescent="0.25">
      <c r="A636" s="52" t="s">
        <v>2021</v>
      </c>
      <c r="B636" s="138" t="s">
        <v>2022</v>
      </c>
      <c r="C636" s="136">
        <v>2.7800000000000016</v>
      </c>
    </row>
    <row r="637" spans="1:3" x14ac:dyDescent="0.25">
      <c r="A637" s="52" t="s">
        <v>2023</v>
      </c>
      <c r="B637" s="138" t="s">
        <v>2024</v>
      </c>
      <c r="C637" s="136">
        <v>25.380000000000006</v>
      </c>
    </row>
    <row r="638" spans="1:3" x14ac:dyDescent="0.25">
      <c r="A638" s="52" t="s">
        <v>2025</v>
      </c>
      <c r="B638" s="138" t="s">
        <v>2026</v>
      </c>
      <c r="C638" s="136">
        <v>6.110000000000003</v>
      </c>
    </row>
    <row r="639" spans="1:3" x14ac:dyDescent="0.25">
      <c r="A639" s="52" t="s">
        <v>2027</v>
      </c>
      <c r="B639" s="138" t="s">
        <v>2028</v>
      </c>
      <c r="C639" s="136">
        <v>3.1100000000000008</v>
      </c>
    </row>
    <row r="640" spans="1:3" x14ac:dyDescent="0.25">
      <c r="A640" s="52" t="s">
        <v>2029</v>
      </c>
      <c r="B640" s="138" t="s">
        <v>2030</v>
      </c>
      <c r="C640" s="136">
        <v>0.63999999999999946</v>
      </c>
    </row>
    <row r="641" spans="1:3" x14ac:dyDescent="0.25">
      <c r="A641" s="52" t="s">
        <v>2031</v>
      </c>
      <c r="B641" s="138" t="s">
        <v>2032</v>
      </c>
      <c r="C641" s="136">
        <v>5.6099999999999977</v>
      </c>
    </row>
    <row r="642" spans="1:3" x14ac:dyDescent="0.25">
      <c r="A642" s="52" t="s">
        <v>2033</v>
      </c>
      <c r="B642" s="138" t="s">
        <v>2034</v>
      </c>
      <c r="C642" s="136">
        <v>3.0900000000000007</v>
      </c>
    </row>
    <row r="643" spans="1:3" x14ac:dyDescent="0.25">
      <c r="A643" s="52" t="s">
        <v>2035</v>
      </c>
      <c r="B643" s="138" t="s">
        <v>2036</v>
      </c>
      <c r="C643" s="136">
        <v>0.18000000000000005</v>
      </c>
    </row>
    <row r="644" spans="1:3" x14ac:dyDescent="0.25">
      <c r="A644" s="52" t="s">
        <v>2037</v>
      </c>
      <c r="B644" s="138" t="s">
        <v>2038</v>
      </c>
      <c r="C644" s="136">
        <v>3.5100000000000016</v>
      </c>
    </row>
    <row r="645" spans="1:3" x14ac:dyDescent="0.25">
      <c r="A645" s="52" t="s">
        <v>2039</v>
      </c>
      <c r="B645" s="138" t="s">
        <v>2040</v>
      </c>
      <c r="C645" s="136">
        <v>1.2099999999999995</v>
      </c>
    </row>
    <row r="646" spans="1:3" x14ac:dyDescent="0.25">
      <c r="A646" s="52" t="s">
        <v>2041</v>
      </c>
      <c r="B646" s="138" t="s">
        <v>2042</v>
      </c>
      <c r="C646" s="136">
        <v>4.09</v>
      </c>
    </row>
    <row r="647" spans="1:3" ht="30" x14ac:dyDescent="0.25">
      <c r="A647" s="52" t="s">
        <v>2043</v>
      </c>
      <c r="B647" s="138" t="s">
        <v>2044</v>
      </c>
      <c r="C647" s="136">
        <v>44.129999999999953</v>
      </c>
    </row>
    <row r="648" spans="1:3" ht="30" x14ac:dyDescent="0.25">
      <c r="A648" s="52" t="s">
        <v>2045</v>
      </c>
      <c r="B648" s="138" t="s">
        <v>2046</v>
      </c>
      <c r="C648" s="136">
        <v>0.28000000000000019</v>
      </c>
    </row>
    <row r="649" spans="1:3" x14ac:dyDescent="0.25">
      <c r="A649" s="52" t="s">
        <v>2047</v>
      </c>
      <c r="B649" s="138" t="s">
        <v>2048</v>
      </c>
      <c r="C649" s="136">
        <v>0.5600000000000005</v>
      </c>
    </row>
    <row r="650" spans="1:3" x14ac:dyDescent="0.25">
      <c r="A650" s="52" t="s">
        <v>2049</v>
      </c>
      <c r="B650" s="138" t="s">
        <v>2050</v>
      </c>
      <c r="C650" s="136">
        <v>2.7300000000000026</v>
      </c>
    </row>
    <row r="651" spans="1:3" x14ac:dyDescent="0.25">
      <c r="A651" s="52" t="s">
        <v>2051</v>
      </c>
      <c r="B651" s="138" t="s">
        <v>2052</v>
      </c>
      <c r="C651" s="136">
        <v>6.6800000000000033</v>
      </c>
    </row>
    <row r="652" spans="1:3" x14ac:dyDescent="0.25">
      <c r="A652" s="52" t="s">
        <v>2053</v>
      </c>
      <c r="B652" s="138" t="s">
        <v>2054</v>
      </c>
      <c r="C652" s="136">
        <v>2.120000000000001</v>
      </c>
    </row>
    <row r="653" spans="1:3" x14ac:dyDescent="0.25">
      <c r="A653" s="52" t="s">
        <v>2055</v>
      </c>
      <c r="B653" s="138" t="s">
        <v>2056</v>
      </c>
      <c r="C653" s="136">
        <v>4.990000000000002</v>
      </c>
    </row>
    <row r="654" spans="1:3" x14ac:dyDescent="0.25">
      <c r="A654" s="52" t="s">
        <v>2057</v>
      </c>
      <c r="B654" s="138" t="s">
        <v>2058</v>
      </c>
      <c r="C654" s="136">
        <v>0.21999999999999986</v>
      </c>
    </row>
    <row r="655" spans="1:3" x14ac:dyDescent="0.25">
      <c r="A655" s="52" t="s">
        <v>2059</v>
      </c>
      <c r="B655" s="138" t="s">
        <v>2060</v>
      </c>
      <c r="C655" s="136">
        <v>7.6199999999999992</v>
      </c>
    </row>
    <row r="656" spans="1:3" ht="30" x14ac:dyDescent="0.25">
      <c r="A656" s="52" t="s">
        <v>2061</v>
      </c>
      <c r="B656" s="138" t="s">
        <v>2062</v>
      </c>
      <c r="C656" s="136">
        <v>142.40999999999997</v>
      </c>
    </row>
    <row r="657" spans="1:3" x14ac:dyDescent="0.25">
      <c r="A657" s="52" t="s">
        <v>2063</v>
      </c>
      <c r="B657" s="138" t="s">
        <v>2064</v>
      </c>
      <c r="C657" s="136">
        <v>0.89000000000000057</v>
      </c>
    </row>
    <row r="658" spans="1:3" x14ac:dyDescent="0.25">
      <c r="A658" s="52" t="s">
        <v>2065</v>
      </c>
      <c r="B658" s="138" t="s">
        <v>2066</v>
      </c>
      <c r="C658" s="136">
        <v>4.4600000000000017</v>
      </c>
    </row>
    <row r="659" spans="1:3" x14ac:dyDescent="0.25">
      <c r="A659" s="52" t="s">
        <v>2067</v>
      </c>
      <c r="B659" s="138" t="s">
        <v>2068</v>
      </c>
      <c r="C659" s="136">
        <v>8.9999999999999858E-2</v>
      </c>
    </row>
    <row r="660" spans="1:3" x14ac:dyDescent="0.25">
      <c r="A660" s="52" t="s">
        <v>2069</v>
      </c>
      <c r="B660" s="138" t="s">
        <v>2070</v>
      </c>
      <c r="C660" s="136">
        <v>10.290000000000001</v>
      </c>
    </row>
    <row r="661" spans="1:3" ht="30" x14ac:dyDescent="0.25">
      <c r="A661" s="52" t="s">
        <v>2071</v>
      </c>
      <c r="B661" s="138" t="s">
        <v>2072</v>
      </c>
      <c r="C661" s="136">
        <v>11.299999999999992</v>
      </c>
    </row>
    <row r="662" spans="1:3" ht="45" x14ac:dyDescent="0.25">
      <c r="A662" s="52" t="s">
        <v>2073</v>
      </c>
      <c r="B662" s="138" t="s">
        <v>2074</v>
      </c>
      <c r="C662" s="136">
        <v>0.40999999999999981</v>
      </c>
    </row>
    <row r="663" spans="1:3" x14ac:dyDescent="0.25">
      <c r="A663" s="52" t="s">
        <v>2075</v>
      </c>
      <c r="B663" s="138" t="s">
        <v>2076</v>
      </c>
      <c r="C663" s="136">
        <v>4.5299999999999976</v>
      </c>
    </row>
    <row r="664" spans="1:3" ht="30" x14ac:dyDescent="0.25">
      <c r="A664" s="52" t="s">
        <v>2077</v>
      </c>
      <c r="B664" s="138" t="s">
        <v>2078</v>
      </c>
      <c r="C664" s="136">
        <v>4.1400000000000023</v>
      </c>
    </row>
    <row r="665" spans="1:3" x14ac:dyDescent="0.25">
      <c r="A665" s="52" t="s">
        <v>2079</v>
      </c>
      <c r="B665" s="138" t="s">
        <v>2080</v>
      </c>
      <c r="C665" s="136">
        <v>4.2300000000000022</v>
      </c>
    </row>
    <row r="666" spans="1:3" x14ac:dyDescent="0.25">
      <c r="A666" s="52" t="s">
        <v>2081</v>
      </c>
      <c r="B666" s="138" t="s">
        <v>2082</v>
      </c>
      <c r="C666" s="136">
        <v>0.39000000000000024</v>
      </c>
    </row>
    <row r="667" spans="1:3" x14ac:dyDescent="0.25">
      <c r="A667" s="52" t="s">
        <v>2083</v>
      </c>
      <c r="B667" s="138" t="s">
        <v>2084</v>
      </c>
      <c r="C667" s="136">
        <v>2.0099999999999998</v>
      </c>
    </row>
    <row r="668" spans="1:3" ht="30" x14ac:dyDescent="0.25">
      <c r="A668" s="52" t="s">
        <v>2085</v>
      </c>
      <c r="B668" s="138" t="s">
        <v>2086</v>
      </c>
      <c r="C668" s="136">
        <v>0.63999999999999968</v>
      </c>
    </row>
    <row r="669" spans="1:3" x14ac:dyDescent="0.25">
      <c r="A669" s="52" t="s">
        <v>2087</v>
      </c>
      <c r="B669" s="138" t="s">
        <v>2088</v>
      </c>
      <c r="C669" s="136">
        <v>4.0000000000000008E-2</v>
      </c>
    </row>
    <row r="670" spans="1:3" x14ac:dyDescent="0.25">
      <c r="A670" s="52" t="s">
        <v>2089</v>
      </c>
      <c r="B670" s="138" t="s">
        <v>2090</v>
      </c>
      <c r="C670" s="136">
        <v>6.2400000000000038</v>
      </c>
    </row>
    <row r="671" spans="1:3" x14ac:dyDescent="0.25">
      <c r="A671" s="52" t="s">
        <v>2091</v>
      </c>
      <c r="B671" s="138" t="s">
        <v>2092</v>
      </c>
      <c r="C671" s="136">
        <v>12.620000000000005</v>
      </c>
    </row>
    <row r="672" spans="1:3" x14ac:dyDescent="0.25">
      <c r="A672" s="52" t="s">
        <v>2093</v>
      </c>
      <c r="B672" s="138" t="s">
        <v>2094</v>
      </c>
      <c r="C672" s="136">
        <v>11.170000000000002</v>
      </c>
    </row>
    <row r="673" spans="1:3" x14ac:dyDescent="0.25">
      <c r="A673" s="52" t="s">
        <v>2095</v>
      </c>
      <c r="B673" s="138" t="s">
        <v>2096</v>
      </c>
      <c r="C673" s="136">
        <v>0.4599999999999993</v>
      </c>
    </row>
    <row r="674" spans="1:3" x14ac:dyDescent="0.25">
      <c r="A674" s="52" t="s">
        <v>2097</v>
      </c>
      <c r="B674" s="138" t="s">
        <v>2098</v>
      </c>
      <c r="C674" s="136">
        <v>4.0000000000000036E-2</v>
      </c>
    </row>
    <row r="675" spans="1:3" x14ac:dyDescent="0.25">
      <c r="A675" s="52" t="s">
        <v>2099</v>
      </c>
      <c r="B675" s="138" t="s">
        <v>2100</v>
      </c>
      <c r="C675" s="136">
        <v>4.45</v>
      </c>
    </row>
    <row r="676" spans="1:3" x14ac:dyDescent="0.25">
      <c r="A676" s="52" t="s">
        <v>2101</v>
      </c>
      <c r="B676" s="138" t="s">
        <v>2102</v>
      </c>
      <c r="C676" s="136">
        <v>15.749999999999993</v>
      </c>
    </row>
    <row r="677" spans="1:3" x14ac:dyDescent="0.25">
      <c r="A677" s="52" t="s">
        <v>2103</v>
      </c>
      <c r="B677" s="138" t="s">
        <v>2104</v>
      </c>
      <c r="C677" s="136">
        <v>23.949999999999996</v>
      </c>
    </row>
    <row r="678" spans="1:3" x14ac:dyDescent="0.25">
      <c r="A678" s="52" t="s">
        <v>2105</v>
      </c>
      <c r="B678" s="138" t="s">
        <v>2106</v>
      </c>
      <c r="C678" s="136">
        <v>6.3899999999999988</v>
      </c>
    </row>
    <row r="679" spans="1:3" x14ac:dyDescent="0.25">
      <c r="A679" s="52" t="s">
        <v>2107</v>
      </c>
      <c r="B679" s="138" t="s">
        <v>2108</v>
      </c>
      <c r="C679" s="136">
        <v>4.7100000000000017</v>
      </c>
    </row>
    <row r="680" spans="1:3" x14ac:dyDescent="0.25">
      <c r="A680" s="52" t="s">
        <v>2109</v>
      </c>
      <c r="B680" s="138" t="s">
        <v>2110</v>
      </c>
      <c r="C680" s="136">
        <v>7.1</v>
      </c>
    </row>
    <row r="681" spans="1:3" x14ac:dyDescent="0.25">
      <c r="A681" s="52" t="s">
        <v>2111</v>
      </c>
      <c r="B681" s="138" t="s">
        <v>2112</v>
      </c>
      <c r="C681" s="136">
        <v>10.95000000000001</v>
      </c>
    </row>
    <row r="682" spans="1:3" x14ac:dyDescent="0.25">
      <c r="A682" s="52" t="s">
        <v>2113</v>
      </c>
      <c r="B682" s="138" t="s">
        <v>2114</v>
      </c>
      <c r="C682" s="136">
        <v>9.1500000000000021</v>
      </c>
    </row>
    <row r="683" spans="1:3" x14ac:dyDescent="0.25">
      <c r="A683" s="52" t="s">
        <v>2115</v>
      </c>
      <c r="B683" s="138" t="s">
        <v>2116</v>
      </c>
      <c r="C683" s="136">
        <v>0.41000000000000025</v>
      </c>
    </row>
    <row r="684" spans="1:3" x14ac:dyDescent="0.25">
      <c r="A684" s="52" t="s">
        <v>2117</v>
      </c>
      <c r="B684" s="138" t="s">
        <v>2118</v>
      </c>
      <c r="C684" s="136">
        <v>3.8000000000000016</v>
      </c>
    </row>
    <row r="685" spans="1:3" x14ac:dyDescent="0.25">
      <c r="A685" s="52" t="s">
        <v>2119</v>
      </c>
      <c r="B685" s="138" t="s">
        <v>2120</v>
      </c>
      <c r="C685" s="136">
        <v>12.259999999999998</v>
      </c>
    </row>
    <row r="686" spans="1:3" x14ac:dyDescent="0.25">
      <c r="A686" s="52" t="s">
        <v>2121</v>
      </c>
      <c r="B686" s="138" t="s">
        <v>2122</v>
      </c>
      <c r="C686" s="136">
        <v>1.9400000000000008</v>
      </c>
    </row>
    <row r="687" spans="1:3" x14ac:dyDescent="0.25">
      <c r="A687" s="52" t="s">
        <v>2123</v>
      </c>
      <c r="B687" s="138" t="s">
        <v>2124</v>
      </c>
      <c r="C687" s="136">
        <v>77.909999999999982</v>
      </c>
    </row>
    <row r="688" spans="1:3" x14ac:dyDescent="0.25">
      <c r="A688" s="52" t="s">
        <v>2125</v>
      </c>
      <c r="B688" s="138" t="s">
        <v>2126</v>
      </c>
      <c r="C688" s="136">
        <v>9.3700000000000045</v>
      </c>
    </row>
    <row r="689" spans="1:3" ht="30" x14ac:dyDescent="0.25">
      <c r="A689" s="52" t="s">
        <v>2127</v>
      </c>
      <c r="B689" s="138" t="s">
        <v>2128</v>
      </c>
      <c r="C689" s="136">
        <v>19.020000000000003</v>
      </c>
    </row>
    <row r="690" spans="1:3" x14ac:dyDescent="0.25">
      <c r="A690" s="52" t="s">
        <v>2129</v>
      </c>
      <c r="B690" s="138" t="s">
        <v>2130</v>
      </c>
      <c r="C690" s="136">
        <v>2.9200000000000004</v>
      </c>
    </row>
    <row r="691" spans="1:3" x14ac:dyDescent="0.25">
      <c r="A691" s="52" t="s">
        <v>2131</v>
      </c>
      <c r="B691" s="138" t="s">
        <v>2132</v>
      </c>
      <c r="C691" s="136">
        <v>4.96</v>
      </c>
    </row>
    <row r="692" spans="1:3" x14ac:dyDescent="0.25">
      <c r="A692" s="52" t="s">
        <v>2133</v>
      </c>
      <c r="B692" s="138" t="s">
        <v>2134</v>
      </c>
      <c r="C692" s="136">
        <v>8.9400000000000048</v>
      </c>
    </row>
    <row r="693" spans="1:3" ht="30" x14ac:dyDescent="0.25">
      <c r="A693" s="52" t="s">
        <v>2135</v>
      </c>
      <c r="B693" s="138" t="s">
        <v>2136</v>
      </c>
      <c r="C693" s="136">
        <v>0.74999999999999967</v>
      </c>
    </row>
    <row r="694" spans="1:3" x14ac:dyDescent="0.25">
      <c r="A694" s="52" t="s">
        <v>2137</v>
      </c>
      <c r="B694" s="138" t="s">
        <v>2138</v>
      </c>
      <c r="C694" s="136">
        <v>7.0000000000000021E-2</v>
      </c>
    </row>
    <row r="695" spans="1:3" x14ac:dyDescent="0.25">
      <c r="A695" s="52" t="s">
        <v>2139</v>
      </c>
      <c r="B695" s="138" t="s">
        <v>2140</v>
      </c>
      <c r="C695" s="136">
        <v>4.4900000000000029</v>
      </c>
    </row>
    <row r="696" spans="1:3" x14ac:dyDescent="0.25">
      <c r="A696" s="52" t="s">
        <v>2141</v>
      </c>
      <c r="B696" s="138" t="s">
        <v>2142</v>
      </c>
      <c r="C696" s="136">
        <v>0.11999999999999986</v>
      </c>
    </row>
    <row r="697" spans="1:3" x14ac:dyDescent="0.25">
      <c r="A697" s="52" t="s">
        <v>2143</v>
      </c>
      <c r="B697" s="138" t="s">
        <v>2144</v>
      </c>
      <c r="C697" s="136">
        <v>3.4500000000000011</v>
      </c>
    </row>
    <row r="698" spans="1:3" x14ac:dyDescent="0.25">
      <c r="A698" s="52" t="s">
        <v>2145</v>
      </c>
      <c r="B698" s="138" t="s">
        <v>2146</v>
      </c>
      <c r="C698" s="136">
        <v>3.2700000000000014</v>
      </c>
    </row>
    <row r="699" spans="1:3" ht="30" x14ac:dyDescent="0.25">
      <c r="A699" s="52" t="s">
        <v>2147</v>
      </c>
      <c r="B699" s="138" t="s">
        <v>2148</v>
      </c>
      <c r="C699" s="136">
        <v>6.3299999999999947</v>
      </c>
    </row>
    <row r="700" spans="1:3" x14ac:dyDescent="0.25">
      <c r="A700" s="52" t="s">
        <v>2149</v>
      </c>
      <c r="B700" s="138" t="s">
        <v>2150</v>
      </c>
      <c r="C700" s="136">
        <v>8.8299999999999965</v>
      </c>
    </row>
    <row r="701" spans="1:3" x14ac:dyDescent="0.25">
      <c r="A701" s="52" t="s">
        <v>2151</v>
      </c>
      <c r="B701" s="138" t="s">
        <v>2152</v>
      </c>
      <c r="C701" s="136">
        <v>9.6300000000000026</v>
      </c>
    </row>
    <row r="702" spans="1:3" x14ac:dyDescent="0.25">
      <c r="A702" s="52" t="s">
        <v>2153</v>
      </c>
      <c r="B702" s="138" t="s">
        <v>2154</v>
      </c>
      <c r="C702" s="136">
        <v>2.6499999999999977</v>
      </c>
    </row>
    <row r="703" spans="1:3" x14ac:dyDescent="0.25">
      <c r="A703" s="52" t="s">
        <v>2155</v>
      </c>
      <c r="B703" s="138" t="s">
        <v>2156</v>
      </c>
      <c r="C703" s="136">
        <v>14.659999999999982</v>
      </c>
    </row>
    <row r="704" spans="1:3" x14ac:dyDescent="0.25">
      <c r="A704" s="52" t="s">
        <v>2157</v>
      </c>
      <c r="B704" s="138" t="s">
        <v>2158</v>
      </c>
      <c r="C704" s="136">
        <v>1.7100000000000009</v>
      </c>
    </row>
    <row r="705" spans="1:3" x14ac:dyDescent="0.25">
      <c r="A705" s="52" t="s">
        <v>2159</v>
      </c>
      <c r="B705" s="138" t="s">
        <v>2160</v>
      </c>
      <c r="C705" s="136">
        <v>5.360000000000003</v>
      </c>
    </row>
    <row r="706" spans="1:3" x14ac:dyDescent="0.25">
      <c r="A706" s="52" t="s">
        <v>2161</v>
      </c>
      <c r="B706" s="138" t="s">
        <v>2162</v>
      </c>
      <c r="C706" s="136">
        <v>2.4700000000000015</v>
      </c>
    </row>
    <row r="707" spans="1:3" x14ac:dyDescent="0.25">
      <c r="A707" s="52" t="s">
        <v>2163</v>
      </c>
      <c r="B707" s="138" t="s">
        <v>2164</v>
      </c>
      <c r="C707" s="136">
        <v>0.83999999999999964</v>
      </c>
    </row>
    <row r="708" spans="1:3" x14ac:dyDescent="0.25">
      <c r="A708" s="52" t="s">
        <v>2165</v>
      </c>
      <c r="B708" s="138" t="s">
        <v>2166</v>
      </c>
      <c r="C708" s="136">
        <v>36.840000000000011</v>
      </c>
    </row>
    <row r="709" spans="1:3" x14ac:dyDescent="0.25">
      <c r="A709" s="52" t="s">
        <v>2167</v>
      </c>
      <c r="B709" s="138" t="s">
        <v>2168</v>
      </c>
      <c r="C709" s="136">
        <v>6.3300000000000036</v>
      </c>
    </row>
    <row r="710" spans="1:3" x14ac:dyDescent="0.25">
      <c r="A710" s="52" t="s">
        <v>2169</v>
      </c>
      <c r="B710" s="138" t="s">
        <v>2170</v>
      </c>
      <c r="C710" s="136">
        <v>0.19999999999999973</v>
      </c>
    </row>
    <row r="711" spans="1:3" x14ac:dyDescent="0.25">
      <c r="A711" s="52" t="s">
        <v>2171</v>
      </c>
      <c r="B711" s="138" t="s">
        <v>2172</v>
      </c>
      <c r="C711" s="136">
        <v>1.08</v>
      </c>
    </row>
    <row r="712" spans="1:3" x14ac:dyDescent="0.25">
      <c r="A712" s="52" t="s">
        <v>2173</v>
      </c>
      <c r="B712" s="138" t="s">
        <v>2174</v>
      </c>
      <c r="C712" s="136">
        <v>6.5599999999999969</v>
      </c>
    </row>
    <row r="713" spans="1:3" x14ac:dyDescent="0.25">
      <c r="A713" s="52" t="s">
        <v>2175</v>
      </c>
      <c r="B713" s="138" t="s">
        <v>2176</v>
      </c>
      <c r="C713" s="136">
        <v>2.8700000000000019</v>
      </c>
    </row>
    <row r="714" spans="1:3" x14ac:dyDescent="0.25">
      <c r="A714" s="52" t="s">
        <v>2177</v>
      </c>
      <c r="B714" s="138" t="s">
        <v>2178</v>
      </c>
      <c r="C714" s="136">
        <v>1.2700000000000005</v>
      </c>
    </row>
    <row r="715" spans="1:3" x14ac:dyDescent="0.25">
      <c r="A715" s="52" t="s">
        <v>2179</v>
      </c>
      <c r="B715" s="138" t="s">
        <v>2180</v>
      </c>
      <c r="C715" s="136">
        <v>8.5499999999999989</v>
      </c>
    </row>
    <row r="716" spans="1:3" x14ac:dyDescent="0.25">
      <c r="A716" s="52" t="s">
        <v>2181</v>
      </c>
      <c r="B716" s="138" t="s">
        <v>2182</v>
      </c>
      <c r="C716" s="136">
        <v>2.58</v>
      </c>
    </row>
    <row r="717" spans="1:3" ht="30" x14ac:dyDescent="0.25">
      <c r="A717" s="52" t="s">
        <v>2183</v>
      </c>
      <c r="B717" s="138" t="s">
        <v>2184</v>
      </c>
      <c r="C717" s="136">
        <v>4.7800000000000029</v>
      </c>
    </row>
    <row r="718" spans="1:3" x14ac:dyDescent="0.25">
      <c r="A718" s="52" t="s">
        <v>2185</v>
      </c>
      <c r="B718" s="138" t="s">
        <v>2186</v>
      </c>
      <c r="C718" s="136">
        <v>7.2900000000000045</v>
      </c>
    </row>
    <row r="719" spans="1:3" x14ac:dyDescent="0.25">
      <c r="A719" s="52" t="s">
        <v>2187</v>
      </c>
      <c r="B719" s="138" t="s">
        <v>2188</v>
      </c>
      <c r="C719" s="136">
        <v>14.380000000000013</v>
      </c>
    </row>
    <row r="720" spans="1:3" ht="30" x14ac:dyDescent="0.25">
      <c r="A720" s="52" t="s">
        <v>2189</v>
      </c>
      <c r="B720" s="138" t="s">
        <v>2190</v>
      </c>
      <c r="C720" s="136">
        <v>6.1500000000000021</v>
      </c>
    </row>
    <row r="721" spans="1:3" ht="30" x14ac:dyDescent="0.25">
      <c r="A721" s="52" t="s">
        <v>2191</v>
      </c>
      <c r="B721" s="138" t="s">
        <v>2192</v>
      </c>
      <c r="C721" s="136">
        <v>0.27000000000000024</v>
      </c>
    </row>
    <row r="722" spans="1:3" x14ac:dyDescent="0.25">
      <c r="A722" s="52" t="s">
        <v>2193</v>
      </c>
      <c r="B722" s="138" t="s">
        <v>2194</v>
      </c>
      <c r="C722" s="136">
        <v>11.30000000000001</v>
      </c>
    </row>
    <row r="723" spans="1:3" x14ac:dyDescent="0.25">
      <c r="A723" s="52" t="s">
        <v>2195</v>
      </c>
      <c r="B723" s="138" t="s">
        <v>2196</v>
      </c>
      <c r="C723" s="136">
        <v>11.440000000000003</v>
      </c>
    </row>
    <row r="724" spans="1:3" x14ac:dyDescent="0.25">
      <c r="A724" s="52" t="s">
        <v>2197</v>
      </c>
      <c r="B724" s="138" t="s">
        <v>2198</v>
      </c>
      <c r="C724" s="136">
        <v>5.9899999999999993</v>
      </c>
    </row>
    <row r="725" spans="1:3" x14ac:dyDescent="0.25">
      <c r="A725" s="52" t="s">
        <v>2199</v>
      </c>
      <c r="B725" s="138" t="s">
        <v>2200</v>
      </c>
      <c r="C725" s="136">
        <v>23.920000000000009</v>
      </c>
    </row>
    <row r="726" spans="1:3" x14ac:dyDescent="0.25">
      <c r="A726" s="52" t="s">
        <v>2201</v>
      </c>
      <c r="B726" s="138" t="s">
        <v>2202</v>
      </c>
      <c r="C726" s="136">
        <v>6.7199999999999971</v>
      </c>
    </row>
    <row r="727" spans="1:3" x14ac:dyDescent="0.25">
      <c r="A727" s="52" t="s">
        <v>2203</v>
      </c>
      <c r="B727" s="138" t="s">
        <v>2204</v>
      </c>
      <c r="C727" s="136">
        <v>11.420000000000003</v>
      </c>
    </row>
    <row r="728" spans="1:3" x14ac:dyDescent="0.25">
      <c r="A728" s="52" t="s">
        <v>2205</v>
      </c>
      <c r="B728" s="138" t="s">
        <v>2206</v>
      </c>
      <c r="C728" s="136">
        <v>6.0400000000000027</v>
      </c>
    </row>
    <row r="729" spans="1:3" x14ac:dyDescent="0.25">
      <c r="A729" s="52" t="s">
        <v>2207</v>
      </c>
      <c r="B729" s="138" t="s">
        <v>2208</v>
      </c>
      <c r="C729" s="136">
        <v>0.36</v>
      </c>
    </row>
    <row r="730" spans="1:3" x14ac:dyDescent="0.25">
      <c r="A730" s="52" t="s">
        <v>2209</v>
      </c>
      <c r="B730" s="138" t="s">
        <v>2210</v>
      </c>
      <c r="C730" s="136">
        <v>1.3300000000000005</v>
      </c>
    </row>
    <row r="731" spans="1:3" x14ac:dyDescent="0.25">
      <c r="A731" s="52" t="s">
        <v>2211</v>
      </c>
      <c r="B731" s="138" t="s">
        <v>2212</v>
      </c>
      <c r="C731" s="136">
        <v>8.0200000000000049</v>
      </c>
    </row>
    <row r="732" spans="1:3" x14ac:dyDescent="0.25">
      <c r="A732" s="52" t="s">
        <v>2213</v>
      </c>
      <c r="B732" s="138" t="s">
        <v>2214</v>
      </c>
      <c r="C732" s="136">
        <v>0.31999999999999978</v>
      </c>
    </row>
    <row r="733" spans="1:3" x14ac:dyDescent="0.25">
      <c r="A733" s="52" t="s">
        <v>2215</v>
      </c>
      <c r="B733" s="138" t="s">
        <v>2216</v>
      </c>
      <c r="C733" s="136">
        <v>1.7900000000000014</v>
      </c>
    </row>
    <row r="734" spans="1:3" ht="30" x14ac:dyDescent="0.25">
      <c r="A734" s="52" t="s">
        <v>2217</v>
      </c>
      <c r="B734" s="138" t="s">
        <v>2218</v>
      </c>
      <c r="C734" s="136">
        <v>14.240000000000006</v>
      </c>
    </row>
    <row r="735" spans="1:3" x14ac:dyDescent="0.25">
      <c r="A735" s="52" t="s">
        <v>2219</v>
      </c>
      <c r="B735" s="138" t="s">
        <v>2220</v>
      </c>
      <c r="C735" s="136">
        <v>8.67</v>
      </c>
    </row>
    <row r="736" spans="1:3" x14ac:dyDescent="0.25">
      <c r="A736" s="52" t="s">
        <v>2221</v>
      </c>
      <c r="B736" s="138" t="s">
        <v>2222</v>
      </c>
      <c r="C736" s="136">
        <v>1.3800000000000006</v>
      </c>
    </row>
    <row r="737" spans="1:3" x14ac:dyDescent="0.25">
      <c r="A737" s="52" t="s">
        <v>2223</v>
      </c>
      <c r="B737" s="138" t="s">
        <v>2224</v>
      </c>
      <c r="C737" s="136">
        <v>0.15000000000000013</v>
      </c>
    </row>
    <row r="738" spans="1:3" x14ac:dyDescent="0.25">
      <c r="A738" s="52" t="s">
        <v>2225</v>
      </c>
      <c r="B738" s="138" t="s">
        <v>2226</v>
      </c>
      <c r="C738" s="136">
        <v>9.3599999999999977</v>
      </c>
    </row>
    <row r="739" spans="1:3" ht="30" x14ac:dyDescent="0.25">
      <c r="A739" s="52" t="s">
        <v>2227</v>
      </c>
      <c r="B739" s="138" t="s">
        <v>2228</v>
      </c>
      <c r="C739" s="136">
        <v>3.2400000000000007</v>
      </c>
    </row>
    <row r="740" spans="1:3" x14ac:dyDescent="0.25">
      <c r="A740" s="52" t="s">
        <v>2229</v>
      </c>
      <c r="B740" s="138" t="s">
        <v>2230</v>
      </c>
      <c r="C740" s="136">
        <v>5.3100000000000023</v>
      </c>
    </row>
    <row r="741" spans="1:3" x14ac:dyDescent="0.25">
      <c r="A741" s="52" t="s">
        <v>2231</v>
      </c>
      <c r="B741" s="138" t="s">
        <v>2232</v>
      </c>
      <c r="C741" s="136">
        <v>5.2300000000000022</v>
      </c>
    </row>
    <row r="742" spans="1:3" x14ac:dyDescent="0.25">
      <c r="A742" s="52" t="s">
        <v>2233</v>
      </c>
      <c r="B742" s="138" t="s">
        <v>2234</v>
      </c>
      <c r="C742" s="136">
        <v>9.370000000000001</v>
      </c>
    </row>
    <row r="743" spans="1:3" x14ac:dyDescent="0.25">
      <c r="A743" s="52" t="s">
        <v>2235</v>
      </c>
      <c r="B743" s="138" t="s">
        <v>2236</v>
      </c>
      <c r="C743" s="136">
        <v>1.380000000000001</v>
      </c>
    </row>
    <row r="744" spans="1:3" x14ac:dyDescent="0.25">
      <c r="A744" s="52" t="s">
        <v>2237</v>
      </c>
      <c r="B744" s="138" t="s">
        <v>2238</v>
      </c>
      <c r="C744" s="136">
        <v>1.0900000000000001</v>
      </c>
    </row>
    <row r="745" spans="1:3" ht="30" x14ac:dyDescent="0.25">
      <c r="A745" s="52" t="s">
        <v>2239</v>
      </c>
      <c r="B745" s="138" t="s">
        <v>2240</v>
      </c>
      <c r="C745" s="136">
        <v>27.949999999999996</v>
      </c>
    </row>
    <row r="746" spans="1:3" x14ac:dyDescent="0.25">
      <c r="A746" s="52" t="s">
        <v>2241</v>
      </c>
      <c r="B746" s="138" t="s">
        <v>2242</v>
      </c>
      <c r="C746" s="136">
        <v>1.4599999999999991</v>
      </c>
    </row>
    <row r="747" spans="1:3" x14ac:dyDescent="0.25">
      <c r="A747" s="52" t="s">
        <v>2243</v>
      </c>
      <c r="B747" s="138" t="s">
        <v>2244</v>
      </c>
      <c r="C747" s="136">
        <v>16.470000000000013</v>
      </c>
    </row>
    <row r="748" spans="1:3" ht="30" x14ac:dyDescent="0.25">
      <c r="A748" s="52" t="s">
        <v>2245</v>
      </c>
      <c r="B748" s="138" t="s">
        <v>2246</v>
      </c>
      <c r="C748" s="136">
        <v>4.330000000000001</v>
      </c>
    </row>
    <row r="749" spans="1:3" x14ac:dyDescent="0.25">
      <c r="A749" s="52" t="s">
        <v>2247</v>
      </c>
      <c r="B749" s="138" t="s">
        <v>2248</v>
      </c>
      <c r="C749" s="136">
        <v>1.7399999999999993</v>
      </c>
    </row>
    <row r="750" spans="1:3" x14ac:dyDescent="0.25">
      <c r="A750" s="52" t="s">
        <v>2249</v>
      </c>
      <c r="B750" s="138" t="s">
        <v>2250</v>
      </c>
      <c r="C750" s="136">
        <v>10.810000000000011</v>
      </c>
    </row>
    <row r="751" spans="1:3" x14ac:dyDescent="0.25">
      <c r="A751" s="52" t="s">
        <v>2251</v>
      </c>
      <c r="B751" s="138" t="s">
        <v>2252</v>
      </c>
      <c r="C751" s="136">
        <v>1.6500000000000012</v>
      </c>
    </row>
    <row r="752" spans="1:3" x14ac:dyDescent="0.25">
      <c r="A752" s="52" t="s">
        <v>2253</v>
      </c>
      <c r="B752" s="138" t="s">
        <v>2254</v>
      </c>
      <c r="C752" s="136">
        <v>9.0200000000000049</v>
      </c>
    </row>
    <row r="753" spans="1:3" x14ac:dyDescent="0.25">
      <c r="A753" s="52" t="s">
        <v>2255</v>
      </c>
      <c r="B753" s="138" t="s">
        <v>2256</v>
      </c>
      <c r="C753" s="136">
        <v>3.9000000000000017</v>
      </c>
    </row>
    <row r="754" spans="1:3" x14ac:dyDescent="0.25">
      <c r="A754" s="52" t="s">
        <v>2257</v>
      </c>
      <c r="B754" s="138" t="s">
        <v>2258</v>
      </c>
      <c r="C754" s="136">
        <v>1.1499999999999986</v>
      </c>
    </row>
    <row r="755" spans="1:3" x14ac:dyDescent="0.25">
      <c r="A755" s="52" t="s">
        <v>2259</v>
      </c>
      <c r="B755" s="138" t="s">
        <v>2260</v>
      </c>
      <c r="C755" s="136">
        <v>3.8600000000000021</v>
      </c>
    </row>
    <row r="756" spans="1:3" x14ac:dyDescent="0.25">
      <c r="A756" s="52" t="s">
        <v>2261</v>
      </c>
      <c r="B756" s="138" t="s">
        <v>2262</v>
      </c>
      <c r="C756" s="136">
        <v>5.81</v>
      </c>
    </row>
    <row r="757" spans="1:3" x14ac:dyDescent="0.25">
      <c r="A757" s="52" t="s">
        <v>2263</v>
      </c>
      <c r="B757" s="138" t="s">
        <v>2264</v>
      </c>
      <c r="C757" s="136">
        <v>5.8799999999999981</v>
      </c>
    </row>
    <row r="758" spans="1:3" x14ac:dyDescent="0.25">
      <c r="A758" s="52" t="s">
        <v>2265</v>
      </c>
      <c r="B758" s="138" t="s">
        <v>2266</v>
      </c>
      <c r="C758" s="136">
        <v>3.7000000000000015</v>
      </c>
    </row>
    <row r="759" spans="1:3" x14ac:dyDescent="0.25">
      <c r="A759" s="52" t="s">
        <v>2267</v>
      </c>
      <c r="B759" s="138" t="s">
        <v>2268</v>
      </c>
      <c r="C759" s="136">
        <v>5.92</v>
      </c>
    </row>
    <row r="760" spans="1:3" x14ac:dyDescent="0.25">
      <c r="A760" s="52" t="s">
        <v>2269</v>
      </c>
      <c r="B760" s="138" t="s">
        <v>2270</v>
      </c>
      <c r="C760" s="136">
        <v>0.42999999999999977</v>
      </c>
    </row>
    <row r="761" spans="1:3" x14ac:dyDescent="0.25">
      <c r="A761" s="52" t="s">
        <v>2271</v>
      </c>
      <c r="B761" s="138" t="s">
        <v>2272</v>
      </c>
      <c r="C761" s="136">
        <v>3.3700000000000014</v>
      </c>
    </row>
    <row r="762" spans="1:3" x14ac:dyDescent="0.25">
      <c r="A762" s="52" t="s">
        <v>2273</v>
      </c>
      <c r="B762" s="138" t="s">
        <v>2274</v>
      </c>
      <c r="C762" s="136">
        <v>12.090000000000009</v>
      </c>
    </row>
    <row r="763" spans="1:3" x14ac:dyDescent="0.25">
      <c r="A763" s="52" t="s">
        <v>2275</v>
      </c>
      <c r="B763" s="138" t="s">
        <v>2276</v>
      </c>
      <c r="C763" s="136">
        <v>3.7500000000000018</v>
      </c>
    </row>
    <row r="764" spans="1:3" x14ac:dyDescent="0.25">
      <c r="A764" s="52" t="s">
        <v>2277</v>
      </c>
      <c r="B764" s="138" t="s">
        <v>2278</v>
      </c>
      <c r="C764" s="136">
        <v>0.44999999999999951</v>
      </c>
    </row>
    <row r="765" spans="1:3" x14ac:dyDescent="0.25">
      <c r="A765" s="52" t="s">
        <v>2279</v>
      </c>
      <c r="B765" s="138" t="s">
        <v>2280</v>
      </c>
      <c r="C765" s="136">
        <v>4.7000000000000028</v>
      </c>
    </row>
    <row r="766" spans="1:3" x14ac:dyDescent="0.25">
      <c r="A766" s="52" t="s">
        <v>2281</v>
      </c>
      <c r="B766" s="138" t="s">
        <v>2282</v>
      </c>
      <c r="C766" s="136">
        <v>5.3000000000000025</v>
      </c>
    </row>
    <row r="767" spans="1:3" x14ac:dyDescent="0.25">
      <c r="A767" s="52" t="s">
        <v>2283</v>
      </c>
      <c r="B767" s="138" t="s">
        <v>2284</v>
      </c>
      <c r="C767" s="136">
        <v>0.15999999999999998</v>
      </c>
    </row>
    <row r="768" spans="1:3" x14ac:dyDescent="0.25">
      <c r="A768" s="52" t="s">
        <v>2285</v>
      </c>
      <c r="B768" s="138" t="s">
        <v>2286</v>
      </c>
      <c r="C768" s="136">
        <v>3.9500000000000024</v>
      </c>
    </row>
    <row r="769" spans="1:3" x14ac:dyDescent="0.25">
      <c r="A769" s="52" t="s">
        <v>2287</v>
      </c>
      <c r="B769" s="138" t="s">
        <v>2288</v>
      </c>
      <c r="C769" s="136">
        <v>6.4300000000000024</v>
      </c>
    </row>
    <row r="770" spans="1:3" x14ac:dyDescent="0.25">
      <c r="A770" s="52" t="s">
        <v>2289</v>
      </c>
      <c r="B770" s="138" t="s">
        <v>2290</v>
      </c>
      <c r="C770" s="136">
        <v>13.189999999999994</v>
      </c>
    </row>
    <row r="771" spans="1:3" x14ac:dyDescent="0.25">
      <c r="A771" s="52" t="s">
        <v>2291</v>
      </c>
      <c r="B771" s="138" t="s">
        <v>2292</v>
      </c>
      <c r="C771" s="136">
        <v>0.94999999999999851</v>
      </c>
    </row>
    <row r="772" spans="1:3" ht="30" x14ac:dyDescent="0.25">
      <c r="A772" s="52" t="s">
        <v>2293</v>
      </c>
      <c r="B772" s="138" t="s">
        <v>2294</v>
      </c>
      <c r="C772" s="136">
        <v>5.8799999999999937</v>
      </c>
    </row>
    <row r="773" spans="1:3" ht="30" x14ac:dyDescent="0.25">
      <c r="A773" s="52" t="s">
        <v>2295</v>
      </c>
      <c r="B773" s="138" t="s">
        <v>2296</v>
      </c>
      <c r="C773" s="136">
        <v>2.8400000000000021</v>
      </c>
    </row>
    <row r="774" spans="1:3" x14ac:dyDescent="0.25">
      <c r="A774" s="52" t="s">
        <v>2297</v>
      </c>
      <c r="B774" s="138" t="s">
        <v>2298</v>
      </c>
      <c r="C774" s="136">
        <v>12.390000000000009</v>
      </c>
    </row>
    <row r="775" spans="1:3" x14ac:dyDescent="0.25">
      <c r="A775" s="52" t="s">
        <v>2299</v>
      </c>
      <c r="B775" s="138" t="s">
        <v>2300</v>
      </c>
      <c r="C775" s="136">
        <v>0.36999999999999983</v>
      </c>
    </row>
    <row r="776" spans="1:3" x14ac:dyDescent="0.25">
      <c r="A776" s="52" t="s">
        <v>2301</v>
      </c>
      <c r="B776" s="138" t="s">
        <v>2302</v>
      </c>
      <c r="C776" s="136">
        <v>1.3300000000000005</v>
      </c>
    </row>
    <row r="777" spans="1:3" x14ac:dyDescent="0.25">
      <c r="A777" s="52" t="s">
        <v>2303</v>
      </c>
      <c r="B777" s="138" t="s">
        <v>2304</v>
      </c>
      <c r="C777" s="136">
        <v>0.29999999999999982</v>
      </c>
    </row>
    <row r="778" spans="1:3" x14ac:dyDescent="0.25">
      <c r="A778" s="52" t="s">
        <v>2305</v>
      </c>
      <c r="B778" s="138" t="s">
        <v>2306</v>
      </c>
      <c r="C778" s="136">
        <v>44.659999999999926</v>
      </c>
    </row>
    <row r="779" spans="1:3" x14ac:dyDescent="0.25">
      <c r="A779" s="52" t="s">
        <v>2307</v>
      </c>
      <c r="B779" s="138" t="s">
        <v>2308</v>
      </c>
      <c r="C779" s="136">
        <v>1.1399999999999999</v>
      </c>
    </row>
    <row r="780" spans="1:3" x14ac:dyDescent="0.25">
      <c r="A780" s="52" t="s">
        <v>2309</v>
      </c>
      <c r="B780" s="138" t="s">
        <v>2310</v>
      </c>
      <c r="C780" s="136">
        <v>2.91</v>
      </c>
    </row>
    <row r="781" spans="1:3" x14ac:dyDescent="0.25">
      <c r="A781" s="52" t="s">
        <v>2311</v>
      </c>
      <c r="B781" s="138" t="s">
        <v>2312</v>
      </c>
      <c r="C781" s="136">
        <v>12.040000000000008</v>
      </c>
    </row>
    <row r="782" spans="1:3" ht="30" x14ac:dyDescent="0.25">
      <c r="A782" s="52" t="s">
        <v>2313</v>
      </c>
      <c r="B782" s="138" t="s">
        <v>2314</v>
      </c>
      <c r="C782" s="136">
        <v>4.4700000000000015</v>
      </c>
    </row>
    <row r="783" spans="1:3" x14ac:dyDescent="0.25">
      <c r="A783" s="52" t="s">
        <v>2315</v>
      </c>
      <c r="B783" s="138" t="s">
        <v>2316</v>
      </c>
      <c r="C783" s="136">
        <v>4.0400000000000027</v>
      </c>
    </row>
    <row r="784" spans="1:3" x14ac:dyDescent="0.25">
      <c r="A784" s="52" t="s">
        <v>2317</v>
      </c>
      <c r="B784" s="138" t="s">
        <v>2318</v>
      </c>
      <c r="C784" s="136">
        <v>4.9699999999999971</v>
      </c>
    </row>
    <row r="785" spans="1:3" x14ac:dyDescent="0.25">
      <c r="A785" s="52" t="s">
        <v>2319</v>
      </c>
      <c r="B785" s="138" t="s">
        <v>2320</v>
      </c>
      <c r="C785" s="136">
        <v>3.7800000000000016</v>
      </c>
    </row>
    <row r="786" spans="1:3" x14ac:dyDescent="0.25">
      <c r="A786" s="52" t="s">
        <v>2321</v>
      </c>
      <c r="B786" s="138" t="s">
        <v>2322</v>
      </c>
      <c r="C786" s="136">
        <v>5.3400000000000061</v>
      </c>
    </row>
    <row r="787" spans="1:3" x14ac:dyDescent="0.25">
      <c r="A787" s="52" t="s">
        <v>2323</v>
      </c>
      <c r="B787" s="138" t="s">
        <v>2324</v>
      </c>
      <c r="C787" s="136">
        <v>0.97000000000000086</v>
      </c>
    </row>
    <row r="788" spans="1:3" x14ac:dyDescent="0.25">
      <c r="A788" s="52" t="s">
        <v>2325</v>
      </c>
      <c r="B788" s="138" t="s">
        <v>2326</v>
      </c>
      <c r="C788" s="136">
        <v>12.460000000000008</v>
      </c>
    </row>
    <row r="789" spans="1:3" x14ac:dyDescent="0.25">
      <c r="A789" s="52" t="s">
        <v>2327</v>
      </c>
      <c r="B789" s="138" t="s">
        <v>2328</v>
      </c>
      <c r="C789" s="136">
        <v>0.7000000000000004</v>
      </c>
    </row>
    <row r="790" spans="1:3" ht="30" x14ac:dyDescent="0.25">
      <c r="A790" s="52" t="s">
        <v>2329</v>
      </c>
      <c r="B790" s="138" t="s">
        <v>2330</v>
      </c>
      <c r="C790" s="136">
        <v>41.039999999999992</v>
      </c>
    </row>
    <row r="791" spans="1:3" ht="30" x14ac:dyDescent="0.25">
      <c r="A791" s="52" t="s">
        <v>2331</v>
      </c>
      <c r="B791" s="138" t="s">
        <v>2332</v>
      </c>
      <c r="C791" s="136">
        <v>0.79999999999999871</v>
      </c>
    </row>
    <row r="792" spans="1:3" x14ac:dyDescent="0.25">
      <c r="A792" s="52" t="s">
        <v>2333</v>
      </c>
      <c r="B792" s="138" t="s">
        <v>2334</v>
      </c>
      <c r="C792" s="136">
        <v>3.260000000000002</v>
      </c>
    </row>
    <row r="793" spans="1:3" x14ac:dyDescent="0.25">
      <c r="A793" s="52" t="s">
        <v>2335</v>
      </c>
      <c r="B793" s="138" t="s">
        <v>2336</v>
      </c>
      <c r="C793" s="136">
        <v>0.16000000000000011</v>
      </c>
    </row>
    <row r="794" spans="1:3" x14ac:dyDescent="0.25">
      <c r="A794" s="52" t="s">
        <v>2337</v>
      </c>
      <c r="B794" s="138" t="s">
        <v>2338</v>
      </c>
      <c r="C794" s="136">
        <v>4.2400000000000029</v>
      </c>
    </row>
    <row r="795" spans="1:3" ht="30" x14ac:dyDescent="0.25">
      <c r="A795" s="52" t="s">
        <v>2339</v>
      </c>
      <c r="B795" s="138" t="s">
        <v>2340</v>
      </c>
      <c r="C795" s="136">
        <v>3.7300000000000009</v>
      </c>
    </row>
    <row r="796" spans="1:3" x14ac:dyDescent="0.25">
      <c r="A796" s="52" t="s">
        <v>2341</v>
      </c>
      <c r="B796" s="138" t="s">
        <v>2342</v>
      </c>
      <c r="C796" s="136">
        <v>0.22000000000000017</v>
      </c>
    </row>
    <row r="797" spans="1:3" x14ac:dyDescent="0.25">
      <c r="A797" s="52" t="s">
        <v>2343</v>
      </c>
      <c r="B797" s="138" t="s">
        <v>2344</v>
      </c>
      <c r="C797" s="136">
        <v>0.58000000000000029</v>
      </c>
    </row>
    <row r="798" spans="1:3" x14ac:dyDescent="0.25">
      <c r="A798" s="52" t="s">
        <v>2345</v>
      </c>
      <c r="B798" s="138" t="s">
        <v>2346</v>
      </c>
      <c r="C798" s="136">
        <v>2.120000000000001</v>
      </c>
    </row>
    <row r="799" spans="1:3" ht="30" x14ac:dyDescent="0.25">
      <c r="A799" s="52" t="s">
        <v>2347</v>
      </c>
      <c r="B799" s="138" t="s">
        <v>2348</v>
      </c>
      <c r="C799" s="136">
        <v>5.3500000000000014</v>
      </c>
    </row>
    <row r="800" spans="1:3" ht="30" x14ac:dyDescent="0.25">
      <c r="A800" s="52" t="s">
        <v>2349</v>
      </c>
      <c r="B800" s="138" t="s">
        <v>2350</v>
      </c>
      <c r="C800" s="136">
        <v>9.8100000000000076</v>
      </c>
    </row>
    <row r="801" spans="1:3" x14ac:dyDescent="0.25">
      <c r="A801" s="52" t="s">
        <v>2351</v>
      </c>
      <c r="B801" s="138" t="s">
        <v>2352</v>
      </c>
      <c r="C801" s="136">
        <v>6.7300000000000022</v>
      </c>
    </row>
    <row r="802" spans="1:3" x14ac:dyDescent="0.25">
      <c r="A802" s="52" t="s">
        <v>2353</v>
      </c>
      <c r="B802" s="138" t="s">
        <v>2354</v>
      </c>
      <c r="C802" s="136">
        <v>3.379999999999999</v>
      </c>
    </row>
    <row r="803" spans="1:3" x14ac:dyDescent="0.25">
      <c r="A803" s="52" t="s">
        <v>2355</v>
      </c>
      <c r="B803" s="138" t="s">
        <v>2356</v>
      </c>
      <c r="C803" s="136">
        <v>25.889999999999972</v>
      </c>
    </row>
    <row r="804" spans="1:3" x14ac:dyDescent="0.25">
      <c r="A804" s="52" t="s">
        <v>2357</v>
      </c>
      <c r="B804" s="138" t="s">
        <v>2358</v>
      </c>
      <c r="C804" s="136">
        <v>0.89000000000000012</v>
      </c>
    </row>
    <row r="805" spans="1:3" x14ac:dyDescent="0.25">
      <c r="A805" s="52" t="s">
        <v>2359</v>
      </c>
      <c r="B805" s="138" t="s">
        <v>2360</v>
      </c>
      <c r="C805" s="136">
        <v>7.0100000000000007</v>
      </c>
    </row>
    <row r="806" spans="1:3" x14ac:dyDescent="0.25">
      <c r="A806" s="52" t="s">
        <v>2361</v>
      </c>
      <c r="B806" s="138" t="s">
        <v>2362</v>
      </c>
      <c r="C806" s="136">
        <v>2.8100000000000005</v>
      </c>
    </row>
    <row r="807" spans="1:3" x14ac:dyDescent="0.25">
      <c r="A807" s="52" t="s">
        <v>2363</v>
      </c>
      <c r="B807" s="138" t="s">
        <v>2364</v>
      </c>
      <c r="C807" s="136">
        <v>3.740000000000002</v>
      </c>
    </row>
    <row r="808" spans="1:3" x14ac:dyDescent="0.25">
      <c r="A808" s="52" t="s">
        <v>2365</v>
      </c>
      <c r="B808" s="138" t="s">
        <v>2366</v>
      </c>
      <c r="C808" s="136">
        <v>9.8600000000000065</v>
      </c>
    </row>
    <row r="809" spans="1:3" ht="30" x14ac:dyDescent="0.25">
      <c r="A809" s="52" t="s">
        <v>2367</v>
      </c>
      <c r="B809" s="138" t="s">
        <v>2368</v>
      </c>
      <c r="C809" s="136">
        <v>5.3700000000000045</v>
      </c>
    </row>
    <row r="810" spans="1:3" x14ac:dyDescent="0.25">
      <c r="A810" s="52" t="s">
        <v>2369</v>
      </c>
      <c r="B810" s="138" t="s">
        <v>2370</v>
      </c>
      <c r="C810" s="136">
        <v>13.200000000000006</v>
      </c>
    </row>
    <row r="811" spans="1:3" x14ac:dyDescent="0.25">
      <c r="A811" s="52" t="s">
        <v>2371</v>
      </c>
      <c r="B811" s="138" t="s">
        <v>2372</v>
      </c>
      <c r="C811" s="136">
        <v>2.5699999999999985</v>
      </c>
    </row>
    <row r="812" spans="1:3" x14ac:dyDescent="0.25">
      <c r="A812" s="52" t="s">
        <v>2373</v>
      </c>
      <c r="B812" s="138" t="s">
        <v>2374</v>
      </c>
      <c r="C812" s="136">
        <v>3.4200000000000008</v>
      </c>
    </row>
    <row r="813" spans="1:3" ht="30" x14ac:dyDescent="0.25">
      <c r="A813" s="52" t="s">
        <v>2375</v>
      </c>
      <c r="B813" s="138" t="s">
        <v>2376</v>
      </c>
      <c r="C813" s="136">
        <v>6.2199999999999989</v>
      </c>
    </row>
    <row r="814" spans="1:3" x14ac:dyDescent="0.25">
      <c r="A814" s="52" t="s">
        <v>2377</v>
      </c>
      <c r="B814" s="138" t="s">
        <v>2378</v>
      </c>
      <c r="C814" s="136">
        <v>28.32</v>
      </c>
    </row>
    <row r="815" spans="1:3" x14ac:dyDescent="0.25">
      <c r="A815" s="52" t="s">
        <v>2379</v>
      </c>
      <c r="B815" s="138" t="s">
        <v>2380</v>
      </c>
      <c r="C815" s="136">
        <v>0.91999999999999904</v>
      </c>
    </row>
    <row r="816" spans="1:3" x14ac:dyDescent="0.25">
      <c r="A816" s="52" t="s">
        <v>2381</v>
      </c>
      <c r="B816" s="138" t="s">
        <v>2382</v>
      </c>
      <c r="C816" s="136">
        <v>0.21000000000000008</v>
      </c>
    </row>
    <row r="817" spans="1:3" x14ac:dyDescent="0.25">
      <c r="A817" s="52" t="s">
        <v>2383</v>
      </c>
      <c r="B817" s="138" t="s">
        <v>2384</v>
      </c>
      <c r="C817" s="136">
        <v>17.880000000000006</v>
      </c>
    </row>
    <row r="818" spans="1:3" x14ac:dyDescent="0.25">
      <c r="A818" s="52" t="s">
        <v>2385</v>
      </c>
      <c r="B818" s="138" t="s">
        <v>2386</v>
      </c>
      <c r="C818" s="136">
        <v>4.8899999999999997</v>
      </c>
    </row>
    <row r="819" spans="1:3" x14ac:dyDescent="0.25">
      <c r="A819" s="52" t="s">
        <v>2387</v>
      </c>
      <c r="B819" s="138" t="s">
        <v>2388</v>
      </c>
      <c r="C819" s="136">
        <v>3.0999999999999983</v>
      </c>
    </row>
    <row r="820" spans="1:3" x14ac:dyDescent="0.25">
      <c r="A820" s="52" t="s">
        <v>2389</v>
      </c>
      <c r="B820" s="138" t="s">
        <v>2390</v>
      </c>
      <c r="C820" s="136">
        <v>2.0800000000000005</v>
      </c>
    </row>
    <row r="821" spans="1:3" ht="30" x14ac:dyDescent="0.25">
      <c r="A821" s="52" t="s">
        <v>2391</v>
      </c>
      <c r="B821" s="138" t="s">
        <v>2392</v>
      </c>
      <c r="C821" s="136">
        <v>0.55000000000000016</v>
      </c>
    </row>
    <row r="822" spans="1:3" x14ac:dyDescent="0.25">
      <c r="A822" s="52" t="s">
        <v>2393</v>
      </c>
      <c r="B822" s="138" t="s">
        <v>2394</v>
      </c>
      <c r="C822" s="136">
        <v>2.2000000000000011</v>
      </c>
    </row>
    <row r="823" spans="1:3" ht="30" x14ac:dyDescent="0.25">
      <c r="A823" s="52" t="s">
        <v>2395</v>
      </c>
      <c r="B823" s="138" t="s">
        <v>2396</v>
      </c>
      <c r="C823" s="136">
        <v>3.3099999999999996</v>
      </c>
    </row>
    <row r="824" spans="1:3" x14ac:dyDescent="0.25">
      <c r="A824" s="52" t="s">
        <v>2397</v>
      </c>
      <c r="B824" s="138" t="s">
        <v>2398</v>
      </c>
      <c r="C824" s="136">
        <v>0.64999999999999969</v>
      </c>
    </row>
    <row r="825" spans="1:3" x14ac:dyDescent="0.25">
      <c r="A825" s="52" t="s">
        <v>2399</v>
      </c>
      <c r="B825" s="138" t="s">
        <v>2400</v>
      </c>
      <c r="C825" s="136">
        <v>3.1100000000000025</v>
      </c>
    </row>
    <row r="826" spans="1:3" x14ac:dyDescent="0.25">
      <c r="A826" s="52" t="s">
        <v>2401</v>
      </c>
      <c r="B826" s="138" t="s">
        <v>2402</v>
      </c>
      <c r="C826" s="136">
        <v>3.8899999999999988</v>
      </c>
    </row>
    <row r="827" spans="1:3" x14ac:dyDescent="0.25">
      <c r="A827" s="52" t="s">
        <v>2403</v>
      </c>
      <c r="B827" s="138" t="s">
        <v>2404</v>
      </c>
      <c r="C827" s="136">
        <v>3.4699999999999984</v>
      </c>
    </row>
    <row r="828" spans="1:3" x14ac:dyDescent="0.25">
      <c r="A828" s="52" t="s">
        <v>2405</v>
      </c>
      <c r="B828" s="138" t="s">
        <v>2406</v>
      </c>
      <c r="C828" s="136">
        <v>2.6900000000000008</v>
      </c>
    </row>
    <row r="829" spans="1:3" x14ac:dyDescent="0.25">
      <c r="A829" s="52" t="s">
        <v>2407</v>
      </c>
      <c r="B829" s="138" t="s">
        <v>2408</v>
      </c>
      <c r="C829" s="136">
        <v>0.25000000000000006</v>
      </c>
    </row>
    <row r="830" spans="1:3" x14ac:dyDescent="0.25">
      <c r="A830" s="52" t="s">
        <v>2409</v>
      </c>
      <c r="B830" s="138" t="s">
        <v>2410</v>
      </c>
      <c r="C830" s="136">
        <v>3.4600000000000022</v>
      </c>
    </row>
    <row r="831" spans="1:3" x14ac:dyDescent="0.25">
      <c r="A831" s="52" t="s">
        <v>2411</v>
      </c>
      <c r="B831" s="138" t="s">
        <v>2412</v>
      </c>
      <c r="C831" s="136">
        <v>0.28999999999999998</v>
      </c>
    </row>
    <row r="832" spans="1:3" x14ac:dyDescent="0.25">
      <c r="A832" s="52" t="s">
        <v>2413</v>
      </c>
      <c r="B832" s="138" t="s">
        <v>2414</v>
      </c>
      <c r="C832" s="136">
        <v>2.2200000000000011</v>
      </c>
    </row>
    <row r="833" spans="1:3" x14ac:dyDescent="0.25">
      <c r="A833" s="52" t="s">
        <v>2415</v>
      </c>
      <c r="B833" s="138" t="s">
        <v>2416</v>
      </c>
      <c r="C833" s="136">
        <v>7.5300000000000047</v>
      </c>
    </row>
    <row r="834" spans="1:3" x14ac:dyDescent="0.25">
      <c r="A834" s="52" t="s">
        <v>2417</v>
      </c>
      <c r="B834" s="138" t="s">
        <v>2418</v>
      </c>
      <c r="C834" s="136">
        <v>3.3100000000000023</v>
      </c>
    </row>
    <row r="835" spans="1:3" x14ac:dyDescent="0.25">
      <c r="A835" s="52" t="s">
        <v>2419</v>
      </c>
      <c r="B835" s="138" t="s">
        <v>2420</v>
      </c>
      <c r="C835" s="136">
        <v>10.980000000000008</v>
      </c>
    </row>
    <row r="836" spans="1:3" x14ac:dyDescent="0.25">
      <c r="A836" s="52" t="s">
        <v>2421</v>
      </c>
      <c r="B836" s="138" t="s">
        <v>2422</v>
      </c>
      <c r="C836" s="136">
        <v>2.8100000000000005</v>
      </c>
    </row>
    <row r="837" spans="1:3" x14ac:dyDescent="0.25">
      <c r="A837" s="52" t="s">
        <v>2423</v>
      </c>
      <c r="B837" s="138" t="s">
        <v>2424</v>
      </c>
      <c r="C837" s="136">
        <v>5.9899999999999984</v>
      </c>
    </row>
    <row r="838" spans="1:3" x14ac:dyDescent="0.25">
      <c r="A838" s="52" t="s">
        <v>2425</v>
      </c>
      <c r="B838" s="138" t="s">
        <v>2426</v>
      </c>
      <c r="C838" s="136">
        <v>5.8900000000000023</v>
      </c>
    </row>
    <row r="839" spans="1:3" x14ac:dyDescent="0.25">
      <c r="A839" s="52" t="s">
        <v>2427</v>
      </c>
      <c r="B839" s="138" t="s">
        <v>2428</v>
      </c>
      <c r="C839" s="136">
        <v>0.51000000000000023</v>
      </c>
    </row>
    <row r="840" spans="1:3" x14ac:dyDescent="0.25">
      <c r="A840" s="52" t="s">
        <v>2429</v>
      </c>
      <c r="B840" s="138" t="s">
        <v>2430</v>
      </c>
      <c r="C840" s="136">
        <v>18.140000000000008</v>
      </c>
    </row>
    <row r="841" spans="1:3" x14ac:dyDescent="0.25">
      <c r="A841" s="52" t="s">
        <v>2431</v>
      </c>
      <c r="B841" s="138" t="s">
        <v>2432</v>
      </c>
      <c r="C841" s="136">
        <v>13.340000000000007</v>
      </c>
    </row>
    <row r="842" spans="1:3" x14ac:dyDescent="0.25">
      <c r="A842" s="52" t="s">
        <v>2433</v>
      </c>
      <c r="B842" s="138" t="s">
        <v>2434</v>
      </c>
      <c r="C842" s="136">
        <v>7.17</v>
      </c>
    </row>
    <row r="843" spans="1:3" x14ac:dyDescent="0.25">
      <c r="A843" s="52" t="s">
        <v>2435</v>
      </c>
      <c r="B843" s="138" t="s">
        <v>2436</v>
      </c>
      <c r="C843" s="136">
        <v>2.9299999999999979</v>
      </c>
    </row>
    <row r="844" spans="1:3" x14ac:dyDescent="0.25">
      <c r="A844" s="52" t="s">
        <v>2437</v>
      </c>
      <c r="B844" s="138" t="s">
        <v>2438</v>
      </c>
      <c r="C844" s="136">
        <v>8.8300000000000036</v>
      </c>
    </row>
    <row r="845" spans="1:3" x14ac:dyDescent="0.25">
      <c r="A845" s="52" t="s">
        <v>2439</v>
      </c>
      <c r="B845" s="138" t="s">
        <v>2440</v>
      </c>
      <c r="C845" s="136">
        <v>4.1200000000000019</v>
      </c>
    </row>
    <row r="846" spans="1:3" x14ac:dyDescent="0.25">
      <c r="A846" s="52" t="s">
        <v>2441</v>
      </c>
      <c r="B846" s="138" t="s">
        <v>2442</v>
      </c>
      <c r="C846" s="136">
        <v>5.3400000000000007</v>
      </c>
    </row>
    <row r="847" spans="1:3" x14ac:dyDescent="0.25">
      <c r="A847" s="52" t="s">
        <v>2443</v>
      </c>
      <c r="B847" s="138" t="s">
        <v>2444</v>
      </c>
      <c r="C847" s="136">
        <v>0.67000000000000037</v>
      </c>
    </row>
    <row r="848" spans="1:3" x14ac:dyDescent="0.25">
      <c r="A848" s="52" t="s">
        <v>2445</v>
      </c>
      <c r="B848" s="138" t="s">
        <v>2446</v>
      </c>
      <c r="C848" s="136">
        <v>0.7100000000000003</v>
      </c>
    </row>
    <row r="849" spans="1:3" x14ac:dyDescent="0.25">
      <c r="A849" s="52" t="s">
        <v>2447</v>
      </c>
      <c r="B849" s="138" t="s">
        <v>2448</v>
      </c>
      <c r="C849" s="136">
        <v>6.4900000000000038</v>
      </c>
    </row>
    <row r="850" spans="1:3" x14ac:dyDescent="0.25">
      <c r="A850" s="52" t="s">
        <v>2449</v>
      </c>
      <c r="B850" s="138" t="s">
        <v>2450</v>
      </c>
      <c r="C850" s="136">
        <v>2.6600000000000015</v>
      </c>
    </row>
    <row r="851" spans="1:3" x14ac:dyDescent="0.25">
      <c r="A851" s="52" t="s">
        <v>2451</v>
      </c>
      <c r="B851" s="138" t="s">
        <v>2452</v>
      </c>
      <c r="C851" s="136">
        <v>3.350000000000001</v>
      </c>
    </row>
    <row r="852" spans="1:3" x14ac:dyDescent="0.25">
      <c r="A852" s="52" t="s">
        <v>2453</v>
      </c>
      <c r="B852" s="138" t="s">
        <v>2454</v>
      </c>
      <c r="C852" s="136">
        <v>0.27999999999999997</v>
      </c>
    </row>
    <row r="853" spans="1:3" x14ac:dyDescent="0.25">
      <c r="A853" s="52" t="s">
        <v>2455</v>
      </c>
      <c r="B853" s="138" t="s">
        <v>2456</v>
      </c>
      <c r="C853" s="136">
        <v>11.860000000000003</v>
      </c>
    </row>
    <row r="854" spans="1:3" ht="30" x14ac:dyDescent="0.25">
      <c r="A854" s="52" t="s">
        <v>2457</v>
      </c>
      <c r="B854" s="138" t="s">
        <v>2458</v>
      </c>
      <c r="C854" s="136">
        <v>6.6600000000000046</v>
      </c>
    </row>
    <row r="855" spans="1:3" x14ac:dyDescent="0.25">
      <c r="A855" s="52" t="s">
        <v>2459</v>
      </c>
      <c r="B855" s="138" t="s">
        <v>2460</v>
      </c>
      <c r="C855" s="136">
        <v>1.1200000000000001</v>
      </c>
    </row>
    <row r="856" spans="1:3" x14ac:dyDescent="0.25">
      <c r="A856" s="52" t="s">
        <v>2461</v>
      </c>
      <c r="B856" s="138" t="s">
        <v>2462</v>
      </c>
      <c r="C856" s="136">
        <v>4.1300000000000008</v>
      </c>
    </row>
    <row r="857" spans="1:3" x14ac:dyDescent="0.25">
      <c r="A857" s="52" t="s">
        <v>2463</v>
      </c>
      <c r="B857" s="138" t="s">
        <v>2464</v>
      </c>
      <c r="C857" s="136">
        <v>14.370000000000008</v>
      </c>
    </row>
    <row r="858" spans="1:3" x14ac:dyDescent="0.25">
      <c r="A858" s="52" t="s">
        <v>2465</v>
      </c>
      <c r="B858" s="138" t="s">
        <v>2466</v>
      </c>
      <c r="C858" s="136">
        <v>5.0400000000000045</v>
      </c>
    </row>
    <row r="859" spans="1:3" ht="45" x14ac:dyDescent="0.25">
      <c r="A859" s="52" t="s">
        <v>2467</v>
      </c>
      <c r="B859" s="138" t="s">
        <v>2468</v>
      </c>
      <c r="C859" s="136">
        <v>0.5299999999999998</v>
      </c>
    </row>
    <row r="860" spans="1:3" x14ac:dyDescent="0.25">
      <c r="A860" s="52" t="s">
        <v>2469</v>
      </c>
      <c r="B860" s="138" t="s">
        <v>2470</v>
      </c>
      <c r="C860" s="136">
        <v>144.61000000000004</v>
      </c>
    </row>
    <row r="861" spans="1:3" x14ac:dyDescent="0.25">
      <c r="A861" s="52" t="s">
        <v>2471</v>
      </c>
      <c r="B861" s="138" t="s">
        <v>2472</v>
      </c>
      <c r="C861" s="136">
        <v>1.5799999999999996</v>
      </c>
    </row>
    <row r="862" spans="1:3" x14ac:dyDescent="0.25">
      <c r="A862" s="52" t="s">
        <v>2473</v>
      </c>
      <c r="B862" s="138" t="s">
        <v>2474</v>
      </c>
      <c r="C862" s="136">
        <v>7.6800000000000042</v>
      </c>
    </row>
    <row r="863" spans="1:3" x14ac:dyDescent="0.25">
      <c r="A863" s="52" t="s">
        <v>2475</v>
      </c>
      <c r="B863" s="138" t="s">
        <v>2476</v>
      </c>
      <c r="C863" s="136">
        <v>7.0000000000000044</v>
      </c>
    </row>
    <row r="864" spans="1:3" x14ac:dyDescent="0.25">
      <c r="A864" s="52" t="s">
        <v>2477</v>
      </c>
      <c r="B864" s="138" t="s">
        <v>2478</v>
      </c>
      <c r="C864" s="136">
        <v>6.4099999999999966</v>
      </c>
    </row>
    <row r="865" spans="1:3" ht="30" x14ac:dyDescent="0.25">
      <c r="A865" s="52" t="s">
        <v>2479</v>
      </c>
      <c r="B865" s="138" t="s">
        <v>2480</v>
      </c>
      <c r="C865" s="136">
        <v>1.6399999999999979</v>
      </c>
    </row>
    <row r="866" spans="1:3" x14ac:dyDescent="0.25">
      <c r="A866" s="52" t="s">
        <v>2481</v>
      </c>
      <c r="B866" s="138" t="s">
        <v>2482</v>
      </c>
      <c r="C866" s="136">
        <v>4.0000000000000022E-2</v>
      </c>
    </row>
    <row r="867" spans="1:3" x14ac:dyDescent="0.25">
      <c r="A867" s="52" t="s">
        <v>2483</v>
      </c>
      <c r="B867" s="138" t="s">
        <v>2484</v>
      </c>
      <c r="C867" s="136">
        <v>4.4599999999999991</v>
      </c>
    </row>
    <row r="868" spans="1:3" ht="30" x14ac:dyDescent="0.25">
      <c r="A868" s="52" t="s">
        <v>2485</v>
      </c>
      <c r="B868" s="138" t="s">
        <v>2486</v>
      </c>
      <c r="C868" s="136">
        <v>0.52000000000000013</v>
      </c>
    </row>
    <row r="869" spans="1:3" x14ac:dyDescent="0.25">
      <c r="A869" s="52" t="s">
        <v>2487</v>
      </c>
      <c r="B869" s="138" t="s">
        <v>2488</v>
      </c>
      <c r="C869" s="136">
        <v>4.9400000000000022</v>
      </c>
    </row>
    <row r="870" spans="1:3" x14ac:dyDescent="0.25">
      <c r="A870" s="52" t="s">
        <v>2489</v>
      </c>
      <c r="B870" s="138" t="s">
        <v>2490</v>
      </c>
      <c r="C870" s="136">
        <v>7.0900000000000034</v>
      </c>
    </row>
    <row r="871" spans="1:3" x14ac:dyDescent="0.25">
      <c r="A871" s="52" t="s">
        <v>2491</v>
      </c>
      <c r="B871" s="138" t="s">
        <v>2492</v>
      </c>
      <c r="C871" s="136">
        <v>0.64000000000000035</v>
      </c>
    </row>
    <row r="872" spans="1:3" x14ac:dyDescent="0.25">
      <c r="A872" s="52" t="s">
        <v>2493</v>
      </c>
      <c r="B872" s="138" t="s">
        <v>2494</v>
      </c>
      <c r="C872" s="136">
        <v>1.4299999999999997</v>
      </c>
    </row>
    <row r="873" spans="1:3" x14ac:dyDescent="0.25">
      <c r="A873" s="52" t="s">
        <v>2495</v>
      </c>
      <c r="B873" s="138" t="s">
        <v>2496</v>
      </c>
      <c r="C873" s="136">
        <v>14.29000000000001</v>
      </c>
    </row>
    <row r="874" spans="1:3" x14ac:dyDescent="0.25">
      <c r="A874" s="52" t="s">
        <v>2497</v>
      </c>
      <c r="B874" s="138" t="s">
        <v>2498</v>
      </c>
      <c r="C874" s="136">
        <v>13.690000000000003</v>
      </c>
    </row>
    <row r="875" spans="1:3" x14ac:dyDescent="0.25">
      <c r="A875" s="52" t="s">
        <v>2499</v>
      </c>
      <c r="B875" s="138" t="s">
        <v>2500</v>
      </c>
      <c r="C875" s="136">
        <v>2.4800000000000013</v>
      </c>
    </row>
    <row r="876" spans="1:3" x14ac:dyDescent="0.25">
      <c r="A876" s="52" t="s">
        <v>2501</v>
      </c>
      <c r="B876" s="138" t="s">
        <v>2502</v>
      </c>
      <c r="C876" s="136">
        <v>3.9200000000000008</v>
      </c>
    </row>
    <row r="877" spans="1:3" x14ac:dyDescent="0.25">
      <c r="A877" s="52" t="s">
        <v>2503</v>
      </c>
      <c r="B877" s="138" t="s">
        <v>2504</v>
      </c>
      <c r="C877" s="136">
        <v>1.23</v>
      </c>
    </row>
    <row r="878" spans="1:3" x14ac:dyDescent="0.25">
      <c r="A878" s="52" t="s">
        <v>2505</v>
      </c>
      <c r="B878" s="138" t="s">
        <v>2506</v>
      </c>
      <c r="C878" s="136">
        <v>3.8100000000000014</v>
      </c>
    </row>
    <row r="879" spans="1:3" x14ac:dyDescent="0.25">
      <c r="A879" s="52" t="s">
        <v>2507</v>
      </c>
      <c r="B879" s="138" t="s">
        <v>2508</v>
      </c>
      <c r="C879" s="136">
        <v>5.1200000000000028</v>
      </c>
    </row>
    <row r="880" spans="1:3" x14ac:dyDescent="0.25">
      <c r="A880" s="52" t="s">
        <v>2509</v>
      </c>
      <c r="B880" s="138" t="s">
        <v>2510</v>
      </c>
      <c r="C880" s="136">
        <v>2.7800000000000011</v>
      </c>
    </row>
    <row r="881" spans="1:3" x14ac:dyDescent="0.25">
      <c r="A881" s="52" t="s">
        <v>2511</v>
      </c>
      <c r="B881" s="138" t="s">
        <v>2512</v>
      </c>
      <c r="C881" s="136">
        <v>12.470000000000004</v>
      </c>
    </row>
    <row r="882" spans="1:3" x14ac:dyDescent="0.25">
      <c r="A882" s="52" t="s">
        <v>2513</v>
      </c>
      <c r="B882" s="138" t="s">
        <v>2514</v>
      </c>
      <c r="C882" s="136">
        <v>1.7399999999999991</v>
      </c>
    </row>
    <row r="883" spans="1:3" x14ac:dyDescent="0.25">
      <c r="A883" s="52" t="s">
        <v>2515</v>
      </c>
      <c r="B883" s="138" t="s">
        <v>2516</v>
      </c>
      <c r="C883" s="136">
        <v>11.840000000000007</v>
      </c>
    </row>
    <row r="884" spans="1:3" x14ac:dyDescent="0.25">
      <c r="A884" s="52" t="s">
        <v>2517</v>
      </c>
      <c r="B884" s="138" t="s">
        <v>2518</v>
      </c>
      <c r="C884" s="136">
        <v>4.9599999999999991</v>
      </c>
    </row>
    <row r="885" spans="1:3" x14ac:dyDescent="0.25">
      <c r="A885" s="52" t="s">
        <v>2519</v>
      </c>
      <c r="B885" s="138" t="s">
        <v>2520</v>
      </c>
      <c r="C885" s="136">
        <v>2.7399999999999962</v>
      </c>
    </row>
    <row r="886" spans="1:3" ht="30" x14ac:dyDescent="0.25">
      <c r="A886" s="52" t="s">
        <v>2521</v>
      </c>
      <c r="B886" s="138" t="s">
        <v>2522</v>
      </c>
      <c r="C886" s="136">
        <v>10.139999999999997</v>
      </c>
    </row>
    <row r="887" spans="1:3" x14ac:dyDescent="0.25">
      <c r="A887" s="52" t="s">
        <v>2523</v>
      </c>
      <c r="B887" s="138" t="s">
        <v>2524</v>
      </c>
      <c r="C887" s="136">
        <v>3.3100000000000032</v>
      </c>
    </row>
    <row r="888" spans="1:3" ht="30" x14ac:dyDescent="0.25">
      <c r="A888" s="52" t="s">
        <v>2525</v>
      </c>
      <c r="B888" s="138" t="s">
        <v>2526</v>
      </c>
      <c r="C888" s="136">
        <v>6.360000000000003</v>
      </c>
    </row>
    <row r="889" spans="1:3" x14ac:dyDescent="0.25">
      <c r="A889" s="52" t="s">
        <v>2527</v>
      </c>
      <c r="B889" s="138" t="s">
        <v>2528</v>
      </c>
      <c r="C889" s="136">
        <v>0.37000000000000033</v>
      </c>
    </row>
    <row r="890" spans="1:3" x14ac:dyDescent="0.25">
      <c r="A890" s="52" t="s">
        <v>2529</v>
      </c>
      <c r="B890" s="138" t="s">
        <v>2530</v>
      </c>
      <c r="C890" s="136">
        <v>8.1400000000000023</v>
      </c>
    </row>
    <row r="891" spans="1:3" x14ac:dyDescent="0.25">
      <c r="A891" s="52" t="s">
        <v>2531</v>
      </c>
      <c r="B891" s="138" t="s">
        <v>2532</v>
      </c>
      <c r="C891" s="136">
        <v>1.8200000000000012</v>
      </c>
    </row>
    <row r="892" spans="1:3" x14ac:dyDescent="0.25">
      <c r="A892" s="52" t="s">
        <v>2533</v>
      </c>
      <c r="B892" s="138" t="s">
        <v>2534</v>
      </c>
      <c r="C892" s="136">
        <v>3.1600000000000015</v>
      </c>
    </row>
    <row r="893" spans="1:3" x14ac:dyDescent="0.25">
      <c r="A893" s="52" t="s">
        <v>2535</v>
      </c>
      <c r="B893" s="138" t="s">
        <v>2536</v>
      </c>
      <c r="C893" s="136">
        <v>14.61000000000001</v>
      </c>
    </row>
    <row r="894" spans="1:3" x14ac:dyDescent="0.25">
      <c r="A894" s="52" t="s">
        <v>2537</v>
      </c>
      <c r="B894" s="138" t="s">
        <v>2538</v>
      </c>
      <c r="C894" s="136">
        <v>7.15</v>
      </c>
    </row>
    <row r="895" spans="1:3" x14ac:dyDescent="0.25">
      <c r="A895" s="52" t="s">
        <v>2539</v>
      </c>
      <c r="B895" s="138" t="s">
        <v>2540</v>
      </c>
      <c r="C895" s="136">
        <v>4.6199999999999957</v>
      </c>
    </row>
    <row r="896" spans="1:3" x14ac:dyDescent="0.25">
      <c r="A896" s="52" t="s">
        <v>2541</v>
      </c>
      <c r="B896" s="138" t="s">
        <v>2542</v>
      </c>
      <c r="C896" s="136">
        <v>1.92</v>
      </c>
    </row>
    <row r="897" spans="1:3" x14ac:dyDescent="0.25">
      <c r="A897" s="52" t="s">
        <v>2543</v>
      </c>
      <c r="B897" s="138" t="s">
        <v>2544</v>
      </c>
      <c r="C897" s="136">
        <v>2.5400000000000009</v>
      </c>
    </row>
    <row r="898" spans="1:3" x14ac:dyDescent="0.25">
      <c r="A898" s="52" t="s">
        <v>2545</v>
      </c>
      <c r="B898" s="138" t="s">
        <v>2546</v>
      </c>
      <c r="C898" s="136">
        <v>3.7100000000000017</v>
      </c>
    </row>
    <row r="899" spans="1:3" x14ac:dyDescent="0.25">
      <c r="A899" s="52" t="s">
        <v>2547</v>
      </c>
      <c r="B899" s="138" t="s">
        <v>2548</v>
      </c>
      <c r="C899" s="136">
        <v>0.57999999999999918</v>
      </c>
    </row>
    <row r="900" spans="1:3" x14ac:dyDescent="0.25">
      <c r="A900" s="52" t="s">
        <v>2549</v>
      </c>
      <c r="B900" s="138" t="s">
        <v>2550</v>
      </c>
      <c r="C900" s="136">
        <v>2.15</v>
      </c>
    </row>
    <row r="901" spans="1:3" x14ac:dyDescent="0.25">
      <c r="A901" s="52" t="s">
        <v>2551</v>
      </c>
      <c r="B901" s="138" t="s">
        <v>2552</v>
      </c>
      <c r="C901" s="136">
        <v>3.9799999999999982</v>
      </c>
    </row>
    <row r="902" spans="1:3" x14ac:dyDescent="0.25">
      <c r="A902" s="52" t="s">
        <v>2553</v>
      </c>
      <c r="B902" s="138" t="s">
        <v>2554</v>
      </c>
      <c r="C902" s="136">
        <v>9.5200000000000085</v>
      </c>
    </row>
    <row r="903" spans="1:3" x14ac:dyDescent="0.25">
      <c r="A903" s="52" t="s">
        <v>2555</v>
      </c>
      <c r="B903" s="138" t="s">
        <v>2556</v>
      </c>
      <c r="C903" s="136">
        <v>13.360000000000008</v>
      </c>
    </row>
    <row r="904" spans="1:3" ht="30" x14ac:dyDescent="0.25">
      <c r="A904" s="52" t="s">
        <v>2557</v>
      </c>
      <c r="B904" s="138" t="s">
        <v>2558</v>
      </c>
      <c r="C904" s="136">
        <v>8.110000000000003</v>
      </c>
    </row>
    <row r="905" spans="1:3" x14ac:dyDescent="0.25">
      <c r="A905" s="52" t="s">
        <v>2559</v>
      </c>
      <c r="B905" s="138" t="s">
        <v>2560</v>
      </c>
      <c r="C905" s="136">
        <v>5.4399999999999995</v>
      </c>
    </row>
    <row r="906" spans="1:3" x14ac:dyDescent="0.25">
      <c r="A906" s="52" t="s">
        <v>2561</v>
      </c>
      <c r="B906" s="138" t="s">
        <v>2562</v>
      </c>
      <c r="C906" s="136">
        <v>8.7800000000000011</v>
      </c>
    </row>
    <row r="907" spans="1:3" x14ac:dyDescent="0.25">
      <c r="A907" s="52" t="s">
        <v>2563</v>
      </c>
      <c r="B907" s="138" t="s">
        <v>2564</v>
      </c>
      <c r="C907" s="136">
        <v>7.6300000000000034</v>
      </c>
    </row>
    <row r="908" spans="1:3" x14ac:dyDescent="0.25">
      <c r="A908" s="52" t="s">
        <v>2565</v>
      </c>
      <c r="B908" s="138" t="s">
        <v>2566</v>
      </c>
      <c r="C908" s="136">
        <v>8.6500000000000039</v>
      </c>
    </row>
    <row r="909" spans="1:3" x14ac:dyDescent="0.25">
      <c r="A909" s="52" t="s">
        <v>2567</v>
      </c>
      <c r="B909" s="138" t="s">
        <v>2568</v>
      </c>
      <c r="C909" s="136">
        <v>0.17999999999999988</v>
      </c>
    </row>
    <row r="910" spans="1:3" x14ac:dyDescent="0.25">
      <c r="A910" s="52" t="s">
        <v>2569</v>
      </c>
      <c r="B910" s="138" t="s">
        <v>2570</v>
      </c>
      <c r="C910" s="136">
        <v>10.110000000000001</v>
      </c>
    </row>
    <row r="911" spans="1:3" x14ac:dyDescent="0.25">
      <c r="A911" s="52" t="s">
        <v>2571</v>
      </c>
      <c r="B911" s="138" t="s">
        <v>2572</v>
      </c>
      <c r="C911" s="136">
        <v>3.7100000000000017</v>
      </c>
    </row>
    <row r="912" spans="1:3" x14ac:dyDescent="0.25">
      <c r="A912" s="52" t="s">
        <v>2573</v>
      </c>
      <c r="B912" s="138" t="s">
        <v>2574</v>
      </c>
      <c r="C912" s="136">
        <v>5.1200000000000028</v>
      </c>
    </row>
    <row r="913" spans="1:3" x14ac:dyDescent="0.25">
      <c r="A913" s="52" t="s">
        <v>2575</v>
      </c>
      <c r="B913" s="138" t="s">
        <v>2576</v>
      </c>
      <c r="C913" s="136">
        <v>5.8800000000000043</v>
      </c>
    </row>
    <row r="914" spans="1:3" x14ac:dyDescent="0.25">
      <c r="A914" s="52" t="s">
        <v>2577</v>
      </c>
      <c r="B914" s="138" t="s">
        <v>2578</v>
      </c>
      <c r="C914" s="136">
        <v>0.2599999999999999</v>
      </c>
    </row>
    <row r="915" spans="1:3" x14ac:dyDescent="0.25">
      <c r="A915" s="52" t="s">
        <v>2579</v>
      </c>
      <c r="B915" s="138" t="s">
        <v>2580</v>
      </c>
      <c r="C915" s="136">
        <v>4.6400000000000023</v>
      </c>
    </row>
    <row r="916" spans="1:3" x14ac:dyDescent="0.25">
      <c r="A916" s="52" t="s">
        <v>2581</v>
      </c>
      <c r="B916" s="138" t="s">
        <v>2582</v>
      </c>
      <c r="C916" s="136">
        <v>1.6600000000000006</v>
      </c>
    </row>
    <row r="917" spans="1:3" x14ac:dyDescent="0.25">
      <c r="A917" s="52" t="s">
        <v>2583</v>
      </c>
      <c r="B917" s="138" t="s">
        <v>2584</v>
      </c>
      <c r="C917" s="136">
        <v>1.9700000000000011</v>
      </c>
    </row>
    <row r="918" spans="1:3" x14ac:dyDescent="0.25">
      <c r="A918" s="52" t="s">
        <v>2585</v>
      </c>
      <c r="B918" s="138" t="s">
        <v>2586</v>
      </c>
      <c r="C918" s="136">
        <v>4.51</v>
      </c>
    </row>
    <row r="919" spans="1:3" x14ac:dyDescent="0.25">
      <c r="A919" s="52" t="s">
        <v>2587</v>
      </c>
      <c r="B919" s="138" t="s">
        <v>2588</v>
      </c>
      <c r="C919" s="136">
        <v>11.099999999999993</v>
      </c>
    </row>
    <row r="920" spans="1:3" x14ac:dyDescent="0.25">
      <c r="A920" s="52" t="s">
        <v>2589</v>
      </c>
      <c r="B920" s="138" t="s">
        <v>2590</v>
      </c>
      <c r="C920" s="136">
        <v>2.390000000000001</v>
      </c>
    </row>
    <row r="921" spans="1:3" x14ac:dyDescent="0.25">
      <c r="A921" s="52" t="s">
        <v>2591</v>
      </c>
      <c r="B921" s="138" t="s">
        <v>2592</v>
      </c>
      <c r="C921" s="136">
        <v>6.8300000000000036</v>
      </c>
    </row>
    <row r="922" spans="1:3" x14ac:dyDescent="0.25">
      <c r="A922" s="52" t="s">
        <v>2593</v>
      </c>
      <c r="B922" s="138" t="s">
        <v>2594</v>
      </c>
      <c r="C922" s="136">
        <v>0.42000000000000037</v>
      </c>
    </row>
    <row r="923" spans="1:3" x14ac:dyDescent="0.25">
      <c r="A923" s="52" t="s">
        <v>2595</v>
      </c>
      <c r="B923" s="138" t="s">
        <v>2596</v>
      </c>
      <c r="C923" s="136">
        <v>9.1500000000000039</v>
      </c>
    </row>
    <row r="924" spans="1:3" x14ac:dyDescent="0.25">
      <c r="A924" s="52" t="s">
        <v>2597</v>
      </c>
      <c r="B924" s="138" t="s">
        <v>2598</v>
      </c>
      <c r="C924" s="136">
        <v>4.9100000000000028</v>
      </c>
    </row>
    <row r="925" spans="1:3" x14ac:dyDescent="0.25">
      <c r="A925" s="52" t="s">
        <v>2599</v>
      </c>
      <c r="B925" s="138" t="s">
        <v>2600</v>
      </c>
      <c r="C925" s="136">
        <v>2.5400000000000014</v>
      </c>
    </row>
    <row r="926" spans="1:3" x14ac:dyDescent="0.25">
      <c r="A926" s="52" t="s">
        <v>2601</v>
      </c>
      <c r="B926" s="138" t="s">
        <v>2602</v>
      </c>
      <c r="C926" s="136">
        <v>2.8400000000000007</v>
      </c>
    </row>
    <row r="927" spans="1:3" ht="30" x14ac:dyDescent="0.25">
      <c r="A927" s="52" t="s">
        <v>2603</v>
      </c>
      <c r="B927" s="138" t="s">
        <v>2604</v>
      </c>
      <c r="C927" s="136">
        <v>0.3000000000000001</v>
      </c>
    </row>
    <row r="928" spans="1:3" x14ac:dyDescent="0.25">
      <c r="A928" s="52" t="s">
        <v>2605</v>
      </c>
      <c r="B928" s="138" t="s">
        <v>2606</v>
      </c>
      <c r="C928" s="136">
        <v>7.0000000000000034E-2</v>
      </c>
    </row>
    <row r="929" spans="1:3" ht="30" x14ac:dyDescent="0.25">
      <c r="A929" s="52" t="s">
        <v>2607</v>
      </c>
      <c r="B929" s="138" t="s">
        <v>2608</v>
      </c>
      <c r="C929" s="136">
        <v>4.7300000000000022</v>
      </c>
    </row>
    <row r="930" spans="1:3" x14ac:dyDescent="0.25">
      <c r="A930" s="52" t="s">
        <v>2609</v>
      </c>
      <c r="B930" s="138" t="s">
        <v>2610</v>
      </c>
      <c r="C930" s="136">
        <v>10.07</v>
      </c>
    </row>
    <row r="931" spans="1:3" x14ac:dyDescent="0.25">
      <c r="A931" s="52" t="s">
        <v>2611</v>
      </c>
      <c r="B931" s="138" t="s">
        <v>2612</v>
      </c>
      <c r="C931" s="136">
        <v>10.950000000000006</v>
      </c>
    </row>
    <row r="932" spans="1:3" x14ac:dyDescent="0.25">
      <c r="A932" s="52" t="s">
        <v>2613</v>
      </c>
      <c r="B932" s="138" t="s">
        <v>2614</v>
      </c>
      <c r="C932" s="136">
        <v>1.5499999999999994</v>
      </c>
    </row>
    <row r="933" spans="1:3" ht="30" x14ac:dyDescent="0.25">
      <c r="A933" s="52" t="s">
        <v>2615</v>
      </c>
      <c r="B933" s="138" t="s">
        <v>2616</v>
      </c>
      <c r="C933" s="136">
        <v>4.1100000000000021</v>
      </c>
    </row>
    <row r="934" spans="1:3" x14ac:dyDescent="0.25">
      <c r="A934" s="52" t="s">
        <v>2617</v>
      </c>
      <c r="B934" s="138" t="s">
        <v>2618</v>
      </c>
      <c r="C934" s="136">
        <v>8.3100000000000058</v>
      </c>
    </row>
    <row r="935" spans="1:3" x14ac:dyDescent="0.25">
      <c r="A935" s="52" t="s">
        <v>2619</v>
      </c>
      <c r="B935" s="138" t="s">
        <v>2620</v>
      </c>
      <c r="C935" s="136">
        <v>12.770000000000012</v>
      </c>
    </row>
    <row r="936" spans="1:3" x14ac:dyDescent="0.25">
      <c r="A936" s="52" t="s">
        <v>2621</v>
      </c>
      <c r="B936" s="138" t="s">
        <v>2622</v>
      </c>
      <c r="C936" s="136">
        <v>19.510000000000041</v>
      </c>
    </row>
    <row r="937" spans="1:3" x14ac:dyDescent="0.25">
      <c r="A937" s="52" t="s">
        <v>2623</v>
      </c>
      <c r="B937" s="138" t="s">
        <v>2624</v>
      </c>
      <c r="C937" s="136">
        <v>5.3400000000000034</v>
      </c>
    </row>
    <row r="938" spans="1:3" x14ac:dyDescent="0.25">
      <c r="A938" s="52" t="s">
        <v>2625</v>
      </c>
      <c r="B938" s="138" t="s">
        <v>2626</v>
      </c>
      <c r="C938" s="136">
        <v>0.23999999999999955</v>
      </c>
    </row>
    <row r="939" spans="1:3" x14ac:dyDescent="0.25">
      <c r="A939" s="52" t="s">
        <v>2627</v>
      </c>
      <c r="B939" s="138" t="s">
        <v>2628</v>
      </c>
      <c r="C939" s="136">
        <v>9.2800000000000029</v>
      </c>
    </row>
    <row r="940" spans="1:3" x14ac:dyDescent="0.25">
      <c r="A940" s="52" t="s">
        <v>2629</v>
      </c>
      <c r="B940" s="138" t="s">
        <v>2630</v>
      </c>
      <c r="C940" s="136">
        <v>8.9800000000000058</v>
      </c>
    </row>
    <row r="941" spans="1:3" x14ac:dyDescent="0.25">
      <c r="A941" s="52" t="s">
        <v>2631</v>
      </c>
      <c r="B941" s="138" t="s">
        <v>2632</v>
      </c>
      <c r="C941" s="136">
        <v>3.6200000000000019</v>
      </c>
    </row>
    <row r="942" spans="1:3" x14ac:dyDescent="0.25">
      <c r="A942" s="52" t="s">
        <v>2633</v>
      </c>
      <c r="B942" s="138" t="s">
        <v>2634</v>
      </c>
      <c r="C942" s="136">
        <v>1.1000000000000001</v>
      </c>
    </row>
    <row r="943" spans="1:3" x14ac:dyDescent="0.25">
      <c r="A943" s="52" t="s">
        <v>2635</v>
      </c>
      <c r="B943" s="138" t="s">
        <v>2636</v>
      </c>
      <c r="C943" s="136">
        <v>18.640000000000008</v>
      </c>
    </row>
    <row r="944" spans="1:3" x14ac:dyDescent="0.25">
      <c r="A944" s="52" t="s">
        <v>2637</v>
      </c>
      <c r="B944" s="138" t="s">
        <v>2638</v>
      </c>
      <c r="C944" s="136">
        <v>7.9500000000000011</v>
      </c>
    </row>
    <row r="945" spans="1:3" x14ac:dyDescent="0.25">
      <c r="A945" s="52" t="s">
        <v>2639</v>
      </c>
      <c r="B945" s="138" t="s">
        <v>2640</v>
      </c>
      <c r="C945" s="136">
        <v>3.8900000000000032</v>
      </c>
    </row>
    <row r="946" spans="1:3" x14ac:dyDescent="0.25">
      <c r="A946" s="52" t="s">
        <v>2641</v>
      </c>
      <c r="B946" s="138" t="s">
        <v>2642</v>
      </c>
      <c r="C946" s="136">
        <v>5.31</v>
      </c>
    </row>
    <row r="947" spans="1:3" x14ac:dyDescent="0.25">
      <c r="A947" s="52" t="s">
        <v>2643</v>
      </c>
      <c r="B947" s="138" t="s">
        <v>2644</v>
      </c>
      <c r="C947" s="136">
        <v>6.740000000000002</v>
      </c>
    </row>
    <row r="948" spans="1:3" x14ac:dyDescent="0.25">
      <c r="A948" s="52" t="s">
        <v>2645</v>
      </c>
      <c r="B948" s="138" t="s">
        <v>2646</v>
      </c>
      <c r="C948" s="136">
        <v>2.0200000000000009</v>
      </c>
    </row>
    <row r="949" spans="1:3" ht="30" x14ac:dyDescent="0.25">
      <c r="A949" s="52" t="s">
        <v>2647</v>
      </c>
      <c r="B949" s="138" t="s">
        <v>2648</v>
      </c>
      <c r="C949" s="136">
        <v>7.9200000000000017</v>
      </c>
    </row>
    <row r="950" spans="1:3" x14ac:dyDescent="0.25">
      <c r="A950" s="52" t="s">
        <v>2649</v>
      </c>
      <c r="B950" s="138" t="s">
        <v>2650</v>
      </c>
      <c r="C950" s="136">
        <v>5.5500000000000043</v>
      </c>
    </row>
    <row r="951" spans="1:3" x14ac:dyDescent="0.25">
      <c r="A951" s="52" t="s">
        <v>2651</v>
      </c>
      <c r="B951" s="138" t="s">
        <v>2652</v>
      </c>
      <c r="C951" s="136">
        <v>1.400000000000001</v>
      </c>
    </row>
    <row r="952" spans="1:3" x14ac:dyDescent="0.25">
      <c r="A952" s="52" t="s">
        <v>2653</v>
      </c>
      <c r="B952" s="138" t="s">
        <v>2654</v>
      </c>
      <c r="C952" s="136">
        <v>7.0599999999999969</v>
      </c>
    </row>
    <row r="953" spans="1:3" x14ac:dyDescent="0.25">
      <c r="A953" s="52" t="s">
        <v>2655</v>
      </c>
      <c r="B953" s="138" t="s">
        <v>2656</v>
      </c>
      <c r="C953" s="136">
        <v>13.090000000000003</v>
      </c>
    </row>
    <row r="954" spans="1:3" x14ac:dyDescent="0.25">
      <c r="A954" s="52" t="s">
        <v>2657</v>
      </c>
      <c r="B954" s="138" t="s">
        <v>2658</v>
      </c>
      <c r="C954" s="136">
        <v>7.3600000000000021</v>
      </c>
    </row>
    <row r="955" spans="1:3" x14ac:dyDescent="0.25">
      <c r="A955" s="52" t="s">
        <v>2659</v>
      </c>
      <c r="B955" s="138" t="s">
        <v>2660</v>
      </c>
      <c r="C955" s="136">
        <v>0.95000000000000073</v>
      </c>
    </row>
    <row r="956" spans="1:3" x14ac:dyDescent="0.25">
      <c r="A956" s="52" t="s">
        <v>2661</v>
      </c>
      <c r="B956" s="138" t="s">
        <v>2662</v>
      </c>
      <c r="C956" s="136">
        <v>2.100000000000001</v>
      </c>
    </row>
    <row r="957" spans="1:3" x14ac:dyDescent="0.25">
      <c r="A957" s="52" t="s">
        <v>2663</v>
      </c>
      <c r="B957" s="138" t="s">
        <v>2664</v>
      </c>
      <c r="C957" s="136">
        <v>0.5</v>
      </c>
    </row>
    <row r="958" spans="1:3" x14ac:dyDescent="0.25">
      <c r="A958" s="52" t="s">
        <v>2665</v>
      </c>
      <c r="B958" s="138" t="s">
        <v>2666</v>
      </c>
      <c r="C958" s="136">
        <v>6.9999999999999982</v>
      </c>
    </row>
    <row r="959" spans="1:3" ht="30" x14ac:dyDescent="0.25">
      <c r="A959" s="52" t="s">
        <v>2667</v>
      </c>
      <c r="B959" s="138" t="s">
        <v>2668</v>
      </c>
      <c r="C959" s="136">
        <v>0.42000000000000026</v>
      </c>
    </row>
    <row r="960" spans="1:3" x14ac:dyDescent="0.25">
      <c r="A960" s="52" t="s">
        <v>2669</v>
      </c>
      <c r="B960" s="138" t="s">
        <v>2670</v>
      </c>
      <c r="C960" s="136">
        <v>0.32000000000000006</v>
      </c>
    </row>
    <row r="961" spans="1:3" x14ac:dyDescent="0.25">
      <c r="A961" s="52" t="s">
        <v>2671</v>
      </c>
      <c r="B961" s="138" t="s">
        <v>2672</v>
      </c>
      <c r="C961" s="136">
        <v>0.13000000000000012</v>
      </c>
    </row>
    <row r="962" spans="1:3" x14ac:dyDescent="0.25">
      <c r="A962" s="52" t="s">
        <v>2673</v>
      </c>
      <c r="B962" s="138" t="s">
        <v>2674</v>
      </c>
      <c r="C962" s="136">
        <v>3.8100000000000023</v>
      </c>
    </row>
    <row r="963" spans="1:3" x14ac:dyDescent="0.25">
      <c r="A963" s="52" t="s">
        <v>2675</v>
      </c>
      <c r="B963" s="138" t="s">
        <v>2676</v>
      </c>
      <c r="C963" s="136">
        <v>8.6900000000000048</v>
      </c>
    </row>
    <row r="964" spans="1:3" x14ac:dyDescent="0.25">
      <c r="A964" s="52" t="s">
        <v>2677</v>
      </c>
      <c r="B964" s="138" t="s">
        <v>2678</v>
      </c>
      <c r="C964" s="136">
        <v>3.2199999999999989</v>
      </c>
    </row>
    <row r="965" spans="1:3" x14ac:dyDescent="0.25">
      <c r="A965" s="52" t="s">
        <v>2679</v>
      </c>
      <c r="B965" s="138" t="s">
        <v>2680</v>
      </c>
      <c r="C965" s="136">
        <v>5.370000000000001</v>
      </c>
    </row>
    <row r="966" spans="1:3" x14ac:dyDescent="0.25">
      <c r="A966" s="52" t="s">
        <v>2681</v>
      </c>
      <c r="B966" s="138" t="s">
        <v>2682</v>
      </c>
      <c r="C966" s="136">
        <v>12.400000000000007</v>
      </c>
    </row>
    <row r="967" spans="1:3" x14ac:dyDescent="0.25">
      <c r="A967" s="52" t="s">
        <v>2683</v>
      </c>
      <c r="B967" s="138" t="s">
        <v>2684</v>
      </c>
      <c r="C967" s="136">
        <v>12.230000000000009</v>
      </c>
    </row>
    <row r="968" spans="1:3" x14ac:dyDescent="0.25">
      <c r="A968" s="52" t="s">
        <v>2685</v>
      </c>
      <c r="B968" s="138" t="s">
        <v>2686</v>
      </c>
      <c r="C968" s="136">
        <v>11.300000000000002</v>
      </c>
    </row>
    <row r="969" spans="1:3" x14ac:dyDescent="0.25">
      <c r="A969" s="52" t="s">
        <v>2687</v>
      </c>
      <c r="B969" s="138" t="s">
        <v>2688</v>
      </c>
      <c r="C969" s="136">
        <v>0.23999999999999977</v>
      </c>
    </row>
    <row r="970" spans="1:3" x14ac:dyDescent="0.25">
      <c r="A970" s="52" t="s">
        <v>2689</v>
      </c>
      <c r="B970" s="138" t="s">
        <v>2690</v>
      </c>
      <c r="C970" s="136">
        <v>8.4599999999999973</v>
      </c>
    </row>
    <row r="971" spans="1:3" x14ac:dyDescent="0.25">
      <c r="A971" s="52" t="s">
        <v>2691</v>
      </c>
      <c r="B971" s="138" t="s">
        <v>2692</v>
      </c>
      <c r="C971" s="136">
        <v>1.5199999999999996</v>
      </c>
    </row>
    <row r="972" spans="1:3" x14ac:dyDescent="0.25">
      <c r="A972" s="52" t="s">
        <v>2693</v>
      </c>
      <c r="B972" s="138" t="s">
        <v>2694</v>
      </c>
      <c r="C972" s="136">
        <v>2.9399999999999995</v>
      </c>
    </row>
    <row r="973" spans="1:3" x14ac:dyDescent="0.25">
      <c r="A973" s="52" t="s">
        <v>2695</v>
      </c>
      <c r="B973" s="138" t="s">
        <v>2696</v>
      </c>
      <c r="C973" s="136">
        <v>2.9300000000000015</v>
      </c>
    </row>
    <row r="974" spans="1:3" x14ac:dyDescent="0.25">
      <c r="A974" s="52" t="s">
        <v>2697</v>
      </c>
      <c r="B974" s="138" t="s">
        <v>2698</v>
      </c>
      <c r="C974" s="136">
        <v>4.1800000000000024</v>
      </c>
    </row>
    <row r="975" spans="1:3" x14ac:dyDescent="0.25">
      <c r="A975" s="52" t="s">
        <v>2699</v>
      </c>
      <c r="B975" s="138" t="s">
        <v>2700</v>
      </c>
      <c r="C975" s="136">
        <v>5.400000000000003</v>
      </c>
    </row>
    <row r="976" spans="1:3" ht="30" x14ac:dyDescent="0.25">
      <c r="A976" s="52" t="s">
        <v>2701</v>
      </c>
      <c r="B976" s="138" t="s">
        <v>2702</v>
      </c>
      <c r="C976" s="136">
        <v>7.2699999999999907</v>
      </c>
    </row>
    <row r="977" spans="1:3" ht="30" x14ac:dyDescent="0.25">
      <c r="A977" s="52" t="s">
        <v>2703</v>
      </c>
      <c r="B977" s="138" t="s">
        <v>2704</v>
      </c>
      <c r="C977" s="136">
        <v>11.739999999999995</v>
      </c>
    </row>
    <row r="978" spans="1:3" x14ac:dyDescent="0.25">
      <c r="A978" s="52" t="s">
        <v>2705</v>
      </c>
      <c r="B978" s="138" t="s">
        <v>2706</v>
      </c>
      <c r="C978" s="136">
        <v>2.5600000000000014</v>
      </c>
    </row>
    <row r="979" spans="1:3" x14ac:dyDescent="0.25">
      <c r="A979" s="52" t="s">
        <v>2707</v>
      </c>
      <c r="B979" s="138" t="s">
        <v>2708</v>
      </c>
      <c r="C979" s="136">
        <v>5.5400000000000027</v>
      </c>
    </row>
    <row r="980" spans="1:3" ht="30" x14ac:dyDescent="0.25">
      <c r="A980" s="52" t="s">
        <v>2709</v>
      </c>
      <c r="B980" s="138" t="s">
        <v>2710</v>
      </c>
      <c r="C980" s="136">
        <v>4.0300000000000011</v>
      </c>
    </row>
    <row r="981" spans="1:3" ht="45" x14ac:dyDescent="0.25">
      <c r="A981" s="52" t="s">
        <v>2711</v>
      </c>
      <c r="B981" s="138" t="s">
        <v>2712</v>
      </c>
      <c r="C981" s="136">
        <v>0.27999999999999986</v>
      </c>
    </row>
    <row r="982" spans="1:3" x14ac:dyDescent="0.25">
      <c r="A982" s="52" t="s">
        <v>2713</v>
      </c>
      <c r="B982" s="138" t="s">
        <v>2714</v>
      </c>
      <c r="C982" s="136">
        <v>21.449999999999989</v>
      </c>
    </row>
    <row r="983" spans="1:3" x14ac:dyDescent="0.25">
      <c r="A983" s="52" t="s">
        <v>2715</v>
      </c>
      <c r="B983" s="138" t="s">
        <v>2716</v>
      </c>
      <c r="C983" s="136">
        <v>8.6000000000000032</v>
      </c>
    </row>
    <row r="984" spans="1:3" x14ac:dyDescent="0.25">
      <c r="A984" s="52" t="s">
        <v>2717</v>
      </c>
      <c r="B984" s="138" t="s">
        <v>2718</v>
      </c>
      <c r="C984" s="136">
        <v>4.4400000000000031</v>
      </c>
    </row>
    <row r="985" spans="1:3" x14ac:dyDescent="0.25">
      <c r="A985" s="52" t="s">
        <v>2719</v>
      </c>
      <c r="B985" s="138" t="s">
        <v>2720</v>
      </c>
      <c r="C985" s="136">
        <v>4.0000000000000008E-2</v>
      </c>
    </row>
    <row r="986" spans="1:3" x14ac:dyDescent="0.25">
      <c r="A986" s="52" t="s">
        <v>2721</v>
      </c>
      <c r="B986" s="138" t="s">
        <v>2722</v>
      </c>
      <c r="C986" s="136">
        <v>15.000000000000007</v>
      </c>
    </row>
    <row r="987" spans="1:3" x14ac:dyDescent="0.25">
      <c r="A987" s="52" t="s">
        <v>2723</v>
      </c>
      <c r="B987" s="138" t="s">
        <v>2724</v>
      </c>
      <c r="C987" s="136">
        <v>1.0600000000000003</v>
      </c>
    </row>
    <row r="988" spans="1:3" x14ac:dyDescent="0.25">
      <c r="A988" s="52" t="s">
        <v>2725</v>
      </c>
      <c r="B988" s="138" t="s">
        <v>2726</v>
      </c>
      <c r="C988" s="136">
        <v>2.54</v>
      </c>
    </row>
    <row r="989" spans="1:3" x14ac:dyDescent="0.25">
      <c r="A989" s="52" t="s">
        <v>2727</v>
      </c>
      <c r="B989" s="138" t="s">
        <v>2728</v>
      </c>
      <c r="C989" s="136">
        <v>11.88</v>
      </c>
    </row>
    <row r="990" spans="1:3" x14ac:dyDescent="0.25">
      <c r="A990" s="52" t="s">
        <v>2729</v>
      </c>
      <c r="B990" s="138" t="s">
        <v>2730</v>
      </c>
      <c r="C990" s="136">
        <v>14.299999999999994</v>
      </c>
    </row>
    <row r="991" spans="1:3" x14ac:dyDescent="0.25">
      <c r="A991" s="52" t="s">
        <v>2731</v>
      </c>
      <c r="B991" s="138" t="s">
        <v>2732</v>
      </c>
      <c r="C991" s="136">
        <v>4.2100000000000009</v>
      </c>
    </row>
    <row r="992" spans="1:3" x14ac:dyDescent="0.25">
      <c r="A992" s="52" t="s">
        <v>2733</v>
      </c>
      <c r="B992" s="138" t="s">
        <v>2734</v>
      </c>
      <c r="C992" s="136">
        <v>1.7800000000000014</v>
      </c>
    </row>
    <row r="993" spans="1:3" x14ac:dyDescent="0.25">
      <c r="A993" s="52" t="s">
        <v>2735</v>
      </c>
      <c r="B993" s="138" t="s">
        <v>2736</v>
      </c>
      <c r="C993" s="136">
        <v>13.059999999999992</v>
      </c>
    </row>
    <row r="994" spans="1:3" x14ac:dyDescent="0.25">
      <c r="A994" s="52" t="s">
        <v>2737</v>
      </c>
      <c r="B994" s="138" t="s">
        <v>2738</v>
      </c>
      <c r="C994" s="136">
        <v>0.80000000000000027</v>
      </c>
    </row>
    <row r="995" spans="1:3" x14ac:dyDescent="0.25">
      <c r="A995" s="52" t="s">
        <v>2739</v>
      </c>
      <c r="B995" s="138" t="s">
        <v>2740</v>
      </c>
      <c r="C995" s="136">
        <v>5.4000000000000021</v>
      </c>
    </row>
    <row r="996" spans="1:3" x14ac:dyDescent="0.25">
      <c r="A996" s="52" t="s">
        <v>2741</v>
      </c>
      <c r="B996" s="138" t="s">
        <v>2742</v>
      </c>
      <c r="C996" s="136">
        <v>12.37</v>
      </c>
    </row>
    <row r="997" spans="1:3" x14ac:dyDescent="0.25">
      <c r="A997" s="52" t="s">
        <v>2743</v>
      </c>
      <c r="B997" s="138" t="s">
        <v>2744</v>
      </c>
      <c r="C997" s="136">
        <v>6.0000000000000026E-2</v>
      </c>
    </row>
    <row r="998" spans="1:3" x14ac:dyDescent="0.25">
      <c r="A998" s="52" t="s">
        <v>2745</v>
      </c>
      <c r="B998" s="138" t="s">
        <v>2746</v>
      </c>
      <c r="C998" s="136">
        <v>2.8499999999999961</v>
      </c>
    </row>
    <row r="999" spans="1:3" x14ac:dyDescent="0.25">
      <c r="A999" s="52" t="s">
        <v>2747</v>
      </c>
      <c r="B999" s="138" t="s">
        <v>2748</v>
      </c>
      <c r="C999" s="136">
        <v>1.7500000000000002</v>
      </c>
    </row>
    <row r="1000" spans="1:3" x14ac:dyDescent="0.25">
      <c r="A1000" s="52" t="s">
        <v>2749</v>
      </c>
      <c r="B1000" s="138" t="s">
        <v>2750</v>
      </c>
      <c r="C1000" s="136">
        <v>3.8699999999999983</v>
      </c>
    </row>
    <row r="1001" spans="1:3" ht="30" x14ac:dyDescent="0.25">
      <c r="A1001" s="52" t="s">
        <v>2751</v>
      </c>
      <c r="B1001" s="138" t="s">
        <v>2752</v>
      </c>
      <c r="C1001" s="136">
        <v>112.96999999999993</v>
      </c>
    </row>
    <row r="1002" spans="1:3" x14ac:dyDescent="0.25">
      <c r="A1002" s="52" t="s">
        <v>2753</v>
      </c>
      <c r="B1002" s="138" t="s">
        <v>2754</v>
      </c>
      <c r="C1002" s="136">
        <v>7.2700000000000049</v>
      </c>
    </row>
    <row r="1003" spans="1:3" x14ac:dyDescent="0.25">
      <c r="A1003" s="52" t="s">
        <v>2755</v>
      </c>
      <c r="B1003" s="138" t="s">
        <v>2756</v>
      </c>
      <c r="C1003" s="136">
        <v>9.6300000000000043</v>
      </c>
    </row>
    <row r="1004" spans="1:3" x14ac:dyDescent="0.25">
      <c r="A1004" s="52" t="s">
        <v>2757</v>
      </c>
      <c r="B1004" s="138" t="s">
        <v>2758</v>
      </c>
      <c r="C1004" s="136">
        <v>0.58999999999999986</v>
      </c>
    </row>
    <row r="1005" spans="1:3" x14ac:dyDescent="0.25">
      <c r="A1005" s="52" t="s">
        <v>2759</v>
      </c>
      <c r="B1005" s="138" t="s">
        <v>2760</v>
      </c>
      <c r="C1005" s="136">
        <v>3.6400000000000019</v>
      </c>
    </row>
    <row r="1006" spans="1:3" x14ac:dyDescent="0.25">
      <c r="A1006" s="52" t="s">
        <v>2761</v>
      </c>
      <c r="B1006" s="138" t="s">
        <v>2762</v>
      </c>
      <c r="C1006" s="136">
        <v>7.7600000000000016</v>
      </c>
    </row>
    <row r="1007" spans="1:3" x14ac:dyDescent="0.25">
      <c r="A1007" s="52" t="s">
        <v>2763</v>
      </c>
      <c r="B1007" s="138" t="s">
        <v>2764</v>
      </c>
      <c r="C1007" s="136">
        <v>0.26999999999999957</v>
      </c>
    </row>
    <row r="1008" spans="1:3" x14ac:dyDescent="0.25">
      <c r="A1008" s="52" t="s">
        <v>2765</v>
      </c>
      <c r="B1008" s="138" t="s">
        <v>2766</v>
      </c>
      <c r="C1008" s="136">
        <v>9.1899999999999942</v>
      </c>
    </row>
    <row r="1009" spans="1:3" x14ac:dyDescent="0.25">
      <c r="A1009" s="52" t="s">
        <v>2767</v>
      </c>
      <c r="B1009" s="138" t="s">
        <v>2768</v>
      </c>
      <c r="C1009" s="136">
        <v>8.2700000000000049</v>
      </c>
    </row>
    <row r="1010" spans="1:3" x14ac:dyDescent="0.25">
      <c r="A1010" s="52" t="s">
        <v>2769</v>
      </c>
      <c r="B1010" s="138" t="s">
        <v>2770</v>
      </c>
      <c r="C1010" s="136">
        <v>2.6899999999999968</v>
      </c>
    </row>
    <row r="1011" spans="1:3" x14ac:dyDescent="0.25">
      <c r="A1011" s="52" t="s">
        <v>2771</v>
      </c>
      <c r="B1011" s="138" t="s">
        <v>2772</v>
      </c>
      <c r="C1011" s="136">
        <v>4.17</v>
      </c>
    </row>
    <row r="1012" spans="1:3" x14ac:dyDescent="0.25">
      <c r="A1012" s="52" t="s">
        <v>2773</v>
      </c>
      <c r="B1012" s="138" t="s">
        <v>2774</v>
      </c>
      <c r="C1012" s="136">
        <v>4.620000000000001</v>
      </c>
    </row>
    <row r="1013" spans="1:3" x14ac:dyDescent="0.25">
      <c r="A1013" s="52" t="s">
        <v>2775</v>
      </c>
      <c r="B1013" s="138" t="s">
        <v>2776</v>
      </c>
      <c r="C1013" s="136">
        <v>4.3600000000000012</v>
      </c>
    </row>
    <row r="1014" spans="1:3" x14ac:dyDescent="0.25">
      <c r="A1014" s="52" t="s">
        <v>2777</v>
      </c>
      <c r="B1014" s="138" t="s">
        <v>2778</v>
      </c>
      <c r="C1014" s="136">
        <v>4.6800000000000033</v>
      </c>
    </row>
    <row r="1015" spans="1:3" x14ac:dyDescent="0.25">
      <c r="A1015" s="52" t="s">
        <v>2779</v>
      </c>
      <c r="B1015" s="138" t="s">
        <v>2780</v>
      </c>
      <c r="C1015" s="136">
        <v>21.710000000000012</v>
      </c>
    </row>
    <row r="1016" spans="1:3" x14ac:dyDescent="0.25">
      <c r="A1016" s="52" t="s">
        <v>2781</v>
      </c>
      <c r="B1016" s="138" t="s">
        <v>2782</v>
      </c>
      <c r="C1016" s="136">
        <v>1.4399999999999982</v>
      </c>
    </row>
    <row r="1017" spans="1:3" ht="30" x14ac:dyDescent="0.25">
      <c r="A1017" s="52" t="s">
        <v>2783</v>
      </c>
      <c r="B1017" s="138" t="s">
        <v>2784</v>
      </c>
      <c r="C1017" s="136">
        <v>7.120000000000001</v>
      </c>
    </row>
    <row r="1018" spans="1:3" ht="30" x14ac:dyDescent="0.25">
      <c r="A1018" s="52" t="s">
        <v>2785</v>
      </c>
      <c r="B1018" s="138" t="s">
        <v>2786</v>
      </c>
      <c r="C1018" s="136">
        <v>69.289999999999964</v>
      </c>
    </row>
    <row r="1019" spans="1:3" ht="30" x14ac:dyDescent="0.25">
      <c r="A1019" s="52" t="s">
        <v>2787</v>
      </c>
      <c r="B1019" s="138" t="s">
        <v>2788</v>
      </c>
      <c r="C1019" s="136">
        <v>4.1800000000000033</v>
      </c>
    </row>
    <row r="1020" spans="1:3" x14ac:dyDescent="0.25">
      <c r="A1020" s="52" t="s">
        <v>2789</v>
      </c>
      <c r="B1020" s="138" t="s">
        <v>2790</v>
      </c>
      <c r="C1020" s="136">
        <v>0.35999999999999965</v>
      </c>
    </row>
    <row r="1021" spans="1:3" x14ac:dyDescent="0.25">
      <c r="A1021" s="52" t="s">
        <v>2791</v>
      </c>
      <c r="B1021" s="138" t="s">
        <v>2792</v>
      </c>
      <c r="C1021" s="136">
        <v>5.2800000000000047</v>
      </c>
    </row>
    <row r="1022" spans="1:3" x14ac:dyDescent="0.25">
      <c r="A1022" s="52" t="s">
        <v>2793</v>
      </c>
      <c r="B1022" s="138" t="s">
        <v>2794</v>
      </c>
      <c r="C1022" s="136">
        <v>0.75999999999999968</v>
      </c>
    </row>
    <row r="1023" spans="1:3" x14ac:dyDescent="0.25">
      <c r="A1023" s="52" t="s">
        <v>2795</v>
      </c>
      <c r="B1023" s="138" t="s">
        <v>2796</v>
      </c>
      <c r="C1023" s="136">
        <v>53.829999999999977</v>
      </c>
    </row>
    <row r="1024" spans="1:3" x14ac:dyDescent="0.25">
      <c r="A1024" s="52" t="s">
        <v>2797</v>
      </c>
      <c r="B1024" s="138" t="s">
        <v>2798</v>
      </c>
      <c r="C1024" s="136">
        <v>4.1400000000000023</v>
      </c>
    </row>
    <row r="1025" spans="1:3" x14ac:dyDescent="0.25">
      <c r="A1025" s="52" t="s">
        <v>2799</v>
      </c>
      <c r="B1025" s="138" t="s">
        <v>2800</v>
      </c>
      <c r="C1025" s="136">
        <v>169.32999999999993</v>
      </c>
    </row>
    <row r="1026" spans="1:3" x14ac:dyDescent="0.25">
      <c r="A1026" s="52" t="s">
        <v>2801</v>
      </c>
      <c r="B1026" s="138" t="s">
        <v>2802</v>
      </c>
      <c r="C1026" s="136">
        <v>6.4500000000000046</v>
      </c>
    </row>
    <row r="1027" spans="1:3" x14ac:dyDescent="0.25">
      <c r="A1027" s="52" t="s">
        <v>2803</v>
      </c>
      <c r="B1027" s="138" t="s">
        <v>2804</v>
      </c>
      <c r="C1027" s="136">
        <v>16.520000000000003</v>
      </c>
    </row>
    <row r="1028" spans="1:3" x14ac:dyDescent="0.25">
      <c r="A1028" s="52" t="s">
        <v>2805</v>
      </c>
      <c r="B1028" s="138" t="s">
        <v>2806</v>
      </c>
      <c r="C1028" s="136">
        <v>9.930000000000005</v>
      </c>
    </row>
    <row r="1029" spans="1:3" x14ac:dyDescent="0.25">
      <c r="A1029" s="52" t="s">
        <v>2807</v>
      </c>
      <c r="B1029" s="138" t="s">
        <v>2808</v>
      </c>
      <c r="C1029" s="136">
        <v>6.2300000000000022</v>
      </c>
    </row>
    <row r="1030" spans="1:3" x14ac:dyDescent="0.25">
      <c r="A1030" s="52" t="s">
        <v>2809</v>
      </c>
      <c r="B1030" s="138" t="s">
        <v>2810</v>
      </c>
      <c r="C1030" s="136">
        <v>9.9000000000000057</v>
      </c>
    </row>
    <row r="1031" spans="1:3" x14ac:dyDescent="0.25">
      <c r="A1031" s="52" t="s">
        <v>2811</v>
      </c>
      <c r="B1031" s="138" t="s">
        <v>2812</v>
      </c>
      <c r="C1031" s="136">
        <v>7.6300000000000017</v>
      </c>
    </row>
    <row r="1032" spans="1:3" x14ac:dyDescent="0.25">
      <c r="A1032" s="52" t="s">
        <v>2813</v>
      </c>
      <c r="B1032" s="138" t="s">
        <v>2814</v>
      </c>
      <c r="C1032" s="136">
        <v>4.6500000000000021</v>
      </c>
    </row>
    <row r="1033" spans="1:3" x14ac:dyDescent="0.25">
      <c r="A1033" s="52" t="s">
        <v>2815</v>
      </c>
      <c r="B1033" s="138" t="s">
        <v>2816</v>
      </c>
      <c r="C1033" s="136">
        <v>0.40999999999999925</v>
      </c>
    </row>
    <row r="1034" spans="1:3" x14ac:dyDescent="0.25">
      <c r="A1034" s="52" t="s">
        <v>2817</v>
      </c>
      <c r="B1034" s="138" t="s">
        <v>2818</v>
      </c>
      <c r="C1034" s="136">
        <v>14.129999999999997</v>
      </c>
    </row>
    <row r="1035" spans="1:3" ht="30" x14ac:dyDescent="0.25">
      <c r="A1035" s="52" t="s">
        <v>2819</v>
      </c>
      <c r="B1035" s="138" t="s">
        <v>2820</v>
      </c>
      <c r="C1035" s="136">
        <v>8.1300000000000043</v>
      </c>
    </row>
    <row r="1036" spans="1:3" x14ac:dyDescent="0.25">
      <c r="A1036" s="52" t="s">
        <v>2821</v>
      </c>
      <c r="B1036" s="138" t="s">
        <v>2822</v>
      </c>
      <c r="C1036" s="136">
        <v>5.4100000000000037</v>
      </c>
    </row>
    <row r="1037" spans="1:3" x14ac:dyDescent="0.25">
      <c r="A1037" s="52" t="s">
        <v>2823</v>
      </c>
      <c r="B1037" s="138" t="s">
        <v>2824</v>
      </c>
      <c r="C1037" s="136">
        <v>10.580000000000009</v>
      </c>
    </row>
    <row r="1038" spans="1:3" x14ac:dyDescent="0.25">
      <c r="A1038" s="52" t="s">
        <v>2825</v>
      </c>
      <c r="B1038" s="138" t="s">
        <v>2826</v>
      </c>
      <c r="C1038" s="136">
        <v>0.56999999999999984</v>
      </c>
    </row>
    <row r="1039" spans="1:3" x14ac:dyDescent="0.25">
      <c r="A1039" s="52" t="s">
        <v>2827</v>
      </c>
      <c r="B1039" s="138" t="s">
        <v>2828</v>
      </c>
      <c r="C1039" s="136">
        <v>1.9500000000000006</v>
      </c>
    </row>
    <row r="1040" spans="1:3" x14ac:dyDescent="0.25">
      <c r="A1040" s="52" t="s">
        <v>2829</v>
      </c>
      <c r="B1040" s="138" t="s">
        <v>2830</v>
      </c>
      <c r="C1040" s="136">
        <v>0.54999999999999971</v>
      </c>
    </row>
    <row r="1041" spans="1:3" x14ac:dyDescent="0.25">
      <c r="A1041" s="52" t="s">
        <v>2831</v>
      </c>
      <c r="B1041" s="138" t="s">
        <v>2832</v>
      </c>
      <c r="C1041" s="136">
        <v>2.2399999999999998</v>
      </c>
    </row>
    <row r="1042" spans="1:3" x14ac:dyDescent="0.25">
      <c r="A1042" s="52" t="s">
        <v>2833</v>
      </c>
      <c r="B1042" s="138" t="s">
        <v>2834</v>
      </c>
      <c r="C1042" s="136">
        <v>6.2799999999999994</v>
      </c>
    </row>
    <row r="1043" spans="1:3" x14ac:dyDescent="0.25">
      <c r="A1043" s="52" t="s">
        <v>2835</v>
      </c>
      <c r="B1043" s="138" t="s">
        <v>2836</v>
      </c>
      <c r="C1043" s="136">
        <v>0.54999999999999982</v>
      </c>
    </row>
    <row r="1044" spans="1:3" x14ac:dyDescent="0.25">
      <c r="A1044" s="52" t="s">
        <v>2837</v>
      </c>
      <c r="B1044" s="138" t="s">
        <v>2838</v>
      </c>
      <c r="C1044" s="136">
        <v>3.2099999999999951</v>
      </c>
    </row>
    <row r="1045" spans="1:3" x14ac:dyDescent="0.25">
      <c r="A1045" s="52" t="s">
        <v>2839</v>
      </c>
      <c r="B1045" s="138" t="s">
        <v>2840</v>
      </c>
      <c r="C1045" s="136">
        <v>6.3300000000000036</v>
      </c>
    </row>
    <row r="1046" spans="1:3" x14ac:dyDescent="0.25">
      <c r="A1046" s="52" t="s">
        <v>2841</v>
      </c>
      <c r="B1046" s="138" t="s">
        <v>2842</v>
      </c>
      <c r="C1046" s="136">
        <v>1.06</v>
      </c>
    </row>
    <row r="1047" spans="1:3" x14ac:dyDescent="0.25">
      <c r="A1047" s="52" t="s">
        <v>2843</v>
      </c>
      <c r="B1047" s="138" t="s">
        <v>2844</v>
      </c>
      <c r="C1047" s="136">
        <v>1.5600000000000003</v>
      </c>
    </row>
    <row r="1048" spans="1:3" x14ac:dyDescent="0.25">
      <c r="A1048" s="52" t="s">
        <v>2845</v>
      </c>
      <c r="B1048" s="138" t="s">
        <v>2846</v>
      </c>
      <c r="C1048" s="136">
        <v>9.2900000000000027</v>
      </c>
    </row>
    <row r="1049" spans="1:3" x14ac:dyDescent="0.25">
      <c r="A1049" s="52" t="s">
        <v>2847</v>
      </c>
      <c r="B1049" s="138" t="s">
        <v>2848</v>
      </c>
      <c r="C1049" s="136">
        <v>5.1600000000000019</v>
      </c>
    </row>
    <row r="1050" spans="1:3" x14ac:dyDescent="0.25">
      <c r="A1050" s="52" t="s">
        <v>2849</v>
      </c>
      <c r="B1050" s="138" t="s">
        <v>2850</v>
      </c>
      <c r="C1050" s="136">
        <v>6.1600000000000037</v>
      </c>
    </row>
    <row r="1051" spans="1:3" x14ac:dyDescent="0.25">
      <c r="A1051" s="52" t="s">
        <v>2851</v>
      </c>
      <c r="B1051" s="138" t="s">
        <v>2852</v>
      </c>
      <c r="C1051" s="136">
        <v>3.2200000000000015</v>
      </c>
    </row>
    <row r="1052" spans="1:3" x14ac:dyDescent="0.25">
      <c r="A1052" s="52" t="s">
        <v>2853</v>
      </c>
      <c r="B1052" s="138" t="s">
        <v>2854</v>
      </c>
      <c r="C1052" s="136">
        <v>6.4600000000000044</v>
      </c>
    </row>
    <row r="1053" spans="1:3" x14ac:dyDescent="0.25">
      <c r="A1053" s="52" t="s">
        <v>2855</v>
      </c>
      <c r="B1053" s="138" t="s">
        <v>2856</v>
      </c>
      <c r="C1053" s="136">
        <v>19.830000000000013</v>
      </c>
    </row>
    <row r="1054" spans="1:3" x14ac:dyDescent="0.25">
      <c r="A1054" s="52" t="s">
        <v>2857</v>
      </c>
      <c r="B1054" s="138" t="s">
        <v>2858</v>
      </c>
      <c r="C1054" s="136">
        <v>11.070000000000007</v>
      </c>
    </row>
    <row r="1055" spans="1:3" x14ac:dyDescent="0.25">
      <c r="A1055" s="52" t="s">
        <v>2859</v>
      </c>
      <c r="B1055" s="138" t="s">
        <v>2860</v>
      </c>
      <c r="C1055" s="136">
        <v>0.81999999999999895</v>
      </c>
    </row>
    <row r="1056" spans="1:3" x14ac:dyDescent="0.25">
      <c r="A1056" s="52" t="s">
        <v>2861</v>
      </c>
      <c r="B1056" s="138" t="s">
        <v>2862</v>
      </c>
      <c r="C1056" s="136">
        <v>1.9799999999999982</v>
      </c>
    </row>
    <row r="1057" spans="1:3" ht="30" x14ac:dyDescent="0.25">
      <c r="A1057" s="52" t="s">
        <v>2863</v>
      </c>
      <c r="B1057" s="138" t="s">
        <v>2864</v>
      </c>
      <c r="C1057" s="136">
        <v>3.3800000000000017</v>
      </c>
    </row>
    <row r="1058" spans="1:3" x14ac:dyDescent="0.25">
      <c r="A1058" s="52" t="s">
        <v>2865</v>
      </c>
      <c r="B1058" s="138" t="s">
        <v>2866</v>
      </c>
      <c r="C1058" s="136">
        <v>1.04</v>
      </c>
    </row>
    <row r="1059" spans="1:3" x14ac:dyDescent="0.25">
      <c r="A1059" s="52" t="s">
        <v>2867</v>
      </c>
      <c r="B1059" s="138" t="s">
        <v>2868</v>
      </c>
      <c r="C1059" s="136">
        <v>0.74000000000000032</v>
      </c>
    </row>
    <row r="1060" spans="1:3" x14ac:dyDescent="0.25">
      <c r="A1060" s="52" t="s">
        <v>2869</v>
      </c>
      <c r="B1060" s="138" t="s">
        <v>2870</v>
      </c>
      <c r="C1060" s="136">
        <v>8.0000000000000016E-2</v>
      </c>
    </row>
    <row r="1061" spans="1:3" x14ac:dyDescent="0.25">
      <c r="A1061" s="52" t="s">
        <v>2871</v>
      </c>
      <c r="B1061" s="138" t="s">
        <v>2872</v>
      </c>
      <c r="C1061" s="136">
        <v>8.4500000000000046</v>
      </c>
    </row>
    <row r="1062" spans="1:3" x14ac:dyDescent="0.25">
      <c r="A1062" s="52" t="s">
        <v>2873</v>
      </c>
      <c r="B1062" s="138" t="s">
        <v>2874</v>
      </c>
      <c r="C1062" s="136">
        <v>4.0000000000000036E-2</v>
      </c>
    </row>
    <row r="1063" spans="1:3" x14ac:dyDescent="0.25">
      <c r="A1063" s="52" t="s">
        <v>2875</v>
      </c>
      <c r="B1063" s="138" t="s">
        <v>2876</v>
      </c>
      <c r="C1063" s="136">
        <v>5.1700000000000035</v>
      </c>
    </row>
    <row r="1064" spans="1:3" x14ac:dyDescent="0.25">
      <c r="A1064" s="52" t="s">
        <v>2877</v>
      </c>
      <c r="B1064" s="138" t="s">
        <v>2878</v>
      </c>
      <c r="C1064" s="136">
        <v>20.040000000000006</v>
      </c>
    </row>
    <row r="1065" spans="1:3" x14ac:dyDescent="0.25">
      <c r="A1065" s="52" t="s">
        <v>2879</v>
      </c>
      <c r="B1065" s="138" t="s">
        <v>2880</v>
      </c>
      <c r="C1065" s="136">
        <v>2.8300000000000014</v>
      </c>
    </row>
    <row r="1066" spans="1:3" ht="30" x14ac:dyDescent="0.25">
      <c r="A1066" s="52" t="s">
        <v>2881</v>
      </c>
      <c r="B1066" s="138" t="s">
        <v>2882</v>
      </c>
      <c r="C1066" s="136">
        <v>8.0000000000000018</v>
      </c>
    </row>
    <row r="1067" spans="1:3" x14ac:dyDescent="0.25">
      <c r="A1067" s="52" t="s">
        <v>2883</v>
      </c>
      <c r="B1067" s="138" t="s">
        <v>2884</v>
      </c>
      <c r="C1067" s="136">
        <v>3.2600000000000025</v>
      </c>
    </row>
    <row r="1068" spans="1:3" x14ac:dyDescent="0.25">
      <c r="A1068" s="52" t="s">
        <v>2885</v>
      </c>
      <c r="B1068" s="138" t="s">
        <v>2886</v>
      </c>
      <c r="C1068" s="136">
        <v>9.0600000000000023</v>
      </c>
    </row>
    <row r="1069" spans="1:3" x14ac:dyDescent="0.25">
      <c r="A1069" s="52" t="s">
        <v>2887</v>
      </c>
      <c r="B1069" s="138" t="s">
        <v>2888</v>
      </c>
      <c r="C1069" s="136">
        <v>1.0499999999999998</v>
      </c>
    </row>
    <row r="1070" spans="1:3" x14ac:dyDescent="0.25">
      <c r="A1070" s="52" t="s">
        <v>2889</v>
      </c>
      <c r="B1070" s="138" t="s">
        <v>2890</v>
      </c>
      <c r="C1070" s="136">
        <v>0.22000000000000003</v>
      </c>
    </row>
    <row r="1071" spans="1:3" x14ac:dyDescent="0.25">
      <c r="A1071" s="52" t="s">
        <v>2891</v>
      </c>
      <c r="B1071" s="138" t="s">
        <v>2892</v>
      </c>
      <c r="C1071" s="136">
        <v>22.630000000000003</v>
      </c>
    </row>
    <row r="1072" spans="1:3" x14ac:dyDescent="0.25">
      <c r="A1072" s="52" t="s">
        <v>2893</v>
      </c>
      <c r="B1072" s="138" t="s">
        <v>2894</v>
      </c>
      <c r="C1072" s="136">
        <v>4.0000000000000027</v>
      </c>
    </row>
    <row r="1073" spans="1:3" x14ac:dyDescent="0.25">
      <c r="A1073" s="52" t="s">
        <v>2895</v>
      </c>
      <c r="B1073" s="138" t="s">
        <v>2896</v>
      </c>
      <c r="C1073" s="136">
        <v>4.4600000000000026</v>
      </c>
    </row>
    <row r="1074" spans="1:3" x14ac:dyDescent="0.25">
      <c r="A1074" s="52" t="s">
        <v>2897</v>
      </c>
      <c r="B1074" s="138" t="s">
        <v>2898</v>
      </c>
      <c r="C1074" s="136">
        <v>23.840000000000007</v>
      </c>
    </row>
    <row r="1075" spans="1:3" x14ac:dyDescent="0.25">
      <c r="A1075" s="52" t="s">
        <v>2899</v>
      </c>
      <c r="B1075" s="138" t="s">
        <v>2900</v>
      </c>
      <c r="C1075" s="136">
        <v>3.2800000000000082</v>
      </c>
    </row>
    <row r="1076" spans="1:3" ht="30" x14ac:dyDescent="0.25">
      <c r="A1076" s="52" t="s">
        <v>2901</v>
      </c>
      <c r="B1076" s="138" t="s">
        <v>2902</v>
      </c>
      <c r="C1076" s="136">
        <v>3.1900000000000026</v>
      </c>
    </row>
    <row r="1077" spans="1:3" x14ac:dyDescent="0.25">
      <c r="A1077" s="52" t="s">
        <v>2903</v>
      </c>
      <c r="B1077" s="138" t="s">
        <v>2904</v>
      </c>
      <c r="C1077" s="136">
        <v>230.85000000000002</v>
      </c>
    </row>
    <row r="1078" spans="1:3" x14ac:dyDescent="0.25">
      <c r="A1078" s="52" t="s">
        <v>2905</v>
      </c>
      <c r="B1078" s="138" t="s">
        <v>2906</v>
      </c>
      <c r="C1078" s="136">
        <v>7.3300000000000018</v>
      </c>
    </row>
    <row r="1079" spans="1:3" x14ac:dyDescent="0.25">
      <c r="A1079" s="52" t="s">
        <v>2907</v>
      </c>
      <c r="B1079" s="138" t="s">
        <v>2908</v>
      </c>
      <c r="C1079" s="136">
        <v>3.2400000000000011</v>
      </c>
    </row>
    <row r="1080" spans="1:3" x14ac:dyDescent="0.25">
      <c r="A1080" s="52" t="s">
        <v>2909</v>
      </c>
      <c r="B1080" s="138" t="s">
        <v>2910</v>
      </c>
      <c r="C1080" s="136">
        <v>5.17</v>
      </c>
    </row>
    <row r="1081" spans="1:3" x14ac:dyDescent="0.25">
      <c r="A1081" s="52" t="s">
        <v>2911</v>
      </c>
      <c r="B1081" s="138" t="s">
        <v>2912</v>
      </c>
      <c r="C1081" s="136">
        <v>7.410000000000001</v>
      </c>
    </row>
    <row r="1082" spans="1:3" x14ac:dyDescent="0.25">
      <c r="A1082" s="52" t="s">
        <v>2913</v>
      </c>
      <c r="B1082" s="138" t="s">
        <v>2914</v>
      </c>
      <c r="C1082" s="136">
        <v>17.220000000000027</v>
      </c>
    </row>
    <row r="1083" spans="1:3" x14ac:dyDescent="0.25">
      <c r="A1083" s="52" t="s">
        <v>2915</v>
      </c>
      <c r="B1083" s="138" t="s">
        <v>2916</v>
      </c>
      <c r="C1083" s="136">
        <v>11.379999999999997</v>
      </c>
    </row>
    <row r="1084" spans="1:3" x14ac:dyDescent="0.25">
      <c r="A1084" s="52" t="s">
        <v>2917</v>
      </c>
      <c r="B1084" s="138" t="s">
        <v>2918</v>
      </c>
      <c r="C1084" s="136">
        <v>14.409999999999979</v>
      </c>
    </row>
    <row r="1085" spans="1:3" x14ac:dyDescent="0.25">
      <c r="A1085" s="52" t="s">
        <v>2919</v>
      </c>
      <c r="B1085" s="138" t="s">
        <v>2920</v>
      </c>
      <c r="C1085" s="136">
        <v>3.740000000000002</v>
      </c>
    </row>
    <row r="1086" spans="1:3" ht="30" x14ac:dyDescent="0.25">
      <c r="A1086" s="52" t="s">
        <v>2921</v>
      </c>
      <c r="B1086" s="138" t="s">
        <v>2922</v>
      </c>
      <c r="C1086" s="136">
        <v>6.0900000000000034</v>
      </c>
    </row>
    <row r="1087" spans="1:3" x14ac:dyDescent="0.25">
      <c r="A1087" s="52" t="s">
        <v>2923</v>
      </c>
      <c r="B1087" s="138" t="s">
        <v>2924</v>
      </c>
      <c r="C1087" s="136">
        <v>3.3600000000000003</v>
      </c>
    </row>
    <row r="1088" spans="1:3" x14ac:dyDescent="0.25">
      <c r="A1088" s="52" t="s">
        <v>2925</v>
      </c>
      <c r="B1088" s="138" t="s">
        <v>2926</v>
      </c>
      <c r="C1088" s="136">
        <v>10.430000000000007</v>
      </c>
    </row>
    <row r="1089" spans="1:3" x14ac:dyDescent="0.25">
      <c r="A1089" s="52" t="s">
        <v>2927</v>
      </c>
      <c r="B1089" s="138" t="s">
        <v>2928</v>
      </c>
      <c r="C1089" s="136">
        <v>0.75999999999999923</v>
      </c>
    </row>
    <row r="1090" spans="1:3" x14ac:dyDescent="0.25">
      <c r="A1090" s="52" t="s">
        <v>2929</v>
      </c>
      <c r="B1090" s="138" t="s">
        <v>2930</v>
      </c>
      <c r="C1090" s="136">
        <v>8.5100000000000033</v>
      </c>
    </row>
    <row r="1091" spans="1:3" x14ac:dyDescent="0.25">
      <c r="A1091" s="52" t="s">
        <v>2931</v>
      </c>
      <c r="B1091" s="138" t="s">
        <v>2932</v>
      </c>
      <c r="C1091" s="136">
        <v>10.340000000000009</v>
      </c>
    </row>
    <row r="1092" spans="1:3" x14ac:dyDescent="0.25">
      <c r="A1092" s="52" t="s">
        <v>2933</v>
      </c>
      <c r="B1092" s="138" t="s">
        <v>2934</v>
      </c>
      <c r="C1092" s="136">
        <v>11.919999999999996</v>
      </c>
    </row>
    <row r="1093" spans="1:3" x14ac:dyDescent="0.25">
      <c r="A1093" s="52" t="s">
        <v>2935</v>
      </c>
      <c r="B1093" s="138" t="s">
        <v>2936</v>
      </c>
      <c r="C1093" s="136">
        <v>6.479999999999988</v>
      </c>
    </row>
    <row r="1094" spans="1:3" x14ac:dyDescent="0.25">
      <c r="A1094" s="52" t="s">
        <v>2937</v>
      </c>
      <c r="B1094" s="138" t="s">
        <v>2938</v>
      </c>
      <c r="C1094" s="136">
        <v>0.55999999999999961</v>
      </c>
    </row>
    <row r="1095" spans="1:3" x14ac:dyDescent="0.25">
      <c r="A1095" s="52" t="s">
        <v>2939</v>
      </c>
      <c r="B1095" s="138" t="s">
        <v>2940</v>
      </c>
      <c r="C1095" s="136">
        <v>6.2400000000000109</v>
      </c>
    </row>
    <row r="1096" spans="1:3" x14ac:dyDescent="0.25">
      <c r="A1096" s="52" t="s">
        <v>2941</v>
      </c>
      <c r="B1096" s="138" t="s">
        <v>2942</v>
      </c>
      <c r="C1096" s="136">
        <v>4.2100000000000026</v>
      </c>
    </row>
    <row r="1097" spans="1:3" x14ac:dyDescent="0.25">
      <c r="A1097" s="52" t="s">
        <v>2943</v>
      </c>
      <c r="B1097" s="138" t="s">
        <v>2944</v>
      </c>
      <c r="C1097" s="136">
        <v>2.3399999999999994</v>
      </c>
    </row>
    <row r="1098" spans="1:3" x14ac:dyDescent="0.25">
      <c r="A1098" s="52" t="s">
        <v>2945</v>
      </c>
      <c r="B1098" s="138" t="s">
        <v>2946</v>
      </c>
      <c r="C1098" s="136">
        <v>23.329999999999984</v>
      </c>
    </row>
    <row r="1099" spans="1:3" ht="30" x14ac:dyDescent="0.25">
      <c r="A1099" s="52" t="s">
        <v>2947</v>
      </c>
      <c r="B1099" s="138" t="s">
        <v>2948</v>
      </c>
      <c r="C1099" s="136">
        <v>14.190000000000005</v>
      </c>
    </row>
    <row r="1100" spans="1:3" x14ac:dyDescent="0.25">
      <c r="A1100" s="52" t="s">
        <v>2949</v>
      </c>
      <c r="B1100" s="138" t="s">
        <v>2950</v>
      </c>
      <c r="C1100" s="136">
        <v>3.01</v>
      </c>
    </row>
    <row r="1101" spans="1:3" x14ac:dyDescent="0.25">
      <c r="A1101" s="52" t="s">
        <v>2951</v>
      </c>
      <c r="B1101" s="138" t="s">
        <v>2952</v>
      </c>
      <c r="C1101" s="136">
        <v>8.1600000000000055</v>
      </c>
    </row>
    <row r="1102" spans="1:3" x14ac:dyDescent="0.25">
      <c r="A1102" s="52" t="s">
        <v>2953</v>
      </c>
      <c r="B1102" s="138" t="s">
        <v>2954</v>
      </c>
      <c r="C1102" s="136">
        <v>1.5900000000000003</v>
      </c>
    </row>
    <row r="1103" spans="1:3" x14ac:dyDescent="0.25">
      <c r="A1103" s="52" t="s">
        <v>2955</v>
      </c>
      <c r="B1103" s="138" t="s">
        <v>2956</v>
      </c>
      <c r="C1103" s="136">
        <v>3.3700000000000019</v>
      </c>
    </row>
    <row r="1104" spans="1:3" x14ac:dyDescent="0.25">
      <c r="A1104" s="52" t="s">
        <v>2957</v>
      </c>
      <c r="B1104" s="138" t="s">
        <v>2958</v>
      </c>
      <c r="C1104" s="136">
        <v>1.6400000000000001</v>
      </c>
    </row>
    <row r="1105" spans="1:3" x14ac:dyDescent="0.25">
      <c r="A1105" s="52" t="s">
        <v>2959</v>
      </c>
      <c r="B1105" s="138" t="s">
        <v>2960</v>
      </c>
      <c r="C1105" s="136">
        <v>4.0199999999999987</v>
      </c>
    </row>
    <row r="1106" spans="1:3" x14ac:dyDescent="0.25">
      <c r="A1106" s="52" t="s">
        <v>2961</v>
      </c>
      <c r="B1106" s="138" t="s">
        <v>2962</v>
      </c>
      <c r="C1106" s="136">
        <v>8.9999999999999858E-2</v>
      </c>
    </row>
    <row r="1107" spans="1:3" x14ac:dyDescent="0.25">
      <c r="A1107" s="52" t="s">
        <v>2963</v>
      </c>
      <c r="B1107" s="138" t="s">
        <v>2964</v>
      </c>
      <c r="C1107" s="136">
        <v>2.6000000000000014</v>
      </c>
    </row>
    <row r="1108" spans="1:3" x14ac:dyDescent="0.25">
      <c r="A1108" s="52" t="s">
        <v>2965</v>
      </c>
      <c r="B1108" s="138" t="s">
        <v>2966</v>
      </c>
      <c r="C1108" s="136">
        <v>6.0000000000000036</v>
      </c>
    </row>
    <row r="1109" spans="1:3" ht="30" x14ac:dyDescent="0.25">
      <c r="A1109" s="52" t="s">
        <v>2967</v>
      </c>
      <c r="B1109" s="138" t="s">
        <v>2968</v>
      </c>
      <c r="C1109" s="136">
        <v>7.6399999999999961</v>
      </c>
    </row>
    <row r="1110" spans="1:3" x14ac:dyDescent="0.25">
      <c r="A1110" s="52" t="s">
        <v>2969</v>
      </c>
      <c r="B1110" s="138" t="s">
        <v>2970</v>
      </c>
      <c r="C1110" s="136">
        <v>0.67999999999999983</v>
      </c>
    </row>
    <row r="1111" spans="1:3" x14ac:dyDescent="0.25">
      <c r="A1111" s="52" t="s">
        <v>2971</v>
      </c>
      <c r="B1111" s="138" t="s">
        <v>2972</v>
      </c>
      <c r="C1111" s="136">
        <v>3.3900000000000015</v>
      </c>
    </row>
    <row r="1112" spans="1:3" x14ac:dyDescent="0.25">
      <c r="A1112" s="52" t="s">
        <v>2973</v>
      </c>
      <c r="B1112" s="138" t="s">
        <v>2974</v>
      </c>
      <c r="C1112" s="136">
        <v>9.9400000000000048</v>
      </c>
    </row>
    <row r="1113" spans="1:3" x14ac:dyDescent="0.25">
      <c r="A1113" s="52" t="s">
        <v>2975</v>
      </c>
      <c r="B1113" s="138" t="s">
        <v>2976</v>
      </c>
      <c r="C1113" s="136">
        <v>0.92999999999999983</v>
      </c>
    </row>
    <row r="1114" spans="1:3" x14ac:dyDescent="0.25">
      <c r="A1114" s="52" t="s">
        <v>2977</v>
      </c>
      <c r="B1114" s="138" t="s">
        <v>2978</v>
      </c>
      <c r="C1114" s="136">
        <v>9.1200000000000028</v>
      </c>
    </row>
    <row r="1115" spans="1:3" ht="30" x14ac:dyDescent="0.25">
      <c r="A1115" s="52" t="s">
        <v>2979</v>
      </c>
      <c r="B1115" s="138" t="s">
        <v>2980</v>
      </c>
      <c r="C1115" s="136">
        <v>9.64</v>
      </c>
    </row>
    <row r="1116" spans="1:3" x14ac:dyDescent="0.25">
      <c r="A1116" s="52" t="s">
        <v>2981</v>
      </c>
      <c r="B1116" s="138" t="s">
        <v>2982</v>
      </c>
      <c r="C1116" s="136">
        <v>6.8400000000000043</v>
      </c>
    </row>
    <row r="1117" spans="1:3" ht="30" x14ac:dyDescent="0.25">
      <c r="A1117" s="52" t="s">
        <v>2983</v>
      </c>
      <c r="B1117" s="138" t="s">
        <v>2984</v>
      </c>
      <c r="C1117" s="136">
        <v>2.120000000000001</v>
      </c>
    </row>
    <row r="1118" spans="1:3" x14ac:dyDescent="0.25">
      <c r="A1118" s="52" t="s">
        <v>2985</v>
      </c>
      <c r="B1118" s="138" t="s">
        <v>2986</v>
      </c>
      <c r="C1118" s="136">
        <v>6.35</v>
      </c>
    </row>
    <row r="1119" spans="1:3" ht="30" x14ac:dyDescent="0.25">
      <c r="A1119" s="52" t="s">
        <v>2987</v>
      </c>
      <c r="B1119" s="138" t="s">
        <v>2988</v>
      </c>
      <c r="C1119" s="136">
        <v>6.1699999999999973</v>
      </c>
    </row>
    <row r="1120" spans="1:3" x14ac:dyDescent="0.25">
      <c r="A1120" s="52" t="s">
        <v>2989</v>
      </c>
      <c r="B1120" s="138" t="s">
        <v>2990</v>
      </c>
      <c r="C1120" s="136">
        <v>0.41000000000000025</v>
      </c>
    </row>
    <row r="1121" spans="1:3" x14ac:dyDescent="0.25">
      <c r="A1121" s="52" t="s">
        <v>2991</v>
      </c>
      <c r="B1121" s="138" t="s">
        <v>2992</v>
      </c>
      <c r="C1121" s="136">
        <v>8.9000000000000021</v>
      </c>
    </row>
    <row r="1122" spans="1:3" x14ac:dyDescent="0.25">
      <c r="A1122" s="52" t="s">
        <v>2993</v>
      </c>
      <c r="B1122" s="138" t="s">
        <v>2994</v>
      </c>
      <c r="C1122" s="136">
        <v>10.870000000000005</v>
      </c>
    </row>
    <row r="1123" spans="1:3" x14ac:dyDescent="0.25">
      <c r="A1123" s="52" t="s">
        <v>2995</v>
      </c>
      <c r="B1123" s="138" t="s">
        <v>2996</v>
      </c>
      <c r="C1123" s="136">
        <v>0.67999999999999983</v>
      </c>
    </row>
    <row r="1124" spans="1:3" ht="30" x14ac:dyDescent="0.25">
      <c r="A1124" s="52" t="s">
        <v>2997</v>
      </c>
      <c r="B1124" s="138" t="s">
        <v>2998</v>
      </c>
      <c r="C1124" s="136">
        <v>6.5900000000000052</v>
      </c>
    </row>
    <row r="1125" spans="1:3" x14ac:dyDescent="0.25">
      <c r="A1125" s="52" t="s">
        <v>2999</v>
      </c>
      <c r="B1125" s="138" t="s">
        <v>3000</v>
      </c>
      <c r="C1125" s="136">
        <v>2.8100000000000014</v>
      </c>
    </row>
    <row r="1126" spans="1:3" x14ac:dyDescent="0.25">
      <c r="A1126" s="52" t="s">
        <v>3001</v>
      </c>
      <c r="B1126" s="138" t="s">
        <v>3002</v>
      </c>
      <c r="C1126" s="136">
        <v>0.47000000000000014</v>
      </c>
    </row>
    <row r="1127" spans="1:3" x14ac:dyDescent="0.25">
      <c r="A1127" s="52" t="s">
        <v>3003</v>
      </c>
      <c r="B1127" s="138" t="s">
        <v>3004</v>
      </c>
      <c r="C1127" s="136">
        <v>4.9700000000000042</v>
      </c>
    </row>
    <row r="1128" spans="1:3" ht="30" x14ac:dyDescent="0.25">
      <c r="A1128" s="52" t="s">
        <v>3005</v>
      </c>
      <c r="B1128" s="138" t="s">
        <v>3006</v>
      </c>
      <c r="C1128" s="136">
        <v>7.6600000000000019</v>
      </c>
    </row>
    <row r="1129" spans="1:3" ht="30" x14ac:dyDescent="0.25">
      <c r="A1129" s="52" t="s">
        <v>3007</v>
      </c>
      <c r="B1129" s="138" t="s">
        <v>3008</v>
      </c>
      <c r="C1129" s="136">
        <v>86.839999999999861</v>
      </c>
    </row>
    <row r="1130" spans="1:3" x14ac:dyDescent="0.25">
      <c r="A1130" s="52" t="s">
        <v>3009</v>
      </c>
      <c r="B1130" s="138" t="s">
        <v>3010</v>
      </c>
      <c r="C1130" s="136">
        <v>1.0399999999999998</v>
      </c>
    </row>
    <row r="1131" spans="1:3" x14ac:dyDescent="0.25">
      <c r="A1131" s="52" t="s">
        <v>3011</v>
      </c>
      <c r="B1131" s="138" t="s">
        <v>3012</v>
      </c>
      <c r="C1131" s="136">
        <v>2.7100000000000009</v>
      </c>
    </row>
    <row r="1132" spans="1:3" x14ac:dyDescent="0.25">
      <c r="A1132" s="52" t="s">
        <v>3013</v>
      </c>
      <c r="B1132" s="138" t="s">
        <v>3014</v>
      </c>
      <c r="C1132" s="136">
        <v>3.48</v>
      </c>
    </row>
    <row r="1133" spans="1:3" x14ac:dyDescent="0.25">
      <c r="A1133" s="52" t="s">
        <v>3015</v>
      </c>
      <c r="B1133" s="138" t="s">
        <v>3016</v>
      </c>
      <c r="C1133" s="136">
        <v>11.860000000000007</v>
      </c>
    </row>
    <row r="1134" spans="1:3" x14ac:dyDescent="0.25">
      <c r="A1134" s="52" t="s">
        <v>3017</v>
      </c>
      <c r="B1134" s="138" t="s">
        <v>3018</v>
      </c>
      <c r="C1134" s="136">
        <v>16.239999999999977</v>
      </c>
    </row>
    <row r="1135" spans="1:3" x14ac:dyDescent="0.25">
      <c r="A1135" s="52" t="s">
        <v>3019</v>
      </c>
      <c r="B1135" s="138" t="s">
        <v>3020</v>
      </c>
      <c r="C1135" s="136">
        <v>9.4600000000000062</v>
      </c>
    </row>
    <row r="1136" spans="1:3" ht="30" x14ac:dyDescent="0.25">
      <c r="A1136" s="52" t="s">
        <v>3021</v>
      </c>
      <c r="B1136" s="138" t="s">
        <v>3022</v>
      </c>
      <c r="C1136" s="136">
        <v>5.8800000000000017</v>
      </c>
    </row>
    <row r="1137" spans="1:3" x14ac:dyDescent="0.25">
      <c r="A1137" s="52" t="s">
        <v>3023</v>
      </c>
      <c r="B1137" s="138" t="s">
        <v>3024</v>
      </c>
      <c r="C1137" s="136">
        <v>4.5600000000000041</v>
      </c>
    </row>
    <row r="1138" spans="1:3" x14ac:dyDescent="0.25">
      <c r="A1138" s="52" t="s">
        <v>3025</v>
      </c>
      <c r="B1138" s="138" t="s">
        <v>3026</v>
      </c>
      <c r="C1138" s="136">
        <v>1.1000000000000005</v>
      </c>
    </row>
    <row r="1139" spans="1:3" x14ac:dyDescent="0.25">
      <c r="A1139" s="52" t="s">
        <v>3027</v>
      </c>
      <c r="B1139" s="138" t="s">
        <v>3028</v>
      </c>
      <c r="C1139" s="136">
        <v>15.870000000000008</v>
      </c>
    </row>
    <row r="1140" spans="1:3" x14ac:dyDescent="0.25">
      <c r="A1140" s="52" t="s">
        <v>3029</v>
      </c>
      <c r="B1140" s="138" t="s">
        <v>3030</v>
      </c>
      <c r="C1140" s="136">
        <v>3.4799999999999995</v>
      </c>
    </row>
    <row r="1141" spans="1:3" x14ac:dyDescent="0.25">
      <c r="A1141" s="52" t="s">
        <v>3031</v>
      </c>
      <c r="B1141" s="138" t="s">
        <v>3032</v>
      </c>
      <c r="C1141" s="136">
        <v>0.2599999999999999</v>
      </c>
    </row>
    <row r="1142" spans="1:3" x14ac:dyDescent="0.25">
      <c r="A1142" s="52" t="s">
        <v>3033</v>
      </c>
      <c r="B1142" s="138" t="s">
        <v>3034</v>
      </c>
      <c r="C1142" s="136">
        <v>3.2100000000000017</v>
      </c>
    </row>
    <row r="1143" spans="1:3" x14ac:dyDescent="0.25">
      <c r="A1143" s="52" t="s">
        <v>3035</v>
      </c>
      <c r="B1143" s="138" t="s">
        <v>3036</v>
      </c>
      <c r="C1143" s="136">
        <v>17.039999999999996</v>
      </c>
    </row>
    <row r="1144" spans="1:3" x14ac:dyDescent="0.25">
      <c r="A1144" s="52" t="s">
        <v>3037</v>
      </c>
      <c r="B1144" s="138" t="s">
        <v>3038</v>
      </c>
      <c r="C1144" s="136">
        <v>8.1899999999999977</v>
      </c>
    </row>
    <row r="1145" spans="1:3" x14ac:dyDescent="0.25">
      <c r="A1145" s="52" t="s">
        <v>3039</v>
      </c>
      <c r="B1145" s="138" t="s">
        <v>3040</v>
      </c>
      <c r="C1145" s="136">
        <v>16.870000000000008</v>
      </c>
    </row>
    <row r="1146" spans="1:3" x14ac:dyDescent="0.25">
      <c r="A1146" s="52" t="s">
        <v>3041</v>
      </c>
      <c r="B1146" s="138" t="s">
        <v>3042</v>
      </c>
      <c r="C1146" s="136">
        <v>4.1600000000000019</v>
      </c>
    </row>
    <row r="1147" spans="1:3" x14ac:dyDescent="0.25">
      <c r="A1147" s="52" t="s">
        <v>3043</v>
      </c>
      <c r="B1147" s="138" t="s">
        <v>3044</v>
      </c>
      <c r="C1147" s="136">
        <v>11.510000000000002</v>
      </c>
    </row>
    <row r="1148" spans="1:3" x14ac:dyDescent="0.25">
      <c r="A1148" s="52" t="s">
        <v>3045</v>
      </c>
      <c r="B1148" s="138" t="s">
        <v>3046</v>
      </c>
      <c r="C1148" s="136">
        <v>0.87999999999999856</v>
      </c>
    </row>
    <row r="1149" spans="1:3" x14ac:dyDescent="0.25">
      <c r="A1149" s="52" t="s">
        <v>3047</v>
      </c>
      <c r="B1149" s="138" t="s">
        <v>3048</v>
      </c>
      <c r="C1149" s="136">
        <v>0.67999999999999983</v>
      </c>
    </row>
    <row r="1150" spans="1:3" x14ac:dyDescent="0.25">
      <c r="A1150" s="52" t="s">
        <v>3049</v>
      </c>
      <c r="B1150" s="138" t="s">
        <v>3050</v>
      </c>
      <c r="C1150" s="136">
        <v>3.1600000000000019</v>
      </c>
    </row>
    <row r="1151" spans="1:3" ht="30" x14ac:dyDescent="0.25">
      <c r="A1151" s="52" t="s">
        <v>3051</v>
      </c>
      <c r="B1151" s="138" t="s">
        <v>3052</v>
      </c>
      <c r="C1151" s="136">
        <v>5.289999999999992</v>
      </c>
    </row>
    <row r="1152" spans="1:3" x14ac:dyDescent="0.25">
      <c r="A1152" s="52" t="s">
        <v>3053</v>
      </c>
      <c r="B1152" s="138" t="s">
        <v>3054</v>
      </c>
      <c r="C1152" s="136">
        <v>4.0500000000000034</v>
      </c>
    </row>
    <row r="1153" spans="1:3" x14ac:dyDescent="0.25">
      <c r="A1153" s="52" t="s">
        <v>3055</v>
      </c>
      <c r="B1153" s="138" t="s">
        <v>3056</v>
      </c>
      <c r="C1153" s="136">
        <v>0.39999999999999925</v>
      </c>
    </row>
    <row r="1154" spans="1:3" x14ac:dyDescent="0.25">
      <c r="A1154" s="52" t="s">
        <v>3057</v>
      </c>
      <c r="B1154" s="138" t="s">
        <v>3058</v>
      </c>
      <c r="C1154" s="136">
        <v>8.899999999999995</v>
      </c>
    </row>
    <row r="1155" spans="1:3" ht="30" x14ac:dyDescent="0.25">
      <c r="A1155" s="52" t="s">
        <v>3059</v>
      </c>
      <c r="B1155" s="138" t="s">
        <v>3060</v>
      </c>
      <c r="C1155" s="136">
        <v>0.46999999999999975</v>
      </c>
    </row>
    <row r="1156" spans="1:3" x14ac:dyDescent="0.25">
      <c r="A1156" s="52" t="s">
        <v>3061</v>
      </c>
      <c r="B1156" s="138" t="s">
        <v>3062</v>
      </c>
      <c r="C1156" s="136">
        <v>5.2699999999999987</v>
      </c>
    </row>
    <row r="1157" spans="1:3" x14ac:dyDescent="0.25">
      <c r="A1157" s="52" t="s">
        <v>3063</v>
      </c>
      <c r="B1157" s="138" t="s">
        <v>3064</v>
      </c>
      <c r="C1157" s="136">
        <v>9.6599999999999966</v>
      </c>
    </row>
    <row r="1158" spans="1:3" x14ac:dyDescent="0.25">
      <c r="A1158" s="52" t="s">
        <v>3065</v>
      </c>
      <c r="B1158" s="138" t="s">
        <v>3066</v>
      </c>
      <c r="C1158" s="136">
        <v>0.2200000000000002</v>
      </c>
    </row>
    <row r="1159" spans="1:3" x14ac:dyDescent="0.25">
      <c r="A1159" s="52" t="s">
        <v>3067</v>
      </c>
      <c r="B1159" s="138" t="s">
        <v>3068</v>
      </c>
      <c r="C1159" s="136">
        <v>3.8200000000000021</v>
      </c>
    </row>
    <row r="1160" spans="1:3" x14ac:dyDescent="0.25">
      <c r="A1160" s="52" t="s">
        <v>3069</v>
      </c>
      <c r="B1160" s="138" t="s">
        <v>3070</v>
      </c>
      <c r="C1160" s="136">
        <v>1.8600000000000005</v>
      </c>
    </row>
    <row r="1161" spans="1:3" x14ac:dyDescent="0.25">
      <c r="A1161" s="52" t="s">
        <v>3071</v>
      </c>
      <c r="B1161" s="138" t="s">
        <v>3072</v>
      </c>
      <c r="C1161" s="136">
        <v>2.9799999999999995</v>
      </c>
    </row>
    <row r="1162" spans="1:3" x14ac:dyDescent="0.25">
      <c r="A1162" s="52" t="s">
        <v>3073</v>
      </c>
      <c r="B1162" s="138" t="s">
        <v>3074</v>
      </c>
      <c r="C1162" s="136">
        <v>4.8499999999999943</v>
      </c>
    </row>
    <row r="1163" spans="1:3" x14ac:dyDescent="0.25">
      <c r="A1163" s="52" t="s">
        <v>3075</v>
      </c>
      <c r="B1163" s="138" t="s">
        <v>3076</v>
      </c>
      <c r="C1163" s="136">
        <v>3.2400000000000024</v>
      </c>
    </row>
    <row r="1164" spans="1:3" ht="30" x14ac:dyDescent="0.25">
      <c r="A1164" s="52" t="s">
        <v>3077</v>
      </c>
      <c r="B1164" s="138" t="s">
        <v>3078</v>
      </c>
      <c r="C1164" s="136">
        <v>0.84000000000000019</v>
      </c>
    </row>
    <row r="1165" spans="1:3" x14ac:dyDescent="0.25">
      <c r="A1165" s="52" t="s">
        <v>3079</v>
      </c>
      <c r="B1165" s="138" t="s">
        <v>3080</v>
      </c>
      <c r="C1165" s="136">
        <v>1.5599999999999994</v>
      </c>
    </row>
    <row r="1166" spans="1:3" x14ac:dyDescent="0.25">
      <c r="A1166" s="52" t="s">
        <v>3081</v>
      </c>
      <c r="B1166" s="138" t="s">
        <v>3082</v>
      </c>
      <c r="C1166" s="136">
        <v>0.12000000000000008</v>
      </c>
    </row>
    <row r="1167" spans="1:3" s="53" customFormat="1" ht="14.25" x14ac:dyDescent="0.2">
      <c r="A1167" s="291" t="s">
        <v>3083</v>
      </c>
      <c r="B1167" s="291"/>
      <c r="C1167" s="137">
        <f>SUM(C6:C1166)</f>
        <v>8741.08</v>
      </c>
    </row>
  </sheetData>
  <mergeCells count="3">
    <mergeCell ref="A1:C1"/>
    <mergeCell ref="A1167:B1167"/>
    <mergeCell ref="A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FEBF3-FA1E-4958-BAF6-C95076BCC760}">
  <dimension ref="A1:F265"/>
  <sheetViews>
    <sheetView workbookViewId="0">
      <selection activeCell="J13" sqref="J13"/>
    </sheetView>
  </sheetViews>
  <sheetFormatPr defaultRowHeight="15" x14ac:dyDescent="0.25"/>
  <cols>
    <col min="1" max="1" width="22.85546875" style="145" customWidth="1"/>
    <col min="2" max="2" width="67.140625" style="145" customWidth="1"/>
    <col min="3" max="3" width="14.5703125" style="146" customWidth="1"/>
    <col min="4" max="6" width="19.140625" style="1" customWidth="1"/>
    <col min="7" max="16384" width="9.140625" style="1"/>
  </cols>
  <sheetData>
    <row r="1" spans="1:6" ht="110.25" customHeight="1" x14ac:dyDescent="0.25">
      <c r="A1" s="298" t="s">
        <v>758</v>
      </c>
      <c r="B1" s="299"/>
      <c r="C1" s="299"/>
      <c r="D1" s="143"/>
      <c r="E1" s="144"/>
      <c r="F1" s="144"/>
    </row>
    <row r="3" spans="1:6" ht="75" customHeight="1" x14ac:dyDescent="0.25">
      <c r="A3" s="293" t="s">
        <v>3108</v>
      </c>
      <c r="B3" s="293"/>
      <c r="C3" s="293"/>
    </row>
    <row r="5" spans="1:6" ht="51.75" customHeight="1" x14ac:dyDescent="0.25">
      <c r="A5" s="141" t="str">
        <f>'[1]kopsav. zobarst.'!A2</f>
        <v>AI_KODS</v>
      </c>
      <c r="B5" s="141" t="str">
        <f>'[1]kopsav. zobarst.'!B2</f>
        <v>ĀI nosaukums (pakalpojumu sniedzēja)</v>
      </c>
      <c r="C5" s="142" t="str">
        <f>'[1]kopsav. zobarst.'!C2</f>
        <v xml:space="preserve">PVN pieauguma kopmensācija </v>
      </c>
    </row>
    <row r="6" spans="1:6" x14ac:dyDescent="0.25">
      <c r="A6" s="141" t="str">
        <f>'[1]kopsav. zobarst.'!A3</f>
        <v>807600014</v>
      </c>
      <c r="B6" s="140" t="str">
        <f>'[1]kopsav. zobarst.'!B3</f>
        <v>"PP", Medicīnas centrs, Sabiedrība ar ierobežotu atbildību</v>
      </c>
      <c r="C6" s="147">
        <f>'[1]kopsav. zobarst.'!C3</f>
        <v>317.14000000000016</v>
      </c>
    </row>
    <row r="7" spans="1:6" x14ac:dyDescent="0.25">
      <c r="A7" s="141" t="str">
        <f>'[1]kopsav. zobarst.'!A4</f>
        <v>010000343</v>
      </c>
      <c r="B7" s="140" t="str">
        <f>'[1]kopsav. zobarst.'!B4</f>
        <v>Adoria, Sabiedrība ar ierobežotu atbildību</v>
      </c>
      <c r="C7" s="147">
        <f>'[1]kopsav. zobarst.'!C4</f>
        <v>480.65000000000043</v>
      </c>
    </row>
    <row r="8" spans="1:6" x14ac:dyDescent="0.25">
      <c r="A8" s="141" t="str">
        <f>'[1]kopsav. zobarst.'!A5</f>
        <v>801600087</v>
      </c>
      <c r="B8" s="140" t="str">
        <f>'[1]kopsav. zobarst.'!B5</f>
        <v>Agates Smaids, Sabiedrība ar ierobežotu atbildību</v>
      </c>
      <c r="C8" s="147">
        <f>'[1]kopsav. zobarst.'!C5</f>
        <v>95.710000000000022</v>
      </c>
    </row>
    <row r="9" spans="1:6" x14ac:dyDescent="0.25">
      <c r="A9" s="141" t="str">
        <f>'[1]kopsav. zobarst.'!A6</f>
        <v>941600023</v>
      </c>
      <c r="B9" s="140" t="str">
        <f>'[1]kopsav. zobarst.'!B6</f>
        <v>Agnese 1, Sabiedrība ar ierobežotu atbildību</v>
      </c>
      <c r="C9" s="147">
        <f>'[1]kopsav. zobarst.'!C6</f>
        <v>112.88000000000004</v>
      </c>
    </row>
    <row r="10" spans="1:6" x14ac:dyDescent="0.25">
      <c r="A10" s="141" t="str">
        <f>'[1]kopsav. zobarst.'!A7</f>
        <v>090000093</v>
      </c>
      <c r="B10" s="140" t="str">
        <f>'[1]kopsav. zobarst.'!B7</f>
        <v>Agneses zobārstniecība, SIA</v>
      </c>
      <c r="C10" s="147">
        <f>'[1]kopsav. zobarst.'!C7</f>
        <v>536.80999999999983</v>
      </c>
    </row>
    <row r="11" spans="1:6" x14ac:dyDescent="0.25">
      <c r="A11" s="141" t="str">
        <f>'[1]kopsav. zobarst.'!A8</f>
        <v>700800012</v>
      </c>
      <c r="B11" s="140" t="str">
        <f>'[1]kopsav. zobarst.'!B8</f>
        <v>AL Denta, Sabiedrība ar ierobežotu atbildību</v>
      </c>
      <c r="C11" s="147">
        <f>'[1]kopsav. zobarst.'!C8</f>
        <v>161.93000000000006</v>
      </c>
    </row>
    <row r="12" spans="1:6" x14ac:dyDescent="0.25">
      <c r="A12" s="141" t="str">
        <f>'[1]kopsav. zobarst.'!A9</f>
        <v>170064506</v>
      </c>
      <c r="B12" s="140" t="str">
        <f>'[1]kopsav. zobarst.'!B9</f>
        <v>ALGORITMS L, SIA</v>
      </c>
      <c r="C12" s="147">
        <f>'[1]kopsav. zobarst.'!C9</f>
        <v>61.630000000000024</v>
      </c>
    </row>
    <row r="13" spans="1:6" x14ac:dyDescent="0.25">
      <c r="A13" s="141" t="str">
        <f>'[1]kopsav. zobarst.'!A10</f>
        <v>130064002</v>
      </c>
      <c r="B13" s="140" t="str">
        <f>'[1]kopsav. zobarst.'!B10</f>
        <v>AMALS, Sabiedrība ar ierobežotu atbildību ražošanas komercfirma</v>
      </c>
      <c r="C13" s="147">
        <f>'[1]kopsav. zobarst.'!C10</f>
        <v>125.90000000000008</v>
      </c>
    </row>
    <row r="14" spans="1:6" x14ac:dyDescent="0.25">
      <c r="A14" s="141" t="str">
        <f>'[1]kopsav. zobarst.'!A11</f>
        <v>360200066</v>
      </c>
      <c r="B14" s="140" t="str">
        <f>'[1]kopsav. zobarst.'!B11</f>
        <v>Amālija 2020, SIA</v>
      </c>
      <c r="C14" s="147">
        <f>'[1]kopsav. zobarst.'!C11</f>
        <v>155.27000000000004</v>
      </c>
    </row>
    <row r="15" spans="1:6" x14ac:dyDescent="0.25">
      <c r="A15" s="141" t="str">
        <f>'[1]kopsav. zobarst.'!A12</f>
        <v>740200015</v>
      </c>
      <c r="B15" s="140" t="str">
        <f>'[1]kopsav. zobarst.'!B12</f>
        <v>ANARALS, Sabiedrība ar ierobežotu atbildību</v>
      </c>
      <c r="C15" s="147">
        <f>'[1]kopsav. zobarst.'!C12</f>
        <v>51.159999999999989</v>
      </c>
    </row>
    <row r="16" spans="1:6" x14ac:dyDescent="0.25">
      <c r="A16" s="141" t="str">
        <f>'[1]kopsav. zobarst.'!A13</f>
        <v>900200056</v>
      </c>
      <c r="B16" s="140" t="str">
        <f>'[1]kopsav. zobarst.'!B13</f>
        <v>Ancāne Lūcija - ārsta prakse zobārstniecībā</v>
      </c>
      <c r="C16" s="147">
        <f>'[1]kopsav. zobarst.'!C13</f>
        <v>230.67999999999998</v>
      </c>
    </row>
    <row r="17" spans="1:3" x14ac:dyDescent="0.25">
      <c r="A17" s="141" t="str">
        <f>'[1]kopsav. zobarst.'!A14</f>
        <v>420200080</v>
      </c>
      <c r="B17" s="140" t="str">
        <f>'[1]kopsav. zobarst.'!B14</f>
        <v>AnDa zobārstniecība, Sabiedrība ar ierobežotu atbildību</v>
      </c>
      <c r="C17" s="147">
        <f>'[1]kopsav. zobarst.'!C14</f>
        <v>107.65000000000005</v>
      </c>
    </row>
    <row r="18" spans="1:3" x14ac:dyDescent="0.25">
      <c r="A18" s="141" t="str">
        <f>'[1]kopsav. zobarst.'!A15</f>
        <v>740200096</v>
      </c>
      <c r="B18" s="140" t="str">
        <f>'[1]kopsav. zobarst.'!B15</f>
        <v>Andas Gutovskas privātprakse, SIA</v>
      </c>
      <c r="C18" s="147">
        <f>'[1]kopsav. zobarst.'!C15</f>
        <v>166.10000000000005</v>
      </c>
    </row>
    <row r="19" spans="1:3" x14ac:dyDescent="0.25">
      <c r="A19" s="141" t="str">
        <f>'[1]kopsav. zobarst.'!A16</f>
        <v>741400016</v>
      </c>
      <c r="B19" s="140" t="str">
        <f>'[1]kopsav. zobarst.'!B16</f>
        <v>Andersones zobārstniecība, Sabiedrība ar ierobežotu atbildību</v>
      </c>
      <c r="C19" s="147">
        <f>'[1]kopsav. zobarst.'!C16</f>
        <v>16.22000000000001</v>
      </c>
    </row>
    <row r="20" spans="1:3" x14ac:dyDescent="0.25">
      <c r="A20" s="141" t="str">
        <f>'[1]kopsav. zobarst.'!A17</f>
        <v>320200023</v>
      </c>
      <c r="B20" s="140" t="str">
        <f>'[1]kopsav. zobarst.'!B17</f>
        <v>Andžāne Inga - ārsta prakse zobārstniecībā</v>
      </c>
      <c r="C20" s="147">
        <f>'[1]kopsav. zobarst.'!C17</f>
        <v>47.350000000000037</v>
      </c>
    </row>
    <row r="21" spans="1:3" x14ac:dyDescent="0.25">
      <c r="A21" s="141" t="str">
        <f>'[1]kopsav. zobarst.'!A18</f>
        <v>620200062</v>
      </c>
      <c r="B21" s="140" t="str">
        <f>'[1]kopsav. zobarst.'!B18</f>
        <v>ANROJA, SIA</v>
      </c>
      <c r="C21" s="147">
        <f>'[1]kopsav. zobarst.'!C18</f>
        <v>570.92000000000019</v>
      </c>
    </row>
    <row r="22" spans="1:3" x14ac:dyDescent="0.25">
      <c r="A22" s="141" t="str">
        <f>'[1]kopsav. zobarst.'!A19</f>
        <v>468900002</v>
      </c>
      <c r="B22" s="140" t="str">
        <f>'[1]kopsav. zobarst.'!B19</f>
        <v>Artemjeva Larisa - ārsta prakse zobārstniecībā</v>
      </c>
      <c r="C22" s="147">
        <f>'[1]kopsav. zobarst.'!C19</f>
        <v>19.530000000000012</v>
      </c>
    </row>
    <row r="23" spans="1:3" x14ac:dyDescent="0.25">
      <c r="A23" s="141" t="str">
        <f>'[1]kopsav. zobarst.'!A20</f>
        <v>429300002</v>
      </c>
      <c r="B23" s="140" t="str">
        <f>'[1]kopsav. zobarst.'!B20</f>
        <v>ATIS, Dz.Ozoliņas individuālais uzņēmums</v>
      </c>
      <c r="C23" s="147">
        <f>'[1]kopsav. zobarst.'!C20</f>
        <v>67.890000000000015</v>
      </c>
    </row>
    <row r="24" spans="1:3" x14ac:dyDescent="0.25">
      <c r="A24" s="141" t="str">
        <f>'[1]kopsav. zobarst.'!A21</f>
        <v>380200022</v>
      </c>
      <c r="B24" s="140" t="str">
        <f>'[1]kopsav. zobarst.'!B21</f>
        <v>Avramenko Tatiana - ārsta prakse zobārstniecībā</v>
      </c>
      <c r="C24" s="147">
        <f>'[1]kopsav. zobarst.'!C21</f>
        <v>650.24000000000012</v>
      </c>
    </row>
    <row r="25" spans="1:3" x14ac:dyDescent="0.25">
      <c r="A25" s="141" t="str">
        <f>'[1]kopsav. zobarst.'!A22</f>
        <v>701400004</v>
      </c>
      <c r="B25" s="140" t="str">
        <f>'[1]kopsav. zobarst.'!B22</f>
        <v>Ābola Sarmīte - ārsta prakse zobārstniecībā</v>
      </c>
      <c r="C25" s="147">
        <f>'[1]kopsav. zobarst.'!C22</f>
        <v>116.69000000000003</v>
      </c>
    </row>
    <row r="26" spans="1:3" x14ac:dyDescent="0.25">
      <c r="A26" s="141" t="str">
        <f>'[1]kopsav. zobarst.'!A23</f>
        <v>019564503</v>
      </c>
      <c r="B26" s="140" t="str">
        <f>'[1]kopsav. zobarst.'!B23</f>
        <v>Āgenskalna zobārstniecības centrs,  Sabiedrība ar ierobežotu atbildību</v>
      </c>
      <c r="C26" s="147">
        <f>'[1]kopsav. zobarst.'!C23</f>
        <v>721.6</v>
      </c>
    </row>
    <row r="27" spans="1:3" ht="30" x14ac:dyDescent="0.25">
      <c r="A27" s="141" t="str">
        <f>'[1]kopsav. zobarst.'!A24</f>
        <v>010001411</v>
      </c>
      <c r="B27" s="140" t="str">
        <f>'[1]kopsav. zobarst.'!B24</f>
        <v>ĀRSTNIECĪBAS REHABILITĀCIJAS CENTRS VALEO, Sabiedrība ar ierobežotu atbildību</v>
      </c>
      <c r="C27" s="147">
        <f>'[1]kopsav. zobarst.'!C24</f>
        <v>282.62000000000012</v>
      </c>
    </row>
    <row r="28" spans="1:3" x14ac:dyDescent="0.25">
      <c r="A28" s="141" t="str">
        <f>'[1]kopsav. zobarst.'!A25</f>
        <v>090065208</v>
      </c>
      <c r="B28" s="140" t="str">
        <f>'[1]kopsav. zobarst.'!B25</f>
        <v>Ārstu prakse Anna, Sabiedrība ar ierobežotu atbildību</v>
      </c>
      <c r="C28" s="147">
        <f>'[1]kopsav. zobarst.'!C25</f>
        <v>35.640000000000022</v>
      </c>
    </row>
    <row r="29" spans="1:3" x14ac:dyDescent="0.25">
      <c r="A29" s="141" t="str">
        <f>'[1]kopsav. zobarst.'!A26</f>
        <v>561800004</v>
      </c>
      <c r="B29" s="140" t="str">
        <f>'[1]kopsav. zobarst.'!B26</f>
        <v>Baldunčika Sandra - ārsta prakse zobārstniecībā</v>
      </c>
      <c r="C29" s="147">
        <f>'[1]kopsav. zobarst.'!C26</f>
        <v>91.75999999999992</v>
      </c>
    </row>
    <row r="30" spans="1:3" x14ac:dyDescent="0.25">
      <c r="A30" s="141" t="str">
        <f>'[1]kopsav. zobarst.'!A27</f>
        <v>460200023</v>
      </c>
      <c r="B30" s="140" t="str">
        <f>'[1]kopsav. zobarst.'!B27</f>
        <v>Bandere Līga - ārsta prakse zobārstniecībā</v>
      </c>
      <c r="C30" s="147">
        <f>'[1]kopsav. zobarst.'!C27</f>
        <v>29.45</v>
      </c>
    </row>
    <row r="31" spans="1:3" x14ac:dyDescent="0.25">
      <c r="A31" s="141" t="str">
        <f>'[1]kopsav. zobarst.'!A28</f>
        <v>360800006</v>
      </c>
      <c r="B31" s="140" t="str">
        <f>'[1]kopsav. zobarst.'!B28</f>
        <v>BC zobārstniecība, Sabiedrība ar ierobežotu atbildību</v>
      </c>
      <c r="C31" s="147">
        <f>'[1]kopsav. zobarst.'!C28</f>
        <v>345.95999999999987</v>
      </c>
    </row>
    <row r="32" spans="1:3" x14ac:dyDescent="0.25">
      <c r="A32" s="141" t="str">
        <f>'[1]kopsav. zobarst.'!A29</f>
        <v>409500011</v>
      </c>
      <c r="B32" s="140" t="str">
        <f>'[1]kopsav. zobarst.'!B29</f>
        <v>Beināre Anda - ārsta prakse zobārstniecībā</v>
      </c>
      <c r="C32" s="147">
        <f>'[1]kopsav. zobarst.'!C29</f>
        <v>125.30000000000013</v>
      </c>
    </row>
    <row r="33" spans="1:3" x14ac:dyDescent="0.25">
      <c r="A33" s="141" t="str">
        <f>'[1]kopsav. zobarst.'!A30</f>
        <v>740600009</v>
      </c>
      <c r="B33" s="140" t="str">
        <f>'[1]kopsav. zobarst.'!B30</f>
        <v>Belladent, Sabiedrība ar ierobežotu atbildību</v>
      </c>
      <c r="C33" s="147">
        <f>'[1]kopsav. zobarst.'!C30</f>
        <v>59.58</v>
      </c>
    </row>
    <row r="34" spans="1:3" x14ac:dyDescent="0.25">
      <c r="A34" s="141" t="str">
        <f>'[1]kopsav. zobarst.'!A31</f>
        <v>090000079</v>
      </c>
      <c r="B34" s="140" t="str">
        <f>'[1]kopsav. zobarst.'!B31</f>
        <v>Bergmane Irina - ārsta prakse zobārstniecībā</v>
      </c>
      <c r="C34" s="147">
        <f>'[1]kopsav. zobarst.'!C31</f>
        <v>128.7700000000001</v>
      </c>
    </row>
    <row r="35" spans="1:3" x14ac:dyDescent="0.25">
      <c r="A35" s="141" t="str">
        <f>'[1]kopsav. zobarst.'!A32</f>
        <v>010064514</v>
      </c>
      <c r="B35" s="140" t="str">
        <f>'[1]kopsav. zobarst.'!B32</f>
        <v>BF-ESSE, SABIEDRĪBA AR IEROBEŽOTU ATBILDĪBU FIRMA</v>
      </c>
      <c r="C35" s="147">
        <f>'[1]kopsav. zobarst.'!C32</f>
        <v>1821.430000000001</v>
      </c>
    </row>
    <row r="36" spans="1:3" x14ac:dyDescent="0.25">
      <c r="A36" s="141" t="str">
        <f>'[1]kopsav. zobarst.'!A33</f>
        <v>807477201</v>
      </c>
      <c r="B36" s="140" t="str">
        <f>'[1]kopsav. zobarst.'!B33</f>
        <v>Bicāne Ilma -ārsta prakse zobārstniecībā</v>
      </c>
      <c r="C36" s="147">
        <f>'[1]kopsav. zobarst.'!C33</f>
        <v>34.440000000000019</v>
      </c>
    </row>
    <row r="37" spans="1:3" x14ac:dyDescent="0.25">
      <c r="A37" s="141" t="str">
        <f>'[1]kopsav. zobarst.'!A34</f>
        <v>380200011</v>
      </c>
      <c r="B37" s="140" t="str">
        <f>'[1]kopsav. zobarst.'!B34</f>
        <v>Bičko Sergejs -  ārsta prakse zobārstniecībā</v>
      </c>
      <c r="C37" s="147">
        <f>'[1]kopsav. zobarst.'!C34</f>
        <v>509.71000000000004</v>
      </c>
    </row>
    <row r="38" spans="1:3" x14ac:dyDescent="0.25">
      <c r="A38" s="141" t="str">
        <f>'[1]kopsav. zobarst.'!A35</f>
        <v>641000007</v>
      </c>
      <c r="B38" s="140" t="str">
        <f>'[1]kopsav. zobarst.'!B35</f>
        <v>Birze Ligita - ārsta prakse zobārstniecībā</v>
      </c>
      <c r="C38" s="147">
        <f>'[1]kopsav. zobarst.'!C35</f>
        <v>55.340000000000046</v>
      </c>
    </row>
    <row r="39" spans="1:3" x14ac:dyDescent="0.25">
      <c r="A39" s="141" t="str">
        <f>'[1]kopsav. zobarst.'!A36</f>
        <v>421200007</v>
      </c>
      <c r="B39" s="140" t="str">
        <f>'[1]kopsav. zobarst.'!B36</f>
        <v>BLICAVAS, Cēsu rajona Stalbes pagasta zemnieku saimniecība</v>
      </c>
      <c r="C39" s="147">
        <f>'[1]kopsav. zobarst.'!C36</f>
        <v>61.1</v>
      </c>
    </row>
    <row r="40" spans="1:3" x14ac:dyDescent="0.25">
      <c r="A40" s="141" t="str">
        <f>'[1]kopsav. zobarst.'!A37</f>
        <v>640600008</v>
      </c>
      <c r="B40" s="140" t="str">
        <f>'[1]kopsav. zobarst.'!B37</f>
        <v>Blikerte Gunta - ārsta prakse zobārstniecībā</v>
      </c>
      <c r="C40" s="147">
        <f>'[1]kopsav. zobarst.'!C37</f>
        <v>42.850000000000023</v>
      </c>
    </row>
    <row r="41" spans="1:3" x14ac:dyDescent="0.25">
      <c r="A41" s="141" t="str">
        <f>'[1]kopsav. zobarst.'!A38</f>
        <v>010064502</v>
      </c>
      <c r="B41" s="140" t="str">
        <f>'[1]kopsav. zobarst.'!B38</f>
        <v>BOLDERĀJAS STOMATOLOĢIJA, Sabiedrība ar ierobežotu atbildību</v>
      </c>
      <c r="C41" s="147">
        <f>'[1]kopsav. zobarst.'!C38</f>
        <v>708.07</v>
      </c>
    </row>
    <row r="42" spans="1:3" x14ac:dyDescent="0.25">
      <c r="A42" s="141" t="str">
        <f>'[1]kopsav. zobarst.'!A39</f>
        <v>500200012</v>
      </c>
      <c r="B42" s="140" t="str">
        <f>'[1]kopsav. zobarst.'!B39</f>
        <v>Botva Ingrīda - ārsta prakse zobārstniecībā</v>
      </c>
      <c r="C42" s="147">
        <f>'[1]kopsav. zobarst.'!C39</f>
        <v>20.85</v>
      </c>
    </row>
    <row r="43" spans="1:3" x14ac:dyDescent="0.25">
      <c r="A43" s="141" t="str">
        <f>'[1]kopsav. zobarst.'!A40</f>
        <v>406477201</v>
      </c>
      <c r="B43" s="140" t="str">
        <f>'[1]kopsav. zobarst.'!B40</f>
        <v>Brants Egils - ārsta prakse zobārstniecībā</v>
      </c>
      <c r="C43" s="147">
        <f>'[1]kopsav. zobarst.'!C40</f>
        <v>100.98000000000003</v>
      </c>
    </row>
    <row r="44" spans="1:3" x14ac:dyDescent="0.25">
      <c r="A44" s="141" t="str">
        <f>'[1]kopsav. zobarst.'!A41</f>
        <v>900200006</v>
      </c>
      <c r="B44" s="140" t="str">
        <f>'[1]kopsav. zobarst.'!B41</f>
        <v>Buivide Gunta - ārsta prakse zobārstniecībā</v>
      </c>
      <c r="C44" s="147">
        <f>'[1]kopsav. zobarst.'!C41</f>
        <v>112.12000000000005</v>
      </c>
    </row>
    <row r="45" spans="1:3" x14ac:dyDescent="0.25">
      <c r="A45" s="141" t="str">
        <f>'[1]kopsav. zobarst.'!A42</f>
        <v>641000022</v>
      </c>
      <c r="B45" s="140" t="str">
        <f>'[1]kopsav. zobarst.'!B42</f>
        <v>Burkevica Anita - zobu higiēnista prakse</v>
      </c>
      <c r="C45" s="147">
        <f>'[1]kopsav. zobarst.'!C42</f>
        <v>113.08000000000007</v>
      </c>
    </row>
    <row r="46" spans="1:3" x14ac:dyDescent="0.25">
      <c r="A46" s="141" t="str">
        <f>'[1]kopsav. zobarst.'!A43</f>
        <v>170000046</v>
      </c>
      <c r="B46" s="140" t="str">
        <f>'[1]kopsav. zobarst.'!B43</f>
        <v>Bušmanis, IK</v>
      </c>
      <c r="C46" s="147">
        <f>'[1]kopsav. zobarst.'!C43</f>
        <v>5.5800000000000054</v>
      </c>
    </row>
    <row r="47" spans="1:3" x14ac:dyDescent="0.25">
      <c r="A47" s="141" t="str">
        <f>'[1]kopsav. zobarst.'!A44</f>
        <v>381600004</v>
      </c>
      <c r="B47" s="140" t="str">
        <f>'[1]kopsav. zobarst.'!B44</f>
        <v>Buzijana Valda - ārsta prakse zobārstniecībā</v>
      </c>
      <c r="C47" s="147">
        <f>'[1]kopsav. zobarst.'!C44</f>
        <v>304.64</v>
      </c>
    </row>
    <row r="48" spans="1:3" x14ac:dyDescent="0.25">
      <c r="A48" s="141" t="str">
        <f>'[1]kopsav. zobarst.'!A45</f>
        <v>381600005</v>
      </c>
      <c r="B48" s="140" t="str">
        <f>'[1]kopsav. zobarst.'!B45</f>
        <v>Buzijans Veniamins - ārsta prakse zobārstniecībā</v>
      </c>
      <c r="C48" s="147">
        <f>'[1]kopsav. zobarst.'!C45</f>
        <v>192.52999999999986</v>
      </c>
    </row>
    <row r="49" spans="1:3" x14ac:dyDescent="0.25">
      <c r="A49" s="141" t="str">
        <f>'[1]kopsav. zobarst.'!A46</f>
        <v>941600013</v>
      </c>
      <c r="B49" s="140" t="str">
        <f>'[1]kopsav. zobarst.'!B46</f>
        <v>Caune Sarmīte - ārsta prakse zobārstniecībā</v>
      </c>
      <c r="C49" s="147">
        <f>'[1]kopsav. zobarst.'!C46</f>
        <v>109.77000000000007</v>
      </c>
    </row>
    <row r="50" spans="1:3" x14ac:dyDescent="0.25">
      <c r="A50" s="141" t="str">
        <f>'[1]kopsav. zobarst.'!A47</f>
        <v>740200059</v>
      </c>
      <c r="B50" s="140" t="str">
        <f>'[1]kopsav. zobarst.'!B47</f>
        <v>CEPĻUKALNS, Vestienas pagasta I.Vīksnes zemnieku saimniecība</v>
      </c>
      <c r="C50" s="147">
        <f>'[1]kopsav. zobarst.'!C47</f>
        <v>958.9800000000007</v>
      </c>
    </row>
    <row r="51" spans="1:3" x14ac:dyDescent="0.25">
      <c r="A51" s="141" t="str">
        <f>'[1]kopsav. zobarst.'!A48</f>
        <v>420200068</v>
      </c>
      <c r="B51" s="140" t="str">
        <f>'[1]kopsav. zobarst.'!B48</f>
        <v>CIMDIŅAS ZOBĀRSTNIECĪBA, SIA</v>
      </c>
      <c r="C51" s="147">
        <f>'[1]kopsav. zobarst.'!C48</f>
        <v>21.830000000000016</v>
      </c>
    </row>
    <row r="52" spans="1:3" x14ac:dyDescent="0.25">
      <c r="A52" s="141" t="str">
        <f>'[1]kopsav. zobarst.'!A49</f>
        <v>010001409</v>
      </c>
      <c r="B52" s="140" t="str">
        <f>'[1]kopsav. zobarst.'!B49</f>
        <v>ComfortDent, Sabiedrība ar ierobežotu atbildību</v>
      </c>
      <c r="C52" s="147">
        <f>'[1]kopsav. zobarst.'!C49</f>
        <v>97.049999999999983</v>
      </c>
    </row>
    <row r="53" spans="1:3" x14ac:dyDescent="0.25">
      <c r="A53" s="141" t="str">
        <f>'[1]kopsav. zobarst.'!A50</f>
        <v>010001408</v>
      </c>
      <c r="B53" s="140" t="str">
        <f>'[1]kopsav. zobarst.'!B50</f>
        <v>Čiekurkalna zobārstniecība, SIA</v>
      </c>
      <c r="C53" s="147">
        <f>'[1]kopsav. zobarst.'!C50</f>
        <v>92.160000000000053</v>
      </c>
    </row>
    <row r="54" spans="1:3" ht="30" x14ac:dyDescent="0.25">
      <c r="A54" s="141" t="str">
        <f>'[1]kopsav. zobarst.'!A51</f>
        <v>741400025</v>
      </c>
      <c r="B54" s="140" t="str">
        <f>'[1]kopsav. zobarst.'!B51</f>
        <v>DACES LOČMELES ZOBĀRSTNIECĪBAS PRIVĀTPRAKSE, Sabiedrība ar ierobežotu atbildību</v>
      </c>
      <c r="C54" s="147">
        <f>'[1]kopsav. zobarst.'!C51</f>
        <v>589.36000000000035</v>
      </c>
    </row>
    <row r="55" spans="1:3" ht="30" x14ac:dyDescent="0.25">
      <c r="A55" s="141" t="str">
        <f>'[1]kopsav. zobarst.'!A52</f>
        <v>270000024</v>
      </c>
      <c r="B55" s="140" t="str">
        <f>'[1]kopsav. zobarst.'!B52</f>
        <v>Daces un Signes zobārstniecības privātprakse, Sabiedrība ar ierobežotu atbildību</v>
      </c>
      <c r="C55" s="147">
        <f>'[1]kopsav. zobarst.'!C52</f>
        <v>139.27000000000007</v>
      </c>
    </row>
    <row r="56" spans="1:3" ht="30" x14ac:dyDescent="0.25">
      <c r="A56" s="141" t="str">
        <f>'[1]kopsav. zobarst.'!A53</f>
        <v>270064507</v>
      </c>
      <c r="B56" s="140" t="str">
        <f>'[1]kopsav. zobarst.'!B53</f>
        <v>DAKTERES KIRIČKEVIČAS PRIVĀTPRAKSE, Individuālais uzņēmums</v>
      </c>
      <c r="C56" s="147">
        <f>'[1]kopsav. zobarst.'!C53</f>
        <v>84.020000000000024</v>
      </c>
    </row>
    <row r="57" spans="1:3" x14ac:dyDescent="0.25">
      <c r="A57" s="141" t="str">
        <f>'[1]kopsav. zobarst.'!A54</f>
        <v>680200023</v>
      </c>
      <c r="B57" s="140" t="str">
        <f>'[1]kopsav. zobarst.'!B54</f>
        <v>Daudiša Vita - ārsta prakse zobārstniecībā</v>
      </c>
      <c r="C57" s="147">
        <f>'[1]kopsav. zobarst.'!C54</f>
        <v>61.880000000000024</v>
      </c>
    </row>
    <row r="58" spans="1:3" x14ac:dyDescent="0.25">
      <c r="A58" s="141" t="str">
        <f>'[1]kopsav. zobarst.'!A55</f>
        <v>050024301</v>
      </c>
      <c r="B58" s="140" t="str">
        <f>'[1]kopsav. zobarst.'!B55</f>
        <v>Daugavpils zobārstniecības poliklīnika, Sabiedrība ar ierobežotu atbildību</v>
      </c>
      <c r="C58" s="147">
        <f>'[1]kopsav. zobarst.'!C55</f>
        <v>2656.68</v>
      </c>
    </row>
    <row r="59" spans="1:3" x14ac:dyDescent="0.25">
      <c r="A59" s="141" t="str">
        <f>'[1]kopsav. zobarst.'!A56</f>
        <v>680200006</v>
      </c>
      <c r="B59" s="140" t="str">
        <f>'[1]kopsav. zobarst.'!B56</f>
        <v>Dembovska Vēsma - ārsta prakse zobārstniecībā</v>
      </c>
      <c r="C59" s="147">
        <f>'[1]kopsav. zobarst.'!C56</f>
        <v>121.15</v>
      </c>
    </row>
    <row r="60" spans="1:3" x14ac:dyDescent="0.25">
      <c r="A60" s="141" t="str">
        <f>'[1]kopsav. zobarst.'!A57</f>
        <v>420200056</v>
      </c>
      <c r="B60" s="140" t="str">
        <f>'[1]kopsav. zobarst.'!B57</f>
        <v>Dens, SIA</v>
      </c>
      <c r="C60" s="147">
        <f>'[1]kopsav. zobarst.'!C57</f>
        <v>204.03000000000011</v>
      </c>
    </row>
    <row r="61" spans="1:3" x14ac:dyDescent="0.25">
      <c r="A61" s="141" t="str">
        <f>'[1]kopsav. zobarst.'!A58</f>
        <v>130064502</v>
      </c>
      <c r="B61" s="140" t="str">
        <f>'[1]kopsav. zobarst.'!B58</f>
        <v>DENTA SERVISS, Sabiedrība ar ierobežotu atbildību</v>
      </c>
      <c r="C61" s="147">
        <f>'[1]kopsav. zobarst.'!C58</f>
        <v>316.37000000000012</v>
      </c>
    </row>
    <row r="62" spans="1:3" x14ac:dyDescent="0.25">
      <c r="A62" s="141" t="str">
        <f>'[1]kopsav. zobarst.'!A59</f>
        <v>681000014</v>
      </c>
      <c r="B62" s="140" t="str">
        <f>'[1]kopsav. zobarst.'!B59</f>
        <v>DENTAL PLUS, Sabiedrība ar ierobežotu atbildību</v>
      </c>
      <c r="C62" s="147">
        <f>'[1]kopsav. zobarst.'!C59</f>
        <v>219.35000000000022</v>
      </c>
    </row>
    <row r="63" spans="1:3" x14ac:dyDescent="0.25">
      <c r="A63" s="141" t="str">
        <f>'[1]kopsav. zobarst.'!A60</f>
        <v>010000319</v>
      </c>
      <c r="B63" s="140" t="str">
        <f>'[1]kopsav. zobarst.'!B60</f>
        <v>Dental.LV, Sabiedrība ar ierobežotu atbildību</v>
      </c>
      <c r="C63" s="147">
        <f>'[1]kopsav. zobarst.'!C60</f>
        <v>100.33999999999999</v>
      </c>
    </row>
    <row r="64" spans="1:3" x14ac:dyDescent="0.25">
      <c r="A64" s="141" t="str">
        <f>'[1]kopsav. zobarst.'!A61</f>
        <v>010001157</v>
      </c>
      <c r="B64" s="140" t="str">
        <f>'[1]kopsav. zobarst.'!B61</f>
        <v>Dental4u, Sabiedrība ar ierobežotu atbildību</v>
      </c>
      <c r="C64" s="147">
        <f>'[1]kopsav. zobarst.'!C61</f>
        <v>174.67000000000002</v>
      </c>
    </row>
    <row r="65" spans="1:3" x14ac:dyDescent="0.25">
      <c r="A65" s="141" t="str">
        <f>'[1]kopsav. zobarst.'!A62</f>
        <v>250000169</v>
      </c>
      <c r="B65" s="140" t="str">
        <f>'[1]kopsav. zobarst.'!B62</f>
        <v>Dentalfix, Sabiedrība ar ierobežotu atbildību</v>
      </c>
      <c r="C65" s="147">
        <f>'[1]kopsav. zobarst.'!C62</f>
        <v>460.16000000000025</v>
      </c>
    </row>
    <row r="66" spans="1:3" x14ac:dyDescent="0.25">
      <c r="A66" s="141" t="str">
        <f>'[1]kopsav. zobarst.'!A63</f>
        <v>010001666</v>
      </c>
      <c r="B66" s="140" t="str">
        <f>'[1]kopsav. zobarst.'!B63</f>
        <v>DentBaltic, SIA</v>
      </c>
      <c r="C66" s="147">
        <f>'[1]kopsav. zobarst.'!C63</f>
        <v>102.95000000000006</v>
      </c>
    </row>
    <row r="67" spans="1:3" x14ac:dyDescent="0.25">
      <c r="A67" s="141" t="str">
        <f>'[1]kopsav. zobarst.'!A64</f>
        <v>010000104</v>
      </c>
      <c r="B67" s="140" t="str">
        <f>'[1]kopsav. zobarst.'!B64</f>
        <v>DENTRA, Sabiedrība ar ierobežotu atbildību</v>
      </c>
      <c r="C67" s="147">
        <f>'[1]kopsav. zobarst.'!C64</f>
        <v>21.490000000000009</v>
      </c>
    </row>
    <row r="68" spans="1:3" x14ac:dyDescent="0.25">
      <c r="A68" s="141" t="str">
        <f>'[1]kopsav. zobarst.'!A65</f>
        <v>050000127</v>
      </c>
      <c r="B68" s="140" t="str">
        <f>'[1]kopsav. zobarst.'!B65</f>
        <v>DIADENT, Sabiedrība ar ierobežotu atbildību</v>
      </c>
      <c r="C68" s="147">
        <f>'[1]kopsav. zobarst.'!C65</f>
        <v>136.33000000000007</v>
      </c>
    </row>
    <row r="69" spans="1:3" x14ac:dyDescent="0.25">
      <c r="A69" s="141" t="str">
        <f>'[1]kopsav. zobarst.'!A66</f>
        <v>019464501</v>
      </c>
      <c r="B69" s="140" t="str">
        <f>'[1]kopsav. zobarst.'!B66</f>
        <v>DIAS GRUPA, Sabiedrība ar ierobežotu atbildību</v>
      </c>
      <c r="C69" s="147">
        <f>'[1]kopsav. zobarst.'!C66</f>
        <v>347.8600000000003</v>
      </c>
    </row>
    <row r="70" spans="1:3" x14ac:dyDescent="0.25">
      <c r="A70" s="141" t="str">
        <f>'[1]kopsav. zobarst.'!A67</f>
        <v>940200018</v>
      </c>
      <c r="B70" s="140" t="str">
        <f>'[1]kopsav. zobarst.'!B67</f>
        <v>Dienavas individuālais zobārstniecības uzņēmums</v>
      </c>
      <c r="C70" s="147">
        <f>'[1]kopsav. zobarst.'!C67</f>
        <v>50.050000000000033</v>
      </c>
    </row>
    <row r="71" spans="1:3" x14ac:dyDescent="0.25">
      <c r="A71" s="141" t="str">
        <f>'[1]kopsav. zobarst.'!A68</f>
        <v>090000057</v>
      </c>
      <c r="B71" s="140" t="str">
        <f>'[1]kopsav. zobarst.'!B68</f>
        <v>DKD KLĪNIKA, SIA</v>
      </c>
      <c r="C71" s="147">
        <f>'[1]kopsav. zobarst.'!C68</f>
        <v>366.71000000000004</v>
      </c>
    </row>
    <row r="72" spans="1:3" x14ac:dyDescent="0.25">
      <c r="A72" s="141" t="str">
        <f>'[1]kopsav. zobarst.'!A69</f>
        <v>326100006</v>
      </c>
      <c r="B72" s="140" t="str">
        <f>'[1]kopsav. zobarst.'!B69</f>
        <v>Doktore Inguna - ārsta prakse zobārstniecībā</v>
      </c>
      <c r="C72" s="147">
        <f>'[1]kopsav. zobarst.'!C69</f>
        <v>63.809999999999995</v>
      </c>
    </row>
    <row r="73" spans="1:3" x14ac:dyDescent="0.25">
      <c r="A73" s="141" t="str">
        <f>'[1]kopsav. zobarst.'!A70</f>
        <v>010064522</v>
      </c>
      <c r="B73" s="140" t="str">
        <f>'[1]kopsav. zobarst.'!B70</f>
        <v>Doktors Millers Medent, Sabiedrība ar ierobežotu atbildību</v>
      </c>
      <c r="C73" s="147">
        <f>'[1]kopsav. zobarst.'!C70</f>
        <v>435</v>
      </c>
    </row>
    <row r="74" spans="1:3" x14ac:dyDescent="0.25">
      <c r="A74" s="141" t="str">
        <f>'[1]kopsav. zobarst.'!A71</f>
        <v>320200002</v>
      </c>
      <c r="B74" s="140" t="str">
        <f>'[1]kopsav. zobarst.'!B71</f>
        <v>DOO,  SIA</v>
      </c>
      <c r="C74" s="147">
        <f>'[1]kopsav. zobarst.'!C71</f>
        <v>78.650000000000048</v>
      </c>
    </row>
    <row r="75" spans="1:3" x14ac:dyDescent="0.25">
      <c r="A75" s="141" t="str">
        <f>'[1]kopsav. zobarst.'!A72</f>
        <v>010001180</v>
      </c>
      <c r="B75" s="140" t="str">
        <f>'[1]kopsav. zobarst.'!B72</f>
        <v>Dr. Lūkass zobārstniecības prakse, Sabiedrība ar ierobežotu atbildību</v>
      </c>
      <c r="C75" s="147">
        <f>'[1]kopsav. zobarst.'!C72</f>
        <v>81.930000000000021</v>
      </c>
    </row>
    <row r="76" spans="1:3" x14ac:dyDescent="0.25">
      <c r="A76" s="141" t="str">
        <f>'[1]kopsav. zobarst.'!A73</f>
        <v>801800014</v>
      </c>
      <c r="B76" s="140" t="str">
        <f>'[1]kopsav. zobarst.'!B73</f>
        <v>Dr. Oltes zobārstniecība, SIA</v>
      </c>
      <c r="C76" s="147">
        <f>'[1]kopsav. zobarst.'!C73</f>
        <v>171.54000000000013</v>
      </c>
    </row>
    <row r="77" spans="1:3" x14ac:dyDescent="0.25">
      <c r="A77" s="141" t="str">
        <f>'[1]kopsav. zobarst.'!A74</f>
        <v>270000012</v>
      </c>
      <c r="B77" s="140" t="str">
        <f>'[1]kopsav. zobarst.'!B74</f>
        <v>Dr.E.Rubenes-Ozoliņas zobārstniecība, Individuālais komersants</v>
      </c>
      <c r="C77" s="147">
        <f>'[1]kopsav. zobarst.'!C74</f>
        <v>4.8300000000000072</v>
      </c>
    </row>
    <row r="78" spans="1:3" x14ac:dyDescent="0.25">
      <c r="A78" s="141" t="str">
        <f>'[1]kopsav. zobarst.'!A75</f>
        <v>800600020</v>
      </c>
      <c r="B78" s="140" t="str">
        <f>'[1]kopsav. zobarst.'!B75</f>
        <v>Dr.Martas zobārstniecība, SIA</v>
      </c>
      <c r="C78" s="147">
        <f>'[1]kopsav. zobarst.'!C75</f>
        <v>495.4799999999999</v>
      </c>
    </row>
    <row r="79" spans="1:3" x14ac:dyDescent="0.25">
      <c r="A79" s="141" t="str">
        <f>'[1]kopsav. zobarst.'!A76</f>
        <v>500200020</v>
      </c>
      <c r="B79" s="140" t="str">
        <f>'[1]kopsav. zobarst.'!B76</f>
        <v>Dūrīte Dace - ārsta prakse zobārstniecībā</v>
      </c>
      <c r="C79" s="147">
        <f>'[1]kopsav. zobarst.'!C76</f>
        <v>101.50000000000006</v>
      </c>
    </row>
    <row r="80" spans="1:3" x14ac:dyDescent="0.25">
      <c r="A80" s="141" t="str">
        <f>'[1]kopsav. zobarst.'!A77</f>
        <v>620200014</v>
      </c>
      <c r="B80" s="140" t="str">
        <f>'[1]kopsav. zobarst.'!B77</f>
        <v>Dz.Ozoliņas zobārstniecības kabinets, SIA</v>
      </c>
      <c r="C80" s="147">
        <f>'[1]kopsav. zobarst.'!C77</f>
        <v>1215.9199999999996</v>
      </c>
    </row>
    <row r="81" spans="1:3" x14ac:dyDescent="0.25">
      <c r="A81" s="141" t="str">
        <f>'[1]kopsav. zobarst.'!A78</f>
        <v>010054114</v>
      </c>
      <c r="B81" s="140" t="str">
        <f>'[1]kopsav. zobarst.'!B78</f>
        <v>DZELZCEĻA VESELĪBAS CENTRS, Sabiedrība ar ierobežotu atbildību</v>
      </c>
      <c r="C81" s="147">
        <f>'[1]kopsav. zobarst.'!C78</f>
        <v>104.47</v>
      </c>
    </row>
    <row r="82" spans="1:3" x14ac:dyDescent="0.25">
      <c r="A82" s="141" t="str">
        <f>'[1]kopsav. zobarst.'!A79</f>
        <v>010064111</v>
      </c>
      <c r="B82" s="140" t="str">
        <f>'[1]kopsav. zobarst.'!B79</f>
        <v>Dziedniecība, Sabiedrība ar ierobežotu atbildību</v>
      </c>
      <c r="C82" s="147">
        <f>'[1]kopsav. zobarst.'!C79</f>
        <v>204.54</v>
      </c>
    </row>
    <row r="83" spans="1:3" x14ac:dyDescent="0.25">
      <c r="A83" s="141" t="str">
        <f>'[1]kopsav. zobarst.'!A80</f>
        <v>806900003</v>
      </c>
      <c r="B83" s="140" t="str">
        <f>'[1]kopsav. zobarst.'!B80</f>
        <v>Džīva, Sabiedrība ar ierobežotu atbildību</v>
      </c>
      <c r="C83" s="147">
        <f>'[1]kopsav. zobarst.'!C80</f>
        <v>356.13000000000022</v>
      </c>
    </row>
    <row r="84" spans="1:3" x14ac:dyDescent="0.25">
      <c r="A84" s="141" t="str">
        <f>'[1]kopsav. zobarst.'!A81</f>
        <v>110000023</v>
      </c>
      <c r="B84" s="140" t="str">
        <f>'[1]kopsav. zobarst.'!B81</f>
        <v>Eihmane Laima - ārsta prakse zobārstniecībā</v>
      </c>
      <c r="C84" s="147">
        <f>'[1]kopsav. zobarst.'!C81</f>
        <v>104.21000000000005</v>
      </c>
    </row>
    <row r="85" spans="1:3" x14ac:dyDescent="0.25">
      <c r="A85" s="141" t="str">
        <f>'[1]kopsav. zobarst.'!A82</f>
        <v>400200052</v>
      </c>
      <c r="B85" s="140" t="str">
        <f>'[1]kopsav. zobarst.'!B82</f>
        <v>EvaMar, sabiedrība ar ierobežotu atbildību</v>
      </c>
      <c r="C85" s="147">
        <f>'[1]kopsav. zobarst.'!C82</f>
        <v>332.21000000000015</v>
      </c>
    </row>
    <row r="86" spans="1:3" x14ac:dyDescent="0.25">
      <c r="A86" s="141" t="str">
        <f>'[1]kopsav. zobarst.'!A83</f>
        <v>400200032</v>
      </c>
      <c r="B86" s="140" t="str">
        <f>'[1]kopsav. zobarst.'!B83</f>
        <v>Fārneste Anita - ārsta prakse zobārstniecībā</v>
      </c>
      <c r="C86" s="147">
        <f>'[1]kopsav. zobarst.'!C83</f>
        <v>94.7</v>
      </c>
    </row>
    <row r="87" spans="1:3" x14ac:dyDescent="0.25">
      <c r="A87" s="141" t="str">
        <f>'[1]kopsav. zobarst.'!A84</f>
        <v>940200007</v>
      </c>
      <c r="B87" s="140" t="str">
        <f>'[1]kopsav. zobarst.'!B84</f>
        <v>G.Ikšeles individuālais uzņēmums</v>
      </c>
      <c r="C87" s="147">
        <f>'[1]kopsav. zobarst.'!C84</f>
        <v>43.759999999999984</v>
      </c>
    </row>
    <row r="88" spans="1:3" x14ac:dyDescent="0.25">
      <c r="A88" s="141" t="str">
        <f>'[1]kopsav. zobarst.'!A85</f>
        <v>620200018</v>
      </c>
      <c r="B88" s="140" t="str">
        <f>'[1]kopsav. zobarst.'!B85</f>
        <v>G.Līces ārsta prakse zobārstniecībā, SIA</v>
      </c>
      <c r="C88" s="147">
        <f>'[1]kopsav. zobarst.'!C85</f>
        <v>175.53000000000006</v>
      </c>
    </row>
    <row r="89" spans="1:3" x14ac:dyDescent="0.25">
      <c r="A89" s="141" t="str">
        <f>'[1]kopsav. zobarst.'!A86</f>
        <v>809600010</v>
      </c>
      <c r="B89" s="140" t="str">
        <f>'[1]kopsav. zobarst.'!B86</f>
        <v>GATANNA, Sabiedrība ar ierobežotu atbildību</v>
      </c>
      <c r="C89" s="147">
        <f>'[1]kopsav. zobarst.'!C86</f>
        <v>134.81000000000003</v>
      </c>
    </row>
    <row r="90" spans="1:3" x14ac:dyDescent="0.25">
      <c r="A90" s="141" t="str">
        <f>'[1]kopsav. zobarst.'!A87</f>
        <v>090000113</v>
      </c>
      <c r="B90" s="140" t="str">
        <f>'[1]kopsav. zobarst.'!B87</f>
        <v>Gorlovich Margarita - ārsta prakse zobārstniecībā</v>
      </c>
      <c r="C90" s="147">
        <f>'[1]kopsav. zobarst.'!C87</f>
        <v>356.55000000000013</v>
      </c>
    </row>
    <row r="91" spans="1:3" x14ac:dyDescent="0.25">
      <c r="A91" s="141" t="str">
        <f>'[1]kopsav. zobarst.'!A88</f>
        <v>684900003</v>
      </c>
      <c r="B91" s="140" t="str">
        <f>'[1]kopsav. zobarst.'!B88</f>
        <v>Griščenko Svetlana -ārsta prakse zobārstniecībā</v>
      </c>
      <c r="C91" s="147">
        <f>'[1]kopsav. zobarst.'!C88</f>
        <v>221.77</v>
      </c>
    </row>
    <row r="92" spans="1:3" x14ac:dyDescent="0.25">
      <c r="A92" s="141" t="str">
        <f>'[1]kopsav. zobarst.'!A89</f>
        <v>050000017</v>
      </c>
      <c r="B92" s="140" t="str">
        <f>'[1]kopsav. zobarst.'!B89</f>
        <v>GRĪVAS POLIKLĪNIKA, Sabiedrība ar ierobežotu atbildību</v>
      </c>
      <c r="C92" s="147">
        <f>'[1]kopsav. zobarst.'!C89</f>
        <v>9.2300000000000058</v>
      </c>
    </row>
    <row r="93" spans="1:3" x14ac:dyDescent="0.25">
      <c r="A93" s="141" t="str">
        <f>'[1]kopsav. zobarst.'!A90</f>
        <v>440200002</v>
      </c>
      <c r="B93" s="140" t="str">
        <f>'[1]kopsav. zobarst.'!B90</f>
        <v>Grunšteine Gaļina - ārsta prakse zobārstniecībā</v>
      </c>
      <c r="C93" s="147">
        <f>'[1]kopsav. zobarst.'!C90</f>
        <v>130.58999999999995</v>
      </c>
    </row>
    <row r="94" spans="1:3" x14ac:dyDescent="0.25">
      <c r="A94" s="141" t="str">
        <f>'[1]kopsav. zobarst.'!A91</f>
        <v>170000154</v>
      </c>
      <c r="B94" s="140" t="str">
        <f>'[1]kopsav. zobarst.'!B91</f>
        <v>Grusa Inga - ārsta prakse zobārstniecībā</v>
      </c>
      <c r="C94" s="147">
        <f>'[1]kopsav. zobarst.'!C91</f>
        <v>109.94000000000003</v>
      </c>
    </row>
    <row r="95" spans="1:3" x14ac:dyDescent="0.25">
      <c r="A95" s="141" t="str">
        <f>'[1]kopsav. zobarst.'!A92</f>
        <v>500200063</v>
      </c>
      <c r="B95" s="140" t="str">
        <f>'[1]kopsav. zobarst.'!B92</f>
        <v>Gulbenes Zobārstniecība, SIA</v>
      </c>
      <c r="C95" s="147">
        <f>'[1]kopsav. zobarst.'!C92</f>
        <v>130.69000000000003</v>
      </c>
    </row>
    <row r="96" spans="1:3" x14ac:dyDescent="0.25">
      <c r="A96" s="141" t="str">
        <f>'[1]kopsav. zobarst.'!A93</f>
        <v>901200021</v>
      </c>
      <c r="B96" s="140" t="str">
        <f>'[1]kopsav. zobarst.'!B93</f>
        <v>GV-96, Sabiedrība ar ierobežotu atbildību</v>
      </c>
      <c r="C96" s="147">
        <f>'[1]kopsav. zobarst.'!C93</f>
        <v>166.65999999999997</v>
      </c>
    </row>
    <row r="97" spans="1:3" ht="30" x14ac:dyDescent="0.25">
      <c r="A97" s="141" t="str">
        <f>'[1]kopsav. zobarst.'!A94</f>
        <v>010064013</v>
      </c>
      <c r="B97" s="140" t="str">
        <f>'[1]kopsav. zobarst.'!B94</f>
        <v>ĢIMENES ĀRSTA ANDRA LASMAŅA KLĪNIKA "ALMA", Sabiedrība ar ierobežotu atbildību</v>
      </c>
      <c r="C97" s="147">
        <f>'[1]kopsav. zobarst.'!C94</f>
        <v>139.81000000000006</v>
      </c>
    </row>
    <row r="98" spans="1:3" x14ac:dyDescent="0.25">
      <c r="A98" s="141" t="str">
        <f>'[1]kopsav. zobarst.'!A95</f>
        <v>420200053</v>
      </c>
      <c r="B98" s="140" t="str">
        <f>'[1]kopsav. zobarst.'!B95</f>
        <v>ĢIMENES ZOBĀRSTNIECĪBA, SIA</v>
      </c>
      <c r="C98" s="147">
        <f>'[1]kopsav. zobarst.'!C95</f>
        <v>1899.7200000000007</v>
      </c>
    </row>
    <row r="99" spans="1:3" x14ac:dyDescent="0.25">
      <c r="A99" s="141" t="str">
        <f>'[1]kopsav. zobarst.'!A96</f>
        <v>019364501</v>
      </c>
      <c r="B99" s="140" t="str">
        <f>'[1]kopsav. zobarst.'!B96</f>
        <v>Hermess, SIA</v>
      </c>
      <c r="C99" s="147">
        <f>'[1]kopsav. zobarst.'!C96</f>
        <v>189.80999999999997</v>
      </c>
    </row>
    <row r="100" spans="1:3" x14ac:dyDescent="0.25">
      <c r="A100" s="141" t="str">
        <f>'[1]kopsav. zobarst.'!A97</f>
        <v>019464004</v>
      </c>
      <c r="B100" s="140" t="str">
        <f>'[1]kopsav. zobarst.'!B97</f>
        <v>Hollywood smile, SIA</v>
      </c>
      <c r="C100" s="147">
        <f>'[1]kopsav. zobarst.'!C97</f>
        <v>129.26000000000008</v>
      </c>
    </row>
    <row r="101" spans="1:3" x14ac:dyDescent="0.25">
      <c r="A101" s="141" t="str">
        <f>'[1]kopsav. zobarst.'!A98</f>
        <v>010064545</v>
      </c>
      <c r="B101" s="140" t="str">
        <f>'[1]kopsav. zobarst.'!B98</f>
        <v>HORTA, Sabiedrība ar ierobežotu atbildību</v>
      </c>
      <c r="C101" s="147">
        <f>'[1]kopsav. zobarst.'!C98</f>
        <v>103.22999999999999</v>
      </c>
    </row>
    <row r="102" spans="1:3" x14ac:dyDescent="0.25">
      <c r="A102" s="141" t="str">
        <f>'[1]kopsav. zobarst.'!A99</f>
        <v>270000003</v>
      </c>
      <c r="B102" s="140" t="str">
        <f>'[1]kopsav. zobarst.'!B99</f>
        <v>I.Ašmes zobārstniecības prakse, SIA</v>
      </c>
      <c r="C102" s="147">
        <f>'[1]kopsav. zobarst.'!C99</f>
        <v>51.750000000000028</v>
      </c>
    </row>
    <row r="103" spans="1:3" ht="30" x14ac:dyDescent="0.25">
      <c r="A103" s="141" t="str">
        <f>'[1]kopsav. zobarst.'!A100</f>
        <v>010077210</v>
      </c>
      <c r="B103" s="140" t="str">
        <f>'[1]kopsav. zobarst.'!B100</f>
        <v>I.PRIEDNIECES ZOBĀRSTNIECĪBAS KLĪNIKA, Sabiedrība ar ierobežotu atbildību</v>
      </c>
      <c r="C103" s="147">
        <f>'[1]kopsav. zobarst.'!C100</f>
        <v>141.53000000000011</v>
      </c>
    </row>
    <row r="104" spans="1:3" x14ac:dyDescent="0.25">
      <c r="A104" s="141" t="str">
        <f>'[1]kopsav. zobarst.'!A101</f>
        <v>130000098</v>
      </c>
      <c r="B104" s="140" t="str">
        <f>'[1]kopsav. zobarst.'!B101</f>
        <v>I.Pūpolas zobārstu prakse, Sabiedrība ar ierobežotu atbildību</v>
      </c>
      <c r="C104" s="147">
        <f>'[1]kopsav. zobarst.'!C101</f>
        <v>111.51000000000003</v>
      </c>
    </row>
    <row r="105" spans="1:3" x14ac:dyDescent="0.25">
      <c r="A105" s="141" t="str">
        <f>'[1]kopsav. zobarst.'!A102</f>
        <v>406464501</v>
      </c>
      <c r="B105" s="140" t="str">
        <f>'[1]kopsav. zobarst.'!B102</f>
        <v>IECAVAS ZOBĀRSTNIECĪBA, Sabiedrība ar ierobežotu atbildību</v>
      </c>
      <c r="C105" s="147">
        <f>'[1]kopsav. zobarst.'!C102</f>
        <v>87.83</v>
      </c>
    </row>
    <row r="106" spans="1:3" x14ac:dyDescent="0.25">
      <c r="A106" s="141" t="str">
        <f>'[1]kopsav. zobarst.'!A103</f>
        <v>840200028</v>
      </c>
      <c r="B106" s="140" t="str">
        <f>'[1]kopsav. zobarst.'!B103</f>
        <v>Ieriķe Inta - ārsta prakse zobārstniecībā</v>
      </c>
      <c r="C106" s="147">
        <f>'[1]kopsav. zobarst.'!C103</f>
        <v>17.430000000000003</v>
      </c>
    </row>
    <row r="107" spans="1:3" x14ac:dyDescent="0.25">
      <c r="A107" s="141" t="str">
        <f>'[1]kopsav. zobarst.'!A104</f>
        <v>800800006</v>
      </c>
      <c r="B107" s="140" t="str">
        <f>'[1]kopsav. zobarst.'!B104</f>
        <v>Ilzes Kāknēnas zobārstniecības prakse, Sabiedrība ar ierobežotu atbildību</v>
      </c>
      <c r="C107" s="147">
        <f>'[1]kopsav. zobarst.'!C104</f>
        <v>236.0100000000001</v>
      </c>
    </row>
    <row r="108" spans="1:3" x14ac:dyDescent="0.25">
      <c r="A108" s="141" t="str">
        <f>'[1]kopsav. zobarst.'!A105</f>
        <v>424700004</v>
      </c>
      <c r="B108" s="140" t="str">
        <f>'[1]kopsav. zobarst.'!B105</f>
        <v>Ineses Jēkabsones ārsta prakse zobārstniecībā, IK</v>
      </c>
      <c r="C108" s="147">
        <f>'[1]kopsav. zobarst.'!C105</f>
        <v>42.140000000000022</v>
      </c>
    </row>
    <row r="109" spans="1:3" x14ac:dyDescent="0.25">
      <c r="A109" s="141" t="str">
        <f>'[1]kopsav. zobarst.'!A106</f>
        <v>420200059</v>
      </c>
      <c r="B109" s="140" t="str">
        <f>'[1]kopsav. zobarst.'!B106</f>
        <v>INGADENT, SIA</v>
      </c>
      <c r="C109" s="147">
        <f>'[1]kopsav. zobarst.'!C106</f>
        <v>96.990000000000052</v>
      </c>
    </row>
    <row r="110" spans="1:3" x14ac:dyDescent="0.25">
      <c r="A110" s="141" t="str">
        <f>'[1]kopsav. zobarst.'!A107</f>
        <v>001000008</v>
      </c>
      <c r="B110" s="140" t="str">
        <f>'[1]kopsav. zobarst.'!B107</f>
        <v>Innas Tkačenko privātprakse, Sabiedrība ar ierobežotu atbildību</v>
      </c>
      <c r="C110" s="147">
        <f>'[1]kopsav. zobarst.'!C107</f>
        <v>112.57000000000006</v>
      </c>
    </row>
    <row r="111" spans="1:3" x14ac:dyDescent="0.25">
      <c r="A111" s="141" t="str">
        <f>'[1]kopsav. zobarst.'!A108</f>
        <v>425700003</v>
      </c>
      <c r="B111" s="140" t="str">
        <f>'[1]kopsav. zobarst.'!B108</f>
        <v>Jaunpiebalgas pašvaldības ambulance, SIA</v>
      </c>
      <c r="C111" s="147">
        <f>'[1]kopsav. zobarst.'!C108</f>
        <v>49.080000000000055</v>
      </c>
    </row>
    <row r="112" spans="1:3" x14ac:dyDescent="0.25">
      <c r="A112" s="141" t="str">
        <f>'[1]kopsav. zobarst.'!A109</f>
        <v>905700001</v>
      </c>
      <c r="B112" s="140" t="str">
        <f>'[1]kopsav. zobarst.'!B109</f>
        <v>JAUNPILS ZOBĀRSTS, Sabiedrība ar ierobežotu atbildību</v>
      </c>
      <c r="C112" s="147">
        <f>'[1]kopsav. zobarst.'!C109</f>
        <v>39.030000000000015</v>
      </c>
    </row>
    <row r="113" spans="1:3" x14ac:dyDescent="0.25">
      <c r="A113" s="141" t="str">
        <f>'[1]kopsav. zobarst.'!A110</f>
        <v>090024101</v>
      </c>
      <c r="B113" s="140" t="str">
        <f>'[1]kopsav. zobarst.'!B110</f>
        <v>Jelgavas poliklīnika, SIA</v>
      </c>
      <c r="C113" s="147">
        <f>'[1]kopsav. zobarst.'!C110</f>
        <v>219.43000000000009</v>
      </c>
    </row>
    <row r="114" spans="1:3" x14ac:dyDescent="0.25">
      <c r="A114" s="141" t="str">
        <f>'[1]kopsav. zobarst.'!A111</f>
        <v>250000030</v>
      </c>
      <c r="B114" s="140" t="str">
        <f>'[1]kopsav. zobarst.'!B111</f>
        <v>Jenča Maija - ārsta prakse zobārstniecībā</v>
      </c>
      <c r="C114" s="147">
        <f>'[1]kopsav. zobarst.'!C111</f>
        <v>91.790000000000148</v>
      </c>
    </row>
    <row r="115" spans="1:3" x14ac:dyDescent="0.25">
      <c r="A115" s="141" t="str">
        <f>'[1]kopsav. zobarst.'!A112</f>
        <v>019277203</v>
      </c>
      <c r="B115" s="140" t="str">
        <f>'[1]kopsav. zobarst.'!B112</f>
        <v>JK Dent, SIA</v>
      </c>
      <c r="C115" s="147">
        <f>'[1]kopsav. zobarst.'!C112</f>
        <v>606.92999999999984</v>
      </c>
    </row>
    <row r="116" spans="1:3" x14ac:dyDescent="0.25">
      <c r="A116" s="141" t="str">
        <f>'[1]kopsav. zobarst.'!A113</f>
        <v>900200086</v>
      </c>
      <c r="B116" s="140" t="str">
        <f>'[1]kopsav. zobarst.'!B113</f>
        <v>K. Zariņas zobārstniecība, SIA</v>
      </c>
      <c r="C116" s="147">
        <f>'[1]kopsav. zobarst.'!C113</f>
        <v>173.48000000000025</v>
      </c>
    </row>
    <row r="117" spans="1:3" x14ac:dyDescent="0.25">
      <c r="A117" s="141" t="str">
        <f>'[1]kopsav. zobarst.'!A114</f>
        <v>320200037</v>
      </c>
      <c r="B117" s="140" t="str">
        <f>'[1]kopsav. zobarst.'!B114</f>
        <v>K.Vizules zobārstniecības prakse, IK</v>
      </c>
      <c r="C117" s="147">
        <f>'[1]kopsav. zobarst.'!C114</f>
        <v>28.640000000000025</v>
      </c>
    </row>
    <row r="118" spans="1:3" x14ac:dyDescent="0.25">
      <c r="A118" s="141" t="str">
        <f>'[1]kopsav. zobarst.'!A115</f>
        <v>010077222</v>
      </c>
      <c r="B118" s="140" t="str">
        <f>'[1]kopsav. zobarst.'!B115</f>
        <v>Kamforina Jeļena - ārsta prakse zobārstniecībā</v>
      </c>
      <c r="C118" s="147">
        <f>'[1]kopsav. zobarst.'!C115</f>
        <v>23.160000000000007</v>
      </c>
    </row>
    <row r="119" spans="1:3" x14ac:dyDescent="0.25">
      <c r="A119" s="141" t="str">
        <f>'[1]kopsav. zobarst.'!A116</f>
        <v>620200008</v>
      </c>
      <c r="B119" s="140" t="str">
        <f>'[1]kopsav. zobarst.'!B116</f>
        <v>Kantāne Ilze - ārsta prakse zobārstniecībā</v>
      </c>
      <c r="C119" s="147">
        <f>'[1]kopsav. zobarst.'!C116</f>
        <v>76.900000000000063</v>
      </c>
    </row>
    <row r="120" spans="1:3" x14ac:dyDescent="0.25">
      <c r="A120" s="141" t="str">
        <f>'[1]kopsav. zobarst.'!A117</f>
        <v>130024102</v>
      </c>
      <c r="B120" s="140" t="str">
        <f>'[1]kopsav. zobarst.'!B117</f>
        <v>Kauguru veselības centrs, Pašvaldības sabiedrība ar ierobežotu atbildību</v>
      </c>
      <c r="C120" s="147">
        <f>'[1]kopsav. zobarst.'!C117</f>
        <v>499.52000000000015</v>
      </c>
    </row>
    <row r="121" spans="1:3" x14ac:dyDescent="0.25">
      <c r="A121" s="141" t="str">
        <f>'[1]kopsav. zobarst.'!A118</f>
        <v>681000002</v>
      </c>
      <c r="B121" s="140" t="str">
        <f>'[1]kopsav. zobarst.'!B118</f>
        <v>Kārsavas slimnīca, Sabiedrība ar ierobežotu atbildību</v>
      </c>
      <c r="C121" s="147">
        <f>'[1]kopsav. zobarst.'!C118</f>
        <v>44.07</v>
      </c>
    </row>
    <row r="122" spans="1:3" x14ac:dyDescent="0.25">
      <c r="A122" s="141" t="str">
        <f>'[1]kopsav. zobarst.'!A119</f>
        <v>010001881</v>
      </c>
      <c r="B122" s="140" t="str">
        <f>'[1]kopsav. zobarst.'!B119</f>
        <v>KDent, SIA</v>
      </c>
      <c r="C122" s="147">
        <f>'[1]kopsav. zobarst.'!C119</f>
        <v>263.67999999999989</v>
      </c>
    </row>
    <row r="123" spans="1:3" x14ac:dyDescent="0.25">
      <c r="A123" s="141" t="str">
        <f>'[1]kopsav. zobarst.'!A120</f>
        <v>800600019</v>
      </c>
      <c r="B123" s="140" t="str">
        <f>'[1]kopsav. zobarst.'!B120</f>
        <v>KJV 1, SIA</v>
      </c>
      <c r="C123" s="147">
        <f>'[1]kopsav. zobarst.'!C120</f>
        <v>88.810000000000073</v>
      </c>
    </row>
    <row r="124" spans="1:3" x14ac:dyDescent="0.25">
      <c r="A124" s="141" t="str">
        <f>'[1]kopsav. zobarst.'!A121</f>
        <v>887600002</v>
      </c>
      <c r="B124" s="140" t="str">
        <f>'[1]kopsav. zobarst.'!B121</f>
        <v>Klēvere Vija - ārsta prakse zobārstniecībā</v>
      </c>
      <c r="C124" s="147">
        <f>'[1]kopsav. zobarst.'!C121</f>
        <v>113.68000000000002</v>
      </c>
    </row>
    <row r="125" spans="1:3" x14ac:dyDescent="0.25">
      <c r="A125" s="141" t="str">
        <f>'[1]kopsav. zobarst.'!A122</f>
        <v>010064301</v>
      </c>
      <c r="B125" s="140" t="str">
        <f>'[1]kopsav. zobarst.'!B122</f>
        <v>KLĪNIKA DENTA, Sabiedrība ar ierobežotu atbildību</v>
      </c>
      <c r="C125" s="147">
        <f>'[1]kopsav. zobarst.'!C122</f>
        <v>826.9100000000002</v>
      </c>
    </row>
    <row r="126" spans="1:3" x14ac:dyDescent="0.25">
      <c r="A126" s="141" t="str">
        <f>'[1]kopsav. zobarst.'!A123</f>
        <v>270064503</v>
      </c>
      <c r="B126" s="140" t="str">
        <f>'[1]kopsav. zobarst.'!B123</f>
        <v>Klīnika ZINTA, SIA</v>
      </c>
      <c r="C126" s="147">
        <f>'[1]kopsav. zobarst.'!C123</f>
        <v>1515.1500000000008</v>
      </c>
    </row>
    <row r="127" spans="1:3" x14ac:dyDescent="0.25">
      <c r="A127" s="141" t="str">
        <f>'[1]kopsav. zobarst.'!A124</f>
        <v>700200034</v>
      </c>
      <c r="B127" s="140" t="str">
        <f>'[1]kopsav. zobarst.'!B124</f>
        <v>Kozlovska Marina - ārsta prakse zobārstniecībā</v>
      </c>
      <c r="C127" s="147">
        <f>'[1]kopsav. zobarst.'!C124</f>
        <v>283.47999999999996</v>
      </c>
    </row>
    <row r="128" spans="1:3" x14ac:dyDescent="0.25">
      <c r="A128" s="141" t="str">
        <f>'[1]kopsav. zobarst.'!A125</f>
        <v>760200019</v>
      </c>
      <c r="B128" s="140" t="str">
        <f>'[1]kopsav. zobarst.'!B125</f>
        <v>Kozuļ-Kaža Anna - ārsta prakse zobārstniecībā</v>
      </c>
      <c r="C128" s="147">
        <f>'[1]kopsav. zobarst.'!C125</f>
        <v>40.310000000000024</v>
      </c>
    </row>
    <row r="129" spans="1:3" x14ac:dyDescent="0.25">
      <c r="A129" s="141" t="str">
        <f>'[1]kopsav. zobarst.'!A126</f>
        <v>601000001</v>
      </c>
      <c r="B129" s="140" t="str">
        <f>'[1]kopsav. zobarst.'!B126</f>
        <v>Krāslavas novada Veselības un sociālo pakalpojumu centrs "Dagda"</v>
      </c>
      <c r="C129" s="147">
        <f>'[1]kopsav. zobarst.'!C126</f>
        <v>6.080000000000001</v>
      </c>
    </row>
    <row r="130" spans="1:3" x14ac:dyDescent="0.25">
      <c r="A130" s="141" t="str">
        <f>'[1]kopsav. zobarst.'!A127</f>
        <v>880200036</v>
      </c>
      <c r="B130" s="140" t="str">
        <f>'[1]kopsav. zobarst.'!B127</f>
        <v>Kristapsone Agita - ārsta prakse zobārstniecībā</v>
      </c>
      <c r="C130" s="147">
        <f>'[1]kopsav. zobarst.'!C127</f>
        <v>71.11</v>
      </c>
    </row>
    <row r="131" spans="1:3" x14ac:dyDescent="0.25">
      <c r="A131" s="141" t="str">
        <f>'[1]kopsav. zobarst.'!A128</f>
        <v>900200058</v>
      </c>
      <c r="B131" s="140" t="str">
        <f>'[1]kopsav. zobarst.'!B128</f>
        <v>Krūmiņa Olga - ārsta prakse zobārstniecībā</v>
      </c>
      <c r="C131" s="147">
        <f>'[1]kopsav. zobarst.'!C128</f>
        <v>256.05999999999983</v>
      </c>
    </row>
    <row r="132" spans="1:3" x14ac:dyDescent="0.25">
      <c r="A132" s="141" t="str">
        <f>'[1]kopsav. zobarst.'!A129</f>
        <v>901200014</v>
      </c>
      <c r="B132" s="140" t="str">
        <f>'[1]kopsav. zobarst.'!B129</f>
        <v>Krūzmane Anda - ārsta prakse zobārstniecībā</v>
      </c>
      <c r="C132" s="147">
        <f>'[1]kopsav. zobarst.'!C129</f>
        <v>144.68000000000006</v>
      </c>
    </row>
    <row r="133" spans="1:3" x14ac:dyDescent="0.25">
      <c r="A133" s="141" t="str">
        <f>'[1]kopsav. zobarst.'!A130</f>
        <v>110000003</v>
      </c>
      <c r="B133" s="140" t="str">
        <f>'[1]kopsav. zobarst.'!B130</f>
        <v>Kurakina Ludmila - ārsta prakse zobārstniecībā</v>
      </c>
      <c r="C133" s="147">
        <f>'[1]kopsav. zobarst.'!C130</f>
        <v>76.460000000000022</v>
      </c>
    </row>
    <row r="134" spans="1:3" x14ac:dyDescent="0.25">
      <c r="A134" s="141" t="str">
        <f>'[1]kopsav. zobarst.'!A131</f>
        <v>680200007</v>
      </c>
      <c r="B134" s="140" t="str">
        <f>'[1]kopsav. zobarst.'!B131</f>
        <v>Kustrova Olga - ārsta prakse zobārstniecībā</v>
      </c>
      <c r="C134" s="147">
        <f>'[1]kopsav. zobarst.'!C131</f>
        <v>42.089999999999982</v>
      </c>
    </row>
    <row r="135" spans="1:3" x14ac:dyDescent="0.25">
      <c r="A135" s="141" t="str">
        <f>'[1]kopsav. zobarst.'!A132</f>
        <v>460200038</v>
      </c>
      <c r="B135" s="140" t="str">
        <f>'[1]kopsav. zobarst.'!B132</f>
        <v>Ķipēna Māra - ārsta prakse zobārstniecībā</v>
      </c>
      <c r="C135" s="147">
        <f>'[1]kopsav. zobarst.'!C132</f>
        <v>50.689999999999984</v>
      </c>
    </row>
    <row r="136" spans="1:3" x14ac:dyDescent="0.25">
      <c r="A136" s="141" t="str">
        <f>'[1]kopsav. zobarst.'!A133</f>
        <v>019277211</v>
      </c>
      <c r="B136" s="140" t="str">
        <f>'[1]kopsav. zobarst.'!B133</f>
        <v>L. Mauriņas ārsta prakse, IK</v>
      </c>
      <c r="C136" s="147">
        <f>'[1]kopsav. zobarst.'!C133</f>
        <v>357.35000000000025</v>
      </c>
    </row>
    <row r="137" spans="1:3" x14ac:dyDescent="0.25">
      <c r="A137" s="141" t="str">
        <f>'[1]kopsav. zobarst.'!A134</f>
        <v>010001873</v>
      </c>
      <c r="B137" s="140" t="str">
        <f>'[1]kopsav. zobarst.'!B134</f>
        <v>LAPS, Sabiedrība ar ierobežotu atbildību</v>
      </c>
      <c r="C137" s="147">
        <f>'[1]kopsav. zobarst.'!C134</f>
        <v>246.62000000000012</v>
      </c>
    </row>
    <row r="138" spans="1:3" x14ac:dyDescent="0.25">
      <c r="A138" s="141" t="str">
        <f>'[1]kopsav. zobarst.'!A135</f>
        <v>440200012</v>
      </c>
      <c r="B138" s="140" t="str">
        <f>'[1]kopsav. zobarst.'!B135</f>
        <v>Latarceva Irēna - ārsta prakse zobārstniecībā</v>
      </c>
      <c r="C138" s="147">
        <f>'[1]kopsav. zobarst.'!C135</f>
        <v>65.029999999999987</v>
      </c>
    </row>
    <row r="139" spans="1:3" x14ac:dyDescent="0.25">
      <c r="A139" s="141" t="str">
        <f>'[1]kopsav. zobarst.'!A136</f>
        <v>540200007</v>
      </c>
      <c r="B139" s="140" t="str">
        <f>'[1]kopsav. zobarst.'!B136</f>
        <v>LAUBI UN CO, SIA</v>
      </c>
      <c r="C139" s="147">
        <f>'[1]kopsav. zobarst.'!C136</f>
        <v>127.95000000000006</v>
      </c>
    </row>
    <row r="140" spans="1:3" x14ac:dyDescent="0.25">
      <c r="A140" s="141" t="str">
        <f>'[1]kopsav. zobarst.'!A137</f>
        <v>010064521</v>
      </c>
      <c r="B140" s="140" t="str">
        <f>'[1]kopsav. zobarst.'!B137</f>
        <v>LAUVAS ZOBS, Sabiedrība ar ierobežotu atbildību</v>
      </c>
      <c r="C140" s="147">
        <f>'[1]kopsav. zobarst.'!C137</f>
        <v>1819.8400000000013</v>
      </c>
    </row>
    <row r="141" spans="1:3" x14ac:dyDescent="0.25">
      <c r="A141" s="141" t="str">
        <f>'[1]kopsav. zobarst.'!A138</f>
        <v>800600008</v>
      </c>
      <c r="B141" s="140" t="str">
        <f>'[1]kopsav. zobarst.'!B138</f>
        <v>Lāces Ineses ārsta prakse zobārstniecībā, SIA</v>
      </c>
      <c r="C141" s="147">
        <f>'[1]kopsav. zobarst.'!C138</f>
        <v>161.01000000000013</v>
      </c>
    </row>
    <row r="142" spans="1:3" x14ac:dyDescent="0.25">
      <c r="A142" s="141" t="str">
        <f>'[1]kopsav. zobarst.'!A139</f>
        <v>760200003</v>
      </c>
      <c r="B142" s="140" t="str">
        <f>'[1]kopsav. zobarst.'!B139</f>
        <v>LĀZERS, Sabiedrība ar ierobežotu atbildību</v>
      </c>
      <c r="C142" s="147">
        <f>'[1]kopsav. zobarst.'!C139</f>
        <v>123.90000000000006</v>
      </c>
    </row>
    <row r="143" spans="1:3" x14ac:dyDescent="0.25">
      <c r="A143" s="141" t="str">
        <f>'[1]kopsav. zobarst.'!A140</f>
        <v>807600024</v>
      </c>
      <c r="B143" s="140" t="str">
        <f>'[1]kopsav. zobarst.'!B140</f>
        <v>Liepiņa Andra - ārsta prakse zobārstniecībā</v>
      </c>
      <c r="C143" s="147">
        <f>'[1]kopsav. zobarst.'!C140</f>
        <v>35.000000000000021</v>
      </c>
    </row>
    <row r="144" spans="1:3" x14ac:dyDescent="0.25">
      <c r="A144" s="141" t="str">
        <f>'[1]kopsav. zobarst.'!A141</f>
        <v>640600015</v>
      </c>
      <c r="B144" s="140" t="str">
        <f>'[1]kopsav. zobarst.'!B141</f>
        <v>Liepiņa Indra - ārsta prakse zobārstniecībā</v>
      </c>
      <c r="C144" s="147">
        <f>'[1]kopsav. zobarst.'!C141</f>
        <v>35.740000000000023</v>
      </c>
    </row>
    <row r="145" spans="1:3" x14ac:dyDescent="0.25">
      <c r="A145" s="141" t="str">
        <f>'[1]kopsav. zobarst.'!A142</f>
        <v>010001897</v>
      </c>
      <c r="B145" s="140" t="str">
        <f>'[1]kopsav. zobarst.'!B142</f>
        <v>Liepiņa Rudīte - zobārsta prakse</v>
      </c>
      <c r="C145" s="147">
        <f>'[1]kopsav. zobarst.'!C142</f>
        <v>69.580000000000027</v>
      </c>
    </row>
    <row r="146" spans="1:3" x14ac:dyDescent="0.25">
      <c r="A146" s="141" t="str">
        <f>'[1]kopsav. zobarst.'!A143</f>
        <v>805200007</v>
      </c>
      <c r="B146" s="140" t="str">
        <f>'[1]kopsav. zobarst.'!B143</f>
        <v>Liepiņi, Sabiedrība ar ierobežotu atbildību</v>
      </c>
      <c r="C146" s="147">
        <f>'[1]kopsav. zobarst.'!C143</f>
        <v>279.68000000000006</v>
      </c>
    </row>
    <row r="147" spans="1:3" x14ac:dyDescent="0.25">
      <c r="A147" s="141" t="str">
        <f>'[1]kopsav. zobarst.'!A144</f>
        <v>760200015</v>
      </c>
      <c r="B147" s="140" t="str">
        <f>'[1]kopsav. zobarst.'!B144</f>
        <v>Lipska Natālija - ārsta prakse zobārstniecībā</v>
      </c>
      <c r="C147" s="147">
        <f>'[1]kopsav. zobarst.'!C144</f>
        <v>24.410000000000021</v>
      </c>
    </row>
    <row r="148" spans="1:3" x14ac:dyDescent="0.25">
      <c r="A148" s="141" t="str">
        <f>'[1]kopsav. zobarst.'!A145</f>
        <v>420200030</v>
      </c>
      <c r="B148" s="140" t="str">
        <f>'[1]kopsav. zobarst.'!B145</f>
        <v>LIVITA, SIA</v>
      </c>
      <c r="C148" s="147">
        <f>'[1]kopsav. zobarst.'!C145</f>
        <v>55.540000000000006</v>
      </c>
    </row>
    <row r="149" spans="1:3" ht="30" x14ac:dyDescent="0.25">
      <c r="A149" s="141" t="str">
        <f>'[1]kopsav. zobarst.'!A146</f>
        <v>270000014</v>
      </c>
      <c r="B149" s="140" t="str">
        <f>'[1]kopsav. zobarst.'!B146</f>
        <v>LOLITAS LAUBERTES ZOBĀRSTNIECĪBA, Sabiedrība ar ierobežotu atbildību</v>
      </c>
      <c r="C149" s="147">
        <f>'[1]kopsav. zobarst.'!C146</f>
        <v>282.91999999999996</v>
      </c>
    </row>
    <row r="150" spans="1:3" x14ac:dyDescent="0.25">
      <c r="A150" s="141" t="str">
        <f>'[1]kopsav. zobarst.'!A147</f>
        <v>010001054</v>
      </c>
      <c r="B150" s="140" t="str">
        <f>'[1]kopsav. zobarst.'!B147</f>
        <v>LORADENT, Sabiedrība ar ierobežotu atbildību</v>
      </c>
      <c r="C150" s="147">
        <f>'[1]kopsav. zobarst.'!C147</f>
        <v>88.330000000000055</v>
      </c>
    </row>
    <row r="151" spans="1:3" x14ac:dyDescent="0.25">
      <c r="A151" s="141" t="str">
        <f>'[1]kopsav. zobarst.'!A149</f>
        <v>601000004</v>
      </c>
      <c r="B151" s="140" t="str">
        <f>'[1]kopsav. zobarst.'!B149</f>
        <v>Maceviča Ilona - ārsta prakse zobārstniecībā</v>
      </c>
      <c r="C151" s="147">
        <f>'[1]kopsav. zobarst.'!C149</f>
        <v>112.68000000000005</v>
      </c>
    </row>
    <row r="152" spans="1:3" ht="30" x14ac:dyDescent="0.25">
      <c r="A152" s="141" t="str">
        <f>'[1]kopsav. zobarst.'!A150</f>
        <v>700200067</v>
      </c>
      <c r="B152" s="140" t="str">
        <f>'[1]kopsav. zobarst.'!B150</f>
        <v>MADONAS NOVADA PAŠVALDĪBAS SOCIĀLAIS DIENESTS, Madonas novada pašvaldība</v>
      </c>
      <c r="C152" s="147">
        <f>'[1]kopsav. zobarst.'!C150</f>
        <v>41.040000000000013</v>
      </c>
    </row>
    <row r="153" spans="1:3" x14ac:dyDescent="0.25">
      <c r="A153" s="141" t="str">
        <f>'[1]kopsav. zobarst.'!A151</f>
        <v>961000003</v>
      </c>
      <c r="B153" s="140" t="str">
        <f>'[1]kopsav. zobarst.'!B151</f>
        <v>Mazsalacas slimnīca, Sabiedrība ar ierobežotu atbildību</v>
      </c>
      <c r="C153" s="147">
        <f>'[1]kopsav. zobarst.'!C151</f>
        <v>18.000000000000018</v>
      </c>
    </row>
    <row r="154" spans="1:3" x14ac:dyDescent="0.25">
      <c r="A154" s="141" t="str">
        <f>'[1]kopsav. zobarst.'!A152</f>
        <v>807635202</v>
      </c>
      <c r="B154" s="140" t="str">
        <f>'[1]kopsav. zobarst.'!B152</f>
        <v>Mārupes ambulance 1, Sabiedrība ar ierobežotu atbildību</v>
      </c>
      <c r="C154" s="147">
        <f>'[1]kopsav. zobarst.'!C152</f>
        <v>8.3800000000000026</v>
      </c>
    </row>
    <row r="155" spans="1:3" x14ac:dyDescent="0.25">
      <c r="A155" s="141" t="str">
        <f>'[1]kopsav. zobarst.'!A153</f>
        <v>270000064</v>
      </c>
      <c r="B155" s="140" t="str">
        <f>'[1]kopsav. zobarst.'!B153</f>
        <v>MEDENT, SIA</v>
      </c>
      <c r="C155" s="147">
        <f>'[1]kopsav. zobarst.'!C153</f>
        <v>1190.7399999999998</v>
      </c>
    </row>
    <row r="156" spans="1:3" x14ac:dyDescent="0.25">
      <c r="A156" s="141" t="str">
        <f>'[1]kopsav. zobarst.'!A154</f>
        <v>210000043</v>
      </c>
      <c r="B156" s="140" t="str">
        <f>'[1]kopsav. zobarst.'!B154</f>
        <v>Medical plus, Sabiedrība ar ierobežotu atbildību</v>
      </c>
      <c r="C156" s="147">
        <f>'[1]kopsav. zobarst.'!C154</f>
        <v>739.41</v>
      </c>
    </row>
    <row r="157" spans="1:3" x14ac:dyDescent="0.25">
      <c r="A157" s="141" t="str">
        <f>'[1]kopsav. zobarst.'!A155</f>
        <v>210000058</v>
      </c>
      <c r="B157" s="140" t="str">
        <f>'[1]kopsav. zobarst.'!B155</f>
        <v>Medicīnas centrs 36,6, Sabiedrība ar ierobežotu atbildību</v>
      </c>
      <c r="C157" s="147">
        <f>'[1]kopsav. zobarst.'!C155</f>
        <v>873.54000000000053</v>
      </c>
    </row>
    <row r="158" spans="1:3" x14ac:dyDescent="0.25">
      <c r="A158" s="141" t="str">
        <f>'[1]kopsav. zobarst.'!A156</f>
        <v>090024001</v>
      </c>
      <c r="B158" s="140" t="str">
        <f>'[1]kopsav. zobarst.'!B156</f>
        <v>Medicīnas sabiedrība "Optima 1", Sabiedrība ar ierobežotu atbildību</v>
      </c>
      <c r="C158" s="147">
        <f>'[1]kopsav. zobarst.'!C156</f>
        <v>214.78000000000011</v>
      </c>
    </row>
    <row r="159" spans="1:3" x14ac:dyDescent="0.25">
      <c r="A159" s="141" t="str">
        <f>'[1]kopsav. zobarst.'!A157</f>
        <v>900200089</v>
      </c>
      <c r="B159" s="140" t="str">
        <f>'[1]kopsav. zobarst.'!B157</f>
        <v>Medinteks, SIA</v>
      </c>
      <c r="C159" s="147">
        <f>'[1]kopsav. zobarst.'!C157</f>
        <v>857.51000000000045</v>
      </c>
    </row>
    <row r="160" spans="1:3" x14ac:dyDescent="0.25">
      <c r="A160" s="141" t="str">
        <f>'[1]kopsav. zobarst.'!A158</f>
        <v>010001581</v>
      </c>
      <c r="B160" s="140" t="str">
        <f>'[1]kopsav. zobarst.'!B158</f>
        <v>Medline, Sabiedrība ar ierobežotu atbildību</v>
      </c>
      <c r="C160" s="147">
        <f>'[1]kopsav. zobarst.'!C158</f>
        <v>314.64999999999981</v>
      </c>
    </row>
    <row r="161" spans="1:3" x14ac:dyDescent="0.25">
      <c r="A161" s="141" t="str">
        <f>'[1]kopsav. zobarst.'!A159</f>
        <v>500200032</v>
      </c>
      <c r="B161" s="140" t="str">
        <f>'[1]kopsav. zobarst.'!B159</f>
        <v>Medniece Viola - ārsta prakse zobārstniecībā</v>
      </c>
      <c r="C161" s="147">
        <f>'[1]kopsav. zobarst.'!C159</f>
        <v>163.80000000000001</v>
      </c>
    </row>
    <row r="162" spans="1:3" x14ac:dyDescent="0.25">
      <c r="A162" s="141" t="str">
        <f>'[1]kopsav. zobarst.'!A160</f>
        <v>019164058</v>
      </c>
      <c r="B162" s="140" t="str">
        <f>'[1]kopsav. zobarst.'!B160</f>
        <v>Meitas un Dēli, Sabiedrība ar ierobežotu atbildību</v>
      </c>
      <c r="C162" s="147">
        <f>'[1]kopsav. zobarst.'!C160</f>
        <v>170.45000000000002</v>
      </c>
    </row>
    <row r="163" spans="1:3" x14ac:dyDescent="0.25">
      <c r="A163" s="141" t="str">
        <f>'[1]kopsav. zobarst.'!A161</f>
        <v>010000178</v>
      </c>
      <c r="B163" s="140" t="str">
        <f>'[1]kopsav. zobarst.'!B161</f>
        <v>MELLER, Sabiedrība ar ierobežotu atbildību</v>
      </c>
      <c r="C163" s="147">
        <f>'[1]kopsav. zobarst.'!C161</f>
        <v>131.44000000000008</v>
      </c>
    </row>
    <row r="164" spans="1:3" x14ac:dyDescent="0.25">
      <c r="A164" s="141" t="str">
        <f>'[1]kopsav. zobarst.'!A162</f>
        <v>019464507</v>
      </c>
      <c r="B164" s="140" t="str">
        <f>'[1]kopsav. zobarst.'!B162</f>
        <v>MENTA, Sabiedrība ar ierobežotu atbildību</v>
      </c>
      <c r="C164" s="147">
        <f>'[1]kopsav. zobarst.'!C162</f>
        <v>162.8300000000001</v>
      </c>
    </row>
    <row r="165" spans="1:3" x14ac:dyDescent="0.25">
      <c r="A165" s="141" t="str">
        <f>'[1]kopsav. zobarst.'!A163</f>
        <v>010000427</v>
      </c>
      <c r="B165" s="140" t="str">
        <f>'[1]kopsav. zobarst.'!B163</f>
        <v>MENTAMED, Sabiedrība ar ierobežotu atbildību</v>
      </c>
      <c r="C165" s="147">
        <f>'[1]kopsav. zobarst.'!C163</f>
        <v>101.87000000000008</v>
      </c>
    </row>
    <row r="166" spans="1:3" x14ac:dyDescent="0.25">
      <c r="A166" s="141" t="str">
        <f>'[1]kopsav. zobarst.'!A164</f>
        <v>840200048</v>
      </c>
      <c r="B166" s="140" t="str">
        <f>'[1]kopsav. zobarst.'!B164</f>
        <v>META, Sabiedrība ar ierobežotu atbildību Saldus</v>
      </c>
      <c r="C166" s="147">
        <f>'[1]kopsav. zobarst.'!C164</f>
        <v>499.74000000000046</v>
      </c>
    </row>
    <row r="167" spans="1:3" x14ac:dyDescent="0.25">
      <c r="A167" s="141" t="str">
        <f>'[1]kopsav. zobarst.'!A165</f>
        <v>381600009</v>
      </c>
      <c r="B167" s="140" t="str">
        <f>'[1]kopsav. zobarst.'!B165</f>
        <v>Milakne Vija - ārsta prakse zobārstniecībā</v>
      </c>
      <c r="C167" s="147">
        <f>'[1]kopsav. zobarst.'!C165</f>
        <v>54.13000000000001</v>
      </c>
    </row>
    <row r="168" spans="1:3" x14ac:dyDescent="0.25">
      <c r="A168" s="141" t="str">
        <f>'[1]kopsav. zobarst.'!A166</f>
        <v>130000045</v>
      </c>
      <c r="B168" s="140" t="str">
        <f>'[1]kopsav. zobarst.'!B166</f>
        <v>Modus Invest, SIA</v>
      </c>
      <c r="C168" s="147">
        <f>'[1]kopsav. zobarst.'!C166</f>
        <v>2717.7099999999991</v>
      </c>
    </row>
    <row r="169" spans="1:3" x14ac:dyDescent="0.25">
      <c r="A169" s="141" t="str">
        <f>'[1]kopsav. zobarst.'!A167</f>
        <v>028000001</v>
      </c>
      <c r="B169" s="140" t="str">
        <f>'[1]kopsav. zobarst.'!B167</f>
        <v>MVZK ZOBU FEJA, Sabiedrība ar ierobežotu atbildību</v>
      </c>
      <c r="C169" s="147">
        <f>'[1]kopsav. zobarst.'!C167</f>
        <v>125.21000000000005</v>
      </c>
    </row>
    <row r="170" spans="1:3" x14ac:dyDescent="0.25">
      <c r="A170" s="141" t="str">
        <f>'[1]kopsav. zobarst.'!A168</f>
        <v>740200008</v>
      </c>
      <c r="B170" s="140" t="str">
        <f>'[1]kopsav. zobarst.'!B168</f>
        <v>Ogres rajona slimnīca, Sabiedrība ar ierobežotu atbildību</v>
      </c>
      <c r="C170" s="147">
        <f>'[1]kopsav. zobarst.'!C168</f>
        <v>193.04000000000011</v>
      </c>
    </row>
    <row r="171" spans="1:3" x14ac:dyDescent="0.25">
      <c r="A171" s="141" t="str">
        <f>'[1]kopsav. zobarst.'!A169</f>
        <v>801000013</v>
      </c>
      <c r="B171" s="140" t="str">
        <f>'[1]kopsav. zobarst.'!B169</f>
        <v>OlainMed, Sabiedrība ar ierobežotu atbildību</v>
      </c>
      <c r="C171" s="147">
        <f>'[1]kopsav. zobarst.'!C169</f>
        <v>100.34000000000006</v>
      </c>
    </row>
    <row r="172" spans="1:3" x14ac:dyDescent="0.25">
      <c r="A172" s="141" t="str">
        <f>'[1]kopsav. zobarst.'!A170</f>
        <v>780200012</v>
      </c>
      <c r="B172" s="140" t="str">
        <f>'[1]kopsav. zobarst.'!B170</f>
        <v>Oļševska Ināra - ģimenes ārsta un zobārsta prakse</v>
      </c>
      <c r="C172" s="147">
        <f>'[1]kopsav. zobarst.'!C170</f>
        <v>26.460000000000008</v>
      </c>
    </row>
    <row r="173" spans="1:3" x14ac:dyDescent="0.25">
      <c r="A173" s="141" t="str">
        <f>'[1]kopsav. zobarst.'!A171</f>
        <v>740200001</v>
      </c>
      <c r="B173" s="140" t="str">
        <f>'[1]kopsav. zobarst.'!B171</f>
        <v>Orions zobārstniecība, SIA</v>
      </c>
      <c r="C173" s="147">
        <f>'[1]kopsav. zobarst.'!C171</f>
        <v>125.56000000000007</v>
      </c>
    </row>
    <row r="174" spans="1:3" x14ac:dyDescent="0.25">
      <c r="A174" s="141" t="str">
        <f>'[1]kopsav. zobarst.'!A172</f>
        <v>010001818</v>
      </c>
      <c r="B174" s="140" t="str">
        <f>'[1]kopsav. zobarst.'!B172</f>
        <v>Patello Kids, SIA</v>
      </c>
      <c r="C174" s="147">
        <f>'[1]kopsav. zobarst.'!C172</f>
        <v>1105.0000000000005</v>
      </c>
    </row>
    <row r="175" spans="1:3" x14ac:dyDescent="0.25">
      <c r="A175" s="141" t="str">
        <f>'[1]kopsav. zobarst.'!A173</f>
        <v>010001914</v>
      </c>
      <c r="B175" s="140" t="str">
        <f>'[1]kopsav. zobarst.'!B173</f>
        <v>PERIODENT PLUS, Sabiedrība ar ierobežotu atbildību</v>
      </c>
      <c r="C175" s="147">
        <f>'[1]kopsav. zobarst.'!C173</f>
        <v>134.88000000000011</v>
      </c>
    </row>
    <row r="176" spans="1:3" x14ac:dyDescent="0.25">
      <c r="A176" s="141" t="str">
        <f>'[1]kopsav. zobarst.'!A174</f>
        <v>130000014</v>
      </c>
      <c r="B176" s="140" t="str">
        <f>'[1]kopsav. zobarst.'!B174</f>
        <v>PERLADENTS, Sabiedrība ar ierobežotu atbildību</v>
      </c>
      <c r="C176" s="147">
        <f>'[1]kopsav. zobarst.'!C174</f>
        <v>88.580000000000055</v>
      </c>
    </row>
    <row r="177" spans="1:3" x14ac:dyDescent="0.25">
      <c r="A177" s="141" t="str">
        <f>'[1]kopsav. zobarst.'!A175</f>
        <v>808477201</v>
      </c>
      <c r="B177" s="140" t="str">
        <f>'[1]kopsav. zobarst.'!B175</f>
        <v>Pērkone Astrīda - ārsta prakse zobārstniecībā</v>
      </c>
      <c r="C177" s="147">
        <f>'[1]kopsav. zobarst.'!C175</f>
        <v>28.460000000000004</v>
      </c>
    </row>
    <row r="178" spans="1:3" x14ac:dyDescent="0.25">
      <c r="A178" s="141" t="str">
        <f>'[1]kopsav. zobarst.'!A176</f>
        <v>885100007</v>
      </c>
      <c r="B178" s="140" t="str">
        <f>'[1]kopsav. zobarst.'!B176</f>
        <v>Pinkena Inga -ārsta prakse zobārstniecībā</v>
      </c>
      <c r="C178" s="147">
        <f>'[1]kopsav. zobarst.'!C176</f>
        <v>256.02000000000032</v>
      </c>
    </row>
    <row r="179" spans="1:3" x14ac:dyDescent="0.25">
      <c r="A179" s="141" t="str">
        <f>'[1]kopsav. zobarst.'!A177</f>
        <v>380200037</v>
      </c>
      <c r="B179" s="140" t="str">
        <f>'[1]kopsav. zobarst.'!B177</f>
        <v>Puka Svetlana - ārsta prakse zobārstniecībā</v>
      </c>
      <c r="C179" s="147">
        <f>'[1]kopsav. zobarst.'!C177</f>
        <v>163.15000000000009</v>
      </c>
    </row>
    <row r="180" spans="1:3" x14ac:dyDescent="0.25">
      <c r="A180" s="141" t="str">
        <f>'[1]kopsav. zobarst.'!A178</f>
        <v>740600007</v>
      </c>
      <c r="B180" s="140" t="str">
        <f>'[1]kopsav. zobarst.'!B178</f>
        <v>Radiks, SIA</v>
      </c>
      <c r="C180" s="147">
        <f>'[1]kopsav. zobarst.'!C178</f>
        <v>58.790000000000028</v>
      </c>
    </row>
    <row r="181" spans="1:3" x14ac:dyDescent="0.25">
      <c r="A181" s="141" t="str">
        <f>'[1]kopsav. zobarst.'!A179</f>
        <v>250000040</v>
      </c>
      <c r="B181" s="140" t="str">
        <f>'[1]kopsav. zobarst.'!B179</f>
        <v>Rame Antra - ārsta prakse zobārstniecībā</v>
      </c>
      <c r="C181" s="147">
        <f>'[1]kopsav. zobarst.'!C179</f>
        <v>84.97</v>
      </c>
    </row>
    <row r="182" spans="1:3" x14ac:dyDescent="0.25">
      <c r="A182" s="141" t="str">
        <f>'[1]kopsav. zobarst.'!A180</f>
        <v>170000197</v>
      </c>
      <c r="B182" s="140" t="str">
        <f>'[1]kopsav. zobarst.'!B180</f>
        <v>RD Private, SIA</v>
      </c>
      <c r="C182" s="147">
        <f>'[1]kopsav. zobarst.'!C180</f>
        <v>166.59999999999997</v>
      </c>
    </row>
    <row r="183" spans="1:3" x14ac:dyDescent="0.25">
      <c r="A183" s="141" t="str">
        <f>'[1]kopsav. zobarst.'!A181</f>
        <v>801000009</v>
      </c>
      <c r="B183" s="140" t="str">
        <f>'[1]kopsav. zobarst.'!B181</f>
        <v>REAGĒNS LTD, Sabiedrība ar ierobežotu atbildību</v>
      </c>
      <c r="C183" s="147">
        <f>'[1]kopsav. zobarst.'!C181</f>
        <v>950.88000000000068</v>
      </c>
    </row>
    <row r="184" spans="1:3" x14ac:dyDescent="0.25">
      <c r="A184" s="141" t="str">
        <f>'[1]kopsav. zobarst.'!A182</f>
        <v>010020301</v>
      </c>
      <c r="B184" s="140" t="str">
        <f>'[1]kopsav. zobarst.'!B182</f>
        <v>Rīgas 1. slimnīca, SIA</v>
      </c>
      <c r="C184" s="147">
        <f>'[1]kopsav. zobarst.'!C182</f>
        <v>3433.0300000000034</v>
      </c>
    </row>
    <row r="185" spans="1:3" ht="30" x14ac:dyDescent="0.25">
      <c r="A185" s="141" t="str">
        <f>'[1]kopsav. zobarst.'!A183</f>
        <v>010019111</v>
      </c>
      <c r="B185" s="140" t="str">
        <f>'[1]kopsav. zobarst.'!B183</f>
        <v>Rīgas Stradiņa universitātes Stomatoloģijas institūts, Sabiedrība ar ierobežotu atbildību</v>
      </c>
      <c r="C185" s="147">
        <f>'[1]kopsav. zobarst.'!C183</f>
        <v>10723.400000000005</v>
      </c>
    </row>
    <row r="186" spans="1:3" x14ac:dyDescent="0.25">
      <c r="A186" s="141" t="str">
        <f>'[1]kopsav. zobarst.'!A184</f>
        <v>010001535</v>
      </c>
      <c r="B186" s="140" t="str">
        <f>'[1]kopsav. zobarst.'!B184</f>
        <v>Rīgas veselības centrs, SIA</v>
      </c>
      <c r="C186" s="147">
        <f>'[1]kopsav. zobarst.'!C184</f>
        <v>2200.5099999999989</v>
      </c>
    </row>
    <row r="187" spans="1:3" x14ac:dyDescent="0.25">
      <c r="A187" s="141" t="str">
        <f>'[1]kopsav. zobarst.'!A185</f>
        <v>888300008</v>
      </c>
      <c r="B187" s="140" t="str">
        <f>'[1]kopsav. zobarst.'!B185</f>
        <v>Rojas zobārstniecība, Sabiedrība ar ierobežotu atbildību</v>
      </c>
      <c r="C187" s="147">
        <f>'[1]kopsav. zobarst.'!C185</f>
        <v>57.500000000000057</v>
      </c>
    </row>
    <row r="188" spans="1:3" x14ac:dyDescent="0.25">
      <c r="A188" s="141" t="str">
        <f>'[1]kopsav. zobarst.'!A186</f>
        <v>387500004</v>
      </c>
      <c r="B188" s="140" t="str">
        <f>'[1]kopsav. zobarst.'!B186</f>
        <v>Rugāju novada zobārstniecības kabinets, Rugāju novada dome</v>
      </c>
      <c r="C188" s="147">
        <f>'[1]kopsav. zobarst.'!C186</f>
        <v>47.430000000000014</v>
      </c>
    </row>
    <row r="189" spans="1:3" x14ac:dyDescent="0.25">
      <c r="A189" s="141" t="str">
        <f>'[1]kopsav. zobarst.'!A187</f>
        <v>429300010</v>
      </c>
      <c r="B189" s="140" t="str">
        <f>'[1]kopsav. zobarst.'!B187</f>
        <v>Rumas zobārstniecība, SIA</v>
      </c>
      <c r="C189" s="147">
        <f>'[1]kopsav. zobarst.'!C187</f>
        <v>94.900000000000048</v>
      </c>
    </row>
    <row r="190" spans="1:3" x14ac:dyDescent="0.25">
      <c r="A190" s="141" t="str">
        <f>'[1]kopsav. zobarst.'!A188</f>
        <v>641000005</v>
      </c>
      <c r="B190" s="140" t="str">
        <f>'[1]kopsav. zobarst.'!B188</f>
        <v>Rutas Žubules individuālais zobārstniecības uzņēmums Grobiņā</v>
      </c>
      <c r="C190" s="147">
        <f>'[1]kopsav. zobarst.'!C188</f>
        <v>18.890000000000015</v>
      </c>
    </row>
    <row r="191" spans="1:3" x14ac:dyDescent="0.25">
      <c r="A191" s="141" t="str">
        <f>'[1]kopsav. zobarst.'!A189</f>
        <v>840200025</v>
      </c>
      <c r="B191" s="140" t="str">
        <f>'[1]kopsav. zobarst.'!B189</f>
        <v>SALDUS ZOBĀRSTNIECĪBA, SIA</v>
      </c>
      <c r="C191" s="147">
        <f>'[1]kopsav. zobarst.'!C189</f>
        <v>115.16000000000012</v>
      </c>
    </row>
    <row r="192" spans="1:3" x14ac:dyDescent="0.25">
      <c r="A192" s="141" t="str">
        <f>'[1]kopsav. zobarst.'!A190</f>
        <v>540200004</v>
      </c>
      <c r="B192" s="140" t="str">
        <f>'[1]kopsav. zobarst.'!B190</f>
        <v>Salkazanova Inga - ārsta prakse zobārstniecībā</v>
      </c>
      <c r="C192" s="147">
        <f>'[1]kopsav. zobarst.'!C190</f>
        <v>73.37</v>
      </c>
    </row>
    <row r="193" spans="1:3" x14ac:dyDescent="0.25">
      <c r="A193" s="141" t="str">
        <f>'[1]kopsav. zobarst.'!A191</f>
        <v>010044004</v>
      </c>
      <c r="B193" s="140" t="str">
        <f>'[1]kopsav. zobarst.'!B191</f>
        <v>SALŪTE, Sabiedrība ar ierobežotu atbildību</v>
      </c>
      <c r="C193" s="147">
        <f>'[1]kopsav. zobarst.'!C191</f>
        <v>388.88999999999993</v>
      </c>
    </row>
    <row r="194" spans="1:3" ht="30" x14ac:dyDescent="0.25">
      <c r="A194" s="141" t="str">
        <f>'[1]kopsav. zobarst.'!A192</f>
        <v>600200018</v>
      </c>
      <c r="B194" s="140" t="str">
        <f>'[1]kopsav. zobarst.'!B192</f>
        <v>SALVE D, Krāslavas pilsētas S. Gorenko individuālais komerciālais uzņēmums</v>
      </c>
      <c r="C194" s="147">
        <f>'[1]kopsav. zobarst.'!C192</f>
        <v>235.08000000000015</v>
      </c>
    </row>
    <row r="195" spans="1:3" x14ac:dyDescent="0.25">
      <c r="A195" s="141" t="str">
        <f>'[1]kopsav. zobarst.'!A193</f>
        <v>010001043</v>
      </c>
      <c r="B195" s="140" t="str">
        <f>'[1]kopsav. zobarst.'!B193</f>
        <v xml:space="preserve">SANA LV, Sabiedrība ar ierobežotu atbildību </v>
      </c>
      <c r="C195" s="147">
        <f>'[1]kopsav. zobarst.'!C193</f>
        <v>163.08000000000001</v>
      </c>
    </row>
    <row r="196" spans="1:3" x14ac:dyDescent="0.25">
      <c r="A196" s="141" t="str">
        <f>'[1]kopsav. zobarst.'!A194</f>
        <v>019164502</v>
      </c>
      <c r="B196" s="140" t="str">
        <f>'[1]kopsav. zobarst.'!B194</f>
        <v>SANADENTS ZA, Sabiedrība ar ierobežotu atbildību</v>
      </c>
      <c r="C196" s="147">
        <f>'[1]kopsav. zobarst.'!C194</f>
        <v>288.19000000000011</v>
      </c>
    </row>
    <row r="197" spans="1:3" x14ac:dyDescent="0.25">
      <c r="A197" s="141" t="str">
        <f>'[1]kopsav. zobarst.'!A195</f>
        <v>010064544</v>
      </c>
      <c r="B197" s="140" t="str">
        <f>'[1]kopsav. zobarst.'!B195</f>
        <v>SANDENT, Sabiedrība ar ierobežotu atbildību</v>
      </c>
      <c r="C197" s="147">
        <f>'[1]kopsav. zobarst.'!C195</f>
        <v>153.41000000000011</v>
      </c>
    </row>
    <row r="198" spans="1:3" x14ac:dyDescent="0.25">
      <c r="A198" s="141" t="str">
        <f>'[1]kopsav. zobarst.'!A196</f>
        <v>250000041</v>
      </c>
      <c r="B198" s="140" t="str">
        <f>'[1]kopsav. zobarst.'!B196</f>
        <v>SANDRAS VIĻUMSONES PRIVĀTPRAKSE, SIA</v>
      </c>
      <c r="C198" s="147">
        <f>'[1]kopsav. zobarst.'!C196</f>
        <v>104.55</v>
      </c>
    </row>
    <row r="199" spans="1:3" x14ac:dyDescent="0.25">
      <c r="A199" s="141" t="str">
        <f>'[1]kopsav. zobarst.'!A197</f>
        <v>010001714</v>
      </c>
      <c r="B199" s="140" t="str">
        <f>'[1]kopsav. zobarst.'!B197</f>
        <v>Santadent, SIA</v>
      </c>
      <c r="C199" s="147">
        <f>'[1]kopsav. zobarst.'!C197</f>
        <v>137.21</v>
      </c>
    </row>
    <row r="200" spans="1:3" x14ac:dyDescent="0.25">
      <c r="A200" s="141" t="str">
        <f>'[1]kopsav. zobarst.'!A198</f>
        <v>010000095</v>
      </c>
      <c r="B200" s="140" t="str">
        <f>'[1]kopsav. zobarst.'!B198</f>
        <v>SANTAS ZOBĀRSTNIECĪBA, Sabiedrība ar ierobežotu atbildību</v>
      </c>
      <c r="C200" s="147">
        <f>'[1]kopsav. zobarst.'!C198</f>
        <v>79.600000000000051</v>
      </c>
    </row>
    <row r="201" spans="1:3" x14ac:dyDescent="0.25">
      <c r="A201" s="141" t="str">
        <f>'[1]kopsav. zobarst.'!A199</f>
        <v>460200002</v>
      </c>
      <c r="B201" s="140" t="str">
        <f>'[1]kopsav. zobarst.'!B199</f>
        <v>Satevi, Sabiedrība ar ierobežotu atbildību</v>
      </c>
      <c r="C201" s="147">
        <f>'[1]kopsav. zobarst.'!C199</f>
        <v>129.89000000000007</v>
      </c>
    </row>
    <row r="202" spans="1:3" x14ac:dyDescent="0.25">
      <c r="A202" s="141" t="str">
        <f>'[1]kopsav. zobarst.'!A200</f>
        <v>801400003</v>
      </c>
      <c r="B202" s="140" t="str">
        <f>'[1]kopsav. zobarst.'!B200</f>
        <v>SAULKRASTU ZOBĀRSTNIECĪBA, Sabiedrība ar ierobežotu atbildību</v>
      </c>
      <c r="C202" s="147">
        <f>'[1]kopsav. zobarst.'!C200</f>
        <v>961.62000000000023</v>
      </c>
    </row>
    <row r="203" spans="1:3" x14ac:dyDescent="0.25">
      <c r="A203" s="141" t="str">
        <f>'[1]kopsav. zobarst.'!A201</f>
        <v>010000232</v>
      </c>
      <c r="B203" s="140" t="str">
        <f>'[1]kopsav. zobarst.'!B201</f>
        <v>SENSO, Sabiedrība ar ierobežotu atbildību</v>
      </c>
      <c r="C203" s="147">
        <f>'[1]kopsav. zobarst.'!C201</f>
        <v>25.930000000000007</v>
      </c>
    </row>
    <row r="204" spans="1:3" x14ac:dyDescent="0.25">
      <c r="A204" s="141" t="str">
        <f>'[1]kopsav. zobarst.'!A202</f>
        <v>328277201</v>
      </c>
      <c r="B204" s="140" t="str">
        <f>'[1]kopsav. zobarst.'!B202</f>
        <v>Setkovska Iveta - ārsta prakse zobārstniecībā</v>
      </c>
      <c r="C204" s="147">
        <f>'[1]kopsav. zobarst.'!C202</f>
        <v>89.960000000000008</v>
      </c>
    </row>
    <row r="205" spans="1:3" x14ac:dyDescent="0.25">
      <c r="A205" s="141" t="str">
        <f>'[1]kopsav. zobarst.'!A203</f>
        <v>840200026</v>
      </c>
      <c r="B205" s="140" t="str">
        <f>'[1]kopsav. zobarst.'!B203</f>
        <v>Sigma Z, SIA</v>
      </c>
      <c r="C205" s="147">
        <f>'[1]kopsav. zobarst.'!C203</f>
        <v>916.32000000000016</v>
      </c>
    </row>
    <row r="206" spans="1:3" x14ac:dyDescent="0.25">
      <c r="A206" s="141" t="str">
        <f>'[1]kopsav. zobarst.'!A204</f>
        <v>320200041</v>
      </c>
      <c r="B206" s="140" t="str">
        <f>'[1]kopsav. zobarst.'!B204</f>
        <v>Silver Dental, Sabiedrība ar ierobežotu atbildību</v>
      </c>
      <c r="C206" s="147">
        <f>'[1]kopsav. zobarst.'!C204</f>
        <v>204.57000000000008</v>
      </c>
    </row>
    <row r="207" spans="1:3" x14ac:dyDescent="0.25">
      <c r="A207" s="141" t="str">
        <f>'[1]kopsav. zobarst.'!A205</f>
        <v>940200019</v>
      </c>
      <c r="B207" s="140" t="str">
        <f>'[1]kopsav. zobarst.'!B205</f>
        <v>Simanoviča Gaļina - ārsta prakse zobārstniecībā</v>
      </c>
      <c r="C207" s="147">
        <f>'[1]kopsav. zobarst.'!C205</f>
        <v>58.010000000000034</v>
      </c>
    </row>
    <row r="208" spans="1:3" x14ac:dyDescent="0.25">
      <c r="A208" s="141" t="str">
        <f>'[1]kopsav. zobarst.'!A206</f>
        <v>250000046</v>
      </c>
      <c r="B208" s="140" t="str">
        <f>'[1]kopsav. zobarst.'!B206</f>
        <v>Simtiņa Anita - ārsta prakse zobārstniecībā</v>
      </c>
      <c r="C208" s="147">
        <f>'[1]kopsav. zobarst.'!C206</f>
        <v>60.320000000000043</v>
      </c>
    </row>
    <row r="209" spans="1:3" x14ac:dyDescent="0.25">
      <c r="A209" s="141" t="str">
        <f>'[1]kopsav. zobarst.'!A207</f>
        <v>460800005</v>
      </c>
      <c r="B209" s="140" t="str">
        <f>'[1]kopsav. zobarst.'!B207</f>
        <v>SINADENTS, Sabiedrība ar ierobežotu atbildību</v>
      </c>
      <c r="C209" s="147">
        <f>'[1]kopsav. zobarst.'!C207</f>
        <v>218.75999999999993</v>
      </c>
    </row>
    <row r="210" spans="1:3" x14ac:dyDescent="0.25">
      <c r="A210" s="141" t="str">
        <f>'[1]kopsav. zobarst.'!A208</f>
        <v>328200003</v>
      </c>
      <c r="B210" s="140" t="str">
        <f>'[1]kopsav. zobarst.'!B208</f>
        <v>Skrīveru zobārstniecība, SIA</v>
      </c>
      <c r="C210" s="147">
        <f>'[1]kopsav. zobarst.'!C208</f>
        <v>55.090000000000039</v>
      </c>
    </row>
    <row r="211" spans="1:3" x14ac:dyDescent="0.25">
      <c r="A211" s="141" t="str">
        <f>'[1]kopsav. zobarst.'!A209</f>
        <v>270064004</v>
      </c>
      <c r="B211" s="140" t="str">
        <f>'[1]kopsav. zobarst.'!B209</f>
        <v>SMAIDS A, SIA</v>
      </c>
      <c r="C211" s="147">
        <f>'[1]kopsav. zobarst.'!C209</f>
        <v>2385.19</v>
      </c>
    </row>
    <row r="212" spans="1:3" x14ac:dyDescent="0.25">
      <c r="A212" s="141" t="str">
        <f>'[1]kopsav. zobarst.'!A210</f>
        <v>010000832</v>
      </c>
      <c r="B212" s="140" t="str">
        <f>'[1]kopsav. zobarst.'!B210</f>
        <v>SMAIDS, SIA</v>
      </c>
      <c r="C212" s="147">
        <f>'[1]kopsav. zobarst.'!C210</f>
        <v>343.49</v>
      </c>
    </row>
    <row r="213" spans="1:3" x14ac:dyDescent="0.25">
      <c r="A213" s="141" t="str">
        <f>'[1]kopsav. zobarst.'!A211</f>
        <v>170077202</v>
      </c>
      <c r="B213" s="140" t="str">
        <f>'[1]kopsav. zobarst.'!B211</f>
        <v>SOLADENS, SIA</v>
      </c>
      <c r="C213" s="147">
        <f>'[1]kopsav. zobarst.'!C211</f>
        <v>103.85</v>
      </c>
    </row>
    <row r="214" spans="1:3" x14ac:dyDescent="0.25">
      <c r="A214" s="141" t="str">
        <f>'[1]kopsav. zobarst.'!A212</f>
        <v>761200024</v>
      </c>
      <c r="B214" s="140" t="str">
        <f>'[1]kopsav. zobarst.'!B212</f>
        <v>SOME, Sabiedrība ar ierobežotu atbildību</v>
      </c>
      <c r="C214" s="147">
        <f>'[1]kopsav. zobarst.'!C212</f>
        <v>414.49000000000024</v>
      </c>
    </row>
    <row r="215" spans="1:3" x14ac:dyDescent="0.25">
      <c r="A215" s="141" t="str">
        <f>'[1]kopsav. zobarst.'!A213</f>
        <v>019677203</v>
      </c>
      <c r="B215" s="140" t="str">
        <f>'[1]kopsav. zobarst.'!B213</f>
        <v>Sondore Lauma - ārsta prakse zobārstniecībā</v>
      </c>
      <c r="C215" s="147">
        <f>'[1]kopsav. zobarst.'!C213</f>
        <v>27.95000000000001</v>
      </c>
    </row>
    <row r="216" spans="1:3" x14ac:dyDescent="0.25">
      <c r="A216" s="141" t="str">
        <f>'[1]kopsav. zobarst.'!A214</f>
        <v>320200009</v>
      </c>
      <c r="B216" s="140" t="str">
        <f>'[1]kopsav. zobarst.'!B214</f>
        <v>Spulle Dace -ārsta prakse zobārstniecībā</v>
      </c>
      <c r="C216" s="147">
        <f>'[1]kopsav. zobarst.'!C214</f>
        <v>67.590000000000046</v>
      </c>
    </row>
    <row r="217" spans="1:3" x14ac:dyDescent="0.25">
      <c r="A217" s="141" t="str">
        <f>'[1]kopsav. zobarst.'!A215</f>
        <v>801200002</v>
      </c>
      <c r="B217" s="140" t="str">
        <f>'[1]kopsav. zobarst.'!B215</f>
        <v>STOMATOLOGS, Sabiedrība ar ierobežotu atbildību</v>
      </c>
      <c r="C217" s="147">
        <f>'[1]kopsav. zobarst.'!C215</f>
        <v>205.14999999999989</v>
      </c>
    </row>
    <row r="218" spans="1:3" x14ac:dyDescent="0.25">
      <c r="A218" s="141" t="str">
        <f>'[1]kopsav. zobarst.'!A216</f>
        <v>621200004</v>
      </c>
      <c r="B218" s="140" t="str">
        <f>'[1]kopsav. zobarst.'!B216</f>
        <v>Strazdiņa Ināra - ārsta prakse zobārstniecībā</v>
      </c>
      <c r="C218" s="147">
        <f>'[1]kopsav. zobarst.'!C216</f>
        <v>49.84</v>
      </c>
    </row>
    <row r="219" spans="1:3" x14ac:dyDescent="0.25">
      <c r="A219" s="141" t="str">
        <f>'[1]kopsav. zobarst.'!A217</f>
        <v>460800012</v>
      </c>
      <c r="B219" s="140" t="str">
        <f>'[1]kopsav. zobarst.'!B217</f>
        <v>STRAZDS &amp; STRAZDA, SIA</v>
      </c>
      <c r="C219" s="147">
        <f>'[1]kopsav. zobarst.'!C217</f>
        <v>26.340000000000003</v>
      </c>
    </row>
    <row r="220" spans="1:3" x14ac:dyDescent="0.25">
      <c r="A220" s="141" t="str">
        <f>'[1]kopsav. zobarst.'!A218</f>
        <v>901200007</v>
      </c>
      <c r="B220" s="140" t="str">
        <f>'[1]kopsav. zobarst.'!B218</f>
        <v>Studena Ivonna - ārsta prakse zobārstniecībā</v>
      </c>
      <c r="C220" s="147">
        <f>'[1]kopsav. zobarst.'!C218</f>
        <v>158.07000000000011</v>
      </c>
    </row>
    <row r="221" spans="1:3" x14ac:dyDescent="0.25">
      <c r="A221" s="141" t="str">
        <f>'[1]kopsav. zobarst.'!A219</f>
        <v>900200088</v>
      </c>
      <c r="B221" s="140" t="str">
        <f>'[1]kopsav. zobarst.'!B219</f>
        <v>Stulberga Anita - ārsta prakse zobārstniecībā</v>
      </c>
      <c r="C221" s="147">
        <f>'[1]kopsav. zobarst.'!C219</f>
        <v>64.04000000000002</v>
      </c>
    </row>
    <row r="222" spans="1:3" x14ac:dyDescent="0.25">
      <c r="A222" s="141" t="str">
        <f>'[1]kopsav. zobarst.'!A220</f>
        <v>880200041</v>
      </c>
      <c r="B222" s="140" t="str">
        <f>'[1]kopsav. zobarst.'!B220</f>
        <v>Šimkus Aelita - ārsta prakse zobārstniecībā</v>
      </c>
      <c r="C222" s="147">
        <f>'[1]kopsav. zobarst.'!C220</f>
        <v>43.189999999999984</v>
      </c>
    </row>
    <row r="223" spans="1:3" x14ac:dyDescent="0.25">
      <c r="A223" s="141" t="str">
        <f>'[1]kopsav. zobarst.'!A221</f>
        <v>090000016</v>
      </c>
      <c r="B223" s="140" t="str">
        <f>'[1]kopsav. zobarst.'!B221</f>
        <v>Šlegelmilhas un Trepšas zobārstu prakse, SIA</v>
      </c>
      <c r="C223" s="147">
        <f>'[1]kopsav. zobarst.'!C221</f>
        <v>334.19000000000005</v>
      </c>
    </row>
    <row r="224" spans="1:3" x14ac:dyDescent="0.25">
      <c r="A224" s="141" t="str">
        <f>'[1]kopsav. zobarst.'!A222</f>
        <v>661400007</v>
      </c>
      <c r="B224" s="140" t="str">
        <f>'[1]kopsav. zobarst.'!B222</f>
        <v>Šmite Inguna - ārsta prakse zobārstniecībā</v>
      </c>
      <c r="C224" s="147">
        <f>'[1]kopsav. zobarst.'!C222</f>
        <v>26.530000000000015</v>
      </c>
    </row>
    <row r="225" spans="1:3" x14ac:dyDescent="0.25">
      <c r="A225" s="141" t="str">
        <f>'[1]kopsav. zobarst.'!A223</f>
        <v>740200016</v>
      </c>
      <c r="B225" s="140" t="str">
        <f>'[1]kopsav. zobarst.'!B223</f>
        <v>ŠMITU ZOBĀRSTNIECĪBA, Sabiedrība ar ierobežotu atbildību</v>
      </c>
      <c r="C225" s="147">
        <f>'[1]kopsav. zobarst.'!C223</f>
        <v>721.31000000000017</v>
      </c>
    </row>
    <row r="226" spans="1:3" x14ac:dyDescent="0.25">
      <c r="A226" s="141" t="str">
        <f>'[1]kopsav. zobarst.'!A224</f>
        <v>460200040</v>
      </c>
      <c r="B226" s="140" t="str">
        <f>'[1]kopsav. zobarst.'!B224</f>
        <v>Štosa Dina - ārsta prakse zobārstniecībā</v>
      </c>
      <c r="C226" s="147">
        <f>'[1]kopsav. zobarst.'!C224</f>
        <v>76.770000000000024</v>
      </c>
    </row>
    <row r="227" spans="1:3" x14ac:dyDescent="0.25">
      <c r="A227" s="141" t="str">
        <f>'[1]kopsav. zobarst.'!A225</f>
        <v>880200029</v>
      </c>
      <c r="B227" s="140" t="str">
        <f>'[1]kopsav. zobarst.'!B225</f>
        <v>TALSU SANUS, SIA</v>
      </c>
      <c r="C227" s="147">
        <f>'[1]kopsav. zobarst.'!C225</f>
        <v>278.23000000000008</v>
      </c>
    </row>
    <row r="228" spans="1:3" x14ac:dyDescent="0.25">
      <c r="A228" s="141" t="str">
        <f>'[1]kopsav. zobarst.'!A226</f>
        <v>741000006</v>
      </c>
      <c r="B228" s="140" t="str">
        <f>'[1]kopsav. zobarst.'!B226</f>
        <v>Tingbranda Rianda - ārsta prakse zobārstniecībā</v>
      </c>
      <c r="C228" s="147">
        <f>'[1]kopsav. zobarst.'!C226</f>
        <v>26.770000000000007</v>
      </c>
    </row>
    <row r="229" spans="1:3" x14ac:dyDescent="0.25">
      <c r="A229" s="141" t="str">
        <f>'[1]kopsav. zobarst.'!A227</f>
        <v>801600054</v>
      </c>
      <c r="B229" s="140" t="str">
        <f>'[1]kopsav. zobarst.'!B227</f>
        <v>TROPI, Sabiedrība ar ierobežotu atbildību</v>
      </c>
      <c r="C229" s="147">
        <f>'[1]kopsav. zobarst.'!C227</f>
        <v>50.629999999999988</v>
      </c>
    </row>
    <row r="230" spans="1:3" x14ac:dyDescent="0.25">
      <c r="A230" s="141" t="str">
        <f>'[1]kopsav. zobarst.'!A228</f>
        <v>801600085</v>
      </c>
      <c r="B230" s="140" t="str">
        <f>'[1]kopsav. zobarst.'!B228</f>
        <v>True Smile, SIA</v>
      </c>
      <c r="C230" s="147">
        <f>'[1]kopsav. zobarst.'!C228</f>
        <v>869.99000000000024</v>
      </c>
    </row>
    <row r="231" spans="1:3" x14ac:dyDescent="0.25">
      <c r="A231" s="141" t="str">
        <f>'[1]kopsav. zobarst.'!A229</f>
        <v>090077206</v>
      </c>
      <c r="B231" s="140" t="str">
        <f>'[1]kopsav. zobarst.'!B229</f>
        <v>Upītes zobārstniecība, Sabiedrība ar ierobežotu atbildību</v>
      </c>
      <c r="C231" s="147">
        <f>'[1]kopsav. zobarst.'!C229</f>
        <v>92.720000000000013</v>
      </c>
    </row>
    <row r="232" spans="1:3" x14ac:dyDescent="0.25">
      <c r="A232" s="141" t="str">
        <f>'[1]kopsav. zobarst.'!A230</f>
        <v>540200010</v>
      </c>
      <c r="B232" s="140" t="str">
        <f>'[1]kopsav. zobarst.'!B230</f>
        <v>Ūdre Iveta - ārsta prakse zobārstniecībā</v>
      </c>
      <c r="C232" s="147">
        <f>'[1]kopsav. zobarst.'!C230</f>
        <v>86.750000000000043</v>
      </c>
    </row>
    <row r="233" spans="1:3" x14ac:dyDescent="0.25">
      <c r="A233" s="141" t="str">
        <f>'[1]kopsav. zobarst.'!A231</f>
        <v>250000045</v>
      </c>
      <c r="B233" s="140" t="str">
        <f>'[1]kopsav. zobarst.'!B231</f>
        <v>V.SNIEGAS ZOBĀRSTA KABINETS, Individuālais komersants</v>
      </c>
      <c r="C233" s="147">
        <f>'[1]kopsav. zobarst.'!C231</f>
        <v>45.900000000000006</v>
      </c>
    </row>
    <row r="234" spans="1:3" x14ac:dyDescent="0.25">
      <c r="A234" s="141" t="str">
        <f>'[1]kopsav. zobarst.'!A232</f>
        <v>019464518</v>
      </c>
      <c r="B234" s="140" t="str">
        <f>'[1]kopsav. zobarst.'!B232</f>
        <v>VA DENTA, SIA</v>
      </c>
      <c r="C234" s="147">
        <f>'[1]kopsav. zobarst.'!C232</f>
        <v>7.8300000000000027</v>
      </c>
    </row>
    <row r="235" spans="1:3" x14ac:dyDescent="0.25">
      <c r="A235" s="141" t="str">
        <f>'[1]kopsav. zobarst.'!A233</f>
        <v>661400001</v>
      </c>
      <c r="B235" s="140" t="str">
        <f>'[1]kopsav. zobarst.'!B233</f>
        <v>Valaine Daina - zobu higiēnista prakse</v>
      </c>
      <c r="C235" s="147">
        <f>'[1]kopsav. zobarst.'!C233</f>
        <v>109.88</v>
      </c>
    </row>
    <row r="236" spans="1:3" x14ac:dyDescent="0.25">
      <c r="A236" s="141" t="str">
        <f>'[1]kopsav. zobarst.'!A234</f>
        <v>761200011</v>
      </c>
      <c r="B236" s="140" t="str">
        <f>'[1]kopsav. zobarst.'!B234</f>
        <v>Valaine Maija - ārsta prakse zobārstniecībā</v>
      </c>
      <c r="C236" s="147">
        <f>'[1]kopsav. zobarst.'!C234</f>
        <v>124.2300000000001</v>
      </c>
    </row>
    <row r="237" spans="1:3" x14ac:dyDescent="0.25">
      <c r="A237" s="141" t="str">
        <f>'[1]kopsav. zobarst.'!A235</f>
        <v>880200055</v>
      </c>
      <c r="B237" s="140" t="str">
        <f>'[1]kopsav. zobarst.'!B235</f>
        <v>Vegmane Ieva - ārsta prakse zobārstniecībā</v>
      </c>
      <c r="C237" s="147">
        <f>'[1]kopsav. zobarst.'!C235</f>
        <v>68.440000000000012</v>
      </c>
    </row>
    <row r="238" spans="1:3" x14ac:dyDescent="0.25">
      <c r="A238" s="141" t="str">
        <f>'[1]kopsav. zobarst.'!A236</f>
        <v>500200006</v>
      </c>
      <c r="B238" s="140" t="str">
        <f>'[1]kopsav. zobarst.'!B236</f>
        <v>Veigule Mārīte - ārsta prakse zobārstniecībā</v>
      </c>
      <c r="C238" s="147">
        <f>'[1]kopsav. zobarst.'!C236</f>
        <v>150.99000000000015</v>
      </c>
    </row>
    <row r="239" spans="1:3" x14ac:dyDescent="0.25">
      <c r="A239" s="141" t="str">
        <f>'[1]kopsav. zobarst.'!A237</f>
        <v>326100005</v>
      </c>
      <c r="B239" s="140" t="str">
        <f>'[1]kopsav. zobarst.'!B237</f>
        <v>Veigure Daiga - ārsta prakse zobārstniecībā</v>
      </c>
      <c r="C239" s="147">
        <f>'[1]kopsav. zobarst.'!C237</f>
        <v>29.510000000000023</v>
      </c>
    </row>
    <row r="240" spans="1:3" x14ac:dyDescent="0.25">
      <c r="A240" s="141" t="str">
        <f>'[1]kopsav. zobarst.'!A238</f>
        <v>806077202</v>
      </c>
      <c r="B240" s="140" t="str">
        <f>'[1]kopsav. zobarst.'!B238</f>
        <v>Veinberga Zigrīda -ārsta prakse zobārstniecībā</v>
      </c>
      <c r="C240" s="147">
        <f>'[1]kopsav. zobarst.'!C238</f>
        <v>351.28000000000003</v>
      </c>
    </row>
    <row r="241" spans="1:3" x14ac:dyDescent="0.25">
      <c r="A241" s="141" t="str">
        <f>'[1]kopsav. zobarst.'!A239</f>
        <v>321400001</v>
      </c>
      <c r="B241" s="140" t="str">
        <f>'[1]kopsav. zobarst.'!B239</f>
        <v>Veisa Olga - ārsta prakse zobārstniecībā</v>
      </c>
      <c r="C241" s="147">
        <f>'[1]kopsav. zobarst.'!C239</f>
        <v>221.1100000000001</v>
      </c>
    </row>
    <row r="242" spans="1:3" x14ac:dyDescent="0.25">
      <c r="A242" s="141" t="str">
        <f>'[1]kopsav. zobarst.'!A240</f>
        <v>900200082</v>
      </c>
      <c r="B242" s="140" t="str">
        <f>'[1]kopsav. zobarst.'!B240</f>
        <v>Veismane Gita - ārsta prakse zobārstniecībā</v>
      </c>
      <c r="C242" s="147">
        <f>'[1]kopsav. zobarst.'!C240</f>
        <v>50.359999999999992</v>
      </c>
    </row>
    <row r="243" spans="1:3" x14ac:dyDescent="0.25">
      <c r="A243" s="141" t="str">
        <f>'[1]kopsav. zobarst.'!A241</f>
        <v>130077208</v>
      </c>
      <c r="B243" s="140" t="str">
        <f>'[1]kopsav. zobarst.'!B241</f>
        <v>Vende Eduards - ārsta prakse zobārstniecībā</v>
      </c>
      <c r="C243" s="147">
        <f>'[1]kopsav. zobarst.'!C241</f>
        <v>18.93000000000001</v>
      </c>
    </row>
    <row r="244" spans="1:3" x14ac:dyDescent="0.25">
      <c r="A244" s="141" t="str">
        <f>'[1]kopsav. zobarst.'!A242</f>
        <v>010054211</v>
      </c>
      <c r="B244" s="140" t="str">
        <f>'[1]kopsav. zobarst.'!B242</f>
        <v>VESELĪBAS CENTRS BIĶERNIEKI, Sabiedrība ar ierobežotu atbildību</v>
      </c>
      <c r="C244" s="147">
        <f>'[1]kopsav. zobarst.'!C242</f>
        <v>484.97000000000031</v>
      </c>
    </row>
    <row r="245" spans="1:3" x14ac:dyDescent="0.25">
      <c r="A245" s="141" t="str">
        <f>'[1]kopsav. zobarst.'!A243</f>
        <v>010064120</v>
      </c>
      <c r="B245" s="140" t="str">
        <f>'[1]kopsav. zobarst.'!B243</f>
        <v>Veselības centru apvienība, AS</v>
      </c>
      <c r="C245" s="147">
        <f>'[1]kopsav. zobarst.'!C243</f>
        <v>3505.1300000000015</v>
      </c>
    </row>
    <row r="246" spans="1:3" x14ac:dyDescent="0.25">
      <c r="A246" s="141" t="str">
        <f>'[1]kopsav. zobarst.'!A244</f>
        <v>019164506</v>
      </c>
      <c r="B246" s="140" t="str">
        <f>'[1]kopsav. zobarst.'!B244</f>
        <v>Veselības korporācija, Sabiedrība ar ierobežotu atbildību</v>
      </c>
      <c r="C246" s="147">
        <f>'[1]kopsav. zobarst.'!C244</f>
        <v>527.10000000000036</v>
      </c>
    </row>
    <row r="247" spans="1:3" x14ac:dyDescent="0.25">
      <c r="A247" s="141" t="str">
        <f>'[1]kopsav. zobarst.'!A245</f>
        <v>170077201</v>
      </c>
      <c r="B247" s="140" t="str">
        <f>'[1]kopsav. zobarst.'!B245</f>
        <v>Veselības salons Z, Sabiedrība ar ierobežotu atbildību</v>
      </c>
      <c r="C247" s="147">
        <f>'[1]kopsav. zobarst.'!C245</f>
        <v>140.93000000000006</v>
      </c>
    </row>
    <row r="248" spans="1:3" x14ac:dyDescent="0.25">
      <c r="A248" s="141" t="str">
        <f>'[1]kopsav. zobarst.'!A246</f>
        <v>641000001</v>
      </c>
      <c r="B248" s="140" t="str">
        <f>'[1]kopsav. zobarst.'!B246</f>
        <v>Vidaja Ilga - ārsta prakse zobārstniecībā</v>
      </c>
      <c r="C248" s="147">
        <f>'[1]kopsav. zobarst.'!C246</f>
        <v>42.470000000000006</v>
      </c>
    </row>
    <row r="249" spans="1:3" x14ac:dyDescent="0.25">
      <c r="A249" s="141" t="str">
        <f>'[1]kopsav. zobarst.'!A247</f>
        <v>660200040</v>
      </c>
      <c r="B249" s="140" t="str">
        <f>'[1]kopsav. zobarst.'!B247</f>
        <v>VIDRIŽU DOKTORĀTS, SIA</v>
      </c>
      <c r="C249" s="147">
        <f>'[1]kopsav. zobarst.'!C247</f>
        <v>71.22999999999999</v>
      </c>
    </row>
    <row r="250" spans="1:3" x14ac:dyDescent="0.25">
      <c r="A250" s="141" t="str">
        <f>'[1]kopsav. zobarst.'!A248</f>
        <v>250000042</v>
      </c>
      <c r="B250" s="140" t="str">
        <f>'[1]kopsav. zobarst.'!B248</f>
        <v>Vilčinska Viola - ārsta prakse zobārstniecībā</v>
      </c>
      <c r="C250" s="147">
        <f>'[1]kopsav. zobarst.'!C248</f>
        <v>83.050000000000011</v>
      </c>
    </row>
    <row r="251" spans="1:3" ht="30" x14ac:dyDescent="0.25">
      <c r="A251" s="141" t="str">
        <f>'[1]kopsav. zobarst.'!A249</f>
        <v>961600005</v>
      </c>
      <c r="B251" s="140" t="str">
        <f>'[1]kopsav. zobarst.'!B249</f>
        <v>VINETAS ZVIEDRES ZOBĀRSTNIECĪBA, Sabiedrība ar ierobežotu atbildību</v>
      </c>
      <c r="C251" s="147">
        <f>'[1]kopsav. zobarst.'!C249</f>
        <v>347.71000000000004</v>
      </c>
    </row>
    <row r="252" spans="1:3" x14ac:dyDescent="0.25">
      <c r="A252" s="141" t="str">
        <f>'[1]kopsav. zobarst.'!A250</f>
        <v>019577201</v>
      </c>
      <c r="B252" s="140" t="str">
        <f>'[1]kopsav. zobarst.'!B250</f>
        <v>VipDent, IK</v>
      </c>
      <c r="C252" s="147">
        <f>'[1]kopsav. zobarst.'!C250</f>
        <v>128.33000000000007</v>
      </c>
    </row>
    <row r="253" spans="1:3" x14ac:dyDescent="0.25">
      <c r="A253" s="141" t="str">
        <f>'[1]kopsav. zobarst.'!A251</f>
        <v>010001913</v>
      </c>
      <c r="B253" s="140" t="str">
        <f>'[1]kopsav. zobarst.'!B251</f>
        <v>We care, SIA</v>
      </c>
      <c r="C253" s="147">
        <f>'[1]kopsav. zobarst.'!C251</f>
        <v>231.49999999999991</v>
      </c>
    </row>
    <row r="254" spans="1:3" x14ac:dyDescent="0.25">
      <c r="A254" s="141" t="str">
        <f>'[1]kopsav. zobarst.'!A252</f>
        <v>400200025</v>
      </c>
      <c r="B254" s="140" t="str">
        <f>'[1]kopsav. zobarst.'!B252</f>
        <v>Zemgales mutes veselības centrs, SIA</v>
      </c>
      <c r="C254" s="147">
        <f>'[1]kopsav. zobarst.'!C252</f>
        <v>665.8000000000003</v>
      </c>
    </row>
    <row r="255" spans="1:3" x14ac:dyDescent="0.25">
      <c r="A255" s="141" t="str">
        <f>'[1]kopsav. zobarst.'!A253</f>
        <v>500200010</v>
      </c>
      <c r="B255" s="140" t="str">
        <f>'[1]kopsav. zobarst.'!B253</f>
        <v>Ziemele Ingūna - ārsta prakse zobārstniecībā</v>
      </c>
      <c r="C255" s="147">
        <f>'[1]kopsav. zobarst.'!C253</f>
        <v>246.95999999999998</v>
      </c>
    </row>
    <row r="256" spans="1:3" ht="30" x14ac:dyDescent="0.25">
      <c r="A256" s="141" t="str">
        <f>'[1]kopsav. zobarst.'!A254</f>
        <v>681800001</v>
      </c>
      <c r="B256" s="140" t="str">
        <f>'[1]kopsav. zobarst.'!B254</f>
        <v>Zilupes veselības un sociālās aprūpes centrs, Sabiedrība ar ierobežotu atbildību</v>
      </c>
      <c r="C256" s="147">
        <f>'[1]kopsav. zobarst.'!C254</f>
        <v>333.60000000000019</v>
      </c>
    </row>
    <row r="257" spans="1:3" x14ac:dyDescent="0.25">
      <c r="A257" s="141" t="str">
        <f>'[1]kopsav. zobarst.'!A255</f>
        <v>840200079</v>
      </c>
      <c r="B257" s="140" t="str">
        <f>'[1]kopsav. zobarst.'!B255</f>
        <v>Zilzobis, SIA</v>
      </c>
      <c r="C257" s="147">
        <f>'[1]kopsav. zobarst.'!C255</f>
        <v>198.55</v>
      </c>
    </row>
    <row r="258" spans="1:3" x14ac:dyDescent="0.25">
      <c r="A258" s="141" t="str">
        <f>'[1]kopsav. zobarst.'!A256</f>
        <v>090077202</v>
      </c>
      <c r="B258" s="140" t="str">
        <f>'[1]kopsav. zobarst.'!B256</f>
        <v>ZINTAS STRODES ĀRSTA PRAKSE, SIA</v>
      </c>
      <c r="C258" s="147">
        <f>'[1]kopsav. zobarst.'!C256</f>
        <v>145.06000000000006</v>
      </c>
    </row>
    <row r="259" spans="1:3" x14ac:dyDescent="0.25">
      <c r="A259" s="141" t="str">
        <f>'[1]kopsav. zobarst.'!A257</f>
        <v>460200039</v>
      </c>
      <c r="B259" s="140" t="str">
        <f>'[1]kopsav. zobarst.'!B257</f>
        <v>Zīberte Olga - ārsta prakse zobārstniecībā</v>
      </c>
      <c r="C259" s="147">
        <f>'[1]kopsav. zobarst.'!C257</f>
        <v>23.530000000000015</v>
      </c>
    </row>
    <row r="260" spans="1:3" x14ac:dyDescent="0.25">
      <c r="A260" s="141" t="str">
        <f>'[1]kopsav. zobarst.'!A258</f>
        <v>900200087</v>
      </c>
      <c r="B260" s="140" t="str">
        <f>'[1]kopsav. zobarst.'!B258</f>
        <v>Zīriņa Inta - ārsta prakse zobārstniecībā</v>
      </c>
      <c r="C260" s="147">
        <f>'[1]kopsav. zobarst.'!C258</f>
        <v>55.749999999999986</v>
      </c>
    </row>
    <row r="261" spans="1:3" x14ac:dyDescent="0.25">
      <c r="A261" s="141" t="str">
        <f>'[1]kopsav. zobarst.'!A259</f>
        <v>460200019</v>
      </c>
      <c r="B261" s="140" t="str">
        <f>'[1]kopsav. zobarst.'!B259</f>
        <v>Zobārste Gita Lāma, IK</v>
      </c>
      <c r="C261" s="147">
        <f>'[1]kopsav. zobarst.'!C259</f>
        <v>76.480000000000061</v>
      </c>
    </row>
    <row r="262" spans="1:3" x14ac:dyDescent="0.25">
      <c r="A262" s="141" t="str">
        <f>'[1]kopsav. zobarst.'!A260</f>
        <v>940200006</v>
      </c>
      <c r="B262" s="140" t="str">
        <f>'[1]kopsav. zobarst.'!B260</f>
        <v>Zobārstes Leles individuālais uzņēmums</v>
      </c>
      <c r="C262" s="147">
        <f>'[1]kopsav. zobarst.'!C260</f>
        <v>45.750000000000028</v>
      </c>
    </row>
    <row r="263" spans="1:3" ht="30" x14ac:dyDescent="0.25">
      <c r="A263" s="141" t="str">
        <f>'[1]kopsav. zobarst.'!A261</f>
        <v>661400003</v>
      </c>
      <c r="B263" s="140" t="str">
        <f>'[1]kopsav. zobarst.'!B261</f>
        <v>ZOBĀRSTNIECĪBA, Limbažu rajona Gunas Kreišas individuālais uzņēmums</v>
      </c>
      <c r="C263" s="147">
        <f>'[1]kopsav. zobarst.'!C261</f>
        <v>168.39000000000007</v>
      </c>
    </row>
    <row r="264" spans="1:3" x14ac:dyDescent="0.25">
      <c r="A264" s="141" t="str">
        <f>'[1]kopsav. zobarst.'!A262</f>
        <v>741400017</v>
      </c>
      <c r="B264" s="140" t="str">
        <f>'[1]kopsav. zobarst.'!B262</f>
        <v>Zobārstu prakse Lielvārde, SIA</v>
      </c>
      <c r="C264" s="147">
        <f>'[1]kopsav. zobarst.'!C262</f>
        <v>356.43000000000029</v>
      </c>
    </row>
    <row r="265" spans="1:3" s="53" customFormat="1" ht="14.25" x14ac:dyDescent="0.2">
      <c r="A265" s="301" t="s">
        <v>64</v>
      </c>
      <c r="B265" s="302"/>
      <c r="C265" s="148">
        <f>SUM(C6:C264)</f>
        <v>84041.94000000009</v>
      </c>
    </row>
  </sheetData>
  <mergeCells count="3">
    <mergeCell ref="A265:B265"/>
    <mergeCell ref="A1:C1"/>
    <mergeCell ref="A3:C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A8363-B5FE-450E-9277-46C4A24D3A09}">
  <dimension ref="A1:R985"/>
  <sheetViews>
    <sheetView topLeftCell="A948" workbookViewId="0">
      <selection activeCell="K24" sqref="K24"/>
    </sheetView>
  </sheetViews>
  <sheetFormatPr defaultRowHeight="15" x14ac:dyDescent="0.25"/>
  <cols>
    <col min="1" max="1" width="16.7109375" style="160" customWidth="1"/>
    <col min="2" max="2" width="38.42578125" style="160" customWidth="1"/>
    <col min="3" max="3" width="35.5703125" style="160" hidden="1" customWidth="1"/>
    <col min="4" max="6" width="22.42578125" style="160" customWidth="1"/>
    <col min="7" max="16384" width="9.140625" style="160"/>
  </cols>
  <sheetData>
    <row r="1" spans="1:18" ht="66" customHeight="1" x14ac:dyDescent="0.25">
      <c r="D1" s="303" t="s">
        <v>6116</v>
      </c>
      <c r="E1" s="303"/>
      <c r="F1" s="303"/>
      <c r="G1" s="164"/>
      <c r="H1" s="164"/>
      <c r="I1" s="164"/>
      <c r="J1" s="164"/>
    </row>
    <row r="2" spans="1:18" x14ac:dyDescent="0.25">
      <c r="D2" s="288"/>
      <c r="E2" s="288"/>
      <c r="F2" s="288"/>
      <c r="G2" s="164"/>
      <c r="H2" s="164"/>
      <c r="I2" s="164"/>
      <c r="J2" s="164"/>
    </row>
    <row r="3" spans="1:18" ht="48.75" customHeight="1" x14ac:dyDescent="0.25">
      <c r="A3" s="304" t="s">
        <v>6113</v>
      </c>
      <c r="B3" s="304"/>
      <c r="C3" s="304"/>
      <c r="D3" s="304"/>
      <c r="E3" s="304"/>
      <c r="F3" s="304"/>
      <c r="G3" s="165"/>
      <c r="H3" s="165"/>
      <c r="I3" s="165"/>
      <c r="J3" s="165"/>
      <c r="K3" s="165"/>
      <c r="L3" s="165"/>
      <c r="M3" s="165"/>
      <c r="N3" s="165"/>
      <c r="O3" s="165"/>
      <c r="P3" s="165"/>
      <c r="Q3" s="165"/>
      <c r="R3" s="165"/>
    </row>
    <row r="5" spans="1:18" ht="45" x14ac:dyDescent="0.25">
      <c r="A5" s="161" t="s">
        <v>759</v>
      </c>
      <c r="B5" s="162" t="s">
        <v>760</v>
      </c>
      <c r="C5" s="162" t="s">
        <v>4647</v>
      </c>
      <c r="D5" s="162" t="s">
        <v>4648</v>
      </c>
      <c r="E5" s="162" t="s">
        <v>6112</v>
      </c>
      <c r="F5" s="162" t="s">
        <v>4651</v>
      </c>
    </row>
    <row r="6" spans="1:18" x14ac:dyDescent="0.25">
      <c r="A6" s="163" t="s">
        <v>1765</v>
      </c>
      <c r="B6" s="163" t="s">
        <v>762</v>
      </c>
      <c r="C6" s="163" t="s">
        <v>4769</v>
      </c>
      <c r="D6" s="163">
        <f t="shared" ref="D6:D69" si="0">E6/7.32</f>
        <v>7</v>
      </c>
      <c r="E6" s="163">
        <v>51.24</v>
      </c>
      <c r="F6" s="163">
        <f t="shared" ref="F6:F69" si="1">D6*0.05</f>
        <v>0.35000000000000003</v>
      </c>
    </row>
    <row r="7" spans="1:18" x14ac:dyDescent="0.25">
      <c r="A7" s="163" t="s">
        <v>2511</v>
      </c>
      <c r="B7" s="163" t="s">
        <v>764</v>
      </c>
      <c r="C7" s="163" t="s">
        <v>4769</v>
      </c>
      <c r="D7" s="163">
        <f t="shared" si="0"/>
        <v>3</v>
      </c>
      <c r="E7" s="163">
        <v>21.96</v>
      </c>
      <c r="F7" s="163">
        <f t="shared" si="1"/>
        <v>0.15000000000000002</v>
      </c>
    </row>
    <row r="8" spans="1:18" x14ac:dyDescent="0.25">
      <c r="A8" s="163" t="s">
        <v>2117</v>
      </c>
      <c r="B8" s="163" t="s">
        <v>766</v>
      </c>
      <c r="C8" s="163" t="s">
        <v>4769</v>
      </c>
      <c r="D8" s="163">
        <f t="shared" si="0"/>
        <v>3</v>
      </c>
      <c r="E8" s="163">
        <v>21.96</v>
      </c>
      <c r="F8" s="163">
        <f t="shared" si="1"/>
        <v>0.15000000000000002</v>
      </c>
    </row>
    <row r="9" spans="1:18" x14ac:dyDescent="0.25">
      <c r="A9" s="163" t="s">
        <v>2451</v>
      </c>
      <c r="B9" s="163" t="s">
        <v>768</v>
      </c>
      <c r="C9" s="163" t="s">
        <v>4769</v>
      </c>
      <c r="D9" s="163">
        <f t="shared" si="0"/>
        <v>5</v>
      </c>
      <c r="E9" s="163">
        <v>36.6</v>
      </c>
      <c r="F9" s="163">
        <f t="shared" si="1"/>
        <v>0.25</v>
      </c>
    </row>
    <row r="10" spans="1:18" x14ac:dyDescent="0.25">
      <c r="A10" s="163" t="s">
        <v>955</v>
      </c>
      <c r="B10" s="163" t="s">
        <v>772</v>
      </c>
      <c r="C10" s="163" t="s">
        <v>4769</v>
      </c>
      <c r="D10" s="163">
        <f t="shared" si="0"/>
        <v>3</v>
      </c>
      <c r="E10" s="163">
        <v>21.96</v>
      </c>
      <c r="F10" s="163">
        <f t="shared" si="1"/>
        <v>0.15000000000000002</v>
      </c>
    </row>
    <row r="11" spans="1:18" x14ac:dyDescent="0.25">
      <c r="A11" s="163" t="s">
        <v>1605</v>
      </c>
      <c r="B11" s="163" t="s">
        <v>774</v>
      </c>
      <c r="C11" s="163" t="s">
        <v>4769</v>
      </c>
      <c r="D11" s="163">
        <f t="shared" si="0"/>
        <v>7</v>
      </c>
      <c r="E11" s="163">
        <v>51.24</v>
      </c>
      <c r="F11" s="163">
        <f t="shared" si="1"/>
        <v>0.35000000000000003</v>
      </c>
    </row>
    <row r="12" spans="1:18" x14ac:dyDescent="0.25">
      <c r="A12" s="163" t="s">
        <v>2773</v>
      </c>
      <c r="B12" s="163" t="s">
        <v>778</v>
      </c>
      <c r="C12" s="163" t="s">
        <v>4769</v>
      </c>
      <c r="D12" s="163">
        <f t="shared" si="0"/>
        <v>3</v>
      </c>
      <c r="E12" s="163">
        <v>21.96</v>
      </c>
      <c r="F12" s="163">
        <f t="shared" si="1"/>
        <v>0.15000000000000002</v>
      </c>
    </row>
    <row r="13" spans="1:18" x14ac:dyDescent="0.25">
      <c r="A13" s="163" t="s">
        <v>823</v>
      </c>
      <c r="B13" s="163" t="s">
        <v>780</v>
      </c>
      <c r="C13" s="163" t="s">
        <v>4769</v>
      </c>
      <c r="D13" s="163">
        <f t="shared" si="0"/>
        <v>6</v>
      </c>
      <c r="E13" s="163">
        <v>43.92</v>
      </c>
      <c r="F13" s="163">
        <f t="shared" si="1"/>
        <v>0.30000000000000004</v>
      </c>
    </row>
    <row r="14" spans="1:18" x14ac:dyDescent="0.25">
      <c r="A14" s="163" t="s">
        <v>1945</v>
      </c>
      <c r="B14" s="163" t="s">
        <v>782</v>
      </c>
      <c r="C14" s="163" t="s">
        <v>4769</v>
      </c>
      <c r="D14" s="163">
        <f t="shared" si="0"/>
        <v>8</v>
      </c>
      <c r="E14" s="163">
        <v>58.56</v>
      </c>
      <c r="F14" s="163">
        <f t="shared" si="1"/>
        <v>0.4</v>
      </c>
    </row>
    <row r="15" spans="1:18" x14ac:dyDescent="0.25">
      <c r="A15" s="163" t="s">
        <v>1121</v>
      </c>
      <c r="B15" s="163" t="s">
        <v>786</v>
      </c>
      <c r="C15" s="163" t="s">
        <v>4769</v>
      </c>
      <c r="D15" s="163">
        <f t="shared" si="0"/>
        <v>4</v>
      </c>
      <c r="E15" s="163">
        <v>29.28</v>
      </c>
      <c r="F15" s="163">
        <f t="shared" si="1"/>
        <v>0.2</v>
      </c>
    </row>
    <row r="16" spans="1:18" x14ac:dyDescent="0.25">
      <c r="A16" s="163" t="s">
        <v>2765</v>
      </c>
      <c r="B16" s="163" t="s">
        <v>788</v>
      </c>
      <c r="C16" s="163" t="s">
        <v>4769</v>
      </c>
      <c r="D16" s="163">
        <f t="shared" si="0"/>
        <v>2</v>
      </c>
      <c r="E16" s="163">
        <v>14.64</v>
      </c>
      <c r="F16" s="163">
        <f>D16*0.05</f>
        <v>0.1</v>
      </c>
    </row>
    <row r="17" spans="1:6" x14ac:dyDescent="0.25">
      <c r="A17" s="163" t="s">
        <v>2441</v>
      </c>
      <c r="B17" s="163" t="s">
        <v>790</v>
      </c>
      <c r="C17" s="163" t="s">
        <v>4769</v>
      </c>
      <c r="D17" s="163">
        <f t="shared" si="0"/>
        <v>1</v>
      </c>
      <c r="E17" s="163">
        <v>7.32</v>
      </c>
      <c r="F17" s="163">
        <f t="shared" si="1"/>
        <v>0.05</v>
      </c>
    </row>
    <row r="18" spans="1:6" x14ac:dyDescent="0.25">
      <c r="A18" s="163" t="s">
        <v>1075</v>
      </c>
      <c r="B18" s="163" t="s">
        <v>794</v>
      </c>
      <c r="C18" s="163" t="s">
        <v>4769</v>
      </c>
      <c r="D18" s="163">
        <f t="shared" si="0"/>
        <v>1</v>
      </c>
      <c r="E18" s="163">
        <v>7.32</v>
      </c>
      <c r="F18" s="163">
        <f t="shared" si="1"/>
        <v>0.05</v>
      </c>
    </row>
    <row r="19" spans="1:6" x14ac:dyDescent="0.25">
      <c r="A19" s="163" t="s">
        <v>1667</v>
      </c>
      <c r="B19" s="163" t="s">
        <v>796</v>
      </c>
      <c r="C19" s="163" t="s">
        <v>4769</v>
      </c>
      <c r="D19" s="163">
        <f t="shared" si="0"/>
        <v>2</v>
      </c>
      <c r="E19" s="163">
        <v>14.64</v>
      </c>
      <c r="F19" s="163">
        <f t="shared" si="1"/>
        <v>0.1</v>
      </c>
    </row>
    <row r="20" spans="1:6" x14ac:dyDescent="0.25">
      <c r="A20" s="163" t="s">
        <v>1633</v>
      </c>
      <c r="B20" s="163" t="s">
        <v>798</v>
      </c>
      <c r="C20" s="163" t="s">
        <v>4769</v>
      </c>
      <c r="D20" s="163">
        <f t="shared" si="0"/>
        <v>3</v>
      </c>
      <c r="E20" s="163">
        <v>21.96</v>
      </c>
      <c r="F20" s="163">
        <f t="shared" si="1"/>
        <v>0.15000000000000002</v>
      </c>
    </row>
    <row r="21" spans="1:6" x14ac:dyDescent="0.25">
      <c r="A21" s="163" t="s">
        <v>1107</v>
      </c>
      <c r="B21" s="163" t="s">
        <v>800</v>
      </c>
      <c r="C21" s="163" t="s">
        <v>4769</v>
      </c>
      <c r="D21" s="163">
        <f t="shared" si="0"/>
        <v>17</v>
      </c>
      <c r="E21" s="163">
        <v>124.44</v>
      </c>
      <c r="F21" s="163">
        <f t="shared" si="1"/>
        <v>0.85000000000000009</v>
      </c>
    </row>
    <row r="22" spans="1:6" x14ac:dyDescent="0.25">
      <c r="A22" s="163" t="s">
        <v>1883</v>
      </c>
      <c r="B22" s="163" t="s">
        <v>802</v>
      </c>
      <c r="C22" s="163" t="s">
        <v>4769</v>
      </c>
      <c r="D22" s="163">
        <f t="shared" si="0"/>
        <v>4</v>
      </c>
      <c r="E22" s="163">
        <v>29.28</v>
      </c>
      <c r="F22" s="163">
        <f t="shared" si="1"/>
        <v>0.2</v>
      </c>
    </row>
    <row r="23" spans="1:6" x14ac:dyDescent="0.25">
      <c r="A23" s="163" t="s">
        <v>1453</v>
      </c>
      <c r="B23" s="163" t="s">
        <v>806</v>
      </c>
      <c r="C23" s="163" t="s">
        <v>4769</v>
      </c>
      <c r="D23" s="163">
        <f t="shared" si="0"/>
        <v>1</v>
      </c>
      <c r="E23" s="163">
        <v>7.32</v>
      </c>
      <c r="F23" s="163">
        <f t="shared" si="1"/>
        <v>0.05</v>
      </c>
    </row>
    <row r="24" spans="1:6" x14ac:dyDescent="0.25">
      <c r="A24" s="163" t="s">
        <v>2255</v>
      </c>
      <c r="B24" s="163" t="s">
        <v>808</v>
      </c>
      <c r="C24" s="163" t="s">
        <v>4769</v>
      </c>
      <c r="D24" s="163">
        <f t="shared" si="0"/>
        <v>1</v>
      </c>
      <c r="E24" s="163">
        <v>7.32</v>
      </c>
      <c r="F24" s="163">
        <f t="shared" si="1"/>
        <v>0.05</v>
      </c>
    </row>
    <row r="25" spans="1:6" x14ac:dyDescent="0.25">
      <c r="A25" s="163" t="s">
        <v>1793</v>
      </c>
      <c r="B25" s="163" t="s">
        <v>810</v>
      </c>
      <c r="C25" s="163" t="s">
        <v>4769</v>
      </c>
      <c r="D25" s="163">
        <f t="shared" si="0"/>
        <v>1</v>
      </c>
      <c r="E25" s="163">
        <v>7.32</v>
      </c>
      <c r="F25" s="163">
        <f t="shared" si="1"/>
        <v>0.05</v>
      </c>
    </row>
    <row r="26" spans="1:6" x14ac:dyDescent="0.25">
      <c r="A26" s="163" t="s">
        <v>1117</v>
      </c>
      <c r="B26" s="163" t="s">
        <v>812</v>
      </c>
      <c r="C26" s="163" t="s">
        <v>4769</v>
      </c>
      <c r="D26" s="163">
        <f t="shared" si="0"/>
        <v>3</v>
      </c>
      <c r="E26" s="163">
        <v>21.96</v>
      </c>
      <c r="F26" s="163">
        <f t="shared" si="1"/>
        <v>0.15000000000000002</v>
      </c>
    </row>
    <row r="27" spans="1:6" x14ac:dyDescent="0.25">
      <c r="A27" s="163" t="s">
        <v>2417</v>
      </c>
      <c r="B27" s="163" t="s">
        <v>814</v>
      </c>
      <c r="C27" s="163" t="s">
        <v>4769</v>
      </c>
      <c r="D27" s="163">
        <f t="shared" si="0"/>
        <v>5</v>
      </c>
      <c r="E27" s="163">
        <v>36.6</v>
      </c>
      <c r="F27" s="163">
        <f t="shared" si="1"/>
        <v>0.25</v>
      </c>
    </row>
    <row r="28" spans="1:6" x14ac:dyDescent="0.25">
      <c r="A28" s="163" t="s">
        <v>885</v>
      </c>
      <c r="B28" s="163" t="s">
        <v>816</v>
      </c>
      <c r="C28" s="163" t="s">
        <v>4769</v>
      </c>
      <c r="D28" s="163">
        <f t="shared" si="0"/>
        <v>13.999999999999998</v>
      </c>
      <c r="E28" s="163">
        <v>102.47999999999999</v>
      </c>
      <c r="F28" s="163">
        <f t="shared" si="1"/>
        <v>0.7</v>
      </c>
    </row>
    <row r="29" spans="1:6" x14ac:dyDescent="0.25">
      <c r="A29" s="163" t="s">
        <v>1513</v>
      </c>
      <c r="B29" s="163" t="s">
        <v>818</v>
      </c>
      <c r="C29" s="163" t="s">
        <v>4769</v>
      </c>
      <c r="D29" s="163">
        <f t="shared" si="0"/>
        <v>30.999999999999993</v>
      </c>
      <c r="E29" s="163">
        <v>226.91999999999996</v>
      </c>
      <c r="F29" s="163">
        <f t="shared" si="1"/>
        <v>1.5499999999999998</v>
      </c>
    </row>
    <row r="30" spans="1:6" x14ac:dyDescent="0.25">
      <c r="A30" s="163" t="s">
        <v>2037</v>
      </c>
      <c r="B30" s="163" t="s">
        <v>822</v>
      </c>
      <c r="C30" s="163" t="s">
        <v>4769</v>
      </c>
      <c r="D30" s="163">
        <f t="shared" si="0"/>
        <v>18.999999999999996</v>
      </c>
      <c r="E30" s="163">
        <v>139.07999999999998</v>
      </c>
      <c r="F30" s="163">
        <f t="shared" si="1"/>
        <v>0.94999999999999984</v>
      </c>
    </row>
    <row r="31" spans="1:6" x14ac:dyDescent="0.25">
      <c r="A31" s="163" t="s">
        <v>1753</v>
      </c>
      <c r="B31" s="163" t="s">
        <v>824</v>
      </c>
      <c r="C31" s="163" t="s">
        <v>4769</v>
      </c>
      <c r="D31" s="163">
        <f t="shared" si="0"/>
        <v>1</v>
      </c>
      <c r="E31" s="163">
        <v>7.32</v>
      </c>
      <c r="F31" s="163">
        <f t="shared" si="1"/>
        <v>0.05</v>
      </c>
    </row>
    <row r="32" spans="1:6" x14ac:dyDescent="0.25">
      <c r="A32" s="163" t="s">
        <v>959</v>
      </c>
      <c r="B32" s="163" t="s">
        <v>826</v>
      </c>
      <c r="C32" s="163" t="s">
        <v>4769</v>
      </c>
      <c r="D32" s="163">
        <f t="shared" si="0"/>
        <v>5</v>
      </c>
      <c r="E32" s="163">
        <v>36.6</v>
      </c>
      <c r="F32" s="163">
        <f t="shared" si="1"/>
        <v>0.25</v>
      </c>
    </row>
    <row r="33" spans="1:6" x14ac:dyDescent="0.25">
      <c r="A33" s="163" t="s">
        <v>1603</v>
      </c>
      <c r="B33" s="163" t="s">
        <v>828</v>
      </c>
      <c r="C33" s="163" t="s">
        <v>4769</v>
      </c>
      <c r="D33" s="163">
        <f t="shared" si="0"/>
        <v>2</v>
      </c>
      <c r="E33" s="163">
        <v>14.64</v>
      </c>
      <c r="F33" s="163">
        <f t="shared" si="1"/>
        <v>0.1</v>
      </c>
    </row>
    <row r="34" spans="1:6" x14ac:dyDescent="0.25">
      <c r="A34" s="163" t="s">
        <v>1651</v>
      </c>
      <c r="B34" s="163" t="s">
        <v>830</v>
      </c>
      <c r="C34" s="163" t="s">
        <v>4769</v>
      </c>
      <c r="D34" s="163">
        <f t="shared" si="0"/>
        <v>1</v>
      </c>
      <c r="E34" s="163">
        <v>7.32</v>
      </c>
      <c r="F34" s="163">
        <f t="shared" si="1"/>
        <v>0.05</v>
      </c>
    </row>
    <row r="35" spans="1:6" x14ac:dyDescent="0.25">
      <c r="A35" s="163" t="s">
        <v>915</v>
      </c>
      <c r="B35" s="163" t="s">
        <v>832</v>
      </c>
      <c r="C35" s="163" t="s">
        <v>4769</v>
      </c>
      <c r="D35" s="163">
        <f t="shared" si="0"/>
        <v>2</v>
      </c>
      <c r="E35" s="163">
        <v>14.64</v>
      </c>
      <c r="F35" s="163">
        <f t="shared" si="1"/>
        <v>0.1</v>
      </c>
    </row>
    <row r="36" spans="1:6" x14ac:dyDescent="0.25">
      <c r="A36" s="163" t="s">
        <v>1087</v>
      </c>
      <c r="B36" s="163" t="s">
        <v>834</v>
      </c>
      <c r="C36" s="163" t="s">
        <v>4769</v>
      </c>
      <c r="D36" s="163">
        <f t="shared" si="0"/>
        <v>5</v>
      </c>
      <c r="E36" s="163">
        <v>36.6</v>
      </c>
      <c r="F36" s="163">
        <f t="shared" si="1"/>
        <v>0.25</v>
      </c>
    </row>
    <row r="37" spans="1:6" x14ac:dyDescent="0.25">
      <c r="A37" s="163" t="s">
        <v>2367</v>
      </c>
      <c r="B37" s="163" t="s">
        <v>836</v>
      </c>
      <c r="C37" s="163" t="s">
        <v>4769</v>
      </c>
      <c r="D37" s="163">
        <f t="shared" si="0"/>
        <v>3</v>
      </c>
      <c r="E37" s="163">
        <v>21.96</v>
      </c>
      <c r="F37" s="163">
        <f t="shared" si="1"/>
        <v>0.15000000000000002</v>
      </c>
    </row>
    <row r="38" spans="1:6" x14ac:dyDescent="0.25">
      <c r="A38" s="163" t="s">
        <v>771</v>
      </c>
      <c r="B38" s="163" t="s">
        <v>838</v>
      </c>
      <c r="C38" s="163" t="s">
        <v>4769</v>
      </c>
      <c r="D38" s="163">
        <f t="shared" si="0"/>
        <v>2</v>
      </c>
      <c r="E38" s="163">
        <v>14.64</v>
      </c>
      <c r="F38" s="163">
        <f t="shared" si="1"/>
        <v>0.1</v>
      </c>
    </row>
    <row r="39" spans="1:6" x14ac:dyDescent="0.25">
      <c r="A39" s="163" t="s">
        <v>2335</v>
      </c>
      <c r="B39" s="163" t="s">
        <v>840</v>
      </c>
      <c r="C39" s="163" t="s">
        <v>4769</v>
      </c>
      <c r="D39" s="163">
        <f t="shared" si="0"/>
        <v>1</v>
      </c>
      <c r="E39" s="163">
        <v>7.32</v>
      </c>
      <c r="F39" s="163">
        <f t="shared" si="1"/>
        <v>0.05</v>
      </c>
    </row>
    <row r="40" spans="1:6" x14ac:dyDescent="0.25">
      <c r="A40" s="163" t="s">
        <v>2157</v>
      </c>
      <c r="B40" s="163" t="s">
        <v>842</v>
      </c>
      <c r="C40" s="163" t="s">
        <v>4769</v>
      </c>
      <c r="D40" s="163">
        <f t="shared" si="0"/>
        <v>1</v>
      </c>
      <c r="E40" s="163">
        <v>7.32</v>
      </c>
      <c r="F40" s="163">
        <f t="shared" si="1"/>
        <v>0.05</v>
      </c>
    </row>
    <row r="41" spans="1:6" x14ac:dyDescent="0.25">
      <c r="A41" s="163" t="s">
        <v>1819</v>
      </c>
      <c r="B41" s="163" t="s">
        <v>844</v>
      </c>
      <c r="C41" s="163" t="s">
        <v>4769</v>
      </c>
      <c r="D41" s="163">
        <f t="shared" si="0"/>
        <v>4</v>
      </c>
      <c r="E41" s="163">
        <v>29.28</v>
      </c>
      <c r="F41" s="163">
        <f t="shared" si="1"/>
        <v>0.2</v>
      </c>
    </row>
    <row r="42" spans="1:6" x14ac:dyDescent="0.25">
      <c r="A42" s="163" t="s">
        <v>1053</v>
      </c>
      <c r="B42" s="163" t="s">
        <v>846</v>
      </c>
      <c r="C42" s="163" t="s">
        <v>4769</v>
      </c>
      <c r="D42" s="163">
        <f t="shared" si="0"/>
        <v>7</v>
      </c>
      <c r="E42" s="163">
        <v>51.24</v>
      </c>
      <c r="F42" s="163">
        <f t="shared" si="1"/>
        <v>0.35000000000000003</v>
      </c>
    </row>
    <row r="43" spans="1:6" x14ac:dyDescent="0.25">
      <c r="A43" s="163" t="s">
        <v>1581</v>
      </c>
      <c r="B43" s="163" t="s">
        <v>848</v>
      </c>
      <c r="C43" s="163" t="s">
        <v>4769</v>
      </c>
      <c r="D43" s="163">
        <f t="shared" si="0"/>
        <v>1</v>
      </c>
      <c r="E43" s="163">
        <v>7.32</v>
      </c>
      <c r="F43" s="163">
        <f t="shared" si="1"/>
        <v>0.05</v>
      </c>
    </row>
    <row r="44" spans="1:6" x14ac:dyDescent="0.25">
      <c r="A44" s="163" t="s">
        <v>2589</v>
      </c>
      <c r="B44" s="163" t="s">
        <v>850</v>
      </c>
      <c r="C44" s="163" t="s">
        <v>4769</v>
      </c>
      <c r="D44" s="163">
        <f t="shared" si="0"/>
        <v>2</v>
      </c>
      <c r="E44" s="163">
        <v>14.64</v>
      </c>
      <c r="F44" s="163">
        <f t="shared" si="1"/>
        <v>0.1</v>
      </c>
    </row>
    <row r="45" spans="1:6" x14ac:dyDescent="0.25">
      <c r="A45" s="163" t="s">
        <v>1427</v>
      </c>
      <c r="B45" s="163" t="s">
        <v>852</v>
      </c>
      <c r="C45" s="163" t="s">
        <v>4769</v>
      </c>
      <c r="D45" s="163">
        <f t="shared" si="0"/>
        <v>2</v>
      </c>
      <c r="E45" s="163">
        <v>14.64</v>
      </c>
      <c r="F45" s="163">
        <f t="shared" si="1"/>
        <v>0.1</v>
      </c>
    </row>
    <row r="46" spans="1:6" x14ac:dyDescent="0.25">
      <c r="A46" s="163" t="s">
        <v>2543</v>
      </c>
      <c r="B46" s="163" t="s">
        <v>854</v>
      </c>
      <c r="C46" s="163" t="s">
        <v>4769</v>
      </c>
      <c r="D46" s="163">
        <f t="shared" si="0"/>
        <v>1</v>
      </c>
      <c r="E46" s="163">
        <v>7.32</v>
      </c>
      <c r="F46" s="163">
        <f t="shared" si="1"/>
        <v>0.05</v>
      </c>
    </row>
    <row r="47" spans="1:6" x14ac:dyDescent="0.25">
      <c r="A47" s="163" t="s">
        <v>1375</v>
      </c>
      <c r="B47" s="163" t="s">
        <v>856</v>
      </c>
      <c r="C47" s="163" t="s">
        <v>4769</v>
      </c>
      <c r="D47" s="163">
        <f t="shared" si="0"/>
        <v>3</v>
      </c>
      <c r="E47" s="163">
        <v>21.96</v>
      </c>
      <c r="F47" s="163">
        <f t="shared" si="1"/>
        <v>0.15000000000000002</v>
      </c>
    </row>
    <row r="48" spans="1:6" x14ac:dyDescent="0.25">
      <c r="A48" s="163" t="s">
        <v>2891</v>
      </c>
      <c r="B48" s="163" t="s">
        <v>858</v>
      </c>
      <c r="C48" s="163" t="s">
        <v>4769</v>
      </c>
      <c r="D48" s="163">
        <f t="shared" si="0"/>
        <v>1</v>
      </c>
      <c r="E48" s="163">
        <v>7.32</v>
      </c>
      <c r="F48" s="163">
        <f t="shared" si="1"/>
        <v>0.05</v>
      </c>
    </row>
    <row r="49" spans="1:6" x14ac:dyDescent="0.25">
      <c r="A49" s="163" t="s">
        <v>1805</v>
      </c>
      <c r="B49" s="163" t="s">
        <v>860</v>
      </c>
      <c r="C49" s="163" t="s">
        <v>4769</v>
      </c>
      <c r="D49" s="163">
        <f t="shared" si="0"/>
        <v>3</v>
      </c>
      <c r="E49" s="163">
        <v>21.96</v>
      </c>
      <c r="F49" s="163">
        <f t="shared" si="1"/>
        <v>0.15000000000000002</v>
      </c>
    </row>
    <row r="50" spans="1:6" x14ac:dyDescent="0.25">
      <c r="A50" s="163" t="s">
        <v>1231</v>
      </c>
      <c r="B50" s="163" t="s">
        <v>862</v>
      </c>
      <c r="C50" s="163" t="s">
        <v>4769</v>
      </c>
      <c r="D50" s="163">
        <f t="shared" si="0"/>
        <v>1</v>
      </c>
      <c r="E50" s="163">
        <v>7.32</v>
      </c>
      <c r="F50" s="163">
        <f t="shared" si="1"/>
        <v>0.05</v>
      </c>
    </row>
    <row r="51" spans="1:6" x14ac:dyDescent="0.25">
      <c r="A51" s="163" t="s">
        <v>3069</v>
      </c>
      <c r="B51" s="163" t="s">
        <v>864</v>
      </c>
      <c r="C51" s="163" t="s">
        <v>4769</v>
      </c>
      <c r="D51" s="163">
        <f t="shared" si="0"/>
        <v>8.9999999999999982</v>
      </c>
      <c r="E51" s="163">
        <v>65.88</v>
      </c>
      <c r="F51" s="163">
        <f t="shared" si="1"/>
        <v>0.44999999999999996</v>
      </c>
    </row>
    <row r="52" spans="1:6" x14ac:dyDescent="0.25">
      <c r="A52" s="163" t="s">
        <v>1153</v>
      </c>
      <c r="B52" s="163" t="s">
        <v>868</v>
      </c>
      <c r="C52" s="163" t="s">
        <v>4769</v>
      </c>
      <c r="D52" s="163">
        <f t="shared" si="0"/>
        <v>4</v>
      </c>
      <c r="E52" s="163">
        <v>29.28</v>
      </c>
      <c r="F52" s="163">
        <f t="shared" si="1"/>
        <v>0.2</v>
      </c>
    </row>
    <row r="53" spans="1:6" x14ac:dyDescent="0.25">
      <c r="A53" s="163" t="s">
        <v>1547</v>
      </c>
      <c r="B53" s="163" t="s">
        <v>870</v>
      </c>
      <c r="C53" s="163" t="s">
        <v>4769</v>
      </c>
      <c r="D53" s="163">
        <f t="shared" si="0"/>
        <v>8</v>
      </c>
      <c r="E53" s="163">
        <v>58.56</v>
      </c>
      <c r="F53" s="163">
        <f t="shared" si="1"/>
        <v>0.4</v>
      </c>
    </row>
    <row r="54" spans="1:6" x14ac:dyDescent="0.25">
      <c r="A54" s="163" t="s">
        <v>1261</v>
      </c>
      <c r="B54" s="163" t="s">
        <v>872</v>
      </c>
      <c r="C54" s="163" t="s">
        <v>4769</v>
      </c>
      <c r="D54" s="163">
        <f t="shared" si="0"/>
        <v>3</v>
      </c>
      <c r="E54" s="163">
        <v>21.96</v>
      </c>
      <c r="F54" s="163">
        <f t="shared" si="1"/>
        <v>0.15000000000000002</v>
      </c>
    </row>
    <row r="55" spans="1:6" x14ac:dyDescent="0.25">
      <c r="A55" s="163" t="s">
        <v>2427</v>
      </c>
      <c r="B55" s="163" t="s">
        <v>874</v>
      </c>
      <c r="C55" s="163" t="s">
        <v>4769</v>
      </c>
      <c r="D55" s="163">
        <f t="shared" si="0"/>
        <v>12</v>
      </c>
      <c r="E55" s="163">
        <v>87.84</v>
      </c>
      <c r="F55" s="163">
        <f t="shared" si="1"/>
        <v>0.60000000000000009</v>
      </c>
    </row>
    <row r="56" spans="1:6" x14ac:dyDescent="0.25">
      <c r="A56" s="163" t="s">
        <v>1745</v>
      </c>
      <c r="B56" s="163" t="s">
        <v>876</v>
      </c>
      <c r="C56" s="163" t="s">
        <v>4687</v>
      </c>
      <c r="D56" s="163">
        <f t="shared" si="0"/>
        <v>1</v>
      </c>
      <c r="E56" s="163">
        <v>7.32</v>
      </c>
      <c r="F56" s="163">
        <f t="shared" si="1"/>
        <v>0.05</v>
      </c>
    </row>
    <row r="57" spans="1:6" x14ac:dyDescent="0.25">
      <c r="A57" s="163" t="s">
        <v>2425</v>
      </c>
      <c r="B57" s="163" t="s">
        <v>878</v>
      </c>
      <c r="C57" s="163" t="s">
        <v>4769</v>
      </c>
      <c r="D57" s="163">
        <f t="shared" si="0"/>
        <v>8.9999999999999982</v>
      </c>
      <c r="E57" s="163">
        <v>65.88</v>
      </c>
      <c r="F57" s="163">
        <f t="shared" si="1"/>
        <v>0.44999999999999996</v>
      </c>
    </row>
    <row r="58" spans="1:6" x14ac:dyDescent="0.25">
      <c r="A58" s="163" t="s">
        <v>2631</v>
      </c>
      <c r="B58" s="163" t="s">
        <v>880</v>
      </c>
      <c r="C58" s="163" t="s">
        <v>4769</v>
      </c>
      <c r="D58" s="163">
        <f t="shared" si="0"/>
        <v>6</v>
      </c>
      <c r="E58" s="163">
        <v>43.92</v>
      </c>
      <c r="F58" s="163">
        <f t="shared" si="1"/>
        <v>0.30000000000000004</v>
      </c>
    </row>
    <row r="59" spans="1:6" x14ac:dyDescent="0.25">
      <c r="A59" s="163" t="s">
        <v>2517</v>
      </c>
      <c r="B59" s="163" t="s">
        <v>882</v>
      </c>
      <c r="C59" s="163" t="s">
        <v>4769</v>
      </c>
      <c r="D59" s="163">
        <f t="shared" si="0"/>
        <v>4</v>
      </c>
      <c r="E59" s="163">
        <v>29.28</v>
      </c>
      <c r="F59" s="163">
        <f t="shared" si="1"/>
        <v>0.2</v>
      </c>
    </row>
    <row r="60" spans="1:6" x14ac:dyDescent="0.25">
      <c r="A60" s="163" t="s">
        <v>1867</v>
      </c>
      <c r="B60" s="163" t="s">
        <v>884</v>
      </c>
      <c r="C60" s="163" t="s">
        <v>4769</v>
      </c>
      <c r="D60" s="163">
        <f t="shared" si="0"/>
        <v>5</v>
      </c>
      <c r="E60" s="163">
        <v>36.6</v>
      </c>
      <c r="F60" s="163">
        <f t="shared" si="1"/>
        <v>0.25</v>
      </c>
    </row>
    <row r="61" spans="1:6" x14ac:dyDescent="0.25">
      <c r="A61" s="163" t="s">
        <v>3011</v>
      </c>
      <c r="B61" s="163" t="s">
        <v>886</v>
      </c>
      <c r="C61" s="163" t="s">
        <v>4769</v>
      </c>
      <c r="D61" s="163">
        <f t="shared" si="0"/>
        <v>3</v>
      </c>
      <c r="E61" s="163">
        <v>21.96</v>
      </c>
      <c r="F61" s="163">
        <f t="shared" si="1"/>
        <v>0.15000000000000002</v>
      </c>
    </row>
    <row r="62" spans="1:6" x14ac:dyDescent="0.25">
      <c r="A62" s="163" t="s">
        <v>2835</v>
      </c>
      <c r="B62" s="163" t="s">
        <v>888</v>
      </c>
      <c r="C62" s="163" t="s">
        <v>4769</v>
      </c>
      <c r="D62" s="163">
        <f t="shared" si="0"/>
        <v>1</v>
      </c>
      <c r="E62" s="163">
        <v>7.32</v>
      </c>
      <c r="F62" s="163">
        <f t="shared" si="1"/>
        <v>0.05</v>
      </c>
    </row>
    <row r="63" spans="1:6" x14ac:dyDescent="0.25">
      <c r="A63" s="163" t="s">
        <v>1113</v>
      </c>
      <c r="B63" s="163" t="s">
        <v>890</v>
      </c>
      <c r="C63" s="163" t="s">
        <v>4769</v>
      </c>
      <c r="D63" s="163">
        <f t="shared" si="0"/>
        <v>4</v>
      </c>
      <c r="E63" s="163">
        <v>29.28</v>
      </c>
      <c r="F63" s="163">
        <f t="shared" si="1"/>
        <v>0.2</v>
      </c>
    </row>
    <row r="64" spans="1:6" x14ac:dyDescent="0.25">
      <c r="A64" s="163" t="s">
        <v>1487</v>
      </c>
      <c r="B64" s="163" t="s">
        <v>892</v>
      </c>
      <c r="C64" s="163" t="s">
        <v>4769</v>
      </c>
      <c r="D64" s="163">
        <f t="shared" si="0"/>
        <v>1</v>
      </c>
      <c r="E64" s="163">
        <v>7.32</v>
      </c>
      <c r="F64" s="163">
        <f t="shared" si="1"/>
        <v>0.05</v>
      </c>
    </row>
    <row r="65" spans="1:6" x14ac:dyDescent="0.25">
      <c r="A65" s="163" t="s">
        <v>3043</v>
      </c>
      <c r="B65" s="163" t="s">
        <v>894</v>
      </c>
      <c r="C65" s="163" t="s">
        <v>4769</v>
      </c>
      <c r="D65" s="163">
        <f t="shared" si="0"/>
        <v>12</v>
      </c>
      <c r="E65" s="163">
        <v>87.84</v>
      </c>
      <c r="F65" s="163">
        <f t="shared" si="1"/>
        <v>0.60000000000000009</v>
      </c>
    </row>
    <row r="66" spans="1:6" x14ac:dyDescent="0.25">
      <c r="A66" s="163" t="s">
        <v>1879</v>
      </c>
      <c r="B66" s="163" t="s">
        <v>898</v>
      </c>
      <c r="C66" s="163" t="s">
        <v>4769</v>
      </c>
      <c r="D66" s="163">
        <f t="shared" si="0"/>
        <v>7</v>
      </c>
      <c r="E66" s="163">
        <v>51.24</v>
      </c>
      <c r="F66" s="163">
        <f t="shared" si="1"/>
        <v>0.35000000000000003</v>
      </c>
    </row>
    <row r="67" spans="1:6" x14ac:dyDescent="0.25">
      <c r="A67" s="163" t="s">
        <v>2571</v>
      </c>
      <c r="B67" s="163" t="s">
        <v>900</v>
      </c>
      <c r="C67" s="163" t="s">
        <v>4769</v>
      </c>
      <c r="D67" s="163">
        <f t="shared" si="0"/>
        <v>2</v>
      </c>
      <c r="E67" s="163">
        <v>14.64</v>
      </c>
      <c r="F67" s="163">
        <f t="shared" si="1"/>
        <v>0.1</v>
      </c>
    </row>
    <row r="68" spans="1:6" x14ac:dyDescent="0.25">
      <c r="A68" s="163" t="s">
        <v>2985</v>
      </c>
      <c r="B68" s="163" t="s">
        <v>902</v>
      </c>
      <c r="C68" s="163" t="s">
        <v>4769</v>
      </c>
      <c r="D68" s="163">
        <f t="shared" si="0"/>
        <v>1</v>
      </c>
      <c r="E68" s="163">
        <v>7.32</v>
      </c>
      <c r="F68" s="163">
        <f t="shared" si="1"/>
        <v>0.05</v>
      </c>
    </row>
    <row r="69" spans="1:6" x14ac:dyDescent="0.25">
      <c r="A69" s="163" t="s">
        <v>909</v>
      </c>
      <c r="B69" s="163" t="s">
        <v>908</v>
      </c>
      <c r="C69" s="163" t="s">
        <v>4769</v>
      </c>
      <c r="D69" s="163">
        <f t="shared" si="0"/>
        <v>4</v>
      </c>
      <c r="E69" s="163">
        <v>29.28</v>
      </c>
      <c r="F69" s="163">
        <f t="shared" si="1"/>
        <v>0.2</v>
      </c>
    </row>
    <row r="70" spans="1:6" x14ac:dyDescent="0.25">
      <c r="A70" s="163" t="s">
        <v>1255</v>
      </c>
      <c r="B70" s="163" t="s">
        <v>4770</v>
      </c>
      <c r="C70" s="163" t="s">
        <v>4769</v>
      </c>
      <c r="D70" s="163">
        <f t="shared" ref="D70:D133" si="2">E70/7.32</f>
        <v>4</v>
      </c>
      <c r="E70" s="163">
        <v>29.28</v>
      </c>
      <c r="F70" s="163">
        <f t="shared" ref="F70:F133" si="3">D70*0.05</f>
        <v>0.2</v>
      </c>
    </row>
    <row r="71" spans="1:6" x14ac:dyDescent="0.25">
      <c r="A71" s="163" t="s">
        <v>3013</v>
      </c>
      <c r="B71" s="163" t="s">
        <v>910</v>
      </c>
      <c r="C71" s="163" t="s">
        <v>4769</v>
      </c>
      <c r="D71" s="163">
        <f t="shared" si="2"/>
        <v>9.9999999999999982</v>
      </c>
      <c r="E71" s="163">
        <v>73.199999999999989</v>
      </c>
      <c r="F71" s="163">
        <f t="shared" si="3"/>
        <v>0.49999999999999994</v>
      </c>
    </row>
    <row r="72" spans="1:6" x14ac:dyDescent="0.25">
      <c r="A72" s="163" t="s">
        <v>1111</v>
      </c>
      <c r="B72" s="163" t="s">
        <v>912</v>
      </c>
      <c r="C72" s="163" t="s">
        <v>4769</v>
      </c>
      <c r="D72" s="163">
        <f t="shared" si="2"/>
        <v>1</v>
      </c>
      <c r="E72" s="163">
        <v>7.32</v>
      </c>
      <c r="F72" s="163">
        <f t="shared" si="3"/>
        <v>0.05</v>
      </c>
    </row>
    <row r="73" spans="1:6" x14ac:dyDescent="0.25">
      <c r="A73" s="163" t="s">
        <v>2423</v>
      </c>
      <c r="B73" s="163" t="s">
        <v>916</v>
      </c>
      <c r="C73" s="163" t="s">
        <v>4769</v>
      </c>
      <c r="D73" s="163">
        <f t="shared" si="2"/>
        <v>10</v>
      </c>
      <c r="E73" s="163">
        <v>73.2</v>
      </c>
      <c r="F73" s="163">
        <f t="shared" si="3"/>
        <v>0.5</v>
      </c>
    </row>
    <row r="74" spans="1:6" x14ac:dyDescent="0.25">
      <c r="A74" s="163" t="s">
        <v>1189</v>
      </c>
      <c r="B74" s="163" t="s">
        <v>922</v>
      </c>
      <c r="C74" s="163" t="s">
        <v>4769</v>
      </c>
      <c r="D74" s="163">
        <f t="shared" si="2"/>
        <v>4</v>
      </c>
      <c r="E74" s="163">
        <v>29.28</v>
      </c>
      <c r="F74" s="163">
        <f t="shared" si="3"/>
        <v>0.2</v>
      </c>
    </row>
    <row r="75" spans="1:6" x14ac:dyDescent="0.25">
      <c r="A75" s="163" t="s">
        <v>1811</v>
      </c>
      <c r="B75" s="163" t="s">
        <v>924</v>
      </c>
      <c r="C75" s="163" t="s">
        <v>4769</v>
      </c>
      <c r="D75" s="163">
        <f t="shared" si="2"/>
        <v>5</v>
      </c>
      <c r="E75" s="163">
        <v>36.6</v>
      </c>
      <c r="F75" s="163">
        <f t="shared" si="3"/>
        <v>0.25</v>
      </c>
    </row>
    <row r="76" spans="1:6" x14ac:dyDescent="0.25">
      <c r="A76" s="163" t="s">
        <v>1241</v>
      </c>
      <c r="B76" s="163" t="s">
        <v>926</v>
      </c>
      <c r="C76" s="163" t="s">
        <v>4769</v>
      </c>
      <c r="D76" s="163">
        <f t="shared" si="2"/>
        <v>1</v>
      </c>
      <c r="E76" s="163">
        <v>7.32</v>
      </c>
      <c r="F76" s="163">
        <f t="shared" si="3"/>
        <v>0.05</v>
      </c>
    </row>
    <row r="77" spans="1:6" x14ac:dyDescent="0.25">
      <c r="A77" s="163" t="s">
        <v>1549</v>
      </c>
      <c r="B77" s="163" t="s">
        <v>928</v>
      </c>
      <c r="C77" s="163" t="s">
        <v>4769</v>
      </c>
      <c r="D77" s="163">
        <f t="shared" si="2"/>
        <v>1</v>
      </c>
      <c r="E77" s="163">
        <v>7.32</v>
      </c>
      <c r="F77" s="163">
        <f t="shared" si="3"/>
        <v>0.05</v>
      </c>
    </row>
    <row r="78" spans="1:6" x14ac:dyDescent="0.25">
      <c r="A78" s="163" t="s">
        <v>1689</v>
      </c>
      <c r="B78" s="163" t="s">
        <v>932</v>
      </c>
      <c r="C78" s="163" t="s">
        <v>4769</v>
      </c>
      <c r="D78" s="163">
        <f t="shared" si="2"/>
        <v>2</v>
      </c>
      <c r="E78" s="163">
        <v>14.64</v>
      </c>
      <c r="F78" s="163">
        <f t="shared" si="3"/>
        <v>0.1</v>
      </c>
    </row>
    <row r="79" spans="1:6" x14ac:dyDescent="0.25">
      <c r="A79" s="163" t="s">
        <v>1775</v>
      </c>
      <c r="B79" s="163" t="s">
        <v>934</v>
      </c>
      <c r="C79" s="163" t="s">
        <v>4769</v>
      </c>
      <c r="D79" s="163">
        <f t="shared" si="2"/>
        <v>17</v>
      </c>
      <c r="E79" s="163">
        <v>124.44000000000001</v>
      </c>
      <c r="F79" s="163">
        <f t="shared" si="3"/>
        <v>0.85000000000000009</v>
      </c>
    </row>
    <row r="80" spans="1:6" x14ac:dyDescent="0.25">
      <c r="A80" s="163" t="s">
        <v>1921</v>
      </c>
      <c r="B80" s="163" t="s">
        <v>936</v>
      </c>
      <c r="C80" s="163" t="s">
        <v>4769</v>
      </c>
      <c r="D80" s="163">
        <f t="shared" si="2"/>
        <v>7</v>
      </c>
      <c r="E80" s="163">
        <v>51.24</v>
      </c>
      <c r="F80" s="163">
        <f t="shared" si="3"/>
        <v>0.35000000000000003</v>
      </c>
    </row>
    <row r="81" spans="1:6" x14ac:dyDescent="0.25">
      <c r="A81" s="163" t="s">
        <v>1031</v>
      </c>
      <c r="B81" s="163" t="s">
        <v>4771</v>
      </c>
      <c r="C81" s="163" t="s">
        <v>4769</v>
      </c>
      <c r="D81" s="163">
        <f t="shared" si="2"/>
        <v>1</v>
      </c>
      <c r="E81" s="163">
        <v>7.32</v>
      </c>
      <c r="F81" s="163">
        <f t="shared" si="3"/>
        <v>0.05</v>
      </c>
    </row>
    <row r="82" spans="1:6" x14ac:dyDescent="0.25">
      <c r="A82" s="163" t="s">
        <v>2319</v>
      </c>
      <c r="B82" s="163" t="s">
        <v>938</v>
      </c>
      <c r="C82" s="163" t="s">
        <v>4769</v>
      </c>
      <c r="D82" s="163">
        <f t="shared" si="2"/>
        <v>1</v>
      </c>
      <c r="E82" s="163">
        <v>7.32</v>
      </c>
      <c r="F82" s="163">
        <f t="shared" si="3"/>
        <v>0.05</v>
      </c>
    </row>
    <row r="83" spans="1:6" x14ac:dyDescent="0.25">
      <c r="A83" s="163" t="s">
        <v>2101</v>
      </c>
      <c r="B83" s="163" t="s">
        <v>940</v>
      </c>
      <c r="C83" s="163" t="s">
        <v>4769</v>
      </c>
      <c r="D83" s="163">
        <f t="shared" si="2"/>
        <v>21.999999999999996</v>
      </c>
      <c r="E83" s="163">
        <v>161.04</v>
      </c>
      <c r="F83" s="163">
        <f t="shared" si="3"/>
        <v>1.0999999999999999</v>
      </c>
    </row>
    <row r="84" spans="1:6" x14ac:dyDescent="0.25">
      <c r="A84" s="163" t="s">
        <v>2703</v>
      </c>
      <c r="B84" s="163" t="s">
        <v>946</v>
      </c>
      <c r="C84" s="163" t="s">
        <v>4769</v>
      </c>
      <c r="D84" s="163">
        <f t="shared" si="2"/>
        <v>3</v>
      </c>
      <c r="E84" s="163">
        <v>21.96</v>
      </c>
      <c r="F84" s="163">
        <f t="shared" si="3"/>
        <v>0.15000000000000002</v>
      </c>
    </row>
    <row r="85" spans="1:6" x14ac:dyDescent="0.25">
      <c r="A85" s="163" t="s">
        <v>1051</v>
      </c>
      <c r="B85" s="163" t="s">
        <v>948</v>
      </c>
      <c r="C85" s="163" t="s">
        <v>4769</v>
      </c>
      <c r="D85" s="163">
        <f t="shared" si="2"/>
        <v>10</v>
      </c>
      <c r="E85" s="163">
        <v>73.2</v>
      </c>
      <c r="F85" s="163">
        <f t="shared" si="3"/>
        <v>0.5</v>
      </c>
    </row>
    <row r="86" spans="1:6" x14ac:dyDescent="0.25">
      <c r="A86" s="163" t="s">
        <v>2761</v>
      </c>
      <c r="B86" s="163" t="s">
        <v>950</v>
      </c>
      <c r="C86" s="163" t="s">
        <v>4769</v>
      </c>
      <c r="D86" s="163">
        <f t="shared" si="2"/>
        <v>7</v>
      </c>
      <c r="E86" s="163">
        <v>51.24</v>
      </c>
      <c r="F86" s="163">
        <f t="shared" si="3"/>
        <v>0.35000000000000003</v>
      </c>
    </row>
    <row r="87" spans="1:6" x14ac:dyDescent="0.25">
      <c r="A87" s="163" t="s">
        <v>2279</v>
      </c>
      <c r="B87" s="163" t="s">
        <v>956</v>
      </c>
      <c r="C87" s="163" t="s">
        <v>4769</v>
      </c>
      <c r="D87" s="163">
        <f t="shared" si="2"/>
        <v>5</v>
      </c>
      <c r="E87" s="163">
        <v>36.6</v>
      </c>
      <c r="F87" s="163">
        <f t="shared" si="3"/>
        <v>0.25</v>
      </c>
    </row>
    <row r="88" spans="1:6" x14ac:dyDescent="0.25">
      <c r="A88" s="163" t="s">
        <v>2887</v>
      </c>
      <c r="B88" s="163" t="s">
        <v>958</v>
      </c>
      <c r="C88" s="163" t="s">
        <v>4769</v>
      </c>
      <c r="D88" s="163">
        <f t="shared" si="2"/>
        <v>29.999999999999996</v>
      </c>
      <c r="E88" s="163">
        <v>219.6</v>
      </c>
      <c r="F88" s="163">
        <f t="shared" si="3"/>
        <v>1.5</v>
      </c>
    </row>
    <row r="89" spans="1:6" x14ac:dyDescent="0.25">
      <c r="A89" s="163" t="s">
        <v>1397</v>
      </c>
      <c r="B89" s="163" t="s">
        <v>960</v>
      </c>
      <c r="C89" s="163" t="s">
        <v>4769</v>
      </c>
      <c r="D89" s="163">
        <f t="shared" si="2"/>
        <v>5</v>
      </c>
      <c r="E89" s="163">
        <v>36.6</v>
      </c>
      <c r="F89" s="163">
        <f t="shared" si="3"/>
        <v>0.25</v>
      </c>
    </row>
    <row r="90" spans="1:6" x14ac:dyDescent="0.25">
      <c r="A90" s="163" t="s">
        <v>1767</v>
      </c>
      <c r="B90" s="163" t="s">
        <v>962</v>
      </c>
      <c r="C90" s="163" t="s">
        <v>4769</v>
      </c>
      <c r="D90" s="163">
        <f t="shared" si="2"/>
        <v>8</v>
      </c>
      <c r="E90" s="163">
        <v>58.56</v>
      </c>
      <c r="F90" s="163">
        <f t="shared" si="3"/>
        <v>0.4</v>
      </c>
    </row>
    <row r="91" spans="1:6" x14ac:dyDescent="0.25">
      <c r="A91" s="163" t="s">
        <v>2797</v>
      </c>
      <c r="B91" s="163" t="s">
        <v>964</v>
      </c>
      <c r="C91" s="163" t="s">
        <v>4769</v>
      </c>
      <c r="D91" s="163">
        <f t="shared" si="2"/>
        <v>3</v>
      </c>
      <c r="E91" s="163">
        <v>21.96</v>
      </c>
      <c r="F91" s="163">
        <f t="shared" si="3"/>
        <v>0.15000000000000002</v>
      </c>
    </row>
    <row r="92" spans="1:6" x14ac:dyDescent="0.25">
      <c r="A92" s="163" t="s">
        <v>1037</v>
      </c>
      <c r="B92" s="163" t="s">
        <v>966</v>
      </c>
      <c r="C92" s="163" t="s">
        <v>4769</v>
      </c>
      <c r="D92" s="163">
        <f t="shared" si="2"/>
        <v>53</v>
      </c>
      <c r="E92" s="163">
        <v>387.96000000000004</v>
      </c>
      <c r="F92" s="163">
        <f t="shared" si="3"/>
        <v>2.6500000000000004</v>
      </c>
    </row>
    <row r="93" spans="1:6" x14ac:dyDescent="0.25">
      <c r="A93" s="163" t="s">
        <v>2495</v>
      </c>
      <c r="B93" s="163" t="s">
        <v>972</v>
      </c>
      <c r="C93" s="163" t="s">
        <v>4769</v>
      </c>
      <c r="D93" s="163">
        <f t="shared" si="2"/>
        <v>6</v>
      </c>
      <c r="E93" s="163">
        <v>43.92</v>
      </c>
      <c r="F93" s="163">
        <f t="shared" si="3"/>
        <v>0.30000000000000004</v>
      </c>
    </row>
    <row r="94" spans="1:6" x14ac:dyDescent="0.25">
      <c r="A94" s="163" t="s">
        <v>1317</v>
      </c>
      <c r="B94" s="163" t="s">
        <v>976</v>
      </c>
      <c r="C94" s="163" t="s">
        <v>4769</v>
      </c>
      <c r="D94" s="163">
        <f t="shared" si="2"/>
        <v>14.999999999999996</v>
      </c>
      <c r="E94" s="163">
        <v>109.79999999999998</v>
      </c>
      <c r="F94" s="163">
        <f t="shared" si="3"/>
        <v>0.74999999999999989</v>
      </c>
    </row>
    <row r="95" spans="1:6" x14ac:dyDescent="0.25">
      <c r="A95" s="163" t="s">
        <v>2845</v>
      </c>
      <c r="B95" s="163" t="s">
        <v>978</v>
      </c>
      <c r="C95" s="163" t="s">
        <v>4769</v>
      </c>
      <c r="D95" s="163">
        <f t="shared" si="2"/>
        <v>1</v>
      </c>
      <c r="E95" s="163">
        <v>7.32</v>
      </c>
      <c r="F95" s="163">
        <f t="shared" si="3"/>
        <v>0.05</v>
      </c>
    </row>
    <row r="96" spans="1:6" x14ac:dyDescent="0.25">
      <c r="A96" s="163" t="s">
        <v>1265</v>
      </c>
      <c r="B96" s="163" t="s">
        <v>980</v>
      </c>
      <c r="C96" s="163" t="s">
        <v>4769</v>
      </c>
      <c r="D96" s="163">
        <f t="shared" si="2"/>
        <v>2</v>
      </c>
      <c r="E96" s="163">
        <v>14.64</v>
      </c>
      <c r="F96" s="163">
        <f t="shared" si="3"/>
        <v>0.1</v>
      </c>
    </row>
    <row r="97" spans="1:6" x14ac:dyDescent="0.25">
      <c r="A97" s="163" t="s">
        <v>2739</v>
      </c>
      <c r="B97" s="163" t="s">
        <v>982</v>
      </c>
      <c r="C97" s="163" t="s">
        <v>4769</v>
      </c>
      <c r="D97" s="163">
        <f t="shared" si="2"/>
        <v>10</v>
      </c>
      <c r="E97" s="163">
        <v>73.2</v>
      </c>
      <c r="F97" s="163">
        <f t="shared" si="3"/>
        <v>0.5</v>
      </c>
    </row>
    <row r="98" spans="1:6" x14ac:dyDescent="0.25">
      <c r="A98" s="163" t="s">
        <v>1917</v>
      </c>
      <c r="B98" s="163" t="s">
        <v>984</v>
      </c>
      <c r="C98" s="163" t="s">
        <v>4769</v>
      </c>
      <c r="D98" s="163">
        <f t="shared" si="2"/>
        <v>1</v>
      </c>
      <c r="E98" s="163">
        <v>7.32</v>
      </c>
      <c r="F98" s="163">
        <f t="shared" si="3"/>
        <v>0.05</v>
      </c>
    </row>
    <row r="99" spans="1:6" x14ac:dyDescent="0.25">
      <c r="A99" s="163" t="s">
        <v>2341</v>
      </c>
      <c r="B99" s="163" t="s">
        <v>986</v>
      </c>
      <c r="C99" s="163" t="s">
        <v>4769</v>
      </c>
      <c r="D99" s="163">
        <f t="shared" si="2"/>
        <v>11.999999999999996</v>
      </c>
      <c r="E99" s="163">
        <v>87.839999999999975</v>
      </c>
      <c r="F99" s="163">
        <f t="shared" si="3"/>
        <v>0.59999999999999987</v>
      </c>
    </row>
    <row r="100" spans="1:6" x14ac:dyDescent="0.25">
      <c r="A100" s="163" t="s">
        <v>1161</v>
      </c>
      <c r="B100" s="163" t="s">
        <v>988</v>
      </c>
      <c r="C100" s="163" t="s">
        <v>4769</v>
      </c>
      <c r="D100" s="163">
        <f t="shared" si="2"/>
        <v>2</v>
      </c>
      <c r="E100" s="163">
        <v>14.64</v>
      </c>
      <c r="F100" s="163">
        <f t="shared" si="3"/>
        <v>0.1</v>
      </c>
    </row>
    <row r="101" spans="1:6" x14ac:dyDescent="0.25">
      <c r="A101" s="163" t="s">
        <v>2273</v>
      </c>
      <c r="B101" s="163" t="s">
        <v>992</v>
      </c>
      <c r="C101" s="163" t="s">
        <v>4769</v>
      </c>
      <c r="D101" s="163">
        <f t="shared" si="2"/>
        <v>2</v>
      </c>
      <c r="E101" s="163">
        <v>14.64</v>
      </c>
      <c r="F101" s="163">
        <f t="shared" si="3"/>
        <v>0.1</v>
      </c>
    </row>
    <row r="102" spans="1:6" x14ac:dyDescent="0.25">
      <c r="A102" s="163" t="s">
        <v>1047</v>
      </c>
      <c r="B102" s="163" t="s">
        <v>994</v>
      </c>
      <c r="C102" s="163" t="s">
        <v>4769</v>
      </c>
      <c r="D102" s="163">
        <f t="shared" si="2"/>
        <v>2</v>
      </c>
      <c r="E102" s="163">
        <v>14.64</v>
      </c>
      <c r="F102" s="163">
        <f t="shared" si="3"/>
        <v>0.1</v>
      </c>
    </row>
    <row r="103" spans="1:6" x14ac:dyDescent="0.25">
      <c r="A103" s="163" t="s">
        <v>3005</v>
      </c>
      <c r="B103" s="163" t="s">
        <v>1000</v>
      </c>
      <c r="C103" s="163" t="s">
        <v>4687</v>
      </c>
      <c r="D103" s="163">
        <f t="shared" si="2"/>
        <v>7</v>
      </c>
      <c r="E103" s="163">
        <v>51.24</v>
      </c>
      <c r="F103" s="163">
        <f t="shared" si="3"/>
        <v>0.35000000000000003</v>
      </c>
    </row>
    <row r="104" spans="1:6" x14ac:dyDescent="0.25">
      <c r="A104" s="163" t="s">
        <v>1913</v>
      </c>
      <c r="B104" s="163" t="s">
        <v>4772</v>
      </c>
      <c r="C104" s="163" t="s">
        <v>4769</v>
      </c>
      <c r="D104" s="163">
        <f t="shared" si="2"/>
        <v>2</v>
      </c>
      <c r="E104" s="163">
        <v>14.64</v>
      </c>
      <c r="F104" s="163">
        <f t="shared" si="3"/>
        <v>0.1</v>
      </c>
    </row>
    <row r="105" spans="1:6" x14ac:dyDescent="0.25">
      <c r="A105" s="163" t="s">
        <v>2657</v>
      </c>
      <c r="B105" s="163" t="s">
        <v>1004</v>
      </c>
      <c r="C105" s="163" t="s">
        <v>4769</v>
      </c>
      <c r="D105" s="163">
        <f t="shared" si="2"/>
        <v>7</v>
      </c>
      <c r="E105" s="163">
        <v>51.24</v>
      </c>
      <c r="F105" s="163">
        <f t="shared" si="3"/>
        <v>0.35000000000000003</v>
      </c>
    </row>
    <row r="106" spans="1:6" x14ac:dyDescent="0.25">
      <c r="A106" s="163" t="s">
        <v>825</v>
      </c>
      <c r="B106" s="163" t="s">
        <v>1006</v>
      </c>
      <c r="C106" s="163" t="s">
        <v>4769</v>
      </c>
      <c r="D106" s="163">
        <f t="shared" si="2"/>
        <v>1</v>
      </c>
      <c r="E106" s="163">
        <v>7.32</v>
      </c>
      <c r="F106" s="163">
        <f t="shared" si="3"/>
        <v>0.05</v>
      </c>
    </row>
    <row r="107" spans="1:6" x14ac:dyDescent="0.25">
      <c r="A107" s="163" t="s">
        <v>2915</v>
      </c>
      <c r="B107" s="163" t="s">
        <v>1008</v>
      </c>
      <c r="C107" s="163" t="s">
        <v>4769</v>
      </c>
      <c r="D107" s="163">
        <f t="shared" si="2"/>
        <v>1</v>
      </c>
      <c r="E107" s="163">
        <v>7.32</v>
      </c>
      <c r="F107" s="163">
        <f t="shared" si="3"/>
        <v>0.05</v>
      </c>
    </row>
    <row r="108" spans="1:6" x14ac:dyDescent="0.25">
      <c r="A108" s="163" t="s">
        <v>2945</v>
      </c>
      <c r="B108" s="163" t="s">
        <v>1010</v>
      </c>
      <c r="C108" s="163" t="s">
        <v>4769</v>
      </c>
      <c r="D108" s="163">
        <f t="shared" si="2"/>
        <v>1</v>
      </c>
      <c r="E108" s="163">
        <v>7.32</v>
      </c>
      <c r="F108" s="163">
        <f t="shared" si="3"/>
        <v>0.05</v>
      </c>
    </row>
    <row r="109" spans="1:6" x14ac:dyDescent="0.25">
      <c r="A109" s="163" t="s">
        <v>2181</v>
      </c>
      <c r="B109" s="163" t="s">
        <v>1012</v>
      </c>
      <c r="C109" s="163" t="s">
        <v>4769</v>
      </c>
      <c r="D109" s="163">
        <f t="shared" si="2"/>
        <v>1</v>
      </c>
      <c r="E109" s="163">
        <v>7.32</v>
      </c>
      <c r="F109" s="163">
        <f t="shared" si="3"/>
        <v>0.05</v>
      </c>
    </row>
    <row r="110" spans="1:6" x14ac:dyDescent="0.25">
      <c r="A110" s="163" t="s">
        <v>1559</v>
      </c>
      <c r="B110" s="163" t="s">
        <v>1014</v>
      </c>
      <c r="C110" s="163" t="s">
        <v>4769</v>
      </c>
      <c r="D110" s="163">
        <f t="shared" si="2"/>
        <v>28.999999999999996</v>
      </c>
      <c r="E110" s="163">
        <v>212.27999999999997</v>
      </c>
      <c r="F110" s="163">
        <f t="shared" si="3"/>
        <v>1.45</v>
      </c>
    </row>
    <row r="111" spans="1:6" x14ac:dyDescent="0.25">
      <c r="A111" s="163" t="s">
        <v>795</v>
      </c>
      <c r="B111" s="163" t="s">
        <v>1016</v>
      </c>
      <c r="C111" s="163" t="s">
        <v>4769</v>
      </c>
      <c r="D111" s="163">
        <f t="shared" si="2"/>
        <v>10</v>
      </c>
      <c r="E111" s="163">
        <v>73.2</v>
      </c>
      <c r="F111" s="163">
        <f t="shared" si="3"/>
        <v>0.5</v>
      </c>
    </row>
    <row r="112" spans="1:6" x14ac:dyDescent="0.25">
      <c r="A112" s="163" t="s">
        <v>1993</v>
      </c>
      <c r="B112" s="163" t="s">
        <v>1018</v>
      </c>
      <c r="C112" s="163" t="s">
        <v>4769</v>
      </c>
      <c r="D112" s="163">
        <f t="shared" si="2"/>
        <v>3</v>
      </c>
      <c r="E112" s="163">
        <v>21.96</v>
      </c>
      <c r="F112" s="163">
        <f t="shared" si="3"/>
        <v>0.15000000000000002</v>
      </c>
    </row>
    <row r="113" spans="1:6" x14ac:dyDescent="0.25">
      <c r="A113" s="163" t="s">
        <v>2905</v>
      </c>
      <c r="B113" s="163" t="s">
        <v>1020</v>
      </c>
      <c r="C113" s="163" t="s">
        <v>4769</v>
      </c>
      <c r="D113" s="163">
        <f t="shared" si="2"/>
        <v>10</v>
      </c>
      <c r="E113" s="163">
        <v>73.2</v>
      </c>
      <c r="F113" s="163">
        <f t="shared" si="3"/>
        <v>0.5</v>
      </c>
    </row>
    <row r="114" spans="1:6" x14ac:dyDescent="0.25">
      <c r="A114" s="163" t="s">
        <v>2675</v>
      </c>
      <c r="B114" s="163" t="s">
        <v>1022</v>
      </c>
      <c r="C114" s="163" t="s">
        <v>4769</v>
      </c>
      <c r="D114" s="163">
        <f t="shared" si="2"/>
        <v>5</v>
      </c>
      <c r="E114" s="163">
        <v>36.6</v>
      </c>
      <c r="F114" s="163">
        <f t="shared" si="3"/>
        <v>0.25</v>
      </c>
    </row>
    <row r="115" spans="1:6" x14ac:dyDescent="0.25">
      <c r="A115" s="163" t="s">
        <v>2929</v>
      </c>
      <c r="B115" s="163" t="s">
        <v>1024</v>
      </c>
      <c r="C115" s="163" t="s">
        <v>4769</v>
      </c>
      <c r="D115" s="163">
        <f t="shared" si="2"/>
        <v>1</v>
      </c>
      <c r="E115" s="163">
        <v>7.32</v>
      </c>
      <c r="F115" s="163">
        <f t="shared" si="3"/>
        <v>0.05</v>
      </c>
    </row>
    <row r="116" spans="1:6" x14ac:dyDescent="0.25">
      <c r="A116" s="163" t="s">
        <v>785</v>
      </c>
      <c r="B116" s="163" t="s">
        <v>1026</v>
      </c>
      <c r="C116" s="163" t="s">
        <v>4769</v>
      </c>
      <c r="D116" s="163">
        <f t="shared" si="2"/>
        <v>7</v>
      </c>
      <c r="E116" s="163">
        <v>51.24</v>
      </c>
      <c r="F116" s="163">
        <f t="shared" si="3"/>
        <v>0.35000000000000003</v>
      </c>
    </row>
    <row r="117" spans="1:6" x14ac:dyDescent="0.25">
      <c r="A117" s="163" t="s">
        <v>2561</v>
      </c>
      <c r="B117" s="163" t="s">
        <v>1028</v>
      </c>
      <c r="C117" s="163" t="s">
        <v>4769</v>
      </c>
      <c r="D117" s="163">
        <f t="shared" si="2"/>
        <v>3</v>
      </c>
      <c r="E117" s="163">
        <v>21.96</v>
      </c>
      <c r="F117" s="163">
        <f t="shared" si="3"/>
        <v>0.15000000000000002</v>
      </c>
    </row>
    <row r="118" spans="1:6" x14ac:dyDescent="0.25">
      <c r="A118" s="163" t="s">
        <v>1941</v>
      </c>
      <c r="B118" s="163" t="s">
        <v>1032</v>
      </c>
      <c r="C118" s="163" t="s">
        <v>4769</v>
      </c>
      <c r="D118" s="163">
        <f t="shared" si="2"/>
        <v>2</v>
      </c>
      <c r="E118" s="163">
        <v>14.64</v>
      </c>
      <c r="F118" s="163">
        <f t="shared" si="3"/>
        <v>0.1</v>
      </c>
    </row>
    <row r="119" spans="1:6" x14ac:dyDescent="0.25">
      <c r="A119" s="163" t="s">
        <v>1975</v>
      </c>
      <c r="B119" s="163" t="s">
        <v>1034</v>
      </c>
      <c r="C119" s="163" t="s">
        <v>4769</v>
      </c>
      <c r="D119" s="163">
        <f t="shared" si="2"/>
        <v>35</v>
      </c>
      <c r="E119" s="163">
        <v>256.2</v>
      </c>
      <c r="F119" s="163">
        <f t="shared" si="3"/>
        <v>1.75</v>
      </c>
    </row>
    <row r="120" spans="1:6" x14ac:dyDescent="0.25">
      <c r="A120" s="163" t="s">
        <v>3029</v>
      </c>
      <c r="B120" s="163" t="s">
        <v>1036</v>
      </c>
      <c r="C120" s="163" t="s">
        <v>4769</v>
      </c>
      <c r="D120" s="163">
        <f t="shared" si="2"/>
        <v>8.9999999999999982</v>
      </c>
      <c r="E120" s="163">
        <v>65.88</v>
      </c>
      <c r="F120" s="163">
        <f t="shared" si="3"/>
        <v>0.44999999999999996</v>
      </c>
    </row>
    <row r="121" spans="1:6" x14ac:dyDescent="0.25">
      <c r="A121" s="163" t="s">
        <v>2149</v>
      </c>
      <c r="B121" s="163" t="s">
        <v>1038</v>
      </c>
      <c r="C121" s="163" t="s">
        <v>4685</v>
      </c>
      <c r="D121" s="163">
        <f t="shared" si="2"/>
        <v>1</v>
      </c>
      <c r="E121" s="163">
        <v>7.32</v>
      </c>
      <c r="F121" s="163">
        <f t="shared" si="3"/>
        <v>0.05</v>
      </c>
    </row>
    <row r="122" spans="1:6" x14ac:dyDescent="0.25">
      <c r="A122" s="163" t="s">
        <v>987</v>
      </c>
      <c r="B122" s="163" t="s">
        <v>1042</v>
      </c>
      <c r="C122" s="163" t="s">
        <v>4769</v>
      </c>
      <c r="D122" s="163">
        <f t="shared" si="2"/>
        <v>4</v>
      </c>
      <c r="E122" s="163">
        <v>29.28</v>
      </c>
      <c r="F122" s="163">
        <f t="shared" si="3"/>
        <v>0.2</v>
      </c>
    </row>
    <row r="123" spans="1:6" x14ac:dyDescent="0.25">
      <c r="A123" s="163" t="s">
        <v>2119</v>
      </c>
      <c r="B123" s="163" t="s">
        <v>1044</v>
      </c>
      <c r="C123" s="163" t="s">
        <v>4769</v>
      </c>
      <c r="D123" s="163">
        <f t="shared" si="2"/>
        <v>5</v>
      </c>
      <c r="E123" s="163">
        <v>36.6</v>
      </c>
      <c r="F123" s="163">
        <f t="shared" si="3"/>
        <v>0.25</v>
      </c>
    </row>
    <row r="124" spans="1:6" x14ac:dyDescent="0.25">
      <c r="A124" s="163" t="s">
        <v>2431</v>
      </c>
      <c r="B124" s="163" t="s">
        <v>1048</v>
      </c>
      <c r="C124" s="163" t="s">
        <v>4769</v>
      </c>
      <c r="D124" s="163">
        <f t="shared" si="2"/>
        <v>6</v>
      </c>
      <c r="E124" s="163">
        <v>43.92</v>
      </c>
      <c r="F124" s="163">
        <f t="shared" si="3"/>
        <v>0.30000000000000004</v>
      </c>
    </row>
    <row r="125" spans="1:6" x14ac:dyDescent="0.25">
      <c r="A125" s="163" t="s">
        <v>1025</v>
      </c>
      <c r="B125" s="163" t="s">
        <v>1052</v>
      </c>
      <c r="C125" s="163" t="s">
        <v>4769</v>
      </c>
      <c r="D125" s="163">
        <f t="shared" si="2"/>
        <v>1</v>
      </c>
      <c r="E125" s="163">
        <v>7.32</v>
      </c>
      <c r="F125" s="163">
        <f t="shared" si="3"/>
        <v>0.05</v>
      </c>
    </row>
    <row r="126" spans="1:6" x14ac:dyDescent="0.25">
      <c r="A126" s="163" t="s">
        <v>1137</v>
      </c>
      <c r="B126" s="163" t="s">
        <v>1054</v>
      </c>
      <c r="C126" s="163" t="s">
        <v>4769</v>
      </c>
      <c r="D126" s="163">
        <f t="shared" si="2"/>
        <v>3</v>
      </c>
      <c r="E126" s="163">
        <v>21.96</v>
      </c>
      <c r="F126" s="163">
        <f t="shared" si="3"/>
        <v>0.15000000000000002</v>
      </c>
    </row>
    <row r="127" spans="1:6" x14ac:dyDescent="0.25">
      <c r="A127" s="163" t="s">
        <v>1609</v>
      </c>
      <c r="B127" s="163" t="s">
        <v>1056</v>
      </c>
      <c r="C127" s="163" t="s">
        <v>4769</v>
      </c>
      <c r="D127" s="163">
        <f t="shared" si="2"/>
        <v>8</v>
      </c>
      <c r="E127" s="163">
        <v>58.56</v>
      </c>
      <c r="F127" s="163">
        <f t="shared" si="3"/>
        <v>0.4</v>
      </c>
    </row>
    <row r="128" spans="1:6" x14ac:dyDescent="0.25">
      <c r="A128" s="163" t="s">
        <v>2133</v>
      </c>
      <c r="B128" s="163" t="s">
        <v>1060</v>
      </c>
      <c r="C128" s="163" t="s">
        <v>4687</v>
      </c>
      <c r="D128" s="163">
        <f t="shared" si="2"/>
        <v>3</v>
      </c>
      <c r="E128" s="163">
        <v>21.96</v>
      </c>
      <c r="F128" s="163">
        <f t="shared" si="3"/>
        <v>0.15000000000000002</v>
      </c>
    </row>
    <row r="129" spans="1:6" x14ac:dyDescent="0.25">
      <c r="A129" s="163" t="s">
        <v>2329</v>
      </c>
      <c r="B129" s="163" t="s">
        <v>1062</v>
      </c>
      <c r="C129" s="163" t="s">
        <v>4769</v>
      </c>
      <c r="D129" s="163">
        <f t="shared" si="2"/>
        <v>8</v>
      </c>
      <c r="E129" s="163">
        <v>58.56</v>
      </c>
      <c r="F129" s="163">
        <f t="shared" si="3"/>
        <v>0.4</v>
      </c>
    </row>
    <row r="130" spans="1:6" x14ac:dyDescent="0.25">
      <c r="A130" s="163" t="s">
        <v>1813</v>
      </c>
      <c r="B130" s="163" t="s">
        <v>1064</v>
      </c>
      <c r="C130" s="163" t="s">
        <v>4769</v>
      </c>
      <c r="D130" s="163">
        <f t="shared" si="2"/>
        <v>1</v>
      </c>
      <c r="E130" s="163">
        <v>7.32</v>
      </c>
      <c r="F130" s="163">
        <f t="shared" si="3"/>
        <v>0.05</v>
      </c>
    </row>
    <row r="131" spans="1:6" x14ac:dyDescent="0.25">
      <c r="A131" s="163" t="s">
        <v>2061</v>
      </c>
      <c r="B131" s="163" t="s">
        <v>1066</v>
      </c>
      <c r="C131" s="163" t="s">
        <v>4769</v>
      </c>
      <c r="D131" s="163">
        <f t="shared" si="2"/>
        <v>5</v>
      </c>
      <c r="E131" s="163">
        <v>36.6</v>
      </c>
      <c r="F131" s="163">
        <f t="shared" si="3"/>
        <v>0.25</v>
      </c>
    </row>
    <row r="132" spans="1:6" x14ac:dyDescent="0.25">
      <c r="A132" s="163" t="s">
        <v>1577</v>
      </c>
      <c r="B132" s="163" t="s">
        <v>1068</v>
      </c>
      <c r="C132" s="163" t="s">
        <v>4769</v>
      </c>
      <c r="D132" s="163">
        <f t="shared" si="2"/>
        <v>14.000000000000002</v>
      </c>
      <c r="E132" s="163">
        <v>102.48000000000002</v>
      </c>
      <c r="F132" s="163">
        <f t="shared" si="3"/>
        <v>0.70000000000000018</v>
      </c>
    </row>
    <row r="133" spans="1:6" x14ac:dyDescent="0.25">
      <c r="A133" s="163" t="s">
        <v>2203</v>
      </c>
      <c r="B133" s="163" t="s">
        <v>1070</v>
      </c>
      <c r="C133" s="163" t="s">
        <v>4769</v>
      </c>
      <c r="D133" s="163">
        <f t="shared" si="2"/>
        <v>1</v>
      </c>
      <c r="E133" s="163">
        <v>7.32</v>
      </c>
      <c r="F133" s="163">
        <f t="shared" si="3"/>
        <v>0.05</v>
      </c>
    </row>
    <row r="134" spans="1:6" x14ac:dyDescent="0.25">
      <c r="A134" s="163" t="s">
        <v>2991</v>
      </c>
      <c r="B134" s="163" t="s">
        <v>4773</v>
      </c>
      <c r="C134" s="163" t="s">
        <v>4769</v>
      </c>
      <c r="D134" s="163">
        <f t="shared" ref="D134:D197" si="4">E134/7.32</f>
        <v>3</v>
      </c>
      <c r="E134" s="163">
        <v>21.96</v>
      </c>
      <c r="F134" s="163">
        <f t="shared" ref="F134:F197" si="5">D134*0.05</f>
        <v>0.15000000000000002</v>
      </c>
    </row>
    <row r="135" spans="1:6" x14ac:dyDescent="0.25">
      <c r="A135" s="163" t="s">
        <v>2419</v>
      </c>
      <c r="B135" s="163" t="s">
        <v>1072</v>
      </c>
      <c r="C135" s="163" t="s">
        <v>4769</v>
      </c>
      <c r="D135" s="163">
        <f t="shared" si="4"/>
        <v>2</v>
      </c>
      <c r="E135" s="163">
        <v>14.64</v>
      </c>
      <c r="F135" s="163">
        <f t="shared" si="5"/>
        <v>0.1</v>
      </c>
    </row>
    <row r="136" spans="1:6" x14ac:dyDescent="0.25">
      <c r="A136" s="163" t="s">
        <v>1661</v>
      </c>
      <c r="B136" s="163" t="s">
        <v>1074</v>
      </c>
      <c r="C136" s="163" t="s">
        <v>4769</v>
      </c>
      <c r="D136" s="163">
        <f t="shared" si="4"/>
        <v>11.000000000000002</v>
      </c>
      <c r="E136" s="163">
        <v>80.52000000000001</v>
      </c>
      <c r="F136" s="163">
        <f t="shared" si="5"/>
        <v>0.55000000000000016</v>
      </c>
    </row>
    <row r="137" spans="1:6" x14ac:dyDescent="0.25">
      <c r="A137" s="163" t="s">
        <v>2339</v>
      </c>
      <c r="B137" s="163" t="s">
        <v>1076</v>
      </c>
      <c r="C137" s="163" t="s">
        <v>4769</v>
      </c>
      <c r="D137" s="163">
        <f t="shared" si="4"/>
        <v>4</v>
      </c>
      <c r="E137" s="163">
        <v>29.28</v>
      </c>
      <c r="F137" s="163">
        <f t="shared" si="5"/>
        <v>0.2</v>
      </c>
    </row>
    <row r="138" spans="1:6" x14ac:dyDescent="0.25">
      <c r="A138" s="163" t="s">
        <v>2685</v>
      </c>
      <c r="B138" s="163" t="s">
        <v>1078</v>
      </c>
      <c r="C138" s="163" t="s">
        <v>4769</v>
      </c>
      <c r="D138" s="163">
        <f t="shared" si="4"/>
        <v>1</v>
      </c>
      <c r="E138" s="163">
        <v>7.32</v>
      </c>
      <c r="F138" s="163">
        <f t="shared" si="5"/>
        <v>0.05</v>
      </c>
    </row>
    <row r="139" spans="1:6" x14ac:dyDescent="0.25">
      <c r="A139" s="163" t="s">
        <v>2833</v>
      </c>
      <c r="B139" s="163" t="s">
        <v>1082</v>
      </c>
      <c r="C139" s="163" t="s">
        <v>4769</v>
      </c>
      <c r="D139" s="163">
        <f t="shared" si="4"/>
        <v>5</v>
      </c>
      <c r="E139" s="163">
        <v>36.6</v>
      </c>
      <c r="F139" s="163">
        <f t="shared" si="5"/>
        <v>0.25</v>
      </c>
    </row>
    <row r="140" spans="1:6" x14ac:dyDescent="0.25">
      <c r="A140" s="163" t="s">
        <v>2653</v>
      </c>
      <c r="B140" s="163" t="s">
        <v>1084</v>
      </c>
      <c r="C140" s="163" t="s">
        <v>4769</v>
      </c>
      <c r="D140" s="163">
        <f t="shared" si="4"/>
        <v>4</v>
      </c>
      <c r="E140" s="163">
        <v>29.28</v>
      </c>
      <c r="F140" s="163">
        <f t="shared" si="5"/>
        <v>0.2</v>
      </c>
    </row>
    <row r="141" spans="1:6" x14ac:dyDescent="0.25">
      <c r="A141" s="163" t="s">
        <v>1627</v>
      </c>
      <c r="B141" s="163" t="s">
        <v>1086</v>
      </c>
      <c r="C141" s="163" t="s">
        <v>4769</v>
      </c>
      <c r="D141" s="163">
        <f t="shared" si="4"/>
        <v>8</v>
      </c>
      <c r="E141" s="163">
        <v>58.56</v>
      </c>
      <c r="F141" s="163">
        <f t="shared" si="5"/>
        <v>0.4</v>
      </c>
    </row>
    <row r="142" spans="1:6" x14ac:dyDescent="0.25">
      <c r="A142" s="163" t="s">
        <v>1399</v>
      </c>
      <c r="B142" s="163" t="s">
        <v>1088</v>
      </c>
      <c r="C142" s="163" t="s">
        <v>4769</v>
      </c>
      <c r="D142" s="163">
        <f t="shared" si="4"/>
        <v>7</v>
      </c>
      <c r="E142" s="163">
        <v>51.24</v>
      </c>
      <c r="F142" s="163">
        <f t="shared" si="5"/>
        <v>0.35000000000000003</v>
      </c>
    </row>
    <row r="143" spans="1:6" x14ac:dyDescent="0.25">
      <c r="A143" s="163" t="s">
        <v>1741</v>
      </c>
      <c r="B143" s="163" t="s">
        <v>1090</v>
      </c>
      <c r="C143" s="163" t="s">
        <v>4769</v>
      </c>
      <c r="D143" s="163">
        <f t="shared" si="4"/>
        <v>7</v>
      </c>
      <c r="E143" s="163">
        <v>51.24</v>
      </c>
      <c r="F143" s="163">
        <f t="shared" si="5"/>
        <v>0.35000000000000003</v>
      </c>
    </row>
    <row r="144" spans="1:6" x14ac:dyDescent="0.25">
      <c r="A144" s="163" t="s">
        <v>1131</v>
      </c>
      <c r="B144" s="163" t="s">
        <v>1092</v>
      </c>
      <c r="C144" s="163" t="s">
        <v>4769</v>
      </c>
      <c r="D144" s="163">
        <f t="shared" si="4"/>
        <v>10.999999999999996</v>
      </c>
      <c r="E144" s="163">
        <v>80.519999999999982</v>
      </c>
      <c r="F144" s="163">
        <f t="shared" si="5"/>
        <v>0.54999999999999982</v>
      </c>
    </row>
    <row r="145" spans="1:6" x14ac:dyDescent="0.25">
      <c r="A145" s="163" t="s">
        <v>2893</v>
      </c>
      <c r="B145" s="163" t="s">
        <v>1094</v>
      </c>
      <c r="C145" s="163" t="s">
        <v>4769</v>
      </c>
      <c r="D145" s="163">
        <f t="shared" si="4"/>
        <v>5</v>
      </c>
      <c r="E145" s="163">
        <v>36.6</v>
      </c>
      <c r="F145" s="163">
        <f t="shared" si="5"/>
        <v>0.25</v>
      </c>
    </row>
    <row r="146" spans="1:6" x14ac:dyDescent="0.25">
      <c r="A146" s="163" t="s">
        <v>1099</v>
      </c>
      <c r="B146" s="163" t="s">
        <v>1098</v>
      </c>
      <c r="C146" s="163" t="s">
        <v>4769</v>
      </c>
      <c r="D146" s="163">
        <f t="shared" si="4"/>
        <v>1</v>
      </c>
      <c r="E146" s="163">
        <v>7.32</v>
      </c>
      <c r="F146" s="163">
        <f t="shared" si="5"/>
        <v>0.05</v>
      </c>
    </row>
    <row r="147" spans="1:6" x14ac:dyDescent="0.25">
      <c r="A147" s="163" t="s">
        <v>2969</v>
      </c>
      <c r="B147" s="163" t="s">
        <v>1100</v>
      </c>
      <c r="C147" s="163" t="s">
        <v>4769</v>
      </c>
      <c r="D147" s="163">
        <f t="shared" si="4"/>
        <v>3</v>
      </c>
      <c r="E147" s="163">
        <v>21.96</v>
      </c>
      <c r="F147" s="163">
        <f t="shared" si="5"/>
        <v>0.15000000000000002</v>
      </c>
    </row>
    <row r="148" spans="1:6" x14ac:dyDescent="0.25">
      <c r="A148" s="163" t="s">
        <v>3027</v>
      </c>
      <c r="B148" s="163" t="s">
        <v>1102</v>
      </c>
      <c r="C148" s="163" t="s">
        <v>4769</v>
      </c>
      <c r="D148" s="163">
        <f t="shared" si="4"/>
        <v>11.000000000000002</v>
      </c>
      <c r="E148" s="163">
        <v>80.52000000000001</v>
      </c>
      <c r="F148" s="163">
        <f t="shared" si="5"/>
        <v>0.55000000000000016</v>
      </c>
    </row>
    <row r="149" spans="1:6" x14ac:dyDescent="0.25">
      <c r="A149" s="163" t="s">
        <v>2731</v>
      </c>
      <c r="B149" s="163" t="s">
        <v>1106</v>
      </c>
      <c r="C149" s="163" t="s">
        <v>4769</v>
      </c>
      <c r="D149" s="163">
        <f t="shared" si="4"/>
        <v>10</v>
      </c>
      <c r="E149" s="163">
        <v>73.2</v>
      </c>
      <c r="F149" s="163">
        <f t="shared" si="5"/>
        <v>0.5</v>
      </c>
    </row>
    <row r="150" spans="1:6" x14ac:dyDescent="0.25">
      <c r="A150" s="163" t="s">
        <v>2465</v>
      </c>
      <c r="B150" s="163" t="s">
        <v>1108</v>
      </c>
      <c r="C150" s="163" t="s">
        <v>4769</v>
      </c>
      <c r="D150" s="163">
        <f t="shared" si="4"/>
        <v>3</v>
      </c>
      <c r="E150" s="163">
        <v>21.96</v>
      </c>
      <c r="F150" s="163">
        <f t="shared" si="5"/>
        <v>0.15000000000000002</v>
      </c>
    </row>
    <row r="151" spans="1:6" x14ac:dyDescent="0.25">
      <c r="A151" s="163" t="s">
        <v>2399</v>
      </c>
      <c r="B151" s="163" t="s">
        <v>1110</v>
      </c>
      <c r="C151" s="163" t="s">
        <v>4769</v>
      </c>
      <c r="D151" s="163">
        <f t="shared" si="4"/>
        <v>2</v>
      </c>
      <c r="E151" s="163">
        <v>14.64</v>
      </c>
      <c r="F151" s="163">
        <f t="shared" si="5"/>
        <v>0.1</v>
      </c>
    </row>
    <row r="152" spans="1:6" x14ac:dyDescent="0.25">
      <c r="A152" s="163" t="s">
        <v>1205</v>
      </c>
      <c r="B152" s="163" t="s">
        <v>1112</v>
      </c>
      <c r="C152" s="163" t="s">
        <v>4769</v>
      </c>
      <c r="D152" s="163">
        <f t="shared" si="4"/>
        <v>8</v>
      </c>
      <c r="E152" s="163">
        <v>58.56</v>
      </c>
      <c r="F152" s="163">
        <f t="shared" si="5"/>
        <v>0.4</v>
      </c>
    </row>
    <row r="153" spans="1:6" x14ac:dyDescent="0.25">
      <c r="A153" s="163" t="s">
        <v>1837</v>
      </c>
      <c r="B153" s="163" t="s">
        <v>1114</v>
      </c>
      <c r="C153" s="163" t="s">
        <v>4769</v>
      </c>
      <c r="D153" s="163">
        <f t="shared" si="4"/>
        <v>1</v>
      </c>
      <c r="E153" s="163">
        <v>7.32</v>
      </c>
      <c r="F153" s="163">
        <f t="shared" si="5"/>
        <v>0.05</v>
      </c>
    </row>
    <row r="154" spans="1:6" x14ac:dyDescent="0.25">
      <c r="A154" s="163" t="s">
        <v>1093</v>
      </c>
      <c r="B154" s="163" t="s">
        <v>1118</v>
      </c>
      <c r="C154" s="163" t="s">
        <v>4769</v>
      </c>
      <c r="D154" s="163">
        <f t="shared" si="4"/>
        <v>20.999999999999996</v>
      </c>
      <c r="E154" s="163">
        <v>153.71999999999997</v>
      </c>
      <c r="F154" s="163">
        <f t="shared" si="5"/>
        <v>1.0499999999999998</v>
      </c>
    </row>
    <row r="155" spans="1:6" x14ac:dyDescent="0.25">
      <c r="A155" s="163" t="s">
        <v>2065</v>
      </c>
      <c r="B155" s="163" t="s">
        <v>1120</v>
      </c>
      <c r="C155" s="163" t="s">
        <v>4769</v>
      </c>
      <c r="D155" s="163">
        <f t="shared" si="4"/>
        <v>3</v>
      </c>
      <c r="E155" s="163">
        <v>21.96</v>
      </c>
      <c r="F155" s="163">
        <f t="shared" si="5"/>
        <v>0.15000000000000002</v>
      </c>
    </row>
    <row r="156" spans="1:6" x14ac:dyDescent="0.25">
      <c r="A156" s="163" t="s">
        <v>1347</v>
      </c>
      <c r="B156" s="163" t="s">
        <v>1122</v>
      </c>
      <c r="C156" s="163" t="s">
        <v>4769</v>
      </c>
      <c r="D156" s="163">
        <f t="shared" si="4"/>
        <v>31</v>
      </c>
      <c r="E156" s="163">
        <v>226.92000000000002</v>
      </c>
      <c r="F156" s="163">
        <f t="shared" si="5"/>
        <v>1.55</v>
      </c>
    </row>
    <row r="157" spans="1:6" x14ac:dyDescent="0.25">
      <c r="A157" s="163" t="s">
        <v>1855</v>
      </c>
      <c r="B157" s="163" t="s">
        <v>1124</v>
      </c>
      <c r="C157" s="163" t="s">
        <v>4769</v>
      </c>
      <c r="D157" s="163">
        <f t="shared" si="4"/>
        <v>2</v>
      </c>
      <c r="E157" s="163">
        <v>14.64</v>
      </c>
      <c r="F157" s="163">
        <f t="shared" si="5"/>
        <v>0.1</v>
      </c>
    </row>
    <row r="158" spans="1:6" x14ac:dyDescent="0.25">
      <c r="A158" s="163" t="s">
        <v>4774</v>
      </c>
      <c r="B158" s="163" t="s">
        <v>1126</v>
      </c>
      <c r="C158" s="163" t="s">
        <v>4769</v>
      </c>
      <c r="D158" s="163">
        <f t="shared" si="4"/>
        <v>1</v>
      </c>
      <c r="E158" s="163">
        <v>7.32</v>
      </c>
      <c r="F158" s="163">
        <f t="shared" si="5"/>
        <v>0.05</v>
      </c>
    </row>
    <row r="159" spans="1:6" x14ac:dyDescent="0.25">
      <c r="A159" s="163" t="s">
        <v>1773</v>
      </c>
      <c r="B159" s="163" t="s">
        <v>1128</v>
      </c>
      <c r="C159" s="163" t="s">
        <v>4769</v>
      </c>
      <c r="D159" s="163">
        <f t="shared" si="4"/>
        <v>1</v>
      </c>
      <c r="E159" s="163">
        <v>7.32</v>
      </c>
      <c r="F159" s="163">
        <f t="shared" si="5"/>
        <v>0.05</v>
      </c>
    </row>
    <row r="160" spans="1:6" x14ac:dyDescent="0.25">
      <c r="A160" s="163" t="s">
        <v>3019</v>
      </c>
      <c r="B160" s="163" t="s">
        <v>1130</v>
      </c>
      <c r="C160" s="163" t="s">
        <v>4769</v>
      </c>
      <c r="D160" s="163">
        <f t="shared" si="4"/>
        <v>2</v>
      </c>
      <c r="E160" s="163">
        <v>14.64</v>
      </c>
      <c r="F160" s="163">
        <f t="shared" si="5"/>
        <v>0.1</v>
      </c>
    </row>
    <row r="161" spans="1:6" x14ac:dyDescent="0.25">
      <c r="A161" s="163" t="s">
        <v>2747</v>
      </c>
      <c r="B161" s="163" t="s">
        <v>1132</v>
      </c>
      <c r="C161" s="163" t="s">
        <v>4769</v>
      </c>
      <c r="D161" s="163">
        <f t="shared" si="4"/>
        <v>1</v>
      </c>
      <c r="E161" s="163">
        <v>7.32</v>
      </c>
      <c r="F161" s="163">
        <f t="shared" si="5"/>
        <v>0.05</v>
      </c>
    </row>
    <row r="162" spans="1:6" x14ac:dyDescent="0.25">
      <c r="A162" s="163" t="s">
        <v>2295</v>
      </c>
      <c r="B162" s="163" t="s">
        <v>1134</v>
      </c>
      <c r="C162" s="163" t="s">
        <v>4769</v>
      </c>
      <c r="D162" s="163">
        <f t="shared" si="4"/>
        <v>1</v>
      </c>
      <c r="E162" s="163">
        <v>7.32</v>
      </c>
      <c r="F162" s="163">
        <f t="shared" si="5"/>
        <v>0.05</v>
      </c>
    </row>
    <row r="163" spans="1:6" x14ac:dyDescent="0.25">
      <c r="A163" s="163" t="s">
        <v>1329</v>
      </c>
      <c r="B163" s="163" t="s">
        <v>1136</v>
      </c>
      <c r="C163" s="163" t="s">
        <v>4769</v>
      </c>
      <c r="D163" s="163">
        <f t="shared" si="4"/>
        <v>5</v>
      </c>
      <c r="E163" s="163">
        <v>36.6</v>
      </c>
      <c r="F163" s="163">
        <f t="shared" si="5"/>
        <v>0.25</v>
      </c>
    </row>
    <row r="164" spans="1:6" x14ac:dyDescent="0.25">
      <c r="A164" s="163" t="s">
        <v>3039</v>
      </c>
      <c r="B164" s="163" t="s">
        <v>1138</v>
      </c>
      <c r="C164" s="163" t="s">
        <v>4769</v>
      </c>
      <c r="D164" s="163">
        <f t="shared" si="4"/>
        <v>4</v>
      </c>
      <c r="E164" s="163">
        <v>29.28</v>
      </c>
      <c r="F164" s="163">
        <f t="shared" si="5"/>
        <v>0.2</v>
      </c>
    </row>
    <row r="165" spans="1:6" x14ac:dyDescent="0.25">
      <c r="A165" s="163" t="s">
        <v>1885</v>
      </c>
      <c r="B165" s="163" t="s">
        <v>1140</v>
      </c>
      <c r="C165" s="163" t="s">
        <v>4769</v>
      </c>
      <c r="D165" s="163">
        <f t="shared" si="4"/>
        <v>5</v>
      </c>
      <c r="E165" s="163">
        <v>36.6</v>
      </c>
      <c r="F165" s="163">
        <f t="shared" si="5"/>
        <v>0.25</v>
      </c>
    </row>
    <row r="166" spans="1:6" x14ac:dyDescent="0.25">
      <c r="A166" s="163" t="s">
        <v>1895</v>
      </c>
      <c r="B166" s="163" t="s">
        <v>1142</v>
      </c>
      <c r="C166" s="163" t="s">
        <v>4769</v>
      </c>
      <c r="D166" s="163">
        <f t="shared" si="4"/>
        <v>8.9999999999999982</v>
      </c>
      <c r="E166" s="163">
        <v>65.88</v>
      </c>
      <c r="F166" s="163">
        <f t="shared" si="5"/>
        <v>0.44999999999999996</v>
      </c>
    </row>
    <row r="167" spans="1:6" x14ac:dyDescent="0.25">
      <c r="A167" s="163" t="s">
        <v>1423</v>
      </c>
      <c r="B167" s="163" t="s">
        <v>1144</v>
      </c>
      <c r="C167" s="163" t="s">
        <v>4769</v>
      </c>
      <c r="D167" s="163">
        <f t="shared" si="4"/>
        <v>4</v>
      </c>
      <c r="E167" s="163">
        <v>29.28</v>
      </c>
      <c r="F167" s="163">
        <f t="shared" si="5"/>
        <v>0.2</v>
      </c>
    </row>
    <row r="168" spans="1:6" x14ac:dyDescent="0.25">
      <c r="A168" s="163" t="s">
        <v>1451</v>
      </c>
      <c r="B168" s="163" t="s">
        <v>1146</v>
      </c>
      <c r="C168" s="163" t="s">
        <v>4769</v>
      </c>
      <c r="D168" s="163">
        <f t="shared" si="4"/>
        <v>1</v>
      </c>
      <c r="E168" s="163">
        <v>7.32</v>
      </c>
      <c r="F168" s="163">
        <f t="shared" si="5"/>
        <v>0.05</v>
      </c>
    </row>
    <row r="169" spans="1:6" x14ac:dyDescent="0.25">
      <c r="A169" s="163" t="s">
        <v>2597</v>
      </c>
      <c r="B169" s="163" t="s">
        <v>1148</v>
      </c>
      <c r="C169" s="163" t="s">
        <v>4769</v>
      </c>
      <c r="D169" s="163">
        <f t="shared" si="4"/>
        <v>3</v>
      </c>
      <c r="E169" s="163">
        <v>21.96</v>
      </c>
      <c r="F169" s="163">
        <f t="shared" si="5"/>
        <v>0.15000000000000002</v>
      </c>
    </row>
    <row r="170" spans="1:6" x14ac:dyDescent="0.25">
      <c r="A170" s="163" t="s">
        <v>1367</v>
      </c>
      <c r="B170" s="163" t="s">
        <v>1150</v>
      </c>
      <c r="C170" s="163" t="s">
        <v>4769</v>
      </c>
      <c r="D170" s="163">
        <f t="shared" si="4"/>
        <v>2</v>
      </c>
      <c r="E170" s="163">
        <v>14.64</v>
      </c>
      <c r="F170" s="163">
        <f t="shared" si="5"/>
        <v>0.1</v>
      </c>
    </row>
    <row r="171" spans="1:6" x14ac:dyDescent="0.25">
      <c r="A171" s="163" t="s">
        <v>833</v>
      </c>
      <c r="B171" s="163" t="s">
        <v>1152</v>
      </c>
      <c r="C171" s="163" t="s">
        <v>4769</v>
      </c>
      <c r="D171" s="163">
        <f t="shared" si="4"/>
        <v>2</v>
      </c>
      <c r="E171" s="163">
        <v>14.64</v>
      </c>
      <c r="F171" s="163">
        <f t="shared" si="5"/>
        <v>0.1</v>
      </c>
    </row>
    <row r="172" spans="1:6" x14ac:dyDescent="0.25">
      <c r="A172" s="163" t="s">
        <v>781</v>
      </c>
      <c r="B172" s="163" t="s">
        <v>1154</v>
      </c>
      <c r="C172" s="163" t="s">
        <v>4769</v>
      </c>
      <c r="D172" s="163">
        <f t="shared" si="4"/>
        <v>4</v>
      </c>
      <c r="E172" s="163">
        <v>29.28</v>
      </c>
      <c r="F172" s="163">
        <f t="shared" si="5"/>
        <v>0.2</v>
      </c>
    </row>
    <row r="173" spans="1:6" x14ac:dyDescent="0.25">
      <c r="A173" s="163" t="s">
        <v>1701</v>
      </c>
      <c r="B173" s="163" t="s">
        <v>1156</v>
      </c>
      <c r="C173" s="163" t="s">
        <v>4769</v>
      </c>
      <c r="D173" s="163">
        <f t="shared" si="4"/>
        <v>1</v>
      </c>
      <c r="E173" s="163">
        <v>7.32</v>
      </c>
      <c r="F173" s="163">
        <f t="shared" si="5"/>
        <v>0.05</v>
      </c>
    </row>
    <row r="174" spans="1:6" x14ac:dyDescent="0.25">
      <c r="A174" s="163" t="s">
        <v>1091</v>
      </c>
      <c r="B174" s="163" t="s">
        <v>1158</v>
      </c>
      <c r="C174" s="163" t="s">
        <v>4769</v>
      </c>
      <c r="D174" s="163">
        <f t="shared" si="4"/>
        <v>8.9999999999999982</v>
      </c>
      <c r="E174" s="163">
        <v>65.88</v>
      </c>
      <c r="F174" s="163">
        <f t="shared" si="5"/>
        <v>0.44999999999999996</v>
      </c>
    </row>
    <row r="175" spans="1:6" x14ac:dyDescent="0.25">
      <c r="A175" s="163" t="s">
        <v>2665</v>
      </c>
      <c r="B175" s="163" t="s">
        <v>1160</v>
      </c>
      <c r="C175" s="163" t="s">
        <v>4769</v>
      </c>
      <c r="D175" s="163">
        <f t="shared" si="4"/>
        <v>3</v>
      </c>
      <c r="E175" s="163">
        <v>21.96</v>
      </c>
      <c r="F175" s="163">
        <f t="shared" si="5"/>
        <v>0.15000000000000002</v>
      </c>
    </row>
    <row r="176" spans="1:6" x14ac:dyDescent="0.25">
      <c r="A176" s="163" t="s">
        <v>1889</v>
      </c>
      <c r="B176" s="163" t="s">
        <v>1162</v>
      </c>
      <c r="C176" s="163" t="s">
        <v>4687</v>
      </c>
      <c r="D176" s="163">
        <f t="shared" si="4"/>
        <v>2</v>
      </c>
      <c r="E176" s="163">
        <v>14.64</v>
      </c>
      <c r="F176" s="163">
        <f t="shared" si="5"/>
        <v>0.1</v>
      </c>
    </row>
    <row r="177" spans="1:6" x14ac:dyDescent="0.25">
      <c r="A177" s="163" t="s">
        <v>1187</v>
      </c>
      <c r="B177" s="163" t="s">
        <v>1164</v>
      </c>
      <c r="C177" s="163" t="s">
        <v>4769</v>
      </c>
      <c r="D177" s="163">
        <f t="shared" si="4"/>
        <v>6</v>
      </c>
      <c r="E177" s="163">
        <v>43.92</v>
      </c>
      <c r="F177" s="163">
        <f t="shared" si="5"/>
        <v>0.30000000000000004</v>
      </c>
    </row>
    <row r="178" spans="1:6" x14ac:dyDescent="0.25">
      <c r="A178" s="163" t="s">
        <v>1301</v>
      </c>
      <c r="B178" s="163" t="s">
        <v>1166</v>
      </c>
      <c r="C178" s="163" t="s">
        <v>4769</v>
      </c>
      <c r="D178" s="163">
        <f t="shared" si="4"/>
        <v>5</v>
      </c>
      <c r="E178" s="163">
        <v>36.6</v>
      </c>
      <c r="F178" s="163">
        <f t="shared" si="5"/>
        <v>0.25</v>
      </c>
    </row>
    <row r="179" spans="1:6" x14ac:dyDescent="0.25">
      <c r="A179" s="163" t="s">
        <v>813</v>
      </c>
      <c r="B179" s="163" t="s">
        <v>1168</v>
      </c>
      <c r="C179" s="163" t="s">
        <v>4769</v>
      </c>
      <c r="D179" s="163">
        <f t="shared" si="4"/>
        <v>6</v>
      </c>
      <c r="E179" s="163">
        <v>43.92</v>
      </c>
      <c r="F179" s="163">
        <f t="shared" si="5"/>
        <v>0.30000000000000004</v>
      </c>
    </row>
    <row r="180" spans="1:6" x14ac:dyDescent="0.25">
      <c r="A180" s="163" t="s">
        <v>2937</v>
      </c>
      <c r="B180" s="163" t="s">
        <v>1170</v>
      </c>
      <c r="C180" s="163" t="s">
        <v>4769</v>
      </c>
      <c r="D180" s="163">
        <f t="shared" si="4"/>
        <v>3</v>
      </c>
      <c r="E180" s="163">
        <v>21.96</v>
      </c>
      <c r="F180" s="163">
        <f t="shared" si="5"/>
        <v>0.15000000000000002</v>
      </c>
    </row>
    <row r="181" spans="1:6" x14ac:dyDescent="0.25">
      <c r="A181" s="163" t="s">
        <v>2321</v>
      </c>
      <c r="B181" s="163" t="s">
        <v>1172</v>
      </c>
      <c r="C181" s="163" t="s">
        <v>4769</v>
      </c>
      <c r="D181" s="163">
        <f t="shared" si="4"/>
        <v>8</v>
      </c>
      <c r="E181" s="163">
        <v>58.56</v>
      </c>
      <c r="F181" s="163">
        <f t="shared" si="5"/>
        <v>0.4</v>
      </c>
    </row>
    <row r="182" spans="1:6" x14ac:dyDescent="0.25">
      <c r="A182" s="163" t="s">
        <v>2853</v>
      </c>
      <c r="B182" s="163" t="s">
        <v>1174</v>
      </c>
      <c r="C182" s="163" t="s">
        <v>4769</v>
      </c>
      <c r="D182" s="163">
        <f t="shared" si="4"/>
        <v>4</v>
      </c>
      <c r="E182" s="163">
        <v>29.28</v>
      </c>
      <c r="F182" s="163">
        <f t="shared" si="5"/>
        <v>0.2</v>
      </c>
    </row>
    <row r="183" spans="1:6" x14ac:dyDescent="0.25">
      <c r="A183" s="163" t="s">
        <v>863</v>
      </c>
      <c r="B183" s="163" t="s">
        <v>1178</v>
      </c>
      <c r="C183" s="163" t="s">
        <v>4769</v>
      </c>
      <c r="D183" s="163">
        <f t="shared" si="4"/>
        <v>2</v>
      </c>
      <c r="E183" s="163">
        <v>14.64</v>
      </c>
      <c r="F183" s="163">
        <f t="shared" si="5"/>
        <v>0.1</v>
      </c>
    </row>
    <row r="184" spans="1:6" x14ac:dyDescent="0.25">
      <c r="A184" s="163" t="s">
        <v>1203</v>
      </c>
      <c r="B184" s="163" t="s">
        <v>1180</v>
      </c>
      <c r="C184" s="163" t="s">
        <v>4769</v>
      </c>
      <c r="D184" s="163">
        <f t="shared" si="4"/>
        <v>5</v>
      </c>
      <c r="E184" s="163">
        <v>36.6</v>
      </c>
      <c r="F184" s="163">
        <f t="shared" si="5"/>
        <v>0.25</v>
      </c>
    </row>
    <row r="185" spans="1:6" x14ac:dyDescent="0.25">
      <c r="A185" s="163" t="s">
        <v>923</v>
      </c>
      <c r="B185" s="163" t="s">
        <v>1180</v>
      </c>
      <c r="C185" s="163" t="s">
        <v>4769</v>
      </c>
      <c r="D185" s="163">
        <f t="shared" si="4"/>
        <v>1</v>
      </c>
      <c r="E185" s="163">
        <v>7.32</v>
      </c>
      <c r="F185" s="163">
        <f t="shared" si="5"/>
        <v>0.05</v>
      </c>
    </row>
    <row r="186" spans="1:6" x14ac:dyDescent="0.25">
      <c r="A186" s="163" t="s">
        <v>2175</v>
      </c>
      <c r="B186" s="163" t="s">
        <v>1182</v>
      </c>
      <c r="C186" s="163" t="s">
        <v>4769</v>
      </c>
      <c r="D186" s="163">
        <f t="shared" si="4"/>
        <v>3</v>
      </c>
      <c r="E186" s="163">
        <v>21.96</v>
      </c>
      <c r="F186" s="163">
        <f t="shared" si="5"/>
        <v>0.15000000000000002</v>
      </c>
    </row>
    <row r="187" spans="1:6" x14ac:dyDescent="0.25">
      <c r="A187" s="163" t="s">
        <v>2053</v>
      </c>
      <c r="B187" s="163" t="s">
        <v>1184</v>
      </c>
      <c r="C187" s="163" t="s">
        <v>4769</v>
      </c>
      <c r="D187" s="163">
        <f t="shared" si="4"/>
        <v>5</v>
      </c>
      <c r="E187" s="163">
        <v>36.6</v>
      </c>
      <c r="F187" s="163">
        <f t="shared" si="5"/>
        <v>0.25</v>
      </c>
    </row>
    <row r="188" spans="1:6" x14ac:dyDescent="0.25">
      <c r="A188" s="163" t="s">
        <v>1485</v>
      </c>
      <c r="B188" s="163" t="s">
        <v>1186</v>
      </c>
      <c r="C188" s="163" t="s">
        <v>4769</v>
      </c>
      <c r="D188" s="163">
        <f t="shared" si="4"/>
        <v>6</v>
      </c>
      <c r="E188" s="163">
        <v>43.92</v>
      </c>
      <c r="F188" s="163">
        <f t="shared" si="5"/>
        <v>0.30000000000000004</v>
      </c>
    </row>
    <row r="189" spans="1:6" x14ac:dyDescent="0.25">
      <c r="A189" s="163" t="s">
        <v>1135</v>
      </c>
      <c r="B189" s="163" t="s">
        <v>1188</v>
      </c>
      <c r="C189" s="163" t="s">
        <v>4769</v>
      </c>
      <c r="D189" s="163">
        <f t="shared" si="4"/>
        <v>4</v>
      </c>
      <c r="E189" s="163">
        <v>29.28</v>
      </c>
      <c r="F189" s="163">
        <f t="shared" si="5"/>
        <v>0.2</v>
      </c>
    </row>
    <row r="190" spans="1:6" x14ac:dyDescent="0.25">
      <c r="A190" s="163" t="s">
        <v>1821</v>
      </c>
      <c r="B190" s="163" t="s">
        <v>1190</v>
      </c>
      <c r="C190" s="163" t="s">
        <v>4769</v>
      </c>
      <c r="D190" s="163">
        <f t="shared" si="4"/>
        <v>7</v>
      </c>
      <c r="E190" s="163">
        <v>51.24</v>
      </c>
      <c r="F190" s="163">
        <f t="shared" si="5"/>
        <v>0.35000000000000003</v>
      </c>
    </row>
    <row r="191" spans="1:6" x14ac:dyDescent="0.25">
      <c r="A191" s="163" t="s">
        <v>2909</v>
      </c>
      <c r="B191" s="163" t="s">
        <v>1192</v>
      </c>
      <c r="C191" s="163" t="s">
        <v>4769</v>
      </c>
      <c r="D191" s="163">
        <f t="shared" si="4"/>
        <v>8.9999999999999982</v>
      </c>
      <c r="E191" s="163">
        <v>65.88</v>
      </c>
      <c r="F191" s="163">
        <f t="shared" si="5"/>
        <v>0.44999999999999996</v>
      </c>
    </row>
    <row r="192" spans="1:6" x14ac:dyDescent="0.25">
      <c r="A192" s="163" t="s">
        <v>2087</v>
      </c>
      <c r="B192" s="163" t="s">
        <v>1196</v>
      </c>
      <c r="C192" s="163" t="s">
        <v>4769</v>
      </c>
      <c r="D192" s="163">
        <f t="shared" si="4"/>
        <v>8.9999999999999982</v>
      </c>
      <c r="E192" s="163">
        <v>65.88</v>
      </c>
      <c r="F192" s="163">
        <f t="shared" si="5"/>
        <v>0.44999999999999996</v>
      </c>
    </row>
    <row r="193" spans="1:6" x14ac:dyDescent="0.25">
      <c r="A193" s="163" t="s">
        <v>2347</v>
      </c>
      <c r="B193" s="163" t="s">
        <v>1198</v>
      </c>
      <c r="C193" s="163" t="s">
        <v>4769</v>
      </c>
      <c r="D193" s="163">
        <f t="shared" si="4"/>
        <v>3</v>
      </c>
      <c r="E193" s="163">
        <v>21.96</v>
      </c>
      <c r="F193" s="163">
        <f t="shared" si="5"/>
        <v>0.15000000000000002</v>
      </c>
    </row>
    <row r="194" spans="1:6" x14ac:dyDescent="0.25">
      <c r="A194" s="163" t="s">
        <v>2639</v>
      </c>
      <c r="B194" s="163" t="s">
        <v>1202</v>
      </c>
      <c r="C194" s="163" t="s">
        <v>4769</v>
      </c>
      <c r="D194" s="163">
        <f t="shared" si="4"/>
        <v>4</v>
      </c>
      <c r="E194" s="163">
        <v>29.28</v>
      </c>
      <c r="F194" s="163">
        <f t="shared" si="5"/>
        <v>0.2</v>
      </c>
    </row>
    <row r="195" spans="1:6" x14ac:dyDescent="0.25">
      <c r="A195" s="163" t="s">
        <v>1341</v>
      </c>
      <c r="B195" s="163" t="s">
        <v>1204</v>
      </c>
      <c r="C195" s="163" t="s">
        <v>4769</v>
      </c>
      <c r="D195" s="163">
        <f t="shared" si="4"/>
        <v>14</v>
      </c>
      <c r="E195" s="163">
        <v>102.48</v>
      </c>
      <c r="F195" s="163">
        <f t="shared" si="5"/>
        <v>0.70000000000000007</v>
      </c>
    </row>
    <row r="196" spans="1:6" x14ac:dyDescent="0.25">
      <c r="A196" s="163" t="s">
        <v>1809</v>
      </c>
      <c r="B196" s="163" t="s">
        <v>1206</v>
      </c>
      <c r="C196" s="163" t="s">
        <v>4769</v>
      </c>
      <c r="D196" s="163">
        <f t="shared" si="4"/>
        <v>2</v>
      </c>
      <c r="E196" s="163">
        <v>14.64</v>
      </c>
      <c r="F196" s="163">
        <f t="shared" si="5"/>
        <v>0.1</v>
      </c>
    </row>
    <row r="197" spans="1:6" x14ac:dyDescent="0.25">
      <c r="A197" s="163" t="s">
        <v>2459</v>
      </c>
      <c r="B197" s="163" t="s">
        <v>1208</v>
      </c>
      <c r="C197" s="163" t="s">
        <v>4769</v>
      </c>
      <c r="D197" s="163">
        <f t="shared" si="4"/>
        <v>8</v>
      </c>
      <c r="E197" s="163">
        <v>58.56</v>
      </c>
      <c r="F197" s="163">
        <f t="shared" si="5"/>
        <v>0.4</v>
      </c>
    </row>
    <row r="198" spans="1:6" x14ac:dyDescent="0.25">
      <c r="A198" s="163" t="s">
        <v>2029</v>
      </c>
      <c r="B198" s="163" t="s">
        <v>1210</v>
      </c>
      <c r="C198" s="163" t="s">
        <v>4769</v>
      </c>
      <c r="D198" s="163">
        <f t="shared" ref="D198:D261" si="6">E198/7.32</f>
        <v>26.000000000000004</v>
      </c>
      <c r="E198" s="163">
        <v>190.32000000000002</v>
      </c>
      <c r="F198" s="163">
        <f t="shared" ref="F198:F261" si="7">D198*0.05</f>
        <v>1.3000000000000003</v>
      </c>
    </row>
    <row r="199" spans="1:6" x14ac:dyDescent="0.25">
      <c r="A199" s="163" t="s">
        <v>2323</v>
      </c>
      <c r="B199" s="163" t="s">
        <v>1212</v>
      </c>
      <c r="C199" s="163" t="s">
        <v>4769</v>
      </c>
      <c r="D199" s="163">
        <f t="shared" si="6"/>
        <v>28</v>
      </c>
      <c r="E199" s="163">
        <v>204.96</v>
      </c>
      <c r="F199" s="163">
        <f t="shared" si="7"/>
        <v>1.4000000000000001</v>
      </c>
    </row>
    <row r="200" spans="1:6" x14ac:dyDescent="0.25">
      <c r="A200" s="163" t="s">
        <v>2503</v>
      </c>
      <c r="B200" s="163" t="s">
        <v>1214</v>
      </c>
      <c r="C200" s="163" t="s">
        <v>4769</v>
      </c>
      <c r="D200" s="163">
        <f t="shared" si="6"/>
        <v>2</v>
      </c>
      <c r="E200" s="163">
        <v>14.64</v>
      </c>
      <c r="F200" s="163">
        <f t="shared" si="7"/>
        <v>0.1</v>
      </c>
    </row>
    <row r="201" spans="1:6" x14ac:dyDescent="0.25">
      <c r="A201" s="163" t="s">
        <v>3001</v>
      </c>
      <c r="B201" s="163" t="s">
        <v>1216</v>
      </c>
      <c r="C201" s="163" t="s">
        <v>4769</v>
      </c>
      <c r="D201" s="163">
        <f t="shared" si="6"/>
        <v>7</v>
      </c>
      <c r="E201" s="163">
        <v>51.24</v>
      </c>
      <c r="F201" s="163">
        <f t="shared" si="7"/>
        <v>0.35000000000000003</v>
      </c>
    </row>
    <row r="202" spans="1:6" x14ac:dyDescent="0.25">
      <c r="A202" s="163" t="s">
        <v>889</v>
      </c>
      <c r="B202" s="163" t="s">
        <v>4775</v>
      </c>
      <c r="C202" s="163" t="s">
        <v>4769</v>
      </c>
      <c r="D202" s="163">
        <f t="shared" si="6"/>
        <v>4</v>
      </c>
      <c r="E202" s="163">
        <v>29.28</v>
      </c>
      <c r="F202" s="163">
        <f t="shared" si="7"/>
        <v>0.2</v>
      </c>
    </row>
    <row r="203" spans="1:6" x14ac:dyDescent="0.25">
      <c r="A203" s="163" t="s">
        <v>1551</v>
      </c>
      <c r="B203" s="163" t="s">
        <v>1218</v>
      </c>
      <c r="C203" s="163" t="s">
        <v>4769</v>
      </c>
      <c r="D203" s="163">
        <f t="shared" si="6"/>
        <v>8</v>
      </c>
      <c r="E203" s="163">
        <v>58.56</v>
      </c>
      <c r="F203" s="163">
        <f t="shared" si="7"/>
        <v>0.4</v>
      </c>
    </row>
    <row r="204" spans="1:6" x14ac:dyDescent="0.25">
      <c r="A204" s="163" t="s">
        <v>3071</v>
      </c>
      <c r="B204" s="163" t="s">
        <v>1220</v>
      </c>
      <c r="C204" s="163" t="s">
        <v>4769</v>
      </c>
      <c r="D204" s="163">
        <f t="shared" si="6"/>
        <v>6</v>
      </c>
      <c r="E204" s="163">
        <v>43.92</v>
      </c>
      <c r="F204" s="163">
        <f t="shared" si="7"/>
        <v>0.30000000000000004</v>
      </c>
    </row>
    <row r="205" spans="1:6" x14ac:dyDescent="0.25">
      <c r="A205" s="163" t="s">
        <v>2841</v>
      </c>
      <c r="B205" s="163" t="s">
        <v>1222</v>
      </c>
      <c r="C205" s="163" t="s">
        <v>4687</v>
      </c>
      <c r="D205" s="163">
        <f t="shared" si="6"/>
        <v>8.9999999999999982</v>
      </c>
      <c r="E205" s="163">
        <v>65.88</v>
      </c>
      <c r="F205" s="163">
        <f t="shared" si="7"/>
        <v>0.44999999999999996</v>
      </c>
    </row>
    <row r="206" spans="1:6" x14ac:dyDescent="0.25">
      <c r="A206" s="163" t="s">
        <v>2943</v>
      </c>
      <c r="B206" s="163" t="s">
        <v>1224</v>
      </c>
      <c r="C206" s="163" t="s">
        <v>4769</v>
      </c>
      <c r="D206" s="163">
        <f t="shared" si="6"/>
        <v>2</v>
      </c>
      <c r="E206" s="163">
        <v>14.64</v>
      </c>
      <c r="F206" s="163">
        <f t="shared" si="7"/>
        <v>0.1</v>
      </c>
    </row>
    <row r="207" spans="1:6" x14ac:dyDescent="0.25">
      <c r="A207" s="163" t="s">
        <v>2895</v>
      </c>
      <c r="B207" s="163" t="s">
        <v>1226</v>
      </c>
      <c r="C207" s="163" t="s">
        <v>4769</v>
      </c>
      <c r="D207" s="163">
        <f t="shared" si="6"/>
        <v>8</v>
      </c>
      <c r="E207" s="163">
        <v>58.56</v>
      </c>
      <c r="F207" s="163">
        <f t="shared" si="7"/>
        <v>0.4</v>
      </c>
    </row>
    <row r="208" spans="1:6" x14ac:dyDescent="0.25">
      <c r="A208" s="163" t="s">
        <v>2753</v>
      </c>
      <c r="B208" s="163" t="s">
        <v>1228</v>
      </c>
      <c r="C208" s="163" t="s">
        <v>4769</v>
      </c>
      <c r="D208" s="163">
        <f t="shared" si="6"/>
        <v>4</v>
      </c>
      <c r="E208" s="163">
        <v>29.28</v>
      </c>
      <c r="F208" s="163">
        <f t="shared" si="7"/>
        <v>0.2</v>
      </c>
    </row>
    <row r="209" spans="1:6" x14ac:dyDescent="0.25">
      <c r="A209" s="163" t="s">
        <v>1083</v>
      </c>
      <c r="B209" s="163" t="s">
        <v>1230</v>
      </c>
      <c r="C209" s="163" t="s">
        <v>4769</v>
      </c>
      <c r="D209" s="163">
        <f t="shared" si="6"/>
        <v>2</v>
      </c>
      <c r="E209" s="163">
        <v>14.64</v>
      </c>
      <c r="F209" s="163">
        <f t="shared" si="7"/>
        <v>0.1</v>
      </c>
    </row>
    <row r="210" spans="1:6" x14ac:dyDescent="0.25">
      <c r="A210" s="163" t="s">
        <v>2405</v>
      </c>
      <c r="B210" s="163" t="s">
        <v>1232</v>
      </c>
      <c r="C210" s="163" t="s">
        <v>4769</v>
      </c>
      <c r="D210" s="163">
        <f t="shared" si="6"/>
        <v>20</v>
      </c>
      <c r="E210" s="163">
        <v>146.4</v>
      </c>
      <c r="F210" s="163">
        <f t="shared" si="7"/>
        <v>1</v>
      </c>
    </row>
    <row r="211" spans="1:6" x14ac:dyDescent="0.25">
      <c r="A211" s="163" t="s">
        <v>2453</v>
      </c>
      <c r="B211" s="163" t="s">
        <v>1234</v>
      </c>
      <c r="C211" s="163" t="s">
        <v>4769</v>
      </c>
      <c r="D211" s="163">
        <f t="shared" si="6"/>
        <v>8.9999999999999982</v>
      </c>
      <c r="E211" s="163">
        <v>65.88</v>
      </c>
      <c r="F211" s="163">
        <f t="shared" si="7"/>
        <v>0.44999999999999996</v>
      </c>
    </row>
    <row r="212" spans="1:6" x14ac:dyDescent="0.25">
      <c r="A212" s="163" t="s">
        <v>2171</v>
      </c>
      <c r="B212" s="163" t="s">
        <v>1236</v>
      </c>
      <c r="C212" s="163" t="s">
        <v>4769</v>
      </c>
      <c r="D212" s="163">
        <f t="shared" si="6"/>
        <v>61.999999999999993</v>
      </c>
      <c r="E212" s="163">
        <v>453.84</v>
      </c>
      <c r="F212" s="163">
        <f t="shared" si="7"/>
        <v>3.0999999999999996</v>
      </c>
    </row>
    <row r="213" spans="1:6" x14ac:dyDescent="0.25">
      <c r="A213" s="163" t="s">
        <v>1833</v>
      </c>
      <c r="B213" s="163" t="s">
        <v>1238</v>
      </c>
      <c r="C213" s="163" t="s">
        <v>4769</v>
      </c>
      <c r="D213" s="163">
        <f t="shared" si="6"/>
        <v>5</v>
      </c>
      <c r="E213" s="163">
        <v>36.6</v>
      </c>
      <c r="F213" s="163">
        <f t="shared" si="7"/>
        <v>0.25</v>
      </c>
    </row>
    <row r="214" spans="1:6" x14ac:dyDescent="0.25">
      <c r="A214" s="163" t="s">
        <v>2855</v>
      </c>
      <c r="B214" s="163" t="s">
        <v>1240</v>
      </c>
      <c r="C214" s="163" t="s">
        <v>4769</v>
      </c>
      <c r="D214" s="163">
        <f t="shared" si="6"/>
        <v>5</v>
      </c>
      <c r="E214" s="163">
        <v>36.6</v>
      </c>
      <c r="F214" s="163">
        <f t="shared" si="7"/>
        <v>0.25</v>
      </c>
    </row>
    <row r="215" spans="1:6" x14ac:dyDescent="0.25">
      <c r="A215" s="163" t="s">
        <v>2299</v>
      </c>
      <c r="B215" s="163" t="s">
        <v>1242</v>
      </c>
      <c r="C215" s="163" t="s">
        <v>4769</v>
      </c>
      <c r="D215" s="163">
        <f t="shared" si="6"/>
        <v>2</v>
      </c>
      <c r="E215" s="163">
        <v>14.64</v>
      </c>
      <c r="F215" s="163">
        <f t="shared" si="7"/>
        <v>0.1</v>
      </c>
    </row>
    <row r="216" spans="1:6" x14ac:dyDescent="0.25">
      <c r="A216" s="163" t="s">
        <v>1727</v>
      </c>
      <c r="B216" s="163" t="s">
        <v>1244</v>
      </c>
      <c r="C216" s="163" t="s">
        <v>4769</v>
      </c>
      <c r="D216" s="163">
        <f t="shared" si="6"/>
        <v>96.000000000000028</v>
      </c>
      <c r="E216" s="163">
        <v>702.72000000000025</v>
      </c>
      <c r="F216" s="163">
        <f t="shared" si="7"/>
        <v>4.8000000000000016</v>
      </c>
    </row>
    <row r="217" spans="1:6" x14ac:dyDescent="0.25">
      <c r="A217" s="163" t="s">
        <v>1989</v>
      </c>
      <c r="B217" s="163" t="s">
        <v>1246</v>
      </c>
      <c r="C217" s="163" t="s">
        <v>4769</v>
      </c>
      <c r="D217" s="163">
        <f t="shared" si="6"/>
        <v>6</v>
      </c>
      <c r="E217" s="163">
        <v>43.92</v>
      </c>
      <c r="F217" s="163">
        <f t="shared" si="7"/>
        <v>0.30000000000000004</v>
      </c>
    </row>
    <row r="218" spans="1:6" x14ac:dyDescent="0.25">
      <c r="A218" s="163" t="s">
        <v>3047</v>
      </c>
      <c r="B218" s="163" t="s">
        <v>1248</v>
      </c>
      <c r="C218" s="163" t="s">
        <v>4769</v>
      </c>
      <c r="D218" s="163">
        <f t="shared" si="6"/>
        <v>4</v>
      </c>
      <c r="E218" s="163">
        <v>29.28</v>
      </c>
      <c r="F218" s="163">
        <f t="shared" si="7"/>
        <v>0.2</v>
      </c>
    </row>
    <row r="219" spans="1:6" x14ac:dyDescent="0.25">
      <c r="A219" s="163" t="s">
        <v>1129</v>
      </c>
      <c r="B219" s="163" t="s">
        <v>1250</v>
      </c>
      <c r="C219" s="163" t="s">
        <v>4769</v>
      </c>
      <c r="D219" s="163">
        <f t="shared" si="6"/>
        <v>8.9999999999999982</v>
      </c>
      <c r="E219" s="163">
        <v>65.88</v>
      </c>
      <c r="F219" s="163">
        <f t="shared" si="7"/>
        <v>0.44999999999999996</v>
      </c>
    </row>
    <row r="220" spans="1:6" x14ac:dyDescent="0.25">
      <c r="A220" s="163" t="s">
        <v>881</v>
      </c>
      <c r="B220" s="163" t="s">
        <v>1254</v>
      </c>
      <c r="C220" s="163" t="s">
        <v>4769</v>
      </c>
      <c r="D220" s="163">
        <f t="shared" si="6"/>
        <v>3</v>
      </c>
      <c r="E220" s="163">
        <v>21.96</v>
      </c>
      <c r="F220" s="163">
        <f t="shared" si="7"/>
        <v>0.15000000000000002</v>
      </c>
    </row>
    <row r="221" spans="1:6" x14ac:dyDescent="0.25">
      <c r="A221" s="163" t="s">
        <v>1479</v>
      </c>
      <c r="B221" s="163" t="s">
        <v>1256</v>
      </c>
      <c r="C221" s="163" t="s">
        <v>4769</v>
      </c>
      <c r="D221" s="163">
        <f t="shared" si="6"/>
        <v>15.000000000000002</v>
      </c>
      <c r="E221" s="163">
        <v>109.80000000000001</v>
      </c>
      <c r="F221" s="163">
        <f t="shared" si="7"/>
        <v>0.75000000000000011</v>
      </c>
    </row>
    <row r="222" spans="1:6" x14ac:dyDescent="0.25">
      <c r="A222" s="163" t="s">
        <v>2885</v>
      </c>
      <c r="B222" s="163" t="s">
        <v>1258</v>
      </c>
      <c r="C222" s="163" t="s">
        <v>4769</v>
      </c>
      <c r="D222" s="163">
        <f t="shared" si="6"/>
        <v>6</v>
      </c>
      <c r="E222" s="163">
        <v>43.92</v>
      </c>
      <c r="F222" s="163">
        <f t="shared" si="7"/>
        <v>0.30000000000000004</v>
      </c>
    </row>
    <row r="223" spans="1:6" x14ac:dyDescent="0.25">
      <c r="A223" s="163" t="s">
        <v>1575</v>
      </c>
      <c r="B223" s="163" t="s">
        <v>1260</v>
      </c>
      <c r="C223" s="163" t="s">
        <v>4769</v>
      </c>
      <c r="D223" s="163">
        <f t="shared" si="6"/>
        <v>5</v>
      </c>
      <c r="E223" s="163">
        <v>36.6</v>
      </c>
      <c r="F223" s="163">
        <f t="shared" si="7"/>
        <v>0.25</v>
      </c>
    </row>
    <row r="224" spans="1:6" x14ac:dyDescent="0.25">
      <c r="A224" s="163" t="s">
        <v>1285</v>
      </c>
      <c r="B224" s="163" t="s">
        <v>1262</v>
      </c>
      <c r="C224" s="163" t="s">
        <v>4769</v>
      </c>
      <c r="D224" s="163">
        <f t="shared" si="6"/>
        <v>8.9999999999999982</v>
      </c>
      <c r="E224" s="163">
        <v>65.88</v>
      </c>
      <c r="F224" s="163">
        <f t="shared" si="7"/>
        <v>0.44999999999999996</v>
      </c>
    </row>
    <row r="225" spans="1:6" x14ac:dyDescent="0.25">
      <c r="A225" s="163" t="s">
        <v>2983</v>
      </c>
      <c r="B225" s="163" t="s">
        <v>1264</v>
      </c>
      <c r="C225" s="163" t="s">
        <v>4769</v>
      </c>
      <c r="D225" s="163">
        <f t="shared" si="6"/>
        <v>7</v>
      </c>
      <c r="E225" s="163">
        <v>51.24</v>
      </c>
      <c r="F225" s="163">
        <f t="shared" si="7"/>
        <v>0.35000000000000003</v>
      </c>
    </row>
    <row r="226" spans="1:6" x14ac:dyDescent="0.25">
      <c r="A226" s="163" t="s">
        <v>2789</v>
      </c>
      <c r="B226" s="163" t="s">
        <v>1266</v>
      </c>
      <c r="C226" s="163" t="s">
        <v>4769</v>
      </c>
      <c r="D226" s="163">
        <f t="shared" si="6"/>
        <v>10</v>
      </c>
      <c r="E226" s="163">
        <v>73.2</v>
      </c>
      <c r="F226" s="163">
        <f t="shared" si="7"/>
        <v>0.5</v>
      </c>
    </row>
    <row r="227" spans="1:6" x14ac:dyDescent="0.25">
      <c r="A227" s="163" t="s">
        <v>1591</v>
      </c>
      <c r="B227" s="163" t="s">
        <v>1274</v>
      </c>
      <c r="C227" s="163" t="s">
        <v>4769</v>
      </c>
      <c r="D227" s="163">
        <f t="shared" si="6"/>
        <v>5</v>
      </c>
      <c r="E227" s="163">
        <v>36.6</v>
      </c>
      <c r="F227" s="163">
        <f t="shared" si="7"/>
        <v>0.25</v>
      </c>
    </row>
    <row r="228" spans="1:6" x14ac:dyDescent="0.25">
      <c r="A228" s="163" t="s">
        <v>2591</v>
      </c>
      <c r="B228" s="163" t="s">
        <v>1276</v>
      </c>
      <c r="C228" s="163" t="s">
        <v>4769</v>
      </c>
      <c r="D228" s="163">
        <f t="shared" si="6"/>
        <v>4</v>
      </c>
      <c r="E228" s="163">
        <v>29.28</v>
      </c>
      <c r="F228" s="163">
        <f t="shared" si="7"/>
        <v>0.2</v>
      </c>
    </row>
    <row r="229" spans="1:6" x14ac:dyDescent="0.25">
      <c r="A229" s="163" t="s">
        <v>4776</v>
      </c>
      <c r="B229" s="163" t="s">
        <v>1278</v>
      </c>
      <c r="C229" s="163" t="s">
        <v>4769</v>
      </c>
      <c r="D229" s="163">
        <f t="shared" si="6"/>
        <v>2</v>
      </c>
      <c r="E229" s="163">
        <v>14.64</v>
      </c>
      <c r="F229" s="163">
        <f t="shared" si="7"/>
        <v>0.1</v>
      </c>
    </row>
    <row r="230" spans="1:6" x14ac:dyDescent="0.25">
      <c r="A230" s="163" t="s">
        <v>3073</v>
      </c>
      <c r="B230" s="163" t="s">
        <v>1280</v>
      </c>
      <c r="C230" s="163" t="s">
        <v>4769</v>
      </c>
      <c r="D230" s="163">
        <f t="shared" si="6"/>
        <v>41.999999999999993</v>
      </c>
      <c r="E230" s="163">
        <v>307.43999999999994</v>
      </c>
      <c r="F230" s="163">
        <f t="shared" si="7"/>
        <v>2.0999999999999996</v>
      </c>
    </row>
    <row r="231" spans="1:6" x14ac:dyDescent="0.25">
      <c r="A231" s="163" t="s">
        <v>1565</v>
      </c>
      <c r="B231" s="163" t="s">
        <v>4777</v>
      </c>
      <c r="C231" s="163" t="s">
        <v>4769</v>
      </c>
      <c r="D231" s="163">
        <f t="shared" si="6"/>
        <v>17</v>
      </c>
      <c r="E231" s="163">
        <v>124.44000000000001</v>
      </c>
      <c r="F231" s="163">
        <f t="shared" si="7"/>
        <v>0.85000000000000009</v>
      </c>
    </row>
    <row r="232" spans="1:6" x14ac:dyDescent="0.25">
      <c r="A232" s="163" t="s">
        <v>1225</v>
      </c>
      <c r="B232" s="163" t="s">
        <v>1284</v>
      </c>
      <c r="C232" s="163" t="s">
        <v>4769</v>
      </c>
      <c r="D232" s="163">
        <f t="shared" si="6"/>
        <v>8</v>
      </c>
      <c r="E232" s="163">
        <v>58.56</v>
      </c>
      <c r="F232" s="163">
        <f t="shared" si="7"/>
        <v>0.4</v>
      </c>
    </row>
    <row r="233" spans="1:6" x14ac:dyDescent="0.25">
      <c r="A233" s="163" t="s">
        <v>1881</v>
      </c>
      <c r="B233" s="163" t="s">
        <v>1286</v>
      </c>
      <c r="C233" s="163" t="s">
        <v>4769</v>
      </c>
      <c r="D233" s="163">
        <f t="shared" si="6"/>
        <v>5</v>
      </c>
      <c r="E233" s="163">
        <v>36.6</v>
      </c>
      <c r="F233" s="163">
        <f t="shared" si="7"/>
        <v>0.25</v>
      </c>
    </row>
    <row r="234" spans="1:6" x14ac:dyDescent="0.25">
      <c r="A234" s="163" t="s">
        <v>1673</v>
      </c>
      <c r="B234" s="163" t="s">
        <v>1288</v>
      </c>
      <c r="C234" s="163" t="s">
        <v>4769</v>
      </c>
      <c r="D234" s="163">
        <f t="shared" si="6"/>
        <v>2</v>
      </c>
      <c r="E234" s="163">
        <v>14.64</v>
      </c>
      <c r="F234" s="163">
        <f t="shared" si="7"/>
        <v>0.1</v>
      </c>
    </row>
    <row r="235" spans="1:6" x14ac:dyDescent="0.25">
      <c r="A235" s="163" t="s">
        <v>3053</v>
      </c>
      <c r="B235" s="163" t="s">
        <v>1290</v>
      </c>
      <c r="C235" s="163" t="s">
        <v>4769</v>
      </c>
      <c r="D235" s="163">
        <f t="shared" si="6"/>
        <v>1</v>
      </c>
      <c r="E235" s="163">
        <v>7.32</v>
      </c>
      <c r="F235" s="163">
        <f t="shared" si="7"/>
        <v>0.05</v>
      </c>
    </row>
    <row r="236" spans="1:6" x14ac:dyDescent="0.25">
      <c r="A236" s="163" t="s">
        <v>1507</v>
      </c>
      <c r="B236" s="163" t="s">
        <v>1294</v>
      </c>
      <c r="C236" s="163" t="s">
        <v>4769</v>
      </c>
      <c r="D236" s="163">
        <f t="shared" si="6"/>
        <v>2</v>
      </c>
      <c r="E236" s="163">
        <v>14.64</v>
      </c>
      <c r="F236" s="163">
        <f t="shared" si="7"/>
        <v>0.1</v>
      </c>
    </row>
    <row r="237" spans="1:6" x14ac:dyDescent="0.25">
      <c r="A237" s="163" t="s">
        <v>1561</v>
      </c>
      <c r="B237" s="163" t="s">
        <v>1296</v>
      </c>
      <c r="C237" s="163" t="s">
        <v>4769</v>
      </c>
      <c r="D237" s="163">
        <f t="shared" si="6"/>
        <v>1</v>
      </c>
      <c r="E237" s="163">
        <v>7.32</v>
      </c>
      <c r="F237" s="163">
        <f t="shared" si="7"/>
        <v>0.05</v>
      </c>
    </row>
    <row r="238" spans="1:6" x14ac:dyDescent="0.25">
      <c r="A238" s="163" t="s">
        <v>2105</v>
      </c>
      <c r="B238" s="163" t="s">
        <v>1300</v>
      </c>
      <c r="C238" s="163" t="s">
        <v>4769</v>
      </c>
      <c r="D238" s="163">
        <f t="shared" si="6"/>
        <v>7</v>
      </c>
      <c r="E238" s="163">
        <v>51.24</v>
      </c>
      <c r="F238" s="163">
        <f t="shared" si="7"/>
        <v>0.35000000000000003</v>
      </c>
    </row>
    <row r="239" spans="1:6" x14ac:dyDescent="0.25">
      <c r="A239" s="163" t="s">
        <v>1719</v>
      </c>
      <c r="B239" s="163" t="s">
        <v>1302</v>
      </c>
      <c r="C239" s="163" t="s">
        <v>4769</v>
      </c>
      <c r="D239" s="163">
        <f t="shared" si="6"/>
        <v>7</v>
      </c>
      <c r="E239" s="163">
        <v>51.24</v>
      </c>
      <c r="F239" s="163">
        <f t="shared" si="7"/>
        <v>0.35000000000000003</v>
      </c>
    </row>
    <row r="240" spans="1:6" x14ac:dyDescent="0.25">
      <c r="A240" s="163" t="s">
        <v>1503</v>
      </c>
      <c r="B240" s="163" t="s">
        <v>1304</v>
      </c>
      <c r="C240" s="163" t="s">
        <v>4769</v>
      </c>
      <c r="D240" s="163">
        <f t="shared" si="6"/>
        <v>1</v>
      </c>
      <c r="E240" s="163">
        <v>7.32</v>
      </c>
      <c r="F240" s="163">
        <f t="shared" si="7"/>
        <v>0.05</v>
      </c>
    </row>
    <row r="241" spans="1:6" x14ac:dyDescent="0.25">
      <c r="A241" s="163" t="s">
        <v>2787</v>
      </c>
      <c r="B241" s="163" t="s">
        <v>1306</v>
      </c>
      <c r="C241" s="163" t="s">
        <v>4769</v>
      </c>
      <c r="D241" s="163">
        <f t="shared" si="6"/>
        <v>143</v>
      </c>
      <c r="E241" s="163">
        <v>1046.76</v>
      </c>
      <c r="F241" s="163">
        <f t="shared" si="7"/>
        <v>7.15</v>
      </c>
    </row>
    <row r="242" spans="1:6" x14ac:dyDescent="0.25">
      <c r="A242" s="163" t="s">
        <v>2035</v>
      </c>
      <c r="B242" s="163" t="s">
        <v>1308</v>
      </c>
      <c r="C242" s="163" t="s">
        <v>4769</v>
      </c>
      <c r="D242" s="163">
        <f t="shared" si="6"/>
        <v>4</v>
      </c>
      <c r="E242" s="163">
        <v>29.28</v>
      </c>
      <c r="F242" s="163">
        <f t="shared" si="7"/>
        <v>0.2</v>
      </c>
    </row>
    <row r="243" spans="1:6" x14ac:dyDescent="0.25">
      <c r="A243" s="163" t="s">
        <v>1597</v>
      </c>
      <c r="B243" s="163" t="s">
        <v>1312</v>
      </c>
      <c r="C243" s="163" t="s">
        <v>4769</v>
      </c>
      <c r="D243" s="163">
        <f t="shared" si="6"/>
        <v>16</v>
      </c>
      <c r="E243" s="163">
        <v>117.12</v>
      </c>
      <c r="F243" s="163">
        <f t="shared" si="7"/>
        <v>0.8</v>
      </c>
    </row>
    <row r="244" spans="1:6" x14ac:dyDescent="0.25">
      <c r="A244" s="163" t="s">
        <v>1247</v>
      </c>
      <c r="B244" s="163" t="s">
        <v>1314</v>
      </c>
      <c r="C244" s="163" t="s">
        <v>4769</v>
      </c>
      <c r="D244" s="163">
        <f t="shared" si="6"/>
        <v>8.9999999999999982</v>
      </c>
      <c r="E244" s="163">
        <v>65.88</v>
      </c>
      <c r="F244" s="163">
        <f t="shared" si="7"/>
        <v>0.44999999999999996</v>
      </c>
    </row>
    <row r="245" spans="1:6" x14ac:dyDescent="0.25">
      <c r="A245" s="163" t="s">
        <v>1133</v>
      </c>
      <c r="B245" s="163" t="s">
        <v>1316</v>
      </c>
      <c r="C245" s="163" t="s">
        <v>4769</v>
      </c>
      <c r="D245" s="163">
        <f t="shared" si="6"/>
        <v>5</v>
      </c>
      <c r="E245" s="163">
        <v>36.6</v>
      </c>
      <c r="F245" s="163">
        <f t="shared" si="7"/>
        <v>0.25</v>
      </c>
    </row>
    <row r="246" spans="1:6" x14ac:dyDescent="0.25">
      <c r="A246" s="163" t="s">
        <v>1127</v>
      </c>
      <c r="B246" s="163" t="s">
        <v>1318</v>
      </c>
      <c r="C246" s="163" t="s">
        <v>4769</v>
      </c>
      <c r="D246" s="163">
        <f t="shared" si="6"/>
        <v>1</v>
      </c>
      <c r="E246" s="163">
        <v>7.32</v>
      </c>
      <c r="F246" s="163">
        <f t="shared" si="7"/>
        <v>0.05</v>
      </c>
    </row>
    <row r="247" spans="1:6" x14ac:dyDescent="0.25">
      <c r="A247" s="163" t="s">
        <v>1257</v>
      </c>
      <c r="B247" s="163" t="s">
        <v>1320</v>
      </c>
      <c r="C247" s="163" t="s">
        <v>4769</v>
      </c>
      <c r="D247" s="163">
        <f t="shared" si="6"/>
        <v>3</v>
      </c>
      <c r="E247" s="163">
        <v>21.96</v>
      </c>
      <c r="F247" s="163">
        <f t="shared" si="7"/>
        <v>0.15000000000000002</v>
      </c>
    </row>
    <row r="248" spans="1:6" x14ac:dyDescent="0.25">
      <c r="A248" s="163" t="s">
        <v>2365</v>
      </c>
      <c r="B248" s="163" t="s">
        <v>1322</v>
      </c>
      <c r="C248" s="163" t="s">
        <v>4769</v>
      </c>
      <c r="D248" s="163">
        <f t="shared" si="6"/>
        <v>3</v>
      </c>
      <c r="E248" s="163">
        <v>21.96</v>
      </c>
      <c r="F248" s="163">
        <f t="shared" si="7"/>
        <v>0.15000000000000002</v>
      </c>
    </row>
    <row r="249" spans="1:6" x14ac:dyDescent="0.25">
      <c r="A249" s="163" t="s">
        <v>1209</v>
      </c>
      <c r="B249" s="163" t="s">
        <v>1324</v>
      </c>
      <c r="C249" s="163" t="s">
        <v>4769</v>
      </c>
      <c r="D249" s="163">
        <f t="shared" si="6"/>
        <v>4</v>
      </c>
      <c r="E249" s="163">
        <v>29.28</v>
      </c>
      <c r="F249" s="163">
        <f t="shared" si="7"/>
        <v>0.2</v>
      </c>
    </row>
    <row r="250" spans="1:6" x14ac:dyDescent="0.25">
      <c r="A250" s="163" t="s">
        <v>1669</v>
      </c>
      <c r="B250" s="163" t="s">
        <v>1326</v>
      </c>
      <c r="C250" s="163" t="s">
        <v>4769</v>
      </c>
      <c r="D250" s="163">
        <f t="shared" si="6"/>
        <v>10</v>
      </c>
      <c r="E250" s="163">
        <v>73.2</v>
      </c>
      <c r="F250" s="163">
        <f t="shared" si="7"/>
        <v>0.5</v>
      </c>
    </row>
    <row r="251" spans="1:6" x14ac:dyDescent="0.25">
      <c r="A251" s="163" t="s">
        <v>1315</v>
      </c>
      <c r="B251" s="163" t="s">
        <v>1328</v>
      </c>
      <c r="C251" s="163" t="s">
        <v>4769</v>
      </c>
      <c r="D251" s="163">
        <f t="shared" si="6"/>
        <v>2</v>
      </c>
      <c r="E251" s="163">
        <v>14.64</v>
      </c>
      <c r="F251" s="163">
        <f t="shared" si="7"/>
        <v>0.1</v>
      </c>
    </row>
    <row r="252" spans="1:6" x14ac:dyDescent="0.25">
      <c r="A252" s="163" t="s">
        <v>1715</v>
      </c>
      <c r="B252" s="163" t="s">
        <v>1330</v>
      </c>
      <c r="C252" s="163" t="s">
        <v>4769</v>
      </c>
      <c r="D252" s="163">
        <f t="shared" si="6"/>
        <v>3</v>
      </c>
      <c r="E252" s="163">
        <v>21.96</v>
      </c>
      <c r="F252" s="163">
        <f t="shared" si="7"/>
        <v>0.15000000000000002</v>
      </c>
    </row>
    <row r="253" spans="1:6" x14ac:dyDescent="0.25">
      <c r="A253" s="163" t="s">
        <v>2469</v>
      </c>
      <c r="B253" s="163" t="s">
        <v>1332</v>
      </c>
      <c r="C253" s="163" t="s">
        <v>4769</v>
      </c>
      <c r="D253" s="163">
        <f t="shared" si="6"/>
        <v>3</v>
      </c>
      <c r="E253" s="163">
        <v>21.96</v>
      </c>
      <c r="F253" s="163">
        <f t="shared" si="7"/>
        <v>0.15000000000000002</v>
      </c>
    </row>
    <row r="254" spans="1:6" x14ac:dyDescent="0.25">
      <c r="A254" s="163" t="s">
        <v>1089</v>
      </c>
      <c r="B254" s="163" t="s">
        <v>1334</v>
      </c>
      <c r="C254" s="163" t="s">
        <v>4769</v>
      </c>
      <c r="D254" s="163">
        <f t="shared" si="6"/>
        <v>6</v>
      </c>
      <c r="E254" s="163">
        <v>43.92</v>
      </c>
      <c r="F254" s="163">
        <f t="shared" si="7"/>
        <v>0.30000000000000004</v>
      </c>
    </row>
    <row r="255" spans="1:6" x14ac:dyDescent="0.25">
      <c r="A255" s="163" t="s">
        <v>1437</v>
      </c>
      <c r="B255" s="163" t="s">
        <v>1342</v>
      </c>
      <c r="C255" s="163" t="s">
        <v>4769</v>
      </c>
      <c r="D255" s="163">
        <f t="shared" si="6"/>
        <v>8.9999999999999982</v>
      </c>
      <c r="E255" s="163">
        <v>65.88</v>
      </c>
      <c r="F255" s="163">
        <f t="shared" si="7"/>
        <v>0.44999999999999996</v>
      </c>
    </row>
    <row r="256" spans="1:6" x14ac:dyDescent="0.25">
      <c r="A256" s="163" t="s">
        <v>843</v>
      </c>
      <c r="B256" s="163" t="s">
        <v>1344</v>
      </c>
      <c r="C256" s="163" t="s">
        <v>4769</v>
      </c>
      <c r="D256" s="163">
        <f t="shared" si="6"/>
        <v>4</v>
      </c>
      <c r="E256" s="163">
        <v>29.28</v>
      </c>
      <c r="F256" s="163">
        <f t="shared" si="7"/>
        <v>0.2</v>
      </c>
    </row>
    <row r="257" spans="1:6" x14ac:dyDescent="0.25">
      <c r="A257" s="163" t="s">
        <v>829</v>
      </c>
      <c r="B257" s="163" t="s">
        <v>1346</v>
      </c>
      <c r="C257" s="163" t="s">
        <v>4769</v>
      </c>
      <c r="D257" s="163">
        <f t="shared" si="6"/>
        <v>26.999999999999996</v>
      </c>
      <c r="E257" s="163">
        <v>197.64</v>
      </c>
      <c r="F257" s="163">
        <f t="shared" si="7"/>
        <v>1.3499999999999999</v>
      </c>
    </row>
    <row r="258" spans="1:6" x14ac:dyDescent="0.25">
      <c r="A258" s="163" t="s">
        <v>1475</v>
      </c>
      <c r="B258" s="163" t="s">
        <v>1348</v>
      </c>
      <c r="C258" s="163" t="s">
        <v>4769</v>
      </c>
      <c r="D258" s="163">
        <f t="shared" si="6"/>
        <v>1</v>
      </c>
      <c r="E258" s="163">
        <v>7.32</v>
      </c>
      <c r="F258" s="163">
        <f t="shared" si="7"/>
        <v>0.05</v>
      </c>
    </row>
    <row r="259" spans="1:6" x14ac:dyDescent="0.25">
      <c r="A259" s="163" t="s">
        <v>2049</v>
      </c>
      <c r="B259" s="163" t="s">
        <v>1352</v>
      </c>
      <c r="C259" s="163" t="s">
        <v>4769</v>
      </c>
      <c r="D259" s="163">
        <f t="shared" si="6"/>
        <v>12.999999999999998</v>
      </c>
      <c r="E259" s="163">
        <v>95.16</v>
      </c>
      <c r="F259" s="163">
        <f t="shared" si="7"/>
        <v>0.64999999999999991</v>
      </c>
    </row>
    <row r="260" spans="1:6" x14ac:dyDescent="0.25">
      <c r="A260" s="163" t="s">
        <v>2231</v>
      </c>
      <c r="B260" s="163" t="s">
        <v>1354</v>
      </c>
      <c r="C260" s="163" t="s">
        <v>4769</v>
      </c>
      <c r="D260" s="163">
        <f t="shared" si="6"/>
        <v>1</v>
      </c>
      <c r="E260" s="163">
        <v>7.32</v>
      </c>
      <c r="F260" s="163">
        <f t="shared" si="7"/>
        <v>0.05</v>
      </c>
    </row>
    <row r="261" spans="1:6" x14ac:dyDescent="0.25">
      <c r="A261" s="163" t="s">
        <v>1331</v>
      </c>
      <c r="B261" s="163" t="s">
        <v>1358</v>
      </c>
      <c r="C261" s="163" t="s">
        <v>4769</v>
      </c>
      <c r="D261" s="163">
        <f t="shared" si="6"/>
        <v>1</v>
      </c>
      <c r="E261" s="163">
        <v>7.32</v>
      </c>
      <c r="F261" s="163">
        <f t="shared" si="7"/>
        <v>0.05</v>
      </c>
    </row>
    <row r="262" spans="1:6" x14ac:dyDescent="0.25">
      <c r="A262" s="163" t="s">
        <v>2533</v>
      </c>
      <c r="B262" s="163" t="s">
        <v>1360</v>
      </c>
      <c r="C262" s="163" t="s">
        <v>4769</v>
      </c>
      <c r="D262" s="163">
        <f t="shared" ref="D262:D325" si="8">E262/7.32</f>
        <v>5</v>
      </c>
      <c r="E262" s="163">
        <v>36.6</v>
      </c>
      <c r="F262" s="163">
        <f t="shared" ref="F262:F325" si="9">D262*0.05</f>
        <v>0.25</v>
      </c>
    </row>
    <row r="263" spans="1:6" x14ac:dyDescent="0.25">
      <c r="A263" s="163" t="s">
        <v>879</v>
      </c>
      <c r="B263" s="163" t="s">
        <v>1362</v>
      </c>
      <c r="C263" s="163" t="s">
        <v>4769</v>
      </c>
      <c r="D263" s="163">
        <f t="shared" si="8"/>
        <v>12</v>
      </c>
      <c r="E263" s="163">
        <v>87.84</v>
      </c>
      <c r="F263" s="163">
        <f t="shared" si="9"/>
        <v>0.60000000000000009</v>
      </c>
    </row>
    <row r="264" spans="1:6" x14ac:dyDescent="0.25">
      <c r="A264" s="163" t="s">
        <v>2393</v>
      </c>
      <c r="B264" s="163" t="s">
        <v>1364</v>
      </c>
      <c r="C264" s="163" t="s">
        <v>4769</v>
      </c>
      <c r="D264" s="163">
        <f t="shared" si="8"/>
        <v>2</v>
      </c>
      <c r="E264" s="163">
        <v>14.64</v>
      </c>
      <c r="F264" s="163">
        <f t="shared" si="9"/>
        <v>0.1</v>
      </c>
    </row>
    <row r="265" spans="1:6" x14ac:dyDescent="0.25">
      <c r="A265" s="163" t="s">
        <v>1915</v>
      </c>
      <c r="B265" s="163" t="s">
        <v>1366</v>
      </c>
      <c r="C265" s="163" t="s">
        <v>4687</v>
      </c>
      <c r="D265" s="163">
        <f t="shared" si="8"/>
        <v>52.999999999999993</v>
      </c>
      <c r="E265" s="163">
        <v>387.96</v>
      </c>
      <c r="F265" s="163">
        <f t="shared" si="9"/>
        <v>2.65</v>
      </c>
    </row>
    <row r="266" spans="1:6" x14ac:dyDescent="0.25">
      <c r="A266" s="163" t="s">
        <v>2047</v>
      </c>
      <c r="B266" s="163" t="s">
        <v>1368</v>
      </c>
      <c r="C266" s="163" t="s">
        <v>4769</v>
      </c>
      <c r="D266" s="163">
        <f t="shared" si="8"/>
        <v>13.999999999999998</v>
      </c>
      <c r="E266" s="163">
        <v>102.47999999999999</v>
      </c>
      <c r="F266" s="163">
        <f t="shared" si="9"/>
        <v>0.7</v>
      </c>
    </row>
    <row r="267" spans="1:6" x14ac:dyDescent="0.25">
      <c r="A267" s="163" t="s">
        <v>1953</v>
      </c>
      <c r="B267" s="163" t="s">
        <v>1370</v>
      </c>
      <c r="C267" s="163" t="s">
        <v>4769</v>
      </c>
      <c r="D267" s="163">
        <f t="shared" si="8"/>
        <v>1</v>
      </c>
      <c r="E267" s="163">
        <v>7.32</v>
      </c>
      <c r="F267" s="163">
        <f t="shared" si="9"/>
        <v>0.05</v>
      </c>
    </row>
    <row r="268" spans="1:6" x14ac:dyDescent="0.25">
      <c r="A268" s="163" t="s">
        <v>2523</v>
      </c>
      <c r="B268" s="163" t="s">
        <v>1372</v>
      </c>
      <c r="C268" s="163" t="s">
        <v>4769</v>
      </c>
      <c r="D268" s="163">
        <f t="shared" si="8"/>
        <v>2</v>
      </c>
      <c r="E268" s="163">
        <v>14.64</v>
      </c>
      <c r="F268" s="163">
        <f t="shared" si="9"/>
        <v>0.1</v>
      </c>
    </row>
    <row r="269" spans="1:6" x14ac:dyDescent="0.25">
      <c r="A269" s="163" t="s">
        <v>1377</v>
      </c>
      <c r="B269" s="163" t="s">
        <v>1374</v>
      </c>
      <c r="C269" s="163" t="s">
        <v>4769</v>
      </c>
      <c r="D269" s="163">
        <f t="shared" si="8"/>
        <v>5</v>
      </c>
      <c r="E269" s="163">
        <v>36.6</v>
      </c>
      <c r="F269" s="163">
        <f t="shared" si="9"/>
        <v>0.25</v>
      </c>
    </row>
    <row r="270" spans="1:6" x14ac:dyDescent="0.25">
      <c r="A270" s="163" t="s">
        <v>1529</v>
      </c>
      <c r="B270" s="163" t="s">
        <v>1376</v>
      </c>
      <c r="C270" s="163" t="s">
        <v>4687</v>
      </c>
      <c r="D270" s="163">
        <f t="shared" si="8"/>
        <v>2</v>
      </c>
      <c r="E270" s="163">
        <v>14.64</v>
      </c>
      <c r="F270" s="163">
        <f t="shared" si="9"/>
        <v>0.1</v>
      </c>
    </row>
    <row r="271" spans="1:6" x14ac:dyDescent="0.25">
      <c r="A271" s="163" t="s">
        <v>927</v>
      </c>
      <c r="B271" s="163" t="s">
        <v>1378</v>
      </c>
      <c r="C271" s="163" t="s">
        <v>4769</v>
      </c>
      <c r="D271" s="163">
        <f t="shared" si="8"/>
        <v>7</v>
      </c>
      <c r="E271" s="163">
        <v>51.24</v>
      </c>
      <c r="F271" s="163">
        <f t="shared" si="9"/>
        <v>0.35000000000000003</v>
      </c>
    </row>
    <row r="272" spans="1:6" x14ac:dyDescent="0.25">
      <c r="A272" s="163" t="s">
        <v>1937</v>
      </c>
      <c r="B272" s="163" t="s">
        <v>1380</v>
      </c>
      <c r="C272" s="163" t="s">
        <v>4769</v>
      </c>
      <c r="D272" s="163">
        <f t="shared" si="8"/>
        <v>1</v>
      </c>
      <c r="E272" s="163">
        <v>7.32</v>
      </c>
      <c r="F272" s="163">
        <f t="shared" si="9"/>
        <v>0.05</v>
      </c>
    </row>
    <row r="273" spans="1:6" x14ac:dyDescent="0.25">
      <c r="A273" s="163" t="s">
        <v>2947</v>
      </c>
      <c r="B273" s="163" t="s">
        <v>1384</v>
      </c>
      <c r="C273" s="163" t="s">
        <v>4687</v>
      </c>
      <c r="D273" s="163">
        <f t="shared" si="8"/>
        <v>1</v>
      </c>
      <c r="E273" s="163">
        <v>7.32</v>
      </c>
      <c r="F273" s="163">
        <f t="shared" si="9"/>
        <v>0.05</v>
      </c>
    </row>
    <row r="274" spans="1:6" x14ac:dyDescent="0.25">
      <c r="A274" s="163" t="s">
        <v>1369</v>
      </c>
      <c r="B274" s="163" t="s">
        <v>1386</v>
      </c>
      <c r="C274" s="163" t="s">
        <v>4769</v>
      </c>
      <c r="D274" s="163">
        <f t="shared" si="8"/>
        <v>5</v>
      </c>
      <c r="E274" s="163">
        <v>36.6</v>
      </c>
      <c r="F274" s="163">
        <f t="shared" si="9"/>
        <v>0.25</v>
      </c>
    </row>
    <row r="275" spans="1:6" x14ac:dyDescent="0.25">
      <c r="A275" s="163" t="s">
        <v>855</v>
      </c>
      <c r="B275" s="163" t="s">
        <v>1388</v>
      </c>
      <c r="C275" s="163" t="s">
        <v>4769</v>
      </c>
      <c r="D275" s="163">
        <f t="shared" si="8"/>
        <v>14</v>
      </c>
      <c r="E275" s="163">
        <v>102.48</v>
      </c>
      <c r="F275" s="163">
        <f t="shared" si="9"/>
        <v>0.70000000000000007</v>
      </c>
    </row>
    <row r="276" spans="1:6" x14ac:dyDescent="0.25">
      <c r="A276" s="163" t="s">
        <v>2941</v>
      </c>
      <c r="B276" s="163" t="s">
        <v>1390</v>
      </c>
      <c r="C276" s="163" t="s">
        <v>4769</v>
      </c>
      <c r="D276" s="163">
        <f t="shared" si="8"/>
        <v>29.000000000000004</v>
      </c>
      <c r="E276" s="163">
        <v>212.28000000000003</v>
      </c>
      <c r="F276" s="163">
        <f t="shared" si="9"/>
        <v>1.4500000000000002</v>
      </c>
    </row>
    <row r="277" spans="1:6" x14ac:dyDescent="0.25">
      <c r="A277" s="163" t="s">
        <v>975</v>
      </c>
      <c r="B277" s="163" t="s">
        <v>1394</v>
      </c>
      <c r="C277" s="163" t="s">
        <v>4769</v>
      </c>
      <c r="D277" s="163">
        <f t="shared" si="8"/>
        <v>3</v>
      </c>
      <c r="E277" s="163">
        <v>21.96</v>
      </c>
      <c r="F277" s="163">
        <f t="shared" si="9"/>
        <v>0.15000000000000002</v>
      </c>
    </row>
    <row r="278" spans="1:6" x14ac:dyDescent="0.25">
      <c r="A278" s="163" t="s">
        <v>2215</v>
      </c>
      <c r="B278" s="163" t="s">
        <v>1396</v>
      </c>
      <c r="C278" s="163" t="s">
        <v>4769</v>
      </c>
      <c r="D278" s="163">
        <f t="shared" si="8"/>
        <v>6</v>
      </c>
      <c r="E278" s="163">
        <v>43.92</v>
      </c>
      <c r="F278" s="163">
        <f t="shared" si="9"/>
        <v>0.30000000000000004</v>
      </c>
    </row>
    <row r="279" spans="1:6" x14ac:dyDescent="0.25">
      <c r="A279" s="163" t="s">
        <v>2207</v>
      </c>
      <c r="B279" s="163" t="s">
        <v>1398</v>
      </c>
      <c r="C279" s="163" t="s">
        <v>4769</v>
      </c>
      <c r="D279" s="163">
        <f t="shared" si="8"/>
        <v>5</v>
      </c>
      <c r="E279" s="163">
        <v>36.6</v>
      </c>
      <c r="F279" s="163">
        <f t="shared" si="9"/>
        <v>0.25</v>
      </c>
    </row>
    <row r="280" spans="1:6" x14ac:dyDescent="0.25">
      <c r="A280" s="163" t="s">
        <v>2235</v>
      </c>
      <c r="B280" s="163" t="s">
        <v>1400</v>
      </c>
      <c r="C280" s="163" t="s">
        <v>4769</v>
      </c>
      <c r="D280" s="163">
        <f t="shared" si="8"/>
        <v>4</v>
      </c>
      <c r="E280" s="163">
        <v>29.28</v>
      </c>
      <c r="F280" s="163">
        <f t="shared" si="9"/>
        <v>0.2</v>
      </c>
    </row>
    <row r="281" spans="1:6" x14ac:dyDescent="0.25">
      <c r="A281" s="163" t="s">
        <v>2447</v>
      </c>
      <c r="B281" s="163" t="s">
        <v>1402</v>
      </c>
      <c r="C281" s="163" t="s">
        <v>4769</v>
      </c>
      <c r="D281" s="163">
        <f t="shared" si="8"/>
        <v>15.000000000000002</v>
      </c>
      <c r="E281" s="163">
        <v>109.80000000000001</v>
      </c>
      <c r="F281" s="163">
        <f t="shared" si="9"/>
        <v>0.75000000000000011</v>
      </c>
    </row>
    <row r="282" spans="1:6" x14ac:dyDescent="0.25">
      <c r="A282" s="163" t="s">
        <v>1145</v>
      </c>
      <c r="B282" s="163" t="s">
        <v>1404</v>
      </c>
      <c r="C282" s="163" t="s">
        <v>4769</v>
      </c>
      <c r="D282" s="163">
        <f t="shared" si="8"/>
        <v>1</v>
      </c>
      <c r="E282" s="163">
        <v>7.32</v>
      </c>
      <c r="F282" s="163">
        <f t="shared" si="9"/>
        <v>0.05</v>
      </c>
    </row>
    <row r="283" spans="1:6" x14ac:dyDescent="0.25">
      <c r="A283" s="163" t="s">
        <v>2241</v>
      </c>
      <c r="B283" s="163" t="s">
        <v>1406</v>
      </c>
      <c r="C283" s="163" t="s">
        <v>4769</v>
      </c>
      <c r="D283" s="163">
        <f t="shared" si="8"/>
        <v>3</v>
      </c>
      <c r="E283" s="163">
        <v>21.96</v>
      </c>
      <c r="F283" s="163">
        <f t="shared" si="9"/>
        <v>0.15000000000000002</v>
      </c>
    </row>
    <row r="284" spans="1:6" x14ac:dyDescent="0.25">
      <c r="A284" s="163" t="s">
        <v>2737</v>
      </c>
      <c r="B284" s="163" t="s">
        <v>1408</v>
      </c>
      <c r="C284" s="163" t="s">
        <v>4769</v>
      </c>
      <c r="D284" s="163">
        <f t="shared" si="8"/>
        <v>8</v>
      </c>
      <c r="E284" s="163">
        <v>58.56</v>
      </c>
      <c r="F284" s="163">
        <f t="shared" si="9"/>
        <v>0.4</v>
      </c>
    </row>
    <row r="285" spans="1:6" x14ac:dyDescent="0.25">
      <c r="A285" s="163" t="s">
        <v>1493</v>
      </c>
      <c r="B285" s="163" t="s">
        <v>1410</v>
      </c>
      <c r="C285" s="163" t="s">
        <v>4769</v>
      </c>
      <c r="D285" s="163">
        <f t="shared" si="8"/>
        <v>3</v>
      </c>
      <c r="E285" s="163">
        <v>21.96</v>
      </c>
      <c r="F285" s="163">
        <f t="shared" si="9"/>
        <v>0.15000000000000002</v>
      </c>
    </row>
    <row r="286" spans="1:6" x14ac:dyDescent="0.25">
      <c r="A286" s="163" t="s">
        <v>1497</v>
      </c>
      <c r="B286" s="163" t="s">
        <v>1412</v>
      </c>
      <c r="C286" s="163" t="s">
        <v>4769</v>
      </c>
      <c r="D286" s="163">
        <f t="shared" si="8"/>
        <v>10</v>
      </c>
      <c r="E286" s="163">
        <v>73.2</v>
      </c>
      <c r="F286" s="163">
        <f t="shared" si="9"/>
        <v>0.5</v>
      </c>
    </row>
    <row r="287" spans="1:6" x14ac:dyDescent="0.25">
      <c r="A287" s="163" t="s">
        <v>887</v>
      </c>
      <c r="B287" s="163" t="s">
        <v>1414</v>
      </c>
      <c r="C287" s="163" t="s">
        <v>4769</v>
      </c>
      <c r="D287" s="163">
        <f t="shared" si="8"/>
        <v>1</v>
      </c>
      <c r="E287" s="163">
        <v>7.32</v>
      </c>
      <c r="F287" s="163">
        <f t="shared" si="9"/>
        <v>0.05</v>
      </c>
    </row>
    <row r="288" spans="1:6" x14ac:dyDescent="0.25">
      <c r="A288" s="163" t="s">
        <v>2939</v>
      </c>
      <c r="B288" s="163" t="s">
        <v>1420</v>
      </c>
      <c r="C288" s="163" t="s">
        <v>4769</v>
      </c>
      <c r="D288" s="163">
        <f t="shared" si="8"/>
        <v>6</v>
      </c>
      <c r="E288" s="163">
        <v>43.92</v>
      </c>
      <c r="F288" s="163">
        <f t="shared" si="9"/>
        <v>0.30000000000000004</v>
      </c>
    </row>
    <row r="289" spans="1:6" x14ac:dyDescent="0.25">
      <c r="A289" s="163" t="s">
        <v>1179</v>
      </c>
      <c r="B289" s="163" t="s">
        <v>1424</v>
      </c>
      <c r="C289" s="163" t="s">
        <v>4769</v>
      </c>
      <c r="D289" s="163">
        <f t="shared" si="8"/>
        <v>7</v>
      </c>
      <c r="E289" s="163">
        <v>51.24</v>
      </c>
      <c r="F289" s="163">
        <f t="shared" si="9"/>
        <v>0.35000000000000003</v>
      </c>
    </row>
    <row r="290" spans="1:6" x14ac:dyDescent="0.25">
      <c r="A290" s="163" t="s">
        <v>2011</v>
      </c>
      <c r="B290" s="163" t="s">
        <v>1426</v>
      </c>
      <c r="C290" s="163" t="s">
        <v>4769</v>
      </c>
      <c r="D290" s="163">
        <f t="shared" si="8"/>
        <v>3</v>
      </c>
      <c r="E290" s="163">
        <v>21.96</v>
      </c>
      <c r="F290" s="163">
        <f t="shared" si="9"/>
        <v>0.15000000000000002</v>
      </c>
    </row>
    <row r="291" spans="1:6" x14ac:dyDescent="0.25">
      <c r="A291" s="163" t="s">
        <v>1869</v>
      </c>
      <c r="B291" s="163" t="s">
        <v>1428</v>
      </c>
      <c r="C291" s="163" t="s">
        <v>4769</v>
      </c>
      <c r="D291" s="163">
        <f t="shared" si="8"/>
        <v>1</v>
      </c>
      <c r="E291" s="163">
        <v>7.32</v>
      </c>
      <c r="F291" s="163">
        <f t="shared" si="9"/>
        <v>0.05</v>
      </c>
    </row>
    <row r="292" spans="1:6" x14ac:dyDescent="0.25">
      <c r="A292" s="163" t="s">
        <v>799</v>
      </c>
      <c r="B292" s="163" t="s">
        <v>1432</v>
      </c>
      <c r="C292" s="163" t="s">
        <v>4769</v>
      </c>
      <c r="D292" s="163">
        <f t="shared" si="8"/>
        <v>4</v>
      </c>
      <c r="E292" s="163">
        <v>29.28</v>
      </c>
      <c r="F292" s="163">
        <f t="shared" si="9"/>
        <v>0.2</v>
      </c>
    </row>
    <row r="293" spans="1:6" x14ac:dyDescent="0.25">
      <c r="A293" s="163" t="s">
        <v>2107</v>
      </c>
      <c r="B293" s="163" t="s">
        <v>1436</v>
      </c>
      <c r="C293" s="163" t="s">
        <v>4769</v>
      </c>
      <c r="D293" s="163">
        <f t="shared" si="8"/>
        <v>1</v>
      </c>
      <c r="E293" s="163">
        <v>7.32</v>
      </c>
      <c r="F293" s="163">
        <f t="shared" si="9"/>
        <v>0.05</v>
      </c>
    </row>
    <row r="294" spans="1:6" x14ac:dyDescent="0.25">
      <c r="A294" s="163" t="s">
        <v>1249</v>
      </c>
      <c r="B294" s="163" t="s">
        <v>1438</v>
      </c>
      <c r="C294" s="163" t="s">
        <v>4769</v>
      </c>
      <c r="D294" s="163">
        <f t="shared" si="8"/>
        <v>11.000000000000002</v>
      </c>
      <c r="E294" s="163">
        <v>80.52000000000001</v>
      </c>
      <c r="F294" s="163">
        <f t="shared" si="9"/>
        <v>0.55000000000000016</v>
      </c>
    </row>
    <row r="295" spans="1:6" x14ac:dyDescent="0.25">
      <c r="A295" s="163" t="s">
        <v>1563</v>
      </c>
      <c r="B295" s="163" t="s">
        <v>1440</v>
      </c>
      <c r="C295" s="163" t="s">
        <v>4769</v>
      </c>
      <c r="D295" s="163">
        <f t="shared" si="8"/>
        <v>5</v>
      </c>
      <c r="E295" s="163">
        <v>36.6</v>
      </c>
      <c r="F295" s="163">
        <f t="shared" si="9"/>
        <v>0.25</v>
      </c>
    </row>
    <row r="296" spans="1:6" x14ac:dyDescent="0.25">
      <c r="A296" s="163" t="s">
        <v>2531</v>
      </c>
      <c r="B296" s="163" t="s">
        <v>1442</v>
      </c>
      <c r="C296" s="163" t="s">
        <v>4769</v>
      </c>
      <c r="D296" s="163">
        <f t="shared" si="8"/>
        <v>4</v>
      </c>
      <c r="E296" s="163">
        <v>29.28</v>
      </c>
      <c r="F296" s="163">
        <f t="shared" si="9"/>
        <v>0.2</v>
      </c>
    </row>
    <row r="297" spans="1:6" x14ac:dyDescent="0.25">
      <c r="A297" s="163" t="s">
        <v>2799</v>
      </c>
      <c r="B297" s="163" t="s">
        <v>4778</v>
      </c>
      <c r="C297" s="163" t="s">
        <v>4769</v>
      </c>
      <c r="D297" s="163">
        <f t="shared" si="8"/>
        <v>3</v>
      </c>
      <c r="E297" s="163">
        <v>21.96</v>
      </c>
      <c r="F297" s="163">
        <f t="shared" si="9"/>
        <v>0.15000000000000002</v>
      </c>
    </row>
    <row r="298" spans="1:6" x14ac:dyDescent="0.25">
      <c r="A298" s="163" t="s">
        <v>1467</v>
      </c>
      <c r="B298" s="163" t="s">
        <v>1446</v>
      </c>
      <c r="C298" s="163" t="s">
        <v>4769</v>
      </c>
      <c r="D298" s="163">
        <f t="shared" si="8"/>
        <v>8.9999999999999982</v>
      </c>
      <c r="E298" s="163">
        <v>65.88</v>
      </c>
      <c r="F298" s="163">
        <f t="shared" si="9"/>
        <v>0.44999999999999996</v>
      </c>
    </row>
    <row r="299" spans="1:6" x14ac:dyDescent="0.25">
      <c r="A299" s="163" t="s">
        <v>2463</v>
      </c>
      <c r="B299" s="163" t="s">
        <v>1448</v>
      </c>
      <c r="C299" s="163" t="s">
        <v>4769</v>
      </c>
      <c r="D299" s="163">
        <f t="shared" si="8"/>
        <v>1</v>
      </c>
      <c r="E299" s="163">
        <v>7.32</v>
      </c>
      <c r="F299" s="163">
        <f t="shared" si="9"/>
        <v>0.05</v>
      </c>
    </row>
    <row r="300" spans="1:6" x14ac:dyDescent="0.25">
      <c r="A300" s="163" t="s">
        <v>1911</v>
      </c>
      <c r="B300" s="163" t="s">
        <v>1450</v>
      </c>
      <c r="C300" s="163" t="s">
        <v>4769</v>
      </c>
      <c r="D300" s="163">
        <f t="shared" si="8"/>
        <v>9.9999999999999982</v>
      </c>
      <c r="E300" s="163">
        <v>73.199999999999989</v>
      </c>
      <c r="F300" s="163">
        <f t="shared" si="9"/>
        <v>0.49999999999999994</v>
      </c>
    </row>
    <row r="301" spans="1:6" x14ac:dyDescent="0.25">
      <c r="A301" s="163" t="s">
        <v>1517</v>
      </c>
      <c r="B301" s="163" t="s">
        <v>1452</v>
      </c>
      <c r="C301" s="163" t="s">
        <v>4769</v>
      </c>
      <c r="D301" s="163">
        <f t="shared" si="8"/>
        <v>15.000000000000002</v>
      </c>
      <c r="E301" s="163">
        <v>109.80000000000001</v>
      </c>
      <c r="F301" s="163">
        <f t="shared" si="9"/>
        <v>0.75000000000000011</v>
      </c>
    </row>
    <row r="302" spans="1:6" x14ac:dyDescent="0.25">
      <c r="A302" s="163" t="s">
        <v>2901</v>
      </c>
      <c r="B302" s="163" t="s">
        <v>1454</v>
      </c>
      <c r="C302" s="163" t="s">
        <v>4769</v>
      </c>
      <c r="D302" s="163">
        <f t="shared" si="8"/>
        <v>10.999999999999998</v>
      </c>
      <c r="E302" s="163">
        <v>80.52</v>
      </c>
      <c r="F302" s="163">
        <f t="shared" si="9"/>
        <v>0.54999999999999993</v>
      </c>
    </row>
    <row r="303" spans="1:6" x14ac:dyDescent="0.25">
      <c r="A303" s="163" t="s">
        <v>1461</v>
      </c>
      <c r="B303" s="163" t="s">
        <v>1456</v>
      </c>
      <c r="C303" s="163" t="s">
        <v>4769</v>
      </c>
      <c r="D303" s="163">
        <f t="shared" si="8"/>
        <v>1</v>
      </c>
      <c r="E303" s="163">
        <v>7.32</v>
      </c>
      <c r="F303" s="163">
        <f t="shared" si="9"/>
        <v>0.05</v>
      </c>
    </row>
    <row r="304" spans="1:6" x14ac:dyDescent="0.25">
      <c r="A304" s="163" t="s">
        <v>2165</v>
      </c>
      <c r="B304" s="163" t="s">
        <v>1458</v>
      </c>
      <c r="C304" s="163" t="s">
        <v>4769</v>
      </c>
      <c r="D304" s="163">
        <f t="shared" si="8"/>
        <v>2</v>
      </c>
      <c r="E304" s="163">
        <v>14.64</v>
      </c>
      <c r="F304" s="163">
        <f t="shared" si="9"/>
        <v>0.1</v>
      </c>
    </row>
    <row r="305" spans="1:6" x14ac:dyDescent="0.25">
      <c r="A305" s="163" t="s">
        <v>1279</v>
      </c>
      <c r="B305" s="163" t="s">
        <v>1460</v>
      </c>
      <c r="C305" s="163" t="s">
        <v>4769</v>
      </c>
      <c r="D305" s="163">
        <f t="shared" si="8"/>
        <v>6</v>
      </c>
      <c r="E305" s="163">
        <v>43.92</v>
      </c>
      <c r="F305" s="163">
        <f t="shared" si="9"/>
        <v>0.30000000000000004</v>
      </c>
    </row>
    <row r="306" spans="1:6" x14ac:dyDescent="0.25">
      <c r="A306" s="163" t="s">
        <v>2903</v>
      </c>
      <c r="B306" s="163" t="s">
        <v>1462</v>
      </c>
      <c r="C306" s="163" t="s">
        <v>4769</v>
      </c>
      <c r="D306" s="163">
        <f t="shared" si="8"/>
        <v>29.999999999999993</v>
      </c>
      <c r="E306" s="163">
        <v>219.59999999999997</v>
      </c>
      <c r="F306" s="163">
        <f t="shared" si="9"/>
        <v>1.4999999999999998</v>
      </c>
    </row>
    <row r="307" spans="1:6" x14ac:dyDescent="0.25">
      <c r="A307" s="163" t="s">
        <v>2903</v>
      </c>
      <c r="B307" s="163" t="s">
        <v>1464</v>
      </c>
      <c r="C307" s="163" t="s">
        <v>4769</v>
      </c>
      <c r="D307" s="163">
        <f t="shared" si="8"/>
        <v>5</v>
      </c>
      <c r="E307" s="163">
        <v>36.6</v>
      </c>
      <c r="F307" s="163">
        <f t="shared" si="9"/>
        <v>0.25</v>
      </c>
    </row>
    <row r="308" spans="1:6" x14ac:dyDescent="0.25">
      <c r="A308" s="163" t="s">
        <v>1991</v>
      </c>
      <c r="B308" s="163" t="s">
        <v>1466</v>
      </c>
      <c r="C308" s="163" t="s">
        <v>4769</v>
      </c>
      <c r="D308" s="163">
        <f t="shared" si="8"/>
        <v>2</v>
      </c>
      <c r="E308" s="163">
        <v>14.64</v>
      </c>
      <c r="F308" s="163">
        <f t="shared" si="9"/>
        <v>0.1</v>
      </c>
    </row>
    <row r="309" spans="1:6" x14ac:dyDescent="0.25">
      <c r="A309" s="163" t="s">
        <v>2847</v>
      </c>
      <c r="B309" s="163" t="s">
        <v>1468</v>
      </c>
      <c r="C309" s="163" t="s">
        <v>4769</v>
      </c>
      <c r="D309" s="163">
        <f t="shared" si="8"/>
        <v>7</v>
      </c>
      <c r="E309" s="163">
        <v>51.24</v>
      </c>
      <c r="F309" s="163">
        <f t="shared" si="9"/>
        <v>0.35000000000000003</v>
      </c>
    </row>
    <row r="310" spans="1:6" x14ac:dyDescent="0.25">
      <c r="A310" s="163" t="s">
        <v>1469</v>
      </c>
      <c r="B310" s="163" t="s">
        <v>1470</v>
      </c>
      <c r="C310" s="163" t="s">
        <v>4769</v>
      </c>
      <c r="D310" s="163">
        <f t="shared" si="8"/>
        <v>43.999999999999993</v>
      </c>
      <c r="E310" s="163">
        <v>322.08</v>
      </c>
      <c r="F310" s="163">
        <f t="shared" si="9"/>
        <v>2.1999999999999997</v>
      </c>
    </row>
    <row r="311" spans="1:6" x14ac:dyDescent="0.25">
      <c r="A311" s="163" t="s">
        <v>2863</v>
      </c>
      <c r="B311" s="163" t="s">
        <v>1474</v>
      </c>
      <c r="C311" s="163" t="s">
        <v>4769</v>
      </c>
      <c r="D311" s="163">
        <f t="shared" si="8"/>
        <v>10</v>
      </c>
      <c r="E311" s="163">
        <v>73.2</v>
      </c>
      <c r="F311" s="163">
        <f t="shared" si="9"/>
        <v>0.5</v>
      </c>
    </row>
    <row r="312" spans="1:6" x14ac:dyDescent="0.25">
      <c r="A312" s="163" t="s">
        <v>2467</v>
      </c>
      <c r="B312" s="163" t="s">
        <v>1476</v>
      </c>
      <c r="C312" s="163" t="s">
        <v>4769</v>
      </c>
      <c r="D312" s="163">
        <f t="shared" si="8"/>
        <v>5</v>
      </c>
      <c r="E312" s="163">
        <v>36.6</v>
      </c>
      <c r="F312" s="163">
        <f t="shared" si="9"/>
        <v>0.25</v>
      </c>
    </row>
    <row r="313" spans="1:6" x14ac:dyDescent="0.25">
      <c r="A313" s="163" t="s">
        <v>921</v>
      </c>
      <c r="B313" s="163" t="s">
        <v>1480</v>
      </c>
      <c r="C313" s="163" t="s">
        <v>4769</v>
      </c>
      <c r="D313" s="163">
        <f t="shared" si="8"/>
        <v>6</v>
      </c>
      <c r="E313" s="163">
        <v>43.92</v>
      </c>
      <c r="F313" s="163">
        <f t="shared" si="9"/>
        <v>0.30000000000000004</v>
      </c>
    </row>
    <row r="314" spans="1:6" x14ac:dyDescent="0.25">
      <c r="A314" s="163" t="s">
        <v>2289</v>
      </c>
      <c r="B314" s="163" t="s">
        <v>1484</v>
      </c>
      <c r="C314" s="163" t="s">
        <v>4769</v>
      </c>
      <c r="D314" s="163">
        <f t="shared" si="8"/>
        <v>6</v>
      </c>
      <c r="E314" s="163">
        <v>43.92</v>
      </c>
      <c r="F314" s="163">
        <f t="shared" si="9"/>
        <v>0.30000000000000004</v>
      </c>
    </row>
    <row r="315" spans="1:6" x14ac:dyDescent="0.25">
      <c r="A315" s="163" t="s">
        <v>2615</v>
      </c>
      <c r="B315" s="163" t="s">
        <v>1486</v>
      </c>
      <c r="C315" s="163" t="s">
        <v>4685</v>
      </c>
      <c r="D315" s="163">
        <f t="shared" si="8"/>
        <v>1</v>
      </c>
      <c r="E315" s="163">
        <v>7.32</v>
      </c>
      <c r="F315" s="163">
        <f t="shared" si="9"/>
        <v>0.05</v>
      </c>
    </row>
    <row r="316" spans="1:6" x14ac:dyDescent="0.25">
      <c r="A316" s="163" t="s">
        <v>2271</v>
      </c>
      <c r="B316" s="163" t="s">
        <v>1488</v>
      </c>
      <c r="C316" s="163" t="s">
        <v>4769</v>
      </c>
      <c r="D316" s="163">
        <f t="shared" si="8"/>
        <v>7</v>
      </c>
      <c r="E316" s="163">
        <v>51.24</v>
      </c>
      <c r="F316" s="163">
        <f t="shared" si="9"/>
        <v>0.35000000000000003</v>
      </c>
    </row>
    <row r="317" spans="1:6" x14ac:dyDescent="0.25">
      <c r="A317" s="163" t="s">
        <v>1823</v>
      </c>
      <c r="B317" s="163" t="s">
        <v>1490</v>
      </c>
      <c r="C317" s="163" t="s">
        <v>4769</v>
      </c>
      <c r="D317" s="163">
        <f t="shared" si="8"/>
        <v>8.9999999999999982</v>
      </c>
      <c r="E317" s="163">
        <v>65.88</v>
      </c>
      <c r="F317" s="163">
        <f t="shared" si="9"/>
        <v>0.44999999999999996</v>
      </c>
    </row>
    <row r="318" spans="1:6" x14ac:dyDescent="0.25">
      <c r="A318" s="163" t="s">
        <v>2009</v>
      </c>
      <c r="B318" s="163" t="s">
        <v>1492</v>
      </c>
      <c r="C318" s="163" t="s">
        <v>4769</v>
      </c>
      <c r="D318" s="163">
        <f t="shared" si="8"/>
        <v>8.9999999999999982</v>
      </c>
      <c r="E318" s="163">
        <v>65.88</v>
      </c>
      <c r="F318" s="163">
        <f t="shared" si="9"/>
        <v>0.44999999999999996</v>
      </c>
    </row>
    <row r="319" spans="1:6" x14ac:dyDescent="0.25">
      <c r="A319" s="163" t="s">
        <v>1459</v>
      </c>
      <c r="B319" s="163" t="s">
        <v>1494</v>
      </c>
      <c r="C319" s="163" t="s">
        <v>4769</v>
      </c>
      <c r="D319" s="163">
        <f t="shared" si="8"/>
        <v>5</v>
      </c>
      <c r="E319" s="163">
        <v>36.6</v>
      </c>
      <c r="F319" s="163">
        <f t="shared" si="9"/>
        <v>0.25</v>
      </c>
    </row>
    <row r="320" spans="1:6" x14ac:dyDescent="0.25">
      <c r="A320" s="163" t="s">
        <v>2883</v>
      </c>
      <c r="B320" s="163" t="s">
        <v>1496</v>
      </c>
      <c r="C320" s="163" t="s">
        <v>4769</v>
      </c>
      <c r="D320" s="163">
        <f t="shared" si="8"/>
        <v>4</v>
      </c>
      <c r="E320" s="163">
        <v>29.28</v>
      </c>
      <c r="F320" s="163">
        <f t="shared" si="9"/>
        <v>0.2</v>
      </c>
    </row>
    <row r="321" spans="1:6" x14ac:dyDescent="0.25">
      <c r="A321" s="163" t="s">
        <v>2129</v>
      </c>
      <c r="B321" s="163" t="s">
        <v>1498</v>
      </c>
      <c r="C321" s="163" t="s">
        <v>4769</v>
      </c>
      <c r="D321" s="163">
        <f t="shared" si="8"/>
        <v>5</v>
      </c>
      <c r="E321" s="163">
        <v>36.6</v>
      </c>
      <c r="F321" s="163">
        <f t="shared" si="9"/>
        <v>0.25</v>
      </c>
    </row>
    <row r="322" spans="1:6" x14ac:dyDescent="0.25">
      <c r="A322" s="163" t="s">
        <v>883</v>
      </c>
      <c r="B322" s="163" t="s">
        <v>1500</v>
      </c>
      <c r="C322" s="163" t="s">
        <v>4769</v>
      </c>
      <c r="D322" s="163">
        <f t="shared" si="8"/>
        <v>6</v>
      </c>
      <c r="E322" s="163">
        <v>43.92</v>
      </c>
      <c r="F322" s="163">
        <f t="shared" si="9"/>
        <v>0.30000000000000004</v>
      </c>
    </row>
    <row r="323" spans="1:6" x14ac:dyDescent="0.25">
      <c r="A323" s="163" t="s">
        <v>2521</v>
      </c>
      <c r="B323" s="163" t="s">
        <v>1504</v>
      </c>
      <c r="C323" s="163" t="s">
        <v>4769</v>
      </c>
      <c r="D323" s="163">
        <f t="shared" si="8"/>
        <v>1</v>
      </c>
      <c r="E323" s="163">
        <v>7.32</v>
      </c>
      <c r="F323" s="163">
        <f t="shared" si="9"/>
        <v>0.05</v>
      </c>
    </row>
    <row r="324" spans="1:6" x14ac:dyDescent="0.25">
      <c r="A324" s="163" t="s">
        <v>1781</v>
      </c>
      <c r="B324" s="163" t="s">
        <v>1506</v>
      </c>
      <c r="C324" s="163" t="s">
        <v>4769</v>
      </c>
      <c r="D324" s="163">
        <f t="shared" si="8"/>
        <v>1</v>
      </c>
      <c r="E324" s="163">
        <v>7.32</v>
      </c>
      <c r="F324" s="163">
        <f t="shared" si="9"/>
        <v>0.05</v>
      </c>
    </row>
    <row r="325" spans="1:6" x14ac:dyDescent="0.25">
      <c r="A325" s="163" t="s">
        <v>2077</v>
      </c>
      <c r="B325" s="163" t="s">
        <v>1508</v>
      </c>
      <c r="C325" s="163" t="s">
        <v>4769</v>
      </c>
      <c r="D325" s="163">
        <f t="shared" si="8"/>
        <v>2</v>
      </c>
      <c r="E325" s="163">
        <v>14.64</v>
      </c>
      <c r="F325" s="163">
        <f t="shared" si="9"/>
        <v>0.1</v>
      </c>
    </row>
    <row r="326" spans="1:6" x14ac:dyDescent="0.25">
      <c r="A326" s="163" t="s">
        <v>1483</v>
      </c>
      <c r="B326" s="163" t="s">
        <v>1510</v>
      </c>
      <c r="C326" s="163" t="s">
        <v>4769</v>
      </c>
      <c r="D326" s="163">
        <f t="shared" ref="D326:D389" si="10">E326/7.32</f>
        <v>8</v>
      </c>
      <c r="E326" s="163">
        <v>58.56</v>
      </c>
      <c r="F326" s="163">
        <f t="shared" ref="F326:F389" si="11">D326*0.05</f>
        <v>0.4</v>
      </c>
    </row>
    <row r="327" spans="1:6" x14ac:dyDescent="0.25">
      <c r="A327" s="163" t="s">
        <v>2395</v>
      </c>
      <c r="B327" s="163" t="s">
        <v>1512</v>
      </c>
      <c r="C327" s="163" t="s">
        <v>4769</v>
      </c>
      <c r="D327" s="163">
        <f t="shared" si="10"/>
        <v>20</v>
      </c>
      <c r="E327" s="163">
        <v>146.4</v>
      </c>
      <c r="F327" s="163">
        <f t="shared" si="11"/>
        <v>1</v>
      </c>
    </row>
    <row r="328" spans="1:6" x14ac:dyDescent="0.25">
      <c r="A328" s="163" t="s">
        <v>1949</v>
      </c>
      <c r="B328" s="163" t="s">
        <v>1514</v>
      </c>
      <c r="C328" s="163" t="s">
        <v>4769</v>
      </c>
      <c r="D328" s="163">
        <f t="shared" si="10"/>
        <v>11.000000000000002</v>
      </c>
      <c r="E328" s="163">
        <v>80.52000000000001</v>
      </c>
      <c r="F328" s="163">
        <f t="shared" si="11"/>
        <v>0.55000000000000016</v>
      </c>
    </row>
    <row r="329" spans="1:6" x14ac:dyDescent="0.25">
      <c r="A329" s="163" t="s">
        <v>1387</v>
      </c>
      <c r="B329" s="163" t="s">
        <v>1516</v>
      </c>
      <c r="C329" s="163" t="s">
        <v>4769</v>
      </c>
      <c r="D329" s="163">
        <f t="shared" si="10"/>
        <v>20.999999999999996</v>
      </c>
      <c r="E329" s="163">
        <v>153.71999999999997</v>
      </c>
      <c r="F329" s="163">
        <f t="shared" si="11"/>
        <v>1.0499999999999998</v>
      </c>
    </row>
    <row r="330" spans="1:6" x14ac:dyDescent="0.25">
      <c r="A330" s="163" t="s">
        <v>4779</v>
      </c>
      <c r="B330" s="163" t="s">
        <v>1518</v>
      </c>
      <c r="C330" s="163" t="s">
        <v>4769</v>
      </c>
      <c r="D330" s="163">
        <f t="shared" si="10"/>
        <v>8.9999999999999982</v>
      </c>
      <c r="E330" s="163">
        <v>65.88</v>
      </c>
      <c r="F330" s="163">
        <f t="shared" si="11"/>
        <v>0.44999999999999996</v>
      </c>
    </row>
    <row r="331" spans="1:6" x14ac:dyDescent="0.25">
      <c r="A331" s="163" t="s">
        <v>2497</v>
      </c>
      <c r="B331" s="163" t="s">
        <v>1520</v>
      </c>
      <c r="C331" s="163" t="s">
        <v>4769</v>
      </c>
      <c r="D331" s="163">
        <f t="shared" si="10"/>
        <v>16.999999999999996</v>
      </c>
      <c r="E331" s="163">
        <v>124.43999999999998</v>
      </c>
      <c r="F331" s="163">
        <f t="shared" si="11"/>
        <v>0.84999999999999987</v>
      </c>
    </row>
    <row r="332" spans="1:6" x14ac:dyDescent="0.25">
      <c r="A332" s="163" t="s">
        <v>1457</v>
      </c>
      <c r="B332" s="163" t="s">
        <v>1522</v>
      </c>
      <c r="C332" s="163" t="s">
        <v>4769</v>
      </c>
      <c r="D332" s="163">
        <f t="shared" si="10"/>
        <v>3</v>
      </c>
      <c r="E332" s="163">
        <v>21.96</v>
      </c>
      <c r="F332" s="163">
        <f t="shared" si="11"/>
        <v>0.15000000000000002</v>
      </c>
    </row>
    <row r="333" spans="1:6" x14ac:dyDescent="0.25">
      <c r="A333" s="163" t="s">
        <v>779</v>
      </c>
      <c r="B333" s="163" t="s">
        <v>1524</v>
      </c>
      <c r="C333" s="163" t="s">
        <v>4769</v>
      </c>
      <c r="D333" s="163">
        <f t="shared" si="10"/>
        <v>3</v>
      </c>
      <c r="E333" s="163">
        <v>21.96</v>
      </c>
      <c r="F333" s="163">
        <f t="shared" si="11"/>
        <v>0.15000000000000002</v>
      </c>
    </row>
    <row r="334" spans="1:6" x14ac:dyDescent="0.25">
      <c r="A334" s="163" t="s">
        <v>2535</v>
      </c>
      <c r="B334" s="163" t="s">
        <v>1526</v>
      </c>
      <c r="C334" s="163" t="s">
        <v>4769</v>
      </c>
      <c r="D334" s="163">
        <f t="shared" si="10"/>
        <v>7</v>
      </c>
      <c r="E334" s="163">
        <v>51.24</v>
      </c>
      <c r="F334" s="163">
        <f t="shared" si="11"/>
        <v>0.35000000000000003</v>
      </c>
    </row>
    <row r="335" spans="1:6" x14ac:dyDescent="0.25">
      <c r="A335" s="163" t="s">
        <v>827</v>
      </c>
      <c r="B335" s="163" t="s">
        <v>1528</v>
      </c>
      <c r="C335" s="163" t="s">
        <v>4769</v>
      </c>
      <c r="D335" s="163">
        <f t="shared" si="10"/>
        <v>3</v>
      </c>
      <c r="E335" s="163">
        <v>21.96</v>
      </c>
      <c r="F335" s="163">
        <f t="shared" si="11"/>
        <v>0.15000000000000002</v>
      </c>
    </row>
    <row r="336" spans="1:6" x14ac:dyDescent="0.25">
      <c r="A336" s="163" t="s">
        <v>3057</v>
      </c>
      <c r="B336" s="163" t="s">
        <v>1530</v>
      </c>
      <c r="C336" s="163" t="s">
        <v>4769</v>
      </c>
      <c r="D336" s="163">
        <f t="shared" si="10"/>
        <v>1</v>
      </c>
      <c r="E336" s="163">
        <v>7.32</v>
      </c>
      <c r="F336" s="163">
        <f t="shared" si="11"/>
        <v>0.05</v>
      </c>
    </row>
    <row r="337" spans="1:6" x14ac:dyDescent="0.25">
      <c r="A337" s="163" t="s">
        <v>2457</v>
      </c>
      <c r="B337" s="163" t="s">
        <v>1532</v>
      </c>
      <c r="C337" s="163" t="s">
        <v>4769</v>
      </c>
      <c r="D337" s="163">
        <f t="shared" si="10"/>
        <v>3</v>
      </c>
      <c r="E337" s="163">
        <v>21.96</v>
      </c>
      <c r="F337" s="163">
        <f t="shared" si="11"/>
        <v>0.15000000000000002</v>
      </c>
    </row>
    <row r="338" spans="1:6" x14ac:dyDescent="0.25">
      <c r="A338" s="163" t="s">
        <v>2757</v>
      </c>
      <c r="B338" s="163" t="s">
        <v>1534</v>
      </c>
      <c r="C338" s="163" t="s">
        <v>4769</v>
      </c>
      <c r="D338" s="163">
        <f t="shared" si="10"/>
        <v>17.999999999999996</v>
      </c>
      <c r="E338" s="163">
        <v>131.76</v>
      </c>
      <c r="F338" s="163">
        <f t="shared" si="11"/>
        <v>0.89999999999999991</v>
      </c>
    </row>
    <row r="339" spans="1:6" x14ac:dyDescent="0.25">
      <c r="A339" s="163" t="s">
        <v>1919</v>
      </c>
      <c r="B339" s="163" t="s">
        <v>1536</v>
      </c>
      <c r="C339" s="163" t="s">
        <v>4769</v>
      </c>
      <c r="D339" s="163">
        <f t="shared" si="10"/>
        <v>4</v>
      </c>
      <c r="E339" s="163">
        <v>29.28</v>
      </c>
      <c r="F339" s="163">
        <f t="shared" si="11"/>
        <v>0.2</v>
      </c>
    </row>
    <row r="340" spans="1:6" x14ac:dyDescent="0.25">
      <c r="A340" s="163" t="s">
        <v>1907</v>
      </c>
      <c r="B340" s="163" t="s">
        <v>1538</v>
      </c>
      <c r="C340" s="163" t="s">
        <v>4769</v>
      </c>
      <c r="D340" s="163">
        <f t="shared" si="10"/>
        <v>4</v>
      </c>
      <c r="E340" s="163">
        <v>29.28</v>
      </c>
      <c r="F340" s="163">
        <f t="shared" si="11"/>
        <v>0.2</v>
      </c>
    </row>
    <row r="341" spans="1:6" x14ac:dyDescent="0.25">
      <c r="A341" s="163" t="s">
        <v>1263</v>
      </c>
      <c r="B341" s="163" t="s">
        <v>1540</v>
      </c>
      <c r="C341" s="163" t="s">
        <v>4687</v>
      </c>
      <c r="D341" s="163">
        <f t="shared" si="10"/>
        <v>6</v>
      </c>
      <c r="E341" s="163">
        <v>43.92</v>
      </c>
      <c r="F341" s="163">
        <f t="shared" si="11"/>
        <v>0.30000000000000004</v>
      </c>
    </row>
    <row r="342" spans="1:6" x14ac:dyDescent="0.25">
      <c r="A342" s="163" t="s">
        <v>1541</v>
      </c>
      <c r="B342" s="163" t="s">
        <v>1542</v>
      </c>
      <c r="C342" s="163" t="s">
        <v>4769</v>
      </c>
      <c r="D342" s="163">
        <f t="shared" si="10"/>
        <v>46</v>
      </c>
      <c r="E342" s="163">
        <v>336.72</v>
      </c>
      <c r="F342" s="163">
        <f t="shared" si="11"/>
        <v>2.3000000000000003</v>
      </c>
    </row>
    <row r="343" spans="1:6" x14ac:dyDescent="0.25">
      <c r="A343" s="163" t="s">
        <v>2997</v>
      </c>
      <c r="B343" s="163" t="s">
        <v>1544</v>
      </c>
      <c r="C343" s="163" t="s">
        <v>4769</v>
      </c>
      <c r="D343" s="163">
        <f t="shared" si="10"/>
        <v>4</v>
      </c>
      <c r="E343" s="163">
        <v>29.28</v>
      </c>
      <c r="F343" s="163">
        <f t="shared" si="11"/>
        <v>0.2</v>
      </c>
    </row>
    <row r="344" spans="1:6" x14ac:dyDescent="0.25">
      <c r="A344" s="163" t="s">
        <v>1531</v>
      </c>
      <c r="B344" s="163" t="s">
        <v>1546</v>
      </c>
      <c r="C344" s="163" t="s">
        <v>4769</v>
      </c>
      <c r="D344" s="163">
        <f t="shared" si="10"/>
        <v>21.999999999999996</v>
      </c>
      <c r="E344" s="163">
        <v>161.04</v>
      </c>
      <c r="F344" s="163">
        <f t="shared" si="11"/>
        <v>1.0999999999999999</v>
      </c>
    </row>
    <row r="345" spans="1:6" x14ac:dyDescent="0.25">
      <c r="A345" s="163" t="s">
        <v>1321</v>
      </c>
      <c r="B345" s="163" t="s">
        <v>1548</v>
      </c>
      <c r="C345" s="163" t="s">
        <v>4769</v>
      </c>
      <c r="D345" s="163">
        <f t="shared" si="10"/>
        <v>3</v>
      </c>
      <c r="E345" s="163">
        <v>21.96</v>
      </c>
      <c r="F345" s="163">
        <f t="shared" si="11"/>
        <v>0.15000000000000002</v>
      </c>
    </row>
    <row r="346" spans="1:6" x14ac:dyDescent="0.25">
      <c r="A346" s="163" t="s">
        <v>1165</v>
      </c>
      <c r="B346" s="163" t="s">
        <v>1550</v>
      </c>
      <c r="C346" s="163" t="s">
        <v>4769</v>
      </c>
      <c r="D346" s="163">
        <f t="shared" si="10"/>
        <v>6</v>
      </c>
      <c r="E346" s="163">
        <v>43.92</v>
      </c>
      <c r="F346" s="163">
        <f t="shared" si="11"/>
        <v>0.30000000000000004</v>
      </c>
    </row>
    <row r="347" spans="1:6" x14ac:dyDescent="0.25">
      <c r="A347" s="163" t="s">
        <v>787</v>
      </c>
      <c r="B347" s="163" t="s">
        <v>1552</v>
      </c>
      <c r="C347" s="163" t="s">
        <v>4769</v>
      </c>
      <c r="D347" s="163">
        <f t="shared" si="10"/>
        <v>4</v>
      </c>
      <c r="E347" s="163">
        <v>29.28</v>
      </c>
      <c r="F347" s="163">
        <f t="shared" si="11"/>
        <v>0.2</v>
      </c>
    </row>
    <row r="348" spans="1:6" x14ac:dyDescent="0.25">
      <c r="A348" s="163" t="s">
        <v>3065</v>
      </c>
      <c r="B348" s="163" t="s">
        <v>1554</v>
      </c>
      <c r="C348" s="163" t="s">
        <v>4769</v>
      </c>
      <c r="D348" s="163">
        <f t="shared" si="10"/>
        <v>2</v>
      </c>
      <c r="E348" s="163">
        <v>14.64</v>
      </c>
      <c r="F348" s="163">
        <f t="shared" si="11"/>
        <v>0.1</v>
      </c>
    </row>
    <row r="349" spans="1:6" x14ac:dyDescent="0.25">
      <c r="A349" s="163" t="s">
        <v>963</v>
      </c>
      <c r="B349" s="163" t="s">
        <v>1556</v>
      </c>
      <c r="C349" s="163" t="s">
        <v>4769</v>
      </c>
      <c r="D349" s="163">
        <f t="shared" si="10"/>
        <v>13.999999999999998</v>
      </c>
      <c r="E349" s="163">
        <v>102.47999999999999</v>
      </c>
      <c r="F349" s="163">
        <f t="shared" si="11"/>
        <v>0.7</v>
      </c>
    </row>
    <row r="350" spans="1:6" x14ac:dyDescent="0.25">
      <c r="A350" s="163" t="s">
        <v>993</v>
      </c>
      <c r="B350" s="163" t="s">
        <v>1560</v>
      </c>
      <c r="C350" s="163" t="s">
        <v>4769</v>
      </c>
      <c r="D350" s="163">
        <f t="shared" si="10"/>
        <v>2</v>
      </c>
      <c r="E350" s="163">
        <v>14.64</v>
      </c>
      <c r="F350" s="163">
        <f t="shared" si="11"/>
        <v>0.1</v>
      </c>
    </row>
    <row r="351" spans="1:6" x14ac:dyDescent="0.25">
      <c r="A351" s="163" t="s">
        <v>1177</v>
      </c>
      <c r="B351" s="163" t="s">
        <v>1562</v>
      </c>
      <c r="C351" s="163" t="s">
        <v>4769</v>
      </c>
      <c r="D351" s="163">
        <f t="shared" si="10"/>
        <v>3</v>
      </c>
      <c r="E351" s="163">
        <v>21.96</v>
      </c>
      <c r="F351" s="163">
        <f t="shared" si="11"/>
        <v>0.15000000000000002</v>
      </c>
    </row>
    <row r="352" spans="1:6" x14ac:dyDescent="0.25">
      <c r="A352" s="163" t="s">
        <v>2647</v>
      </c>
      <c r="B352" s="163" t="s">
        <v>1564</v>
      </c>
      <c r="C352" s="163" t="s">
        <v>4769</v>
      </c>
      <c r="D352" s="163">
        <f t="shared" si="10"/>
        <v>2</v>
      </c>
      <c r="E352" s="163">
        <v>14.64</v>
      </c>
      <c r="F352" s="163">
        <f t="shared" si="11"/>
        <v>0.1</v>
      </c>
    </row>
    <row r="353" spans="1:6" x14ac:dyDescent="0.25">
      <c r="A353" s="163" t="s">
        <v>2225</v>
      </c>
      <c r="B353" s="163" t="s">
        <v>1566</v>
      </c>
      <c r="C353" s="163" t="s">
        <v>4769</v>
      </c>
      <c r="D353" s="163">
        <f t="shared" si="10"/>
        <v>2</v>
      </c>
      <c r="E353" s="163">
        <v>14.64</v>
      </c>
      <c r="F353" s="163">
        <f t="shared" si="11"/>
        <v>0.1</v>
      </c>
    </row>
    <row r="354" spans="1:6" x14ac:dyDescent="0.25">
      <c r="A354" s="163" t="s">
        <v>2987</v>
      </c>
      <c r="B354" s="163" t="s">
        <v>1568</v>
      </c>
      <c r="C354" s="163" t="s">
        <v>4769</v>
      </c>
      <c r="D354" s="163">
        <f t="shared" si="10"/>
        <v>2</v>
      </c>
      <c r="E354" s="163">
        <v>14.64</v>
      </c>
      <c r="F354" s="163">
        <f t="shared" si="11"/>
        <v>0.1</v>
      </c>
    </row>
    <row r="355" spans="1:6" x14ac:dyDescent="0.25">
      <c r="A355" s="163" t="s">
        <v>1771</v>
      </c>
      <c r="B355" s="163" t="s">
        <v>1570</v>
      </c>
      <c r="C355" s="163" t="s">
        <v>4769</v>
      </c>
      <c r="D355" s="163">
        <f t="shared" si="10"/>
        <v>4</v>
      </c>
      <c r="E355" s="163">
        <v>29.28</v>
      </c>
      <c r="F355" s="163">
        <f t="shared" si="11"/>
        <v>0.2</v>
      </c>
    </row>
    <row r="356" spans="1:6" x14ac:dyDescent="0.25">
      <c r="A356" s="163" t="s">
        <v>2489</v>
      </c>
      <c r="B356" s="163" t="s">
        <v>1572</v>
      </c>
      <c r="C356" s="163" t="s">
        <v>4769</v>
      </c>
      <c r="D356" s="163">
        <f t="shared" si="10"/>
        <v>12</v>
      </c>
      <c r="E356" s="163">
        <v>87.84</v>
      </c>
      <c r="F356" s="163">
        <f t="shared" si="11"/>
        <v>0.60000000000000009</v>
      </c>
    </row>
    <row r="357" spans="1:6" x14ac:dyDescent="0.25">
      <c r="A357" s="163" t="s">
        <v>761</v>
      </c>
      <c r="B357" s="163" t="s">
        <v>1574</v>
      </c>
      <c r="C357" s="163" t="s">
        <v>4769</v>
      </c>
      <c r="D357" s="163">
        <f t="shared" si="10"/>
        <v>12</v>
      </c>
      <c r="E357" s="163">
        <v>87.84</v>
      </c>
      <c r="F357" s="163">
        <f t="shared" si="11"/>
        <v>0.60000000000000009</v>
      </c>
    </row>
    <row r="358" spans="1:6" x14ac:dyDescent="0.25">
      <c r="A358" s="163" t="s">
        <v>2407</v>
      </c>
      <c r="B358" s="163" t="s">
        <v>1576</v>
      </c>
      <c r="C358" s="163" t="s">
        <v>4769</v>
      </c>
      <c r="D358" s="163">
        <f t="shared" si="10"/>
        <v>2</v>
      </c>
      <c r="E358" s="163">
        <v>14.64</v>
      </c>
      <c r="F358" s="163">
        <f t="shared" si="11"/>
        <v>0.1</v>
      </c>
    </row>
    <row r="359" spans="1:6" x14ac:dyDescent="0.25">
      <c r="A359" s="163" t="s">
        <v>1905</v>
      </c>
      <c r="B359" s="163" t="s">
        <v>1578</v>
      </c>
      <c r="C359" s="163" t="s">
        <v>4769</v>
      </c>
      <c r="D359" s="163">
        <f t="shared" si="10"/>
        <v>1</v>
      </c>
      <c r="E359" s="163">
        <v>7.32</v>
      </c>
      <c r="F359" s="163">
        <f t="shared" si="11"/>
        <v>0.05</v>
      </c>
    </row>
    <row r="360" spans="1:6" x14ac:dyDescent="0.25">
      <c r="A360" s="163" t="s">
        <v>1065</v>
      </c>
      <c r="B360" s="163" t="s">
        <v>1580</v>
      </c>
      <c r="C360" s="163" t="s">
        <v>4769</v>
      </c>
      <c r="D360" s="163">
        <f t="shared" si="10"/>
        <v>1</v>
      </c>
      <c r="E360" s="163">
        <v>7.32</v>
      </c>
      <c r="F360" s="163">
        <f t="shared" si="11"/>
        <v>0.05</v>
      </c>
    </row>
    <row r="361" spans="1:6" x14ac:dyDescent="0.25">
      <c r="A361" s="163" t="s">
        <v>2131</v>
      </c>
      <c r="B361" s="163" t="s">
        <v>1582</v>
      </c>
      <c r="C361" s="163" t="s">
        <v>4769</v>
      </c>
      <c r="D361" s="163">
        <f t="shared" si="10"/>
        <v>2</v>
      </c>
      <c r="E361" s="163">
        <v>14.64</v>
      </c>
      <c r="F361" s="163">
        <f t="shared" si="11"/>
        <v>0.1</v>
      </c>
    </row>
    <row r="362" spans="1:6" x14ac:dyDescent="0.25">
      <c r="A362" s="163" t="s">
        <v>2745</v>
      </c>
      <c r="B362" s="163" t="s">
        <v>1584</v>
      </c>
      <c r="C362" s="163" t="s">
        <v>4769</v>
      </c>
      <c r="D362" s="163">
        <f t="shared" si="10"/>
        <v>8</v>
      </c>
      <c r="E362" s="163">
        <v>58.56</v>
      </c>
      <c r="F362" s="163">
        <f t="shared" si="11"/>
        <v>0.4</v>
      </c>
    </row>
    <row r="363" spans="1:6" x14ac:dyDescent="0.25">
      <c r="A363" s="163" t="s">
        <v>2361</v>
      </c>
      <c r="B363" s="163" t="s">
        <v>1586</v>
      </c>
      <c r="C363" s="163" t="s">
        <v>4769</v>
      </c>
      <c r="D363" s="163">
        <f t="shared" si="10"/>
        <v>3</v>
      </c>
      <c r="E363" s="163">
        <v>21.96</v>
      </c>
      <c r="F363" s="163">
        <f t="shared" si="11"/>
        <v>0.15000000000000002</v>
      </c>
    </row>
    <row r="364" spans="1:6" x14ac:dyDescent="0.25">
      <c r="A364" s="163" t="s">
        <v>1021</v>
      </c>
      <c r="B364" s="163" t="s">
        <v>1588</v>
      </c>
      <c r="C364" s="163" t="s">
        <v>4769</v>
      </c>
      <c r="D364" s="163">
        <f t="shared" si="10"/>
        <v>7</v>
      </c>
      <c r="E364" s="163">
        <v>51.24</v>
      </c>
      <c r="F364" s="163">
        <f t="shared" si="11"/>
        <v>0.35000000000000003</v>
      </c>
    </row>
    <row r="365" spans="1:6" x14ac:dyDescent="0.25">
      <c r="A365" s="163" t="s">
        <v>809</v>
      </c>
      <c r="B365" s="163" t="s">
        <v>1590</v>
      </c>
      <c r="C365" s="163" t="s">
        <v>4769</v>
      </c>
      <c r="D365" s="163">
        <f t="shared" si="10"/>
        <v>5</v>
      </c>
      <c r="E365" s="163">
        <v>36.6</v>
      </c>
      <c r="F365" s="163">
        <f t="shared" si="11"/>
        <v>0.25</v>
      </c>
    </row>
    <row r="366" spans="1:6" x14ac:dyDescent="0.25">
      <c r="A366" s="163" t="s">
        <v>1553</v>
      </c>
      <c r="B366" s="163" t="s">
        <v>1592</v>
      </c>
      <c r="C366" s="163" t="s">
        <v>4769</v>
      </c>
      <c r="D366" s="163">
        <f t="shared" si="10"/>
        <v>16</v>
      </c>
      <c r="E366" s="163">
        <v>117.12</v>
      </c>
      <c r="F366" s="163">
        <f t="shared" si="11"/>
        <v>0.8</v>
      </c>
    </row>
    <row r="367" spans="1:6" x14ac:dyDescent="0.25">
      <c r="A367" s="163" t="s">
        <v>1699</v>
      </c>
      <c r="B367" s="163" t="s">
        <v>1594</v>
      </c>
      <c r="C367" s="163" t="s">
        <v>4769</v>
      </c>
      <c r="D367" s="163">
        <f t="shared" si="10"/>
        <v>2</v>
      </c>
      <c r="E367" s="163">
        <v>14.64</v>
      </c>
      <c r="F367" s="163">
        <f t="shared" si="11"/>
        <v>0.1</v>
      </c>
    </row>
    <row r="368" spans="1:6" x14ac:dyDescent="0.25">
      <c r="A368" s="163" t="s">
        <v>1233</v>
      </c>
      <c r="B368" s="163" t="s">
        <v>1598</v>
      </c>
      <c r="C368" s="163" t="s">
        <v>4769</v>
      </c>
      <c r="D368" s="163">
        <f t="shared" si="10"/>
        <v>7</v>
      </c>
      <c r="E368" s="163">
        <v>51.24</v>
      </c>
      <c r="F368" s="163">
        <f t="shared" si="11"/>
        <v>0.35000000000000003</v>
      </c>
    </row>
    <row r="369" spans="1:6" x14ac:dyDescent="0.25">
      <c r="A369" s="163" t="s">
        <v>1759</v>
      </c>
      <c r="B369" s="163" t="s">
        <v>1600</v>
      </c>
      <c r="C369" s="163" t="s">
        <v>4769</v>
      </c>
      <c r="D369" s="163">
        <f t="shared" si="10"/>
        <v>2</v>
      </c>
      <c r="E369" s="163">
        <v>14.64</v>
      </c>
      <c r="F369" s="163">
        <f t="shared" si="11"/>
        <v>0.1</v>
      </c>
    </row>
    <row r="370" spans="1:6" x14ac:dyDescent="0.25">
      <c r="A370" s="163" t="s">
        <v>2717</v>
      </c>
      <c r="B370" s="163" t="s">
        <v>1602</v>
      </c>
      <c r="C370" s="163" t="s">
        <v>4769</v>
      </c>
      <c r="D370" s="163">
        <f t="shared" si="10"/>
        <v>4</v>
      </c>
      <c r="E370" s="163">
        <v>29.28</v>
      </c>
      <c r="F370" s="163">
        <f t="shared" si="11"/>
        <v>0.2</v>
      </c>
    </row>
    <row r="371" spans="1:6" x14ac:dyDescent="0.25">
      <c r="A371" s="163" t="s">
        <v>1499</v>
      </c>
      <c r="B371" s="163" t="s">
        <v>1604</v>
      </c>
      <c r="C371" s="163" t="s">
        <v>4769</v>
      </c>
      <c r="D371" s="163">
        <f t="shared" si="10"/>
        <v>3</v>
      </c>
      <c r="E371" s="163">
        <v>21.96</v>
      </c>
      <c r="F371" s="163">
        <f t="shared" si="11"/>
        <v>0.15000000000000002</v>
      </c>
    </row>
    <row r="372" spans="1:6" x14ac:dyDescent="0.25">
      <c r="A372" s="163" t="s">
        <v>2755</v>
      </c>
      <c r="B372" s="163" t="s">
        <v>1606</v>
      </c>
      <c r="C372" s="163" t="s">
        <v>4769</v>
      </c>
      <c r="D372" s="163">
        <f t="shared" si="10"/>
        <v>3</v>
      </c>
      <c r="E372" s="163">
        <v>21.96</v>
      </c>
      <c r="F372" s="163">
        <f t="shared" si="11"/>
        <v>0.15000000000000002</v>
      </c>
    </row>
    <row r="373" spans="1:6" x14ac:dyDescent="0.25">
      <c r="A373" s="163" t="s">
        <v>965</v>
      </c>
      <c r="B373" s="163" t="s">
        <v>1610</v>
      </c>
      <c r="C373" s="163" t="s">
        <v>4769</v>
      </c>
      <c r="D373" s="163">
        <f t="shared" si="10"/>
        <v>11.000000000000002</v>
      </c>
      <c r="E373" s="163">
        <v>80.52000000000001</v>
      </c>
      <c r="F373" s="163">
        <f t="shared" si="11"/>
        <v>0.55000000000000016</v>
      </c>
    </row>
    <row r="374" spans="1:6" x14ac:dyDescent="0.25">
      <c r="A374" s="163" t="s">
        <v>947</v>
      </c>
      <c r="B374" s="163" t="s">
        <v>1612</v>
      </c>
      <c r="C374" s="163" t="s">
        <v>4769</v>
      </c>
      <c r="D374" s="163">
        <f t="shared" si="10"/>
        <v>3</v>
      </c>
      <c r="E374" s="163">
        <v>21.96</v>
      </c>
      <c r="F374" s="163">
        <f t="shared" si="11"/>
        <v>0.15000000000000002</v>
      </c>
    </row>
    <row r="375" spans="1:6" x14ac:dyDescent="0.25">
      <c r="A375" s="163" t="s">
        <v>1763</v>
      </c>
      <c r="B375" s="163" t="s">
        <v>1614</v>
      </c>
      <c r="C375" s="163" t="s">
        <v>4769</v>
      </c>
      <c r="D375" s="163">
        <f t="shared" si="10"/>
        <v>3</v>
      </c>
      <c r="E375" s="163">
        <v>21.96</v>
      </c>
      <c r="F375" s="163">
        <f t="shared" si="11"/>
        <v>0.15000000000000002</v>
      </c>
    </row>
    <row r="376" spans="1:6" x14ac:dyDescent="0.25">
      <c r="A376" s="163" t="s">
        <v>4780</v>
      </c>
      <c r="B376" s="163" t="s">
        <v>1616</v>
      </c>
      <c r="C376" s="163" t="s">
        <v>4769</v>
      </c>
      <c r="D376" s="163">
        <f t="shared" si="10"/>
        <v>2</v>
      </c>
      <c r="E376" s="163">
        <v>14.64</v>
      </c>
      <c r="F376" s="163">
        <f t="shared" si="11"/>
        <v>0.1</v>
      </c>
    </row>
    <row r="377" spans="1:6" x14ac:dyDescent="0.25">
      <c r="A377" s="163" t="s">
        <v>2671</v>
      </c>
      <c r="B377" s="163" t="s">
        <v>1618</v>
      </c>
      <c r="C377" s="163" t="s">
        <v>4769</v>
      </c>
      <c r="D377" s="163">
        <f t="shared" si="10"/>
        <v>1</v>
      </c>
      <c r="E377" s="163">
        <v>7.32</v>
      </c>
      <c r="F377" s="163">
        <f t="shared" si="11"/>
        <v>0.05</v>
      </c>
    </row>
    <row r="378" spans="1:6" x14ac:dyDescent="0.25">
      <c r="A378" s="163" t="s">
        <v>789</v>
      </c>
      <c r="B378" s="163" t="s">
        <v>1622</v>
      </c>
      <c r="C378" s="163" t="s">
        <v>4769</v>
      </c>
      <c r="D378" s="163">
        <f t="shared" si="10"/>
        <v>6</v>
      </c>
      <c r="E378" s="163">
        <v>43.92</v>
      </c>
      <c r="F378" s="163">
        <f t="shared" si="11"/>
        <v>0.30000000000000004</v>
      </c>
    </row>
    <row r="379" spans="1:6" x14ac:dyDescent="0.25">
      <c r="A379" s="163" t="s">
        <v>2577</v>
      </c>
      <c r="B379" s="163" t="s">
        <v>1624</v>
      </c>
      <c r="C379" s="163" t="s">
        <v>4769</v>
      </c>
      <c r="D379" s="163">
        <f t="shared" si="10"/>
        <v>1</v>
      </c>
      <c r="E379" s="163">
        <v>7.32</v>
      </c>
      <c r="F379" s="163">
        <f t="shared" si="11"/>
        <v>0.05</v>
      </c>
    </row>
    <row r="380" spans="1:6" x14ac:dyDescent="0.25">
      <c r="A380" s="163" t="s">
        <v>1229</v>
      </c>
      <c r="B380" s="163" t="s">
        <v>1628</v>
      </c>
      <c r="C380" s="163" t="s">
        <v>4769</v>
      </c>
      <c r="D380" s="163">
        <f t="shared" si="10"/>
        <v>3</v>
      </c>
      <c r="E380" s="163">
        <v>21.96</v>
      </c>
      <c r="F380" s="163">
        <f t="shared" si="11"/>
        <v>0.15000000000000002</v>
      </c>
    </row>
    <row r="381" spans="1:6" x14ac:dyDescent="0.25">
      <c r="A381" s="163" t="s">
        <v>1357</v>
      </c>
      <c r="B381" s="163" t="s">
        <v>1632</v>
      </c>
      <c r="C381" s="163" t="s">
        <v>4769</v>
      </c>
      <c r="D381" s="163">
        <f t="shared" si="10"/>
        <v>8</v>
      </c>
      <c r="E381" s="163">
        <v>58.56</v>
      </c>
      <c r="F381" s="163">
        <f t="shared" si="11"/>
        <v>0.4</v>
      </c>
    </row>
    <row r="382" spans="1:6" x14ac:dyDescent="0.25">
      <c r="A382" s="163" t="s">
        <v>867</v>
      </c>
      <c r="B382" s="163" t="s">
        <v>1634</v>
      </c>
      <c r="C382" s="163" t="s">
        <v>4769</v>
      </c>
      <c r="D382" s="163">
        <f t="shared" si="10"/>
        <v>8.9999999999999982</v>
      </c>
      <c r="E382" s="163">
        <v>65.88</v>
      </c>
      <c r="F382" s="163">
        <f t="shared" si="11"/>
        <v>0.44999999999999996</v>
      </c>
    </row>
    <row r="383" spans="1:6" x14ac:dyDescent="0.25">
      <c r="A383" s="163" t="s">
        <v>1825</v>
      </c>
      <c r="B383" s="163" t="s">
        <v>1636</v>
      </c>
      <c r="C383" s="163" t="s">
        <v>4769</v>
      </c>
      <c r="D383" s="163">
        <f t="shared" si="10"/>
        <v>2</v>
      </c>
      <c r="E383" s="163">
        <v>14.64</v>
      </c>
      <c r="F383" s="163">
        <f t="shared" si="11"/>
        <v>0.1</v>
      </c>
    </row>
    <row r="384" spans="1:6" x14ac:dyDescent="0.25">
      <c r="A384" s="163" t="s">
        <v>2513</v>
      </c>
      <c r="B384" s="163" t="s">
        <v>1638</v>
      </c>
      <c r="C384" s="163" t="s">
        <v>4769</v>
      </c>
      <c r="D384" s="163">
        <f t="shared" si="10"/>
        <v>8.9999999999999982</v>
      </c>
      <c r="E384" s="163">
        <v>65.88</v>
      </c>
      <c r="F384" s="163">
        <f t="shared" si="11"/>
        <v>0.44999999999999996</v>
      </c>
    </row>
    <row r="385" spans="1:6" x14ac:dyDescent="0.25">
      <c r="A385" s="163" t="s">
        <v>2115</v>
      </c>
      <c r="B385" s="163" t="s">
        <v>1640</v>
      </c>
      <c r="C385" s="163" t="s">
        <v>4769</v>
      </c>
      <c r="D385" s="163">
        <f t="shared" si="10"/>
        <v>48</v>
      </c>
      <c r="E385" s="163">
        <v>351.36</v>
      </c>
      <c r="F385" s="163">
        <f t="shared" si="11"/>
        <v>2.4000000000000004</v>
      </c>
    </row>
    <row r="386" spans="1:6" x14ac:dyDescent="0.25">
      <c r="A386" s="163" t="s">
        <v>1847</v>
      </c>
      <c r="B386" s="163" t="s">
        <v>1642</v>
      </c>
      <c r="C386" s="163" t="s">
        <v>4769</v>
      </c>
      <c r="D386" s="163">
        <f t="shared" si="10"/>
        <v>6</v>
      </c>
      <c r="E386" s="163">
        <v>43.92</v>
      </c>
      <c r="F386" s="163">
        <f t="shared" si="11"/>
        <v>0.30000000000000004</v>
      </c>
    </row>
    <row r="387" spans="1:6" x14ac:dyDescent="0.25">
      <c r="A387" s="163" t="s">
        <v>1345</v>
      </c>
      <c r="B387" s="163" t="s">
        <v>1644</v>
      </c>
      <c r="C387" s="163" t="s">
        <v>4769</v>
      </c>
      <c r="D387" s="163">
        <f t="shared" si="10"/>
        <v>5</v>
      </c>
      <c r="E387" s="163">
        <v>36.6</v>
      </c>
      <c r="F387" s="163">
        <f t="shared" si="11"/>
        <v>0.25</v>
      </c>
    </row>
    <row r="388" spans="1:6" x14ac:dyDescent="0.25">
      <c r="A388" s="163" t="s">
        <v>1887</v>
      </c>
      <c r="B388" s="163" t="s">
        <v>1646</v>
      </c>
      <c r="C388" s="163" t="s">
        <v>4769</v>
      </c>
      <c r="D388" s="163">
        <f t="shared" si="10"/>
        <v>8.9999999999999982</v>
      </c>
      <c r="E388" s="163">
        <v>65.88</v>
      </c>
      <c r="F388" s="163">
        <f t="shared" si="11"/>
        <v>0.44999999999999996</v>
      </c>
    </row>
    <row r="389" spans="1:6" x14ac:dyDescent="0.25">
      <c r="A389" s="163" t="s">
        <v>2267</v>
      </c>
      <c r="B389" s="163" t="s">
        <v>1650</v>
      </c>
      <c r="C389" s="163" t="s">
        <v>4769</v>
      </c>
      <c r="D389" s="163">
        <f t="shared" si="10"/>
        <v>4</v>
      </c>
      <c r="E389" s="163">
        <v>29.28</v>
      </c>
      <c r="F389" s="163">
        <f t="shared" si="11"/>
        <v>0.2</v>
      </c>
    </row>
    <row r="390" spans="1:6" x14ac:dyDescent="0.25">
      <c r="A390" s="163" t="s">
        <v>3081</v>
      </c>
      <c r="B390" s="163" t="s">
        <v>1652</v>
      </c>
      <c r="C390" s="163" t="s">
        <v>4769</v>
      </c>
      <c r="D390" s="163">
        <f t="shared" ref="D390:D453" si="12">E390/7.32</f>
        <v>8.9999999999999982</v>
      </c>
      <c r="E390" s="163">
        <v>65.88</v>
      </c>
      <c r="F390" s="163">
        <f t="shared" ref="F390:F453" si="13">D390*0.05</f>
        <v>0.44999999999999996</v>
      </c>
    </row>
    <row r="391" spans="1:6" x14ac:dyDescent="0.25">
      <c r="A391" s="163" t="s">
        <v>871</v>
      </c>
      <c r="B391" s="163" t="s">
        <v>1654</v>
      </c>
      <c r="C391" s="163" t="s">
        <v>4769</v>
      </c>
      <c r="D391" s="163">
        <f t="shared" si="12"/>
        <v>2</v>
      </c>
      <c r="E391" s="163">
        <v>14.64</v>
      </c>
      <c r="F391" s="163">
        <f t="shared" si="13"/>
        <v>0.1</v>
      </c>
    </row>
    <row r="392" spans="1:6" x14ac:dyDescent="0.25">
      <c r="A392" s="163" t="s">
        <v>2411</v>
      </c>
      <c r="B392" s="163" t="s">
        <v>1656</v>
      </c>
      <c r="C392" s="163" t="s">
        <v>4769</v>
      </c>
      <c r="D392" s="163">
        <f t="shared" si="12"/>
        <v>1</v>
      </c>
      <c r="E392" s="163">
        <v>7.32</v>
      </c>
      <c r="F392" s="163">
        <f t="shared" si="13"/>
        <v>0.05</v>
      </c>
    </row>
    <row r="393" spans="1:6" x14ac:dyDescent="0.25">
      <c r="A393" s="163" t="s">
        <v>1041</v>
      </c>
      <c r="B393" s="163" t="s">
        <v>1658</v>
      </c>
      <c r="C393" s="163" t="s">
        <v>4769</v>
      </c>
      <c r="D393" s="163">
        <f t="shared" si="12"/>
        <v>5</v>
      </c>
      <c r="E393" s="163">
        <v>36.6</v>
      </c>
      <c r="F393" s="163">
        <f t="shared" si="13"/>
        <v>0.25</v>
      </c>
    </row>
    <row r="394" spans="1:6" x14ac:dyDescent="0.25">
      <c r="A394" s="163" t="s">
        <v>2807</v>
      </c>
      <c r="B394" s="163" t="s">
        <v>1660</v>
      </c>
      <c r="C394" s="163" t="s">
        <v>4769</v>
      </c>
      <c r="D394" s="163">
        <f t="shared" si="12"/>
        <v>2</v>
      </c>
      <c r="E394" s="163">
        <v>14.64</v>
      </c>
      <c r="F394" s="163">
        <f t="shared" si="13"/>
        <v>0.1</v>
      </c>
    </row>
    <row r="395" spans="1:6" x14ac:dyDescent="0.25">
      <c r="A395" s="163" t="s">
        <v>1853</v>
      </c>
      <c r="B395" s="163" t="s">
        <v>1662</v>
      </c>
      <c r="C395" s="163" t="s">
        <v>4769</v>
      </c>
      <c r="D395" s="163">
        <f t="shared" si="12"/>
        <v>3</v>
      </c>
      <c r="E395" s="163">
        <v>21.96</v>
      </c>
      <c r="F395" s="163">
        <f t="shared" si="13"/>
        <v>0.15000000000000002</v>
      </c>
    </row>
    <row r="396" spans="1:6" x14ac:dyDescent="0.25">
      <c r="A396" s="163" t="s">
        <v>2439</v>
      </c>
      <c r="B396" s="163" t="s">
        <v>1664</v>
      </c>
      <c r="C396" s="163" t="s">
        <v>4769</v>
      </c>
      <c r="D396" s="163">
        <f t="shared" si="12"/>
        <v>5</v>
      </c>
      <c r="E396" s="163">
        <v>36.6</v>
      </c>
      <c r="F396" s="163">
        <f t="shared" si="13"/>
        <v>0.25</v>
      </c>
    </row>
    <row r="397" spans="1:6" x14ac:dyDescent="0.25">
      <c r="A397" s="163" t="s">
        <v>2965</v>
      </c>
      <c r="B397" s="163" t="s">
        <v>1666</v>
      </c>
      <c r="C397" s="163" t="s">
        <v>4769</v>
      </c>
      <c r="D397" s="163">
        <f t="shared" si="12"/>
        <v>3</v>
      </c>
      <c r="E397" s="163">
        <v>21.96</v>
      </c>
      <c r="F397" s="163">
        <f t="shared" si="13"/>
        <v>0.15000000000000002</v>
      </c>
    </row>
    <row r="398" spans="1:6" x14ac:dyDescent="0.25">
      <c r="A398" s="163" t="s">
        <v>1579</v>
      </c>
      <c r="B398" s="163" t="s">
        <v>1668</v>
      </c>
      <c r="C398" s="163" t="s">
        <v>4769</v>
      </c>
      <c r="D398" s="163">
        <f t="shared" si="12"/>
        <v>1</v>
      </c>
      <c r="E398" s="163">
        <v>7.32</v>
      </c>
      <c r="F398" s="163">
        <f t="shared" si="13"/>
        <v>0.05</v>
      </c>
    </row>
    <row r="399" spans="1:6" x14ac:dyDescent="0.25">
      <c r="A399" s="163" t="s">
        <v>3079</v>
      </c>
      <c r="B399" s="163" t="s">
        <v>1670</v>
      </c>
      <c r="C399" s="163" t="s">
        <v>4769</v>
      </c>
      <c r="D399" s="163">
        <f t="shared" si="12"/>
        <v>7</v>
      </c>
      <c r="E399" s="163">
        <v>51.24</v>
      </c>
      <c r="F399" s="163">
        <f t="shared" si="13"/>
        <v>0.35000000000000003</v>
      </c>
    </row>
    <row r="400" spans="1:6" x14ac:dyDescent="0.25">
      <c r="A400" s="163" t="s">
        <v>1373</v>
      </c>
      <c r="B400" s="163" t="s">
        <v>1672</v>
      </c>
      <c r="C400" s="163" t="s">
        <v>4769</v>
      </c>
      <c r="D400" s="163">
        <f t="shared" si="12"/>
        <v>1</v>
      </c>
      <c r="E400" s="163">
        <v>7.32</v>
      </c>
      <c r="F400" s="163">
        <f t="shared" si="13"/>
        <v>0.05</v>
      </c>
    </row>
    <row r="401" spans="1:6" x14ac:dyDescent="0.25">
      <c r="A401" s="163" t="s">
        <v>2331</v>
      </c>
      <c r="B401" s="163" t="s">
        <v>1674</v>
      </c>
      <c r="C401" s="163" t="s">
        <v>4769</v>
      </c>
      <c r="D401" s="163">
        <f t="shared" si="12"/>
        <v>17.999999999999996</v>
      </c>
      <c r="E401" s="163">
        <v>131.76</v>
      </c>
      <c r="F401" s="163">
        <f t="shared" si="13"/>
        <v>0.89999999999999991</v>
      </c>
    </row>
    <row r="402" spans="1:6" x14ac:dyDescent="0.25">
      <c r="A402" s="163" t="s">
        <v>1873</v>
      </c>
      <c r="B402" s="163" t="s">
        <v>1678</v>
      </c>
      <c r="C402" s="163" t="s">
        <v>4769</v>
      </c>
      <c r="D402" s="163">
        <f t="shared" si="12"/>
        <v>12</v>
      </c>
      <c r="E402" s="163">
        <v>87.84</v>
      </c>
      <c r="F402" s="163">
        <f t="shared" si="13"/>
        <v>0.60000000000000009</v>
      </c>
    </row>
    <row r="403" spans="1:6" x14ac:dyDescent="0.25">
      <c r="A403" s="163" t="s">
        <v>1159</v>
      </c>
      <c r="B403" s="163" t="s">
        <v>1680</v>
      </c>
      <c r="C403" s="163" t="s">
        <v>4769</v>
      </c>
      <c r="D403" s="163">
        <f t="shared" si="12"/>
        <v>4</v>
      </c>
      <c r="E403" s="163">
        <v>29.28</v>
      </c>
      <c r="F403" s="163">
        <f t="shared" si="13"/>
        <v>0.2</v>
      </c>
    </row>
    <row r="404" spans="1:6" x14ac:dyDescent="0.25">
      <c r="A404" s="163" t="s">
        <v>2197</v>
      </c>
      <c r="B404" s="163" t="s">
        <v>1682</v>
      </c>
      <c r="C404" s="163" t="s">
        <v>4769</v>
      </c>
      <c r="D404" s="163">
        <f t="shared" si="12"/>
        <v>4</v>
      </c>
      <c r="E404" s="163">
        <v>29.28</v>
      </c>
      <c r="F404" s="163">
        <f t="shared" si="13"/>
        <v>0.2</v>
      </c>
    </row>
    <row r="405" spans="1:6" x14ac:dyDescent="0.25">
      <c r="A405" s="163" t="s">
        <v>1659</v>
      </c>
      <c r="B405" s="163" t="s">
        <v>1684</v>
      </c>
      <c r="C405" s="163" t="s">
        <v>4769</v>
      </c>
      <c r="D405" s="163">
        <f t="shared" si="12"/>
        <v>35.999999999999993</v>
      </c>
      <c r="E405" s="163">
        <v>263.52</v>
      </c>
      <c r="F405" s="163">
        <f t="shared" si="13"/>
        <v>1.7999999999999998</v>
      </c>
    </row>
    <row r="406" spans="1:6" x14ac:dyDescent="0.25">
      <c r="A406" s="163" t="s">
        <v>1645</v>
      </c>
      <c r="B406" s="163" t="s">
        <v>1688</v>
      </c>
      <c r="C406" s="163" t="s">
        <v>4769</v>
      </c>
      <c r="D406" s="163">
        <f t="shared" si="12"/>
        <v>3</v>
      </c>
      <c r="E406" s="163">
        <v>21.96</v>
      </c>
      <c r="F406" s="163">
        <f t="shared" si="13"/>
        <v>0.15000000000000002</v>
      </c>
    </row>
    <row r="407" spans="1:6" x14ac:dyDescent="0.25">
      <c r="A407" s="163" t="s">
        <v>2971</v>
      </c>
      <c r="B407" s="163" t="s">
        <v>1690</v>
      </c>
      <c r="C407" s="163" t="s">
        <v>4769</v>
      </c>
      <c r="D407" s="163">
        <f t="shared" si="12"/>
        <v>4</v>
      </c>
      <c r="E407" s="163">
        <v>29.28</v>
      </c>
      <c r="F407" s="163">
        <f t="shared" si="13"/>
        <v>0.2</v>
      </c>
    </row>
    <row r="408" spans="1:6" x14ac:dyDescent="0.25">
      <c r="A408" s="163" t="s">
        <v>1849</v>
      </c>
      <c r="B408" s="163" t="s">
        <v>1694</v>
      </c>
      <c r="C408" s="163" t="s">
        <v>4769</v>
      </c>
      <c r="D408" s="163">
        <f t="shared" si="12"/>
        <v>4</v>
      </c>
      <c r="E408" s="163">
        <v>29.28</v>
      </c>
      <c r="F408" s="163">
        <f t="shared" si="13"/>
        <v>0.2</v>
      </c>
    </row>
    <row r="409" spans="1:6" x14ac:dyDescent="0.25">
      <c r="A409" s="163" t="s">
        <v>1705</v>
      </c>
      <c r="B409" s="163" t="s">
        <v>1696</v>
      </c>
      <c r="C409" s="163" t="s">
        <v>4769</v>
      </c>
      <c r="D409" s="163">
        <f t="shared" si="12"/>
        <v>3</v>
      </c>
      <c r="E409" s="163">
        <v>21.96</v>
      </c>
      <c r="F409" s="163">
        <f t="shared" si="13"/>
        <v>0.15000000000000002</v>
      </c>
    </row>
    <row r="410" spans="1:6" x14ac:dyDescent="0.25">
      <c r="A410" s="163" t="s">
        <v>2661</v>
      </c>
      <c r="B410" s="163" t="s">
        <v>4781</v>
      </c>
      <c r="C410" s="163" t="s">
        <v>4769</v>
      </c>
      <c r="D410" s="163">
        <f t="shared" si="12"/>
        <v>19.999999999999996</v>
      </c>
      <c r="E410" s="163">
        <v>146.39999999999998</v>
      </c>
      <c r="F410" s="163">
        <f t="shared" si="13"/>
        <v>0.99999999999999989</v>
      </c>
    </row>
    <row r="411" spans="1:6" x14ac:dyDescent="0.25">
      <c r="A411" s="163" t="s">
        <v>2805</v>
      </c>
      <c r="B411" s="163" t="s">
        <v>1698</v>
      </c>
      <c r="C411" s="163" t="s">
        <v>4769</v>
      </c>
      <c r="D411" s="163">
        <f t="shared" si="12"/>
        <v>3</v>
      </c>
      <c r="E411" s="163">
        <v>21.96</v>
      </c>
      <c r="F411" s="163">
        <f t="shared" si="13"/>
        <v>0.15000000000000002</v>
      </c>
    </row>
    <row r="412" spans="1:6" x14ac:dyDescent="0.25">
      <c r="A412" s="163" t="s">
        <v>2547</v>
      </c>
      <c r="B412" s="163" t="s">
        <v>1700</v>
      </c>
      <c r="C412" s="163" t="s">
        <v>4769</v>
      </c>
      <c r="D412" s="163">
        <f t="shared" si="12"/>
        <v>8.9999999999999982</v>
      </c>
      <c r="E412" s="163">
        <v>65.88</v>
      </c>
      <c r="F412" s="163">
        <f t="shared" si="13"/>
        <v>0.44999999999999996</v>
      </c>
    </row>
    <row r="413" spans="1:6" x14ac:dyDescent="0.25">
      <c r="A413" s="163" t="s">
        <v>1757</v>
      </c>
      <c r="B413" s="163" t="s">
        <v>1702</v>
      </c>
      <c r="C413" s="163" t="s">
        <v>4769</v>
      </c>
      <c r="D413" s="163">
        <f t="shared" si="12"/>
        <v>5</v>
      </c>
      <c r="E413" s="163">
        <v>36.6</v>
      </c>
      <c r="F413" s="163">
        <f t="shared" si="13"/>
        <v>0.25</v>
      </c>
    </row>
    <row r="414" spans="1:6" x14ac:dyDescent="0.25">
      <c r="A414" s="163" t="s">
        <v>2751</v>
      </c>
      <c r="B414" s="163" t="s">
        <v>1704</v>
      </c>
      <c r="C414" s="163" t="s">
        <v>4769</v>
      </c>
      <c r="D414" s="163">
        <f t="shared" si="12"/>
        <v>2</v>
      </c>
      <c r="E414" s="163">
        <v>14.64</v>
      </c>
      <c r="F414" s="163">
        <f t="shared" si="13"/>
        <v>0.1</v>
      </c>
    </row>
    <row r="415" spans="1:6" x14ac:dyDescent="0.25">
      <c r="A415" s="163" t="s">
        <v>901</v>
      </c>
      <c r="B415" s="163" t="s">
        <v>1706</v>
      </c>
      <c r="C415" s="163" t="s">
        <v>4769</v>
      </c>
      <c r="D415" s="163">
        <f t="shared" si="12"/>
        <v>5</v>
      </c>
      <c r="E415" s="163">
        <v>36.6</v>
      </c>
      <c r="F415" s="163">
        <f t="shared" si="13"/>
        <v>0.25</v>
      </c>
    </row>
    <row r="416" spans="1:6" x14ac:dyDescent="0.25">
      <c r="A416" s="163" t="s">
        <v>2919</v>
      </c>
      <c r="B416" s="163" t="s">
        <v>1708</v>
      </c>
      <c r="C416" s="163" t="s">
        <v>4769</v>
      </c>
      <c r="D416" s="163">
        <f t="shared" si="12"/>
        <v>5</v>
      </c>
      <c r="E416" s="163">
        <v>36.6</v>
      </c>
      <c r="F416" s="163">
        <f t="shared" si="13"/>
        <v>0.25</v>
      </c>
    </row>
    <row r="417" spans="1:6" x14ac:dyDescent="0.25">
      <c r="A417" s="163" t="s">
        <v>801</v>
      </c>
      <c r="B417" s="163" t="s">
        <v>1716</v>
      </c>
      <c r="C417" s="163" t="s">
        <v>4769</v>
      </c>
      <c r="D417" s="163">
        <f t="shared" si="12"/>
        <v>10.999999999999998</v>
      </c>
      <c r="E417" s="163">
        <v>80.52</v>
      </c>
      <c r="F417" s="163">
        <f t="shared" si="13"/>
        <v>0.54999999999999993</v>
      </c>
    </row>
    <row r="418" spans="1:6" x14ac:dyDescent="0.25">
      <c r="A418" s="163" t="s">
        <v>2979</v>
      </c>
      <c r="B418" s="163" t="s">
        <v>1718</v>
      </c>
      <c r="C418" s="163" t="s">
        <v>4769</v>
      </c>
      <c r="D418" s="163">
        <f t="shared" si="12"/>
        <v>24</v>
      </c>
      <c r="E418" s="163">
        <v>175.68</v>
      </c>
      <c r="F418" s="163">
        <f t="shared" si="13"/>
        <v>1.2000000000000002</v>
      </c>
    </row>
    <row r="419" spans="1:6" x14ac:dyDescent="0.25">
      <c r="A419" s="163" t="s">
        <v>2865</v>
      </c>
      <c r="B419" s="163" t="s">
        <v>1720</v>
      </c>
      <c r="C419" s="163" t="s">
        <v>4769</v>
      </c>
      <c r="D419" s="163">
        <f t="shared" si="12"/>
        <v>4</v>
      </c>
      <c r="E419" s="163">
        <v>29.28</v>
      </c>
      <c r="F419" s="163">
        <f t="shared" si="13"/>
        <v>0.2</v>
      </c>
    </row>
    <row r="420" spans="1:6" x14ac:dyDescent="0.25">
      <c r="A420" s="163" t="s">
        <v>1533</v>
      </c>
      <c r="B420" s="163" t="s">
        <v>1722</v>
      </c>
      <c r="C420" s="163" t="s">
        <v>4769</v>
      </c>
      <c r="D420" s="163">
        <f t="shared" si="12"/>
        <v>21.000000000000004</v>
      </c>
      <c r="E420" s="163">
        <v>153.72000000000003</v>
      </c>
      <c r="F420" s="163">
        <f t="shared" si="13"/>
        <v>1.0500000000000003</v>
      </c>
    </row>
    <row r="421" spans="1:6" x14ac:dyDescent="0.25">
      <c r="A421" s="163" t="s">
        <v>1333</v>
      </c>
      <c r="B421" s="163" t="s">
        <v>1724</v>
      </c>
      <c r="C421" s="163" t="s">
        <v>4769</v>
      </c>
      <c r="D421" s="163">
        <f t="shared" si="12"/>
        <v>8</v>
      </c>
      <c r="E421" s="163">
        <v>58.56</v>
      </c>
      <c r="F421" s="163">
        <f t="shared" si="13"/>
        <v>0.4</v>
      </c>
    </row>
    <row r="422" spans="1:6" x14ac:dyDescent="0.25">
      <c r="A422" s="163" t="s">
        <v>2573</v>
      </c>
      <c r="B422" s="163" t="s">
        <v>1726</v>
      </c>
      <c r="C422" s="163" t="s">
        <v>4769</v>
      </c>
      <c r="D422" s="163">
        <f t="shared" si="12"/>
        <v>2</v>
      </c>
      <c r="E422" s="163">
        <v>14.64</v>
      </c>
      <c r="F422" s="163">
        <f t="shared" si="13"/>
        <v>0.1</v>
      </c>
    </row>
    <row r="423" spans="1:6" x14ac:dyDescent="0.25">
      <c r="A423" s="163" t="s">
        <v>1005</v>
      </c>
      <c r="B423" s="163" t="s">
        <v>1728</v>
      </c>
      <c r="C423" s="163" t="s">
        <v>4769</v>
      </c>
      <c r="D423" s="163">
        <f t="shared" si="12"/>
        <v>2</v>
      </c>
      <c r="E423" s="163">
        <v>14.64</v>
      </c>
      <c r="F423" s="163">
        <f t="shared" si="13"/>
        <v>0.1</v>
      </c>
    </row>
    <row r="424" spans="1:6" x14ac:dyDescent="0.25">
      <c r="A424" s="163" t="s">
        <v>1343</v>
      </c>
      <c r="B424" s="163" t="s">
        <v>1732</v>
      </c>
      <c r="C424" s="163" t="s">
        <v>4769</v>
      </c>
      <c r="D424" s="163">
        <f t="shared" si="12"/>
        <v>641.00000000000011</v>
      </c>
      <c r="E424" s="163">
        <v>4692.1200000000008</v>
      </c>
      <c r="F424" s="163">
        <f t="shared" si="13"/>
        <v>32.050000000000004</v>
      </c>
    </row>
    <row r="425" spans="1:6" x14ac:dyDescent="0.25">
      <c r="A425" s="163" t="s">
        <v>1703</v>
      </c>
      <c r="B425" s="163" t="s">
        <v>1736</v>
      </c>
      <c r="C425" s="163" t="s">
        <v>4769</v>
      </c>
      <c r="D425" s="163">
        <f t="shared" si="12"/>
        <v>1</v>
      </c>
      <c r="E425" s="163">
        <v>7.32</v>
      </c>
      <c r="F425" s="163">
        <f t="shared" si="13"/>
        <v>0.05</v>
      </c>
    </row>
    <row r="426" spans="1:6" x14ac:dyDescent="0.25">
      <c r="A426" s="163" t="s">
        <v>2699</v>
      </c>
      <c r="B426" s="163" t="s">
        <v>1738</v>
      </c>
      <c r="C426" s="163" t="s">
        <v>4769</v>
      </c>
      <c r="D426" s="163">
        <f t="shared" si="12"/>
        <v>2</v>
      </c>
      <c r="E426" s="163">
        <v>14.64</v>
      </c>
      <c r="F426" s="163">
        <f t="shared" si="13"/>
        <v>0.1</v>
      </c>
    </row>
    <row r="427" spans="1:6" x14ac:dyDescent="0.25">
      <c r="A427" s="163" t="s">
        <v>1379</v>
      </c>
      <c r="B427" s="163" t="s">
        <v>1742</v>
      </c>
      <c r="C427" s="163" t="s">
        <v>4769</v>
      </c>
      <c r="D427" s="163">
        <f t="shared" si="12"/>
        <v>2</v>
      </c>
      <c r="E427" s="163">
        <v>14.64</v>
      </c>
      <c r="F427" s="163">
        <f t="shared" si="13"/>
        <v>0.1</v>
      </c>
    </row>
    <row r="428" spans="1:6" x14ac:dyDescent="0.25">
      <c r="A428" s="163" t="s">
        <v>1163</v>
      </c>
      <c r="B428" s="163" t="s">
        <v>1744</v>
      </c>
      <c r="C428" s="163" t="s">
        <v>4769</v>
      </c>
      <c r="D428" s="163">
        <f t="shared" si="12"/>
        <v>2</v>
      </c>
      <c r="E428" s="163">
        <v>14.64</v>
      </c>
      <c r="F428" s="163">
        <f t="shared" si="13"/>
        <v>0.1</v>
      </c>
    </row>
    <row r="429" spans="1:6" x14ac:dyDescent="0.25">
      <c r="A429" s="163" t="s">
        <v>2079</v>
      </c>
      <c r="B429" s="163" t="s">
        <v>1746</v>
      </c>
      <c r="C429" s="163" t="s">
        <v>4769</v>
      </c>
      <c r="D429" s="163">
        <f t="shared" si="12"/>
        <v>2</v>
      </c>
      <c r="E429" s="163">
        <v>14.64</v>
      </c>
      <c r="F429" s="163">
        <f t="shared" si="13"/>
        <v>0.1</v>
      </c>
    </row>
    <row r="430" spans="1:6" x14ac:dyDescent="0.25">
      <c r="A430" s="163" t="s">
        <v>1105</v>
      </c>
      <c r="B430" s="163" t="s">
        <v>1748</v>
      </c>
      <c r="C430" s="163" t="s">
        <v>4769</v>
      </c>
      <c r="D430" s="163">
        <f t="shared" si="12"/>
        <v>5</v>
      </c>
      <c r="E430" s="163">
        <v>36.6</v>
      </c>
      <c r="F430" s="163">
        <f t="shared" si="13"/>
        <v>0.25</v>
      </c>
    </row>
    <row r="431" spans="1:6" x14ac:dyDescent="0.25">
      <c r="A431" s="163" t="s">
        <v>1157</v>
      </c>
      <c r="B431" s="163" t="s">
        <v>1750</v>
      </c>
      <c r="C431" s="163" t="s">
        <v>4769</v>
      </c>
      <c r="D431" s="163">
        <f t="shared" si="12"/>
        <v>14</v>
      </c>
      <c r="E431" s="163">
        <v>102.48</v>
      </c>
      <c r="F431" s="163">
        <f t="shared" si="13"/>
        <v>0.70000000000000007</v>
      </c>
    </row>
    <row r="432" spans="1:6" x14ac:dyDescent="0.25">
      <c r="A432" s="163" t="s">
        <v>2777</v>
      </c>
      <c r="B432" s="163" t="s">
        <v>1752</v>
      </c>
      <c r="C432" s="163" t="s">
        <v>4769</v>
      </c>
      <c r="D432" s="163">
        <f t="shared" si="12"/>
        <v>1</v>
      </c>
      <c r="E432" s="163">
        <v>7.32</v>
      </c>
      <c r="F432" s="163">
        <f t="shared" si="13"/>
        <v>0.05</v>
      </c>
    </row>
    <row r="433" spans="1:6" x14ac:dyDescent="0.25">
      <c r="A433" s="163" t="s">
        <v>811</v>
      </c>
      <c r="B433" s="163" t="s">
        <v>1754</v>
      </c>
      <c r="C433" s="163" t="s">
        <v>4769</v>
      </c>
      <c r="D433" s="163">
        <f t="shared" si="12"/>
        <v>2</v>
      </c>
      <c r="E433" s="163">
        <v>14.64</v>
      </c>
      <c r="F433" s="163">
        <f t="shared" si="13"/>
        <v>0.1</v>
      </c>
    </row>
    <row r="434" spans="1:6" x14ac:dyDescent="0.25">
      <c r="A434" s="163" t="s">
        <v>2275</v>
      </c>
      <c r="B434" s="163" t="s">
        <v>1758</v>
      </c>
      <c r="C434" s="163" t="s">
        <v>4769</v>
      </c>
      <c r="D434" s="163">
        <f t="shared" si="12"/>
        <v>2</v>
      </c>
      <c r="E434" s="163">
        <v>14.64</v>
      </c>
      <c r="F434" s="163">
        <f t="shared" si="13"/>
        <v>0.1</v>
      </c>
    </row>
    <row r="435" spans="1:6" x14ac:dyDescent="0.25">
      <c r="A435" s="163" t="s">
        <v>2449</v>
      </c>
      <c r="B435" s="163" t="s">
        <v>1760</v>
      </c>
      <c r="C435" s="163" t="s">
        <v>4769</v>
      </c>
      <c r="D435" s="163">
        <f t="shared" si="12"/>
        <v>2</v>
      </c>
      <c r="E435" s="163">
        <v>14.64</v>
      </c>
      <c r="F435" s="163">
        <f t="shared" si="13"/>
        <v>0.1</v>
      </c>
    </row>
    <row r="436" spans="1:6" x14ac:dyDescent="0.25">
      <c r="A436" s="163" t="s">
        <v>1743</v>
      </c>
      <c r="B436" s="163" t="s">
        <v>1762</v>
      </c>
      <c r="C436" s="163" t="s">
        <v>4769</v>
      </c>
      <c r="D436" s="163">
        <f t="shared" si="12"/>
        <v>5</v>
      </c>
      <c r="E436" s="163">
        <v>36.6</v>
      </c>
      <c r="F436" s="163">
        <f t="shared" si="13"/>
        <v>0.25</v>
      </c>
    </row>
    <row r="437" spans="1:6" x14ac:dyDescent="0.25">
      <c r="A437" s="163" t="s">
        <v>2343</v>
      </c>
      <c r="B437" s="163" t="s">
        <v>1764</v>
      </c>
      <c r="C437" s="163" t="s">
        <v>4769</v>
      </c>
      <c r="D437" s="163">
        <f t="shared" si="12"/>
        <v>5</v>
      </c>
      <c r="E437" s="163">
        <v>36.6</v>
      </c>
      <c r="F437" s="163">
        <f t="shared" si="13"/>
        <v>0.25</v>
      </c>
    </row>
    <row r="438" spans="1:6" x14ac:dyDescent="0.25">
      <c r="A438" s="163" t="s">
        <v>2913</v>
      </c>
      <c r="B438" s="163" t="s">
        <v>1766</v>
      </c>
      <c r="C438" s="163" t="s">
        <v>4769</v>
      </c>
      <c r="D438" s="163">
        <f t="shared" si="12"/>
        <v>18.999999999999996</v>
      </c>
      <c r="E438" s="163">
        <v>139.07999999999998</v>
      </c>
      <c r="F438" s="163">
        <f t="shared" si="13"/>
        <v>0.94999999999999984</v>
      </c>
    </row>
    <row r="439" spans="1:6" x14ac:dyDescent="0.25">
      <c r="A439" s="163" t="s">
        <v>869</v>
      </c>
      <c r="B439" s="163" t="s">
        <v>1768</v>
      </c>
      <c r="C439" s="163" t="s">
        <v>4769</v>
      </c>
      <c r="D439" s="163">
        <f t="shared" si="12"/>
        <v>2</v>
      </c>
      <c r="E439" s="163">
        <v>14.64</v>
      </c>
      <c r="F439" s="163">
        <f t="shared" si="13"/>
        <v>0.1</v>
      </c>
    </row>
    <row r="440" spans="1:6" x14ac:dyDescent="0.25">
      <c r="A440" s="163" t="s">
        <v>945</v>
      </c>
      <c r="B440" s="163" t="s">
        <v>1772</v>
      </c>
      <c r="C440" s="163" t="s">
        <v>4769</v>
      </c>
      <c r="D440" s="163">
        <f t="shared" si="12"/>
        <v>3</v>
      </c>
      <c r="E440" s="163">
        <v>21.96</v>
      </c>
      <c r="F440" s="163">
        <f t="shared" si="13"/>
        <v>0.15000000000000002</v>
      </c>
    </row>
    <row r="441" spans="1:6" x14ac:dyDescent="0.25">
      <c r="A441" s="163" t="s">
        <v>2981</v>
      </c>
      <c r="B441" s="163" t="s">
        <v>1774</v>
      </c>
      <c r="C441" s="163" t="s">
        <v>4769</v>
      </c>
      <c r="D441" s="163">
        <f t="shared" si="12"/>
        <v>2</v>
      </c>
      <c r="E441" s="163">
        <v>14.64</v>
      </c>
      <c r="F441" s="163">
        <f t="shared" si="13"/>
        <v>0.1</v>
      </c>
    </row>
    <row r="442" spans="1:6" x14ac:dyDescent="0.25">
      <c r="A442" s="163" t="s">
        <v>2019</v>
      </c>
      <c r="B442" s="163" t="s">
        <v>1776</v>
      </c>
      <c r="C442" s="163" t="s">
        <v>4769</v>
      </c>
      <c r="D442" s="163">
        <f t="shared" si="12"/>
        <v>5</v>
      </c>
      <c r="E442" s="163">
        <v>36.6</v>
      </c>
      <c r="F442" s="163">
        <f t="shared" si="13"/>
        <v>0.25</v>
      </c>
    </row>
    <row r="443" spans="1:6" x14ac:dyDescent="0.25">
      <c r="A443" s="163" t="s">
        <v>2593</v>
      </c>
      <c r="B443" s="163" t="s">
        <v>1778</v>
      </c>
      <c r="C443" s="163" t="s">
        <v>4769</v>
      </c>
      <c r="D443" s="163">
        <f t="shared" si="12"/>
        <v>1</v>
      </c>
      <c r="E443" s="163">
        <v>7.32</v>
      </c>
      <c r="F443" s="163">
        <f t="shared" si="13"/>
        <v>0.05</v>
      </c>
    </row>
    <row r="444" spans="1:6" x14ac:dyDescent="0.25">
      <c r="A444" s="163" t="s">
        <v>981</v>
      </c>
      <c r="B444" s="163" t="s">
        <v>1780</v>
      </c>
      <c r="C444" s="163" t="s">
        <v>4769</v>
      </c>
      <c r="D444" s="163">
        <f t="shared" si="12"/>
        <v>8</v>
      </c>
      <c r="E444" s="163">
        <v>58.56</v>
      </c>
      <c r="F444" s="163">
        <f t="shared" si="13"/>
        <v>0.4</v>
      </c>
    </row>
    <row r="445" spans="1:6" x14ac:dyDescent="0.25">
      <c r="A445" s="163" t="s">
        <v>2837</v>
      </c>
      <c r="B445" s="163" t="s">
        <v>1782</v>
      </c>
      <c r="C445" s="163" t="s">
        <v>4769</v>
      </c>
      <c r="D445" s="163">
        <f t="shared" si="12"/>
        <v>1</v>
      </c>
      <c r="E445" s="163">
        <v>7.32</v>
      </c>
      <c r="F445" s="163">
        <f t="shared" si="13"/>
        <v>0.05</v>
      </c>
    </row>
    <row r="446" spans="1:6" x14ac:dyDescent="0.25">
      <c r="A446" s="163" t="s">
        <v>1405</v>
      </c>
      <c r="B446" s="163" t="s">
        <v>1784</v>
      </c>
      <c r="C446" s="163" t="s">
        <v>4769</v>
      </c>
      <c r="D446" s="163">
        <f t="shared" si="12"/>
        <v>4</v>
      </c>
      <c r="E446" s="163">
        <v>29.28</v>
      </c>
      <c r="F446" s="163">
        <f t="shared" si="13"/>
        <v>0.2</v>
      </c>
    </row>
    <row r="447" spans="1:6" x14ac:dyDescent="0.25">
      <c r="A447" s="163" t="s">
        <v>2443</v>
      </c>
      <c r="B447" s="163" t="s">
        <v>1786</v>
      </c>
      <c r="C447" s="163" t="s">
        <v>4769</v>
      </c>
      <c r="D447" s="163">
        <f t="shared" si="12"/>
        <v>12</v>
      </c>
      <c r="E447" s="163">
        <v>87.84</v>
      </c>
      <c r="F447" s="163">
        <f t="shared" si="13"/>
        <v>0.60000000000000009</v>
      </c>
    </row>
    <row r="448" spans="1:6" x14ac:dyDescent="0.25">
      <c r="A448" s="163" t="s">
        <v>1191</v>
      </c>
      <c r="B448" s="163" t="s">
        <v>1790</v>
      </c>
      <c r="C448" s="163" t="s">
        <v>4769</v>
      </c>
      <c r="D448" s="163">
        <f t="shared" si="12"/>
        <v>2</v>
      </c>
      <c r="E448" s="163">
        <v>14.64</v>
      </c>
      <c r="F448" s="163">
        <f t="shared" si="13"/>
        <v>0.1</v>
      </c>
    </row>
    <row r="449" spans="1:6" x14ac:dyDescent="0.25">
      <c r="A449" s="163" t="s">
        <v>2277</v>
      </c>
      <c r="B449" s="163" t="s">
        <v>1792</v>
      </c>
      <c r="C449" s="163" t="s">
        <v>4769</v>
      </c>
      <c r="D449" s="163">
        <f t="shared" si="12"/>
        <v>4</v>
      </c>
      <c r="E449" s="163">
        <v>29.28</v>
      </c>
      <c r="F449" s="163">
        <f t="shared" si="13"/>
        <v>0.2</v>
      </c>
    </row>
    <row r="450" spans="1:6" x14ac:dyDescent="0.25">
      <c r="A450" s="163" t="s">
        <v>1389</v>
      </c>
      <c r="B450" s="163" t="s">
        <v>1794</v>
      </c>
      <c r="C450" s="163" t="s">
        <v>4769</v>
      </c>
      <c r="D450" s="163">
        <f t="shared" si="12"/>
        <v>5</v>
      </c>
      <c r="E450" s="163">
        <v>36.6</v>
      </c>
      <c r="F450" s="163">
        <f t="shared" si="13"/>
        <v>0.25</v>
      </c>
    </row>
    <row r="451" spans="1:6" x14ac:dyDescent="0.25">
      <c r="A451" s="163" t="s">
        <v>1167</v>
      </c>
      <c r="B451" s="163" t="s">
        <v>1798</v>
      </c>
      <c r="C451" s="163" t="s">
        <v>4769</v>
      </c>
      <c r="D451" s="163">
        <f t="shared" si="12"/>
        <v>2</v>
      </c>
      <c r="E451" s="163">
        <v>14.64</v>
      </c>
      <c r="F451" s="163">
        <f t="shared" si="13"/>
        <v>0.1</v>
      </c>
    </row>
    <row r="452" spans="1:6" x14ac:dyDescent="0.25">
      <c r="A452" s="163" t="s">
        <v>2633</v>
      </c>
      <c r="B452" s="163" t="s">
        <v>1800</v>
      </c>
      <c r="C452" s="163" t="s">
        <v>4769</v>
      </c>
      <c r="D452" s="163">
        <f t="shared" si="12"/>
        <v>21</v>
      </c>
      <c r="E452" s="163">
        <v>153.72</v>
      </c>
      <c r="F452" s="163">
        <f t="shared" si="13"/>
        <v>1.05</v>
      </c>
    </row>
    <row r="453" spans="1:6" x14ac:dyDescent="0.25">
      <c r="A453" s="163" t="s">
        <v>2645</v>
      </c>
      <c r="B453" s="163" t="s">
        <v>1802</v>
      </c>
      <c r="C453" s="163" t="s">
        <v>4769</v>
      </c>
      <c r="D453" s="163">
        <f t="shared" si="12"/>
        <v>16</v>
      </c>
      <c r="E453" s="163">
        <v>117.12</v>
      </c>
      <c r="F453" s="163">
        <f t="shared" si="13"/>
        <v>0.8</v>
      </c>
    </row>
    <row r="454" spans="1:6" x14ac:dyDescent="0.25">
      <c r="A454" s="163" t="s">
        <v>1217</v>
      </c>
      <c r="B454" s="163" t="s">
        <v>1806</v>
      </c>
      <c r="C454" s="163" t="s">
        <v>4769</v>
      </c>
      <c r="D454" s="163">
        <f t="shared" ref="D454:D517" si="14">E454/7.32</f>
        <v>2</v>
      </c>
      <c r="E454" s="163">
        <v>14.64</v>
      </c>
      <c r="F454" s="163">
        <f t="shared" ref="F454:F517" si="15">D454*0.05</f>
        <v>0.1</v>
      </c>
    </row>
    <row r="455" spans="1:6" x14ac:dyDescent="0.25">
      <c r="A455" s="163" t="s">
        <v>2145</v>
      </c>
      <c r="B455" s="163" t="s">
        <v>1808</v>
      </c>
      <c r="C455" s="163" t="s">
        <v>4769</v>
      </c>
      <c r="D455" s="163">
        <f t="shared" si="14"/>
        <v>8</v>
      </c>
      <c r="E455" s="163">
        <v>58.56</v>
      </c>
      <c r="F455" s="163">
        <f t="shared" si="15"/>
        <v>0.4</v>
      </c>
    </row>
    <row r="456" spans="1:6" x14ac:dyDescent="0.25">
      <c r="A456" s="163" t="s">
        <v>1235</v>
      </c>
      <c r="B456" s="163" t="s">
        <v>1810</v>
      </c>
      <c r="C456" s="163" t="s">
        <v>4769</v>
      </c>
      <c r="D456" s="163">
        <f t="shared" si="14"/>
        <v>39.999999999999993</v>
      </c>
      <c r="E456" s="163">
        <v>292.79999999999995</v>
      </c>
      <c r="F456" s="163">
        <f t="shared" si="15"/>
        <v>1.9999999999999998</v>
      </c>
    </row>
    <row r="457" spans="1:6" x14ac:dyDescent="0.25">
      <c r="A457" s="163" t="s">
        <v>2669</v>
      </c>
      <c r="B457" s="163" t="s">
        <v>1812</v>
      </c>
      <c r="C457" s="163" t="s">
        <v>4769</v>
      </c>
      <c r="D457" s="163">
        <f t="shared" si="14"/>
        <v>8.9999999999999982</v>
      </c>
      <c r="E457" s="163">
        <v>65.88</v>
      </c>
      <c r="F457" s="163">
        <f t="shared" si="15"/>
        <v>0.44999999999999996</v>
      </c>
    </row>
    <row r="458" spans="1:6" x14ac:dyDescent="0.25">
      <c r="A458" s="163" t="s">
        <v>1043</v>
      </c>
      <c r="B458" s="163" t="s">
        <v>1814</v>
      </c>
      <c r="C458" s="163" t="s">
        <v>4769</v>
      </c>
      <c r="D458" s="163">
        <f t="shared" si="14"/>
        <v>4</v>
      </c>
      <c r="E458" s="163">
        <v>29.28</v>
      </c>
      <c r="F458" s="163">
        <f t="shared" si="15"/>
        <v>0.2</v>
      </c>
    </row>
    <row r="459" spans="1:6" x14ac:dyDescent="0.25">
      <c r="A459" s="163" t="s">
        <v>1959</v>
      </c>
      <c r="B459" s="163" t="s">
        <v>1816</v>
      </c>
      <c r="C459" s="163" t="s">
        <v>4769</v>
      </c>
      <c r="D459" s="163">
        <f t="shared" si="14"/>
        <v>12</v>
      </c>
      <c r="E459" s="163">
        <v>87.84</v>
      </c>
      <c r="F459" s="163">
        <f t="shared" si="15"/>
        <v>0.60000000000000009</v>
      </c>
    </row>
    <row r="460" spans="1:6" x14ac:dyDescent="0.25">
      <c r="A460" s="163" t="s">
        <v>2409</v>
      </c>
      <c r="B460" s="163" t="s">
        <v>1818</v>
      </c>
      <c r="C460" s="163" t="s">
        <v>4769</v>
      </c>
      <c r="D460" s="163">
        <f t="shared" si="14"/>
        <v>2</v>
      </c>
      <c r="E460" s="163">
        <v>14.64</v>
      </c>
      <c r="F460" s="163">
        <f t="shared" si="15"/>
        <v>0.1</v>
      </c>
    </row>
    <row r="461" spans="1:6" x14ac:dyDescent="0.25">
      <c r="A461" s="163" t="s">
        <v>4782</v>
      </c>
      <c r="B461" s="163" t="s">
        <v>1820</v>
      </c>
      <c r="C461" s="163" t="s">
        <v>4769</v>
      </c>
      <c r="D461" s="163">
        <f t="shared" si="14"/>
        <v>3</v>
      </c>
      <c r="E461" s="163">
        <v>21.96</v>
      </c>
      <c r="F461" s="163">
        <f t="shared" si="15"/>
        <v>0.15000000000000002</v>
      </c>
    </row>
    <row r="462" spans="1:6" x14ac:dyDescent="0.25">
      <c r="A462" s="163" t="s">
        <v>763</v>
      </c>
      <c r="B462" s="163" t="s">
        <v>1822</v>
      </c>
      <c r="C462" s="163" t="s">
        <v>4769</v>
      </c>
      <c r="D462" s="163">
        <f t="shared" si="14"/>
        <v>3</v>
      </c>
      <c r="E462" s="163">
        <v>21.96</v>
      </c>
      <c r="F462" s="163">
        <f t="shared" si="15"/>
        <v>0.15000000000000002</v>
      </c>
    </row>
    <row r="463" spans="1:6" x14ac:dyDescent="0.25">
      <c r="A463" s="163" t="s">
        <v>1077</v>
      </c>
      <c r="B463" s="163" t="s">
        <v>1824</v>
      </c>
      <c r="C463" s="163" t="s">
        <v>4769</v>
      </c>
      <c r="D463" s="163">
        <f t="shared" si="14"/>
        <v>5</v>
      </c>
      <c r="E463" s="163">
        <v>36.6</v>
      </c>
      <c r="F463" s="163">
        <f t="shared" si="15"/>
        <v>0.25</v>
      </c>
    </row>
    <row r="464" spans="1:6" x14ac:dyDescent="0.25">
      <c r="A464" s="163" t="s">
        <v>1171</v>
      </c>
      <c r="B464" s="163" t="s">
        <v>1826</v>
      </c>
      <c r="C464" s="163" t="s">
        <v>4769</v>
      </c>
      <c r="D464" s="163">
        <f t="shared" si="14"/>
        <v>3</v>
      </c>
      <c r="E464" s="163">
        <v>21.96</v>
      </c>
      <c r="F464" s="163">
        <f t="shared" si="15"/>
        <v>0.15000000000000002</v>
      </c>
    </row>
    <row r="465" spans="1:6" x14ac:dyDescent="0.25">
      <c r="A465" s="163" t="s">
        <v>2063</v>
      </c>
      <c r="B465" s="163" t="s">
        <v>1832</v>
      </c>
      <c r="C465" s="163" t="s">
        <v>4769</v>
      </c>
      <c r="D465" s="163">
        <f t="shared" si="14"/>
        <v>4</v>
      </c>
      <c r="E465" s="163">
        <v>29.28</v>
      </c>
      <c r="F465" s="163">
        <f t="shared" si="15"/>
        <v>0.2</v>
      </c>
    </row>
    <row r="466" spans="1:6" x14ac:dyDescent="0.25">
      <c r="A466" s="163" t="s">
        <v>1305</v>
      </c>
      <c r="B466" s="163" t="s">
        <v>1834</v>
      </c>
      <c r="C466" s="163" t="s">
        <v>4769</v>
      </c>
      <c r="D466" s="163">
        <f t="shared" si="14"/>
        <v>30.999999999999996</v>
      </c>
      <c r="E466" s="163">
        <v>226.92</v>
      </c>
      <c r="F466" s="163">
        <f t="shared" si="15"/>
        <v>1.5499999999999998</v>
      </c>
    </row>
    <row r="467" spans="1:6" x14ac:dyDescent="0.25">
      <c r="A467" s="163" t="s">
        <v>1717</v>
      </c>
      <c r="B467" s="163" t="s">
        <v>1836</v>
      </c>
      <c r="C467" s="163" t="s">
        <v>4769</v>
      </c>
      <c r="D467" s="163">
        <f t="shared" si="14"/>
        <v>4</v>
      </c>
      <c r="E467" s="163">
        <v>29.28</v>
      </c>
      <c r="F467" s="163">
        <f t="shared" si="15"/>
        <v>0.2</v>
      </c>
    </row>
    <row r="468" spans="1:6" x14ac:dyDescent="0.25">
      <c r="A468" s="163" t="s">
        <v>1295</v>
      </c>
      <c r="B468" s="163" t="s">
        <v>1838</v>
      </c>
      <c r="C468" s="163" t="s">
        <v>4769</v>
      </c>
      <c r="D468" s="163">
        <f t="shared" si="14"/>
        <v>2</v>
      </c>
      <c r="E468" s="163">
        <v>14.64</v>
      </c>
      <c r="F468" s="163">
        <f t="shared" si="15"/>
        <v>0.1</v>
      </c>
    </row>
    <row r="469" spans="1:6" x14ac:dyDescent="0.25">
      <c r="A469" s="163" t="s">
        <v>2253</v>
      </c>
      <c r="B469" s="163" t="s">
        <v>1840</v>
      </c>
      <c r="C469" s="163" t="s">
        <v>4769</v>
      </c>
      <c r="D469" s="163">
        <f t="shared" si="14"/>
        <v>5</v>
      </c>
      <c r="E469" s="163">
        <v>36.6</v>
      </c>
      <c r="F469" s="163">
        <f t="shared" si="15"/>
        <v>0.25</v>
      </c>
    </row>
    <row r="470" spans="1:6" x14ac:dyDescent="0.25">
      <c r="A470" s="163" t="s">
        <v>1725</v>
      </c>
      <c r="B470" s="163" t="s">
        <v>1842</v>
      </c>
      <c r="C470" s="163" t="s">
        <v>4769</v>
      </c>
      <c r="D470" s="163">
        <f t="shared" si="14"/>
        <v>8</v>
      </c>
      <c r="E470" s="163">
        <v>58.56</v>
      </c>
      <c r="F470" s="163">
        <f t="shared" si="15"/>
        <v>0.4</v>
      </c>
    </row>
    <row r="471" spans="1:6" x14ac:dyDescent="0.25">
      <c r="A471" s="163" t="s">
        <v>2251</v>
      </c>
      <c r="B471" s="163" t="s">
        <v>1846</v>
      </c>
      <c r="C471" s="163" t="s">
        <v>4769</v>
      </c>
      <c r="D471" s="163">
        <f t="shared" si="14"/>
        <v>2</v>
      </c>
      <c r="E471" s="163">
        <v>14.64</v>
      </c>
      <c r="F471" s="163">
        <f t="shared" si="15"/>
        <v>0.1</v>
      </c>
    </row>
    <row r="472" spans="1:6" x14ac:dyDescent="0.25">
      <c r="A472" s="163" t="s">
        <v>1841</v>
      </c>
      <c r="B472" s="163" t="s">
        <v>1848</v>
      </c>
      <c r="C472" s="163" t="s">
        <v>4769</v>
      </c>
      <c r="D472" s="163">
        <f t="shared" si="14"/>
        <v>8</v>
      </c>
      <c r="E472" s="163">
        <v>58.56</v>
      </c>
      <c r="F472" s="163">
        <f t="shared" si="15"/>
        <v>0.4</v>
      </c>
    </row>
    <row r="473" spans="1:6" x14ac:dyDescent="0.25">
      <c r="A473" s="163" t="s">
        <v>2729</v>
      </c>
      <c r="B473" s="163" t="s">
        <v>1850</v>
      </c>
      <c r="C473" s="163" t="s">
        <v>4769</v>
      </c>
      <c r="D473" s="163">
        <f t="shared" si="14"/>
        <v>1</v>
      </c>
      <c r="E473" s="163">
        <v>7.32</v>
      </c>
      <c r="F473" s="163">
        <f t="shared" si="15"/>
        <v>0.05</v>
      </c>
    </row>
    <row r="474" spans="1:6" x14ac:dyDescent="0.25">
      <c r="A474" s="163" t="s">
        <v>1055</v>
      </c>
      <c r="B474" s="163" t="s">
        <v>1854</v>
      </c>
      <c r="C474" s="163" t="s">
        <v>4769</v>
      </c>
      <c r="D474" s="163">
        <f t="shared" si="14"/>
        <v>4</v>
      </c>
      <c r="E474" s="163">
        <v>29.28</v>
      </c>
      <c r="F474" s="163">
        <f t="shared" si="15"/>
        <v>0.2</v>
      </c>
    </row>
    <row r="475" spans="1:6" x14ac:dyDescent="0.25">
      <c r="A475" s="163" t="s">
        <v>1977</v>
      </c>
      <c r="B475" s="163" t="s">
        <v>1856</v>
      </c>
      <c r="C475" s="163" t="s">
        <v>4769</v>
      </c>
      <c r="D475" s="163">
        <f t="shared" si="14"/>
        <v>9.9999999999999982</v>
      </c>
      <c r="E475" s="163">
        <v>73.199999999999989</v>
      </c>
      <c r="F475" s="163">
        <f t="shared" si="15"/>
        <v>0.49999999999999994</v>
      </c>
    </row>
    <row r="476" spans="1:6" x14ac:dyDescent="0.25">
      <c r="A476" s="163" t="s">
        <v>1395</v>
      </c>
      <c r="B476" s="163" t="s">
        <v>1858</v>
      </c>
      <c r="C476" s="163" t="s">
        <v>4769</v>
      </c>
      <c r="D476" s="163">
        <f t="shared" si="14"/>
        <v>8</v>
      </c>
      <c r="E476" s="163">
        <v>58.56</v>
      </c>
      <c r="F476" s="163">
        <f t="shared" si="15"/>
        <v>0.4</v>
      </c>
    </row>
    <row r="477" spans="1:6" x14ac:dyDescent="0.25">
      <c r="A477" s="163" t="s">
        <v>2095</v>
      </c>
      <c r="B477" s="163" t="s">
        <v>1860</v>
      </c>
      <c r="C477" s="163" t="s">
        <v>4769</v>
      </c>
      <c r="D477" s="163">
        <f t="shared" si="14"/>
        <v>5</v>
      </c>
      <c r="E477" s="163">
        <v>36.6</v>
      </c>
      <c r="F477" s="163">
        <f t="shared" si="15"/>
        <v>0.25</v>
      </c>
    </row>
    <row r="478" spans="1:6" x14ac:dyDescent="0.25">
      <c r="A478" s="163" t="s">
        <v>2045</v>
      </c>
      <c r="B478" s="163" t="s">
        <v>1864</v>
      </c>
      <c r="C478" s="163" t="s">
        <v>4769</v>
      </c>
      <c r="D478" s="163">
        <f t="shared" si="14"/>
        <v>2</v>
      </c>
      <c r="E478" s="163">
        <v>14.64</v>
      </c>
      <c r="F478" s="163">
        <f t="shared" si="15"/>
        <v>0.1</v>
      </c>
    </row>
    <row r="479" spans="1:6" x14ac:dyDescent="0.25">
      <c r="A479" s="163" t="s">
        <v>1299</v>
      </c>
      <c r="B479" s="163" t="s">
        <v>1866</v>
      </c>
      <c r="C479" s="163" t="s">
        <v>4769</v>
      </c>
      <c r="D479" s="163">
        <f t="shared" si="14"/>
        <v>3</v>
      </c>
      <c r="E479" s="163">
        <v>21.96</v>
      </c>
      <c r="F479" s="163">
        <f t="shared" si="15"/>
        <v>0.15000000000000002</v>
      </c>
    </row>
    <row r="480" spans="1:6" x14ac:dyDescent="0.25">
      <c r="A480" s="163" t="s">
        <v>991</v>
      </c>
      <c r="B480" s="163" t="s">
        <v>1868</v>
      </c>
      <c r="C480" s="163" t="s">
        <v>4769</v>
      </c>
      <c r="D480" s="163">
        <f t="shared" si="14"/>
        <v>3</v>
      </c>
      <c r="E480" s="163">
        <v>21.96</v>
      </c>
      <c r="F480" s="163">
        <f t="shared" si="15"/>
        <v>0.15000000000000002</v>
      </c>
    </row>
    <row r="481" spans="1:6" x14ac:dyDescent="0.25">
      <c r="A481" s="163" t="s">
        <v>1411</v>
      </c>
      <c r="B481" s="163" t="s">
        <v>1870</v>
      </c>
      <c r="C481" s="163" t="s">
        <v>4769</v>
      </c>
      <c r="D481" s="163">
        <f t="shared" si="14"/>
        <v>3</v>
      </c>
      <c r="E481" s="163">
        <v>21.96</v>
      </c>
      <c r="F481" s="163">
        <f t="shared" si="15"/>
        <v>0.15000000000000002</v>
      </c>
    </row>
    <row r="482" spans="1:6" x14ac:dyDescent="0.25">
      <c r="A482" s="163" t="s">
        <v>2621</v>
      </c>
      <c r="B482" s="163" t="s">
        <v>1872</v>
      </c>
      <c r="C482" s="163" t="s">
        <v>4769</v>
      </c>
      <c r="D482" s="163">
        <f t="shared" si="14"/>
        <v>5</v>
      </c>
      <c r="E482" s="163">
        <v>36.6</v>
      </c>
      <c r="F482" s="163">
        <f t="shared" si="15"/>
        <v>0.25</v>
      </c>
    </row>
    <row r="483" spans="1:6" x14ac:dyDescent="0.25">
      <c r="A483" s="163" t="s">
        <v>2475</v>
      </c>
      <c r="B483" s="163" t="s">
        <v>1874</v>
      </c>
      <c r="C483" s="163" t="s">
        <v>4769</v>
      </c>
      <c r="D483" s="163">
        <f t="shared" si="14"/>
        <v>8.9999999999999982</v>
      </c>
      <c r="E483" s="163">
        <v>65.88</v>
      </c>
      <c r="F483" s="163">
        <f t="shared" si="15"/>
        <v>0.44999999999999996</v>
      </c>
    </row>
    <row r="484" spans="1:6" x14ac:dyDescent="0.25">
      <c r="A484" s="163" t="s">
        <v>1371</v>
      </c>
      <c r="B484" s="163" t="s">
        <v>1876</v>
      </c>
      <c r="C484" s="163" t="s">
        <v>4769</v>
      </c>
      <c r="D484" s="163">
        <f t="shared" si="14"/>
        <v>8</v>
      </c>
      <c r="E484" s="163">
        <v>58.56</v>
      </c>
      <c r="F484" s="163">
        <f t="shared" si="15"/>
        <v>0.4</v>
      </c>
    </row>
    <row r="485" spans="1:6" x14ac:dyDescent="0.25">
      <c r="A485" s="163" t="s">
        <v>1101</v>
      </c>
      <c r="B485" s="163" t="s">
        <v>1878</v>
      </c>
      <c r="C485" s="163" t="s">
        <v>4769</v>
      </c>
      <c r="D485" s="163">
        <f t="shared" si="14"/>
        <v>14.999999999999996</v>
      </c>
      <c r="E485" s="163">
        <v>109.79999999999998</v>
      </c>
      <c r="F485" s="163">
        <f t="shared" si="15"/>
        <v>0.74999999999999989</v>
      </c>
    </row>
    <row r="486" spans="1:6" x14ac:dyDescent="0.25">
      <c r="A486" s="163" t="s">
        <v>831</v>
      </c>
      <c r="B486" s="163" t="s">
        <v>1880</v>
      </c>
      <c r="C486" s="163" t="s">
        <v>4769</v>
      </c>
      <c r="D486" s="163">
        <f t="shared" si="14"/>
        <v>3</v>
      </c>
      <c r="E486" s="163">
        <v>21.96</v>
      </c>
      <c r="F486" s="163">
        <f t="shared" si="15"/>
        <v>0.15000000000000002</v>
      </c>
    </row>
    <row r="487" spans="1:6" x14ac:dyDescent="0.25">
      <c r="A487" s="163" t="s">
        <v>1511</v>
      </c>
      <c r="B487" s="163" t="s">
        <v>1882</v>
      </c>
      <c r="C487" s="163" t="s">
        <v>4769</v>
      </c>
      <c r="D487" s="163">
        <f t="shared" si="14"/>
        <v>4</v>
      </c>
      <c r="E487" s="163">
        <v>29.28</v>
      </c>
      <c r="F487" s="163">
        <f t="shared" si="15"/>
        <v>0.2</v>
      </c>
    </row>
    <row r="488" spans="1:6" x14ac:dyDescent="0.25">
      <c r="A488" s="163" t="s">
        <v>1721</v>
      </c>
      <c r="B488" s="163" t="s">
        <v>1884</v>
      </c>
      <c r="C488" s="163" t="s">
        <v>4769</v>
      </c>
      <c r="D488" s="163">
        <f t="shared" si="14"/>
        <v>7</v>
      </c>
      <c r="E488" s="163">
        <v>51.24</v>
      </c>
      <c r="F488" s="163">
        <f t="shared" si="15"/>
        <v>0.35000000000000003</v>
      </c>
    </row>
    <row r="489" spans="1:6" x14ac:dyDescent="0.25">
      <c r="A489" s="163" t="s">
        <v>2229</v>
      </c>
      <c r="B489" s="163" t="s">
        <v>1886</v>
      </c>
      <c r="C489" s="163" t="s">
        <v>4769</v>
      </c>
      <c r="D489" s="163">
        <f t="shared" si="14"/>
        <v>4</v>
      </c>
      <c r="E489" s="163">
        <v>29.28</v>
      </c>
      <c r="F489" s="163">
        <f t="shared" si="15"/>
        <v>0.2</v>
      </c>
    </row>
    <row r="490" spans="1:6" x14ac:dyDescent="0.25">
      <c r="A490" s="163" t="s">
        <v>1693</v>
      </c>
      <c r="B490" s="163" t="s">
        <v>1888</v>
      </c>
      <c r="C490" s="163" t="s">
        <v>4769</v>
      </c>
      <c r="D490" s="163">
        <f t="shared" si="14"/>
        <v>1</v>
      </c>
      <c r="E490" s="163">
        <v>7.32</v>
      </c>
      <c r="F490" s="163">
        <f t="shared" si="15"/>
        <v>0.05</v>
      </c>
    </row>
    <row r="491" spans="1:6" x14ac:dyDescent="0.25">
      <c r="A491" s="163" t="s">
        <v>2163</v>
      </c>
      <c r="B491" s="163" t="s">
        <v>1890</v>
      </c>
      <c r="C491" s="163" t="s">
        <v>4769</v>
      </c>
      <c r="D491" s="163">
        <f t="shared" si="14"/>
        <v>8.9999999999999982</v>
      </c>
      <c r="E491" s="163">
        <v>65.88</v>
      </c>
      <c r="F491" s="163">
        <f t="shared" si="15"/>
        <v>0.44999999999999996</v>
      </c>
    </row>
    <row r="492" spans="1:6" x14ac:dyDescent="0.25">
      <c r="A492" s="163" t="s">
        <v>2137</v>
      </c>
      <c r="B492" s="163" t="s">
        <v>1894</v>
      </c>
      <c r="C492" s="163" t="s">
        <v>4769</v>
      </c>
      <c r="D492" s="163">
        <f t="shared" si="14"/>
        <v>17</v>
      </c>
      <c r="E492" s="163">
        <v>124.44</v>
      </c>
      <c r="F492" s="163">
        <f t="shared" si="15"/>
        <v>0.85000000000000009</v>
      </c>
    </row>
    <row r="493" spans="1:6" x14ac:dyDescent="0.25">
      <c r="A493" s="163" t="s">
        <v>2141</v>
      </c>
      <c r="B493" s="163" t="s">
        <v>1896</v>
      </c>
      <c r="C493" s="163" t="s">
        <v>4769</v>
      </c>
      <c r="D493" s="163">
        <f t="shared" si="14"/>
        <v>53.999999999999993</v>
      </c>
      <c r="E493" s="163">
        <v>395.28</v>
      </c>
      <c r="F493" s="163">
        <f t="shared" si="15"/>
        <v>2.6999999999999997</v>
      </c>
    </row>
    <row r="494" spans="1:6" x14ac:dyDescent="0.25">
      <c r="A494" s="163" t="s">
        <v>1273</v>
      </c>
      <c r="B494" s="163" t="s">
        <v>1898</v>
      </c>
      <c r="C494" s="163" t="s">
        <v>4769</v>
      </c>
      <c r="D494" s="163">
        <f t="shared" si="14"/>
        <v>4</v>
      </c>
      <c r="E494" s="163">
        <v>29.28</v>
      </c>
      <c r="F494" s="163">
        <f t="shared" si="15"/>
        <v>0.2</v>
      </c>
    </row>
    <row r="495" spans="1:6" x14ac:dyDescent="0.25">
      <c r="A495" s="163" t="s">
        <v>4783</v>
      </c>
      <c r="B495" s="163" t="s">
        <v>1900</v>
      </c>
      <c r="C495" s="163" t="s">
        <v>4769</v>
      </c>
      <c r="D495" s="163">
        <f t="shared" si="14"/>
        <v>10</v>
      </c>
      <c r="E495" s="163">
        <v>73.2</v>
      </c>
      <c r="F495" s="163">
        <f t="shared" si="15"/>
        <v>0.5</v>
      </c>
    </row>
    <row r="496" spans="1:6" x14ac:dyDescent="0.25">
      <c r="A496" s="163" t="s">
        <v>2743</v>
      </c>
      <c r="B496" s="163" t="s">
        <v>1902</v>
      </c>
      <c r="C496" s="163" t="s">
        <v>4769</v>
      </c>
      <c r="D496" s="163">
        <f t="shared" si="14"/>
        <v>10.999999999999996</v>
      </c>
      <c r="E496" s="163">
        <v>80.519999999999982</v>
      </c>
      <c r="F496" s="163">
        <f t="shared" si="15"/>
        <v>0.54999999999999982</v>
      </c>
    </row>
    <row r="497" spans="1:6" x14ac:dyDescent="0.25">
      <c r="A497" s="163" t="s">
        <v>2999</v>
      </c>
      <c r="B497" s="163" t="s">
        <v>1904</v>
      </c>
      <c r="C497" s="163" t="s">
        <v>4769</v>
      </c>
      <c r="D497" s="163">
        <f t="shared" si="14"/>
        <v>1</v>
      </c>
      <c r="E497" s="163">
        <v>7.32</v>
      </c>
      <c r="F497" s="163">
        <f t="shared" si="15"/>
        <v>0.05</v>
      </c>
    </row>
    <row r="498" spans="1:6" x14ac:dyDescent="0.25">
      <c r="A498" s="163" t="s">
        <v>2625</v>
      </c>
      <c r="B498" s="163" t="s">
        <v>1906</v>
      </c>
      <c r="C498" s="163" t="s">
        <v>4769</v>
      </c>
      <c r="D498" s="163">
        <f t="shared" si="14"/>
        <v>4</v>
      </c>
      <c r="E498" s="163">
        <v>29.28</v>
      </c>
      <c r="F498" s="163">
        <f t="shared" si="15"/>
        <v>0.2</v>
      </c>
    </row>
    <row r="499" spans="1:6" x14ac:dyDescent="0.25">
      <c r="A499" s="163" t="s">
        <v>1169</v>
      </c>
      <c r="B499" s="163" t="s">
        <v>1908</v>
      </c>
      <c r="C499" s="163" t="s">
        <v>4769</v>
      </c>
      <c r="D499" s="163">
        <f t="shared" si="14"/>
        <v>2</v>
      </c>
      <c r="E499" s="163">
        <v>14.64</v>
      </c>
      <c r="F499" s="163">
        <f t="shared" si="15"/>
        <v>0.1</v>
      </c>
    </row>
    <row r="500" spans="1:6" x14ac:dyDescent="0.25">
      <c r="A500" s="163" t="s">
        <v>999</v>
      </c>
      <c r="B500" s="163" t="s">
        <v>1910</v>
      </c>
      <c r="C500" s="163" t="s">
        <v>4769</v>
      </c>
      <c r="D500" s="163">
        <f t="shared" si="14"/>
        <v>7</v>
      </c>
      <c r="E500" s="163">
        <v>51.24</v>
      </c>
      <c r="F500" s="163">
        <f t="shared" si="15"/>
        <v>0.35000000000000003</v>
      </c>
    </row>
    <row r="501" spans="1:6" x14ac:dyDescent="0.25">
      <c r="A501" s="163" t="s">
        <v>2525</v>
      </c>
      <c r="B501" s="163" t="s">
        <v>1912</v>
      </c>
      <c r="C501" s="163" t="s">
        <v>4769</v>
      </c>
      <c r="D501" s="163">
        <f t="shared" si="14"/>
        <v>109.00000000000001</v>
      </c>
      <c r="E501" s="163">
        <v>797.88000000000011</v>
      </c>
      <c r="F501" s="163">
        <f t="shared" si="15"/>
        <v>5.4500000000000011</v>
      </c>
    </row>
    <row r="502" spans="1:6" x14ac:dyDescent="0.25">
      <c r="A502" s="163" t="s">
        <v>907</v>
      </c>
      <c r="B502" s="163" t="s">
        <v>1914</v>
      </c>
      <c r="C502" s="163" t="s">
        <v>4769</v>
      </c>
      <c r="D502" s="163">
        <f t="shared" si="14"/>
        <v>2</v>
      </c>
      <c r="E502" s="163">
        <v>14.64</v>
      </c>
      <c r="F502" s="163">
        <f t="shared" si="15"/>
        <v>0.1</v>
      </c>
    </row>
    <row r="503" spans="1:6" x14ac:dyDescent="0.25">
      <c r="A503" s="163" t="s">
        <v>1123</v>
      </c>
      <c r="B503" s="163" t="s">
        <v>1916</v>
      </c>
      <c r="C503" s="163" t="s">
        <v>4769</v>
      </c>
      <c r="D503" s="163">
        <f t="shared" si="14"/>
        <v>3</v>
      </c>
      <c r="E503" s="163">
        <v>21.96</v>
      </c>
      <c r="F503" s="163">
        <f t="shared" si="15"/>
        <v>0.15000000000000002</v>
      </c>
    </row>
    <row r="504" spans="1:6" x14ac:dyDescent="0.25">
      <c r="A504" s="163" t="s">
        <v>2477</v>
      </c>
      <c r="B504" s="163" t="s">
        <v>1918</v>
      </c>
      <c r="C504" s="163" t="s">
        <v>4769</v>
      </c>
      <c r="D504" s="163">
        <f t="shared" si="14"/>
        <v>4</v>
      </c>
      <c r="E504" s="163">
        <v>29.28</v>
      </c>
      <c r="F504" s="163">
        <f t="shared" si="15"/>
        <v>0.2</v>
      </c>
    </row>
    <row r="505" spans="1:6" x14ac:dyDescent="0.25">
      <c r="A505" s="163" t="s">
        <v>1943</v>
      </c>
      <c r="B505" s="163" t="s">
        <v>1920</v>
      </c>
      <c r="C505" s="163" t="s">
        <v>4769</v>
      </c>
      <c r="D505" s="163">
        <f t="shared" si="14"/>
        <v>3</v>
      </c>
      <c r="E505" s="163">
        <v>21.96</v>
      </c>
      <c r="F505" s="163">
        <f t="shared" si="15"/>
        <v>0.15000000000000002</v>
      </c>
    </row>
    <row r="506" spans="1:6" x14ac:dyDescent="0.25">
      <c r="A506" s="163" t="s">
        <v>1569</v>
      </c>
      <c r="B506" s="163" t="s">
        <v>1922</v>
      </c>
      <c r="C506" s="163" t="s">
        <v>4769</v>
      </c>
      <c r="D506" s="163">
        <f t="shared" si="14"/>
        <v>12</v>
      </c>
      <c r="E506" s="163">
        <v>87.84</v>
      </c>
      <c r="F506" s="163">
        <f t="shared" si="15"/>
        <v>0.60000000000000009</v>
      </c>
    </row>
    <row r="507" spans="1:6" x14ac:dyDescent="0.25">
      <c r="A507" s="163" t="s">
        <v>2581</v>
      </c>
      <c r="B507" s="163" t="s">
        <v>1924</v>
      </c>
      <c r="C507" s="163" t="s">
        <v>4769</v>
      </c>
      <c r="D507" s="163">
        <f t="shared" si="14"/>
        <v>1</v>
      </c>
      <c r="E507" s="163">
        <v>7.32</v>
      </c>
      <c r="F507" s="163">
        <f t="shared" si="15"/>
        <v>0.05</v>
      </c>
    </row>
    <row r="508" spans="1:6" x14ac:dyDescent="0.25">
      <c r="A508" s="163" t="s">
        <v>2957</v>
      </c>
      <c r="B508" s="163" t="s">
        <v>1932</v>
      </c>
      <c r="C508" s="163" t="s">
        <v>4769</v>
      </c>
      <c r="D508" s="163">
        <f t="shared" si="14"/>
        <v>2</v>
      </c>
      <c r="E508" s="163">
        <v>14.64</v>
      </c>
      <c r="F508" s="163">
        <f t="shared" si="15"/>
        <v>0.1</v>
      </c>
    </row>
    <row r="509" spans="1:6" x14ac:dyDescent="0.25">
      <c r="A509" s="163" t="s">
        <v>1181</v>
      </c>
      <c r="B509" s="163" t="s">
        <v>1936</v>
      </c>
      <c r="C509" s="163" t="s">
        <v>4769</v>
      </c>
      <c r="D509" s="163">
        <f t="shared" si="14"/>
        <v>17.999999999999996</v>
      </c>
      <c r="E509" s="163">
        <v>131.76</v>
      </c>
      <c r="F509" s="163">
        <f t="shared" si="15"/>
        <v>0.89999999999999991</v>
      </c>
    </row>
    <row r="510" spans="1:6" x14ac:dyDescent="0.25">
      <c r="A510" s="163" t="s">
        <v>949</v>
      </c>
      <c r="B510" s="163" t="s">
        <v>1938</v>
      </c>
      <c r="C510" s="163" t="s">
        <v>4769</v>
      </c>
      <c r="D510" s="163">
        <f t="shared" si="14"/>
        <v>6</v>
      </c>
      <c r="E510" s="163">
        <v>43.92</v>
      </c>
      <c r="F510" s="163">
        <f t="shared" si="15"/>
        <v>0.30000000000000004</v>
      </c>
    </row>
    <row r="511" spans="1:6" x14ac:dyDescent="0.25">
      <c r="A511" s="163" t="s">
        <v>2429</v>
      </c>
      <c r="B511" s="163" t="s">
        <v>1942</v>
      </c>
      <c r="C511" s="163" t="s">
        <v>4769</v>
      </c>
      <c r="D511" s="163">
        <f t="shared" si="14"/>
        <v>1</v>
      </c>
      <c r="E511" s="163">
        <v>7.32</v>
      </c>
      <c r="F511" s="163">
        <f t="shared" si="15"/>
        <v>0.05</v>
      </c>
    </row>
    <row r="512" spans="1:6" x14ac:dyDescent="0.25">
      <c r="A512" s="163" t="s">
        <v>2213</v>
      </c>
      <c r="B512" s="163" t="s">
        <v>1944</v>
      </c>
      <c r="C512" s="163" t="s">
        <v>4769</v>
      </c>
      <c r="D512" s="163">
        <f t="shared" si="14"/>
        <v>2</v>
      </c>
      <c r="E512" s="163">
        <v>14.64</v>
      </c>
      <c r="F512" s="163">
        <f t="shared" si="15"/>
        <v>0.1</v>
      </c>
    </row>
    <row r="513" spans="1:6" x14ac:dyDescent="0.25">
      <c r="A513" s="163" t="s">
        <v>1815</v>
      </c>
      <c r="B513" s="163" t="s">
        <v>1946</v>
      </c>
      <c r="C513" s="163" t="s">
        <v>4769</v>
      </c>
      <c r="D513" s="163">
        <f t="shared" si="14"/>
        <v>8</v>
      </c>
      <c r="E513" s="163">
        <v>58.56</v>
      </c>
      <c r="F513" s="163">
        <f t="shared" si="15"/>
        <v>0.4</v>
      </c>
    </row>
    <row r="514" spans="1:6" x14ac:dyDescent="0.25">
      <c r="A514" s="163" t="s">
        <v>1447</v>
      </c>
      <c r="B514" s="163" t="s">
        <v>1950</v>
      </c>
      <c r="C514" s="163" t="s">
        <v>4769</v>
      </c>
      <c r="D514" s="163">
        <f t="shared" si="14"/>
        <v>1</v>
      </c>
      <c r="E514" s="163">
        <v>7.32</v>
      </c>
      <c r="F514" s="163">
        <f t="shared" si="15"/>
        <v>0.05</v>
      </c>
    </row>
    <row r="515" spans="1:6" x14ac:dyDescent="0.25">
      <c r="A515" s="163" t="s">
        <v>1215</v>
      </c>
      <c r="B515" s="163" t="s">
        <v>1952</v>
      </c>
      <c r="C515" s="163" t="s">
        <v>4769</v>
      </c>
      <c r="D515" s="163">
        <f t="shared" si="14"/>
        <v>3</v>
      </c>
      <c r="E515" s="163">
        <v>21.96</v>
      </c>
      <c r="F515" s="163">
        <f t="shared" si="15"/>
        <v>0.15000000000000002</v>
      </c>
    </row>
    <row r="516" spans="1:6" x14ac:dyDescent="0.25">
      <c r="A516" s="163" t="s">
        <v>2809</v>
      </c>
      <c r="B516" s="163" t="s">
        <v>1954</v>
      </c>
      <c r="C516" s="163" t="s">
        <v>4769</v>
      </c>
      <c r="D516" s="163">
        <f t="shared" si="14"/>
        <v>1</v>
      </c>
      <c r="E516" s="163">
        <v>7.32</v>
      </c>
      <c r="F516" s="163">
        <f t="shared" si="15"/>
        <v>0.05</v>
      </c>
    </row>
    <row r="517" spans="1:6" x14ac:dyDescent="0.25">
      <c r="A517" s="163" t="s">
        <v>2147</v>
      </c>
      <c r="B517" s="163" t="s">
        <v>1956</v>
      </c>
      <c r="C517" s="163" t="s">
        <v>4769</v>
      </c>
      <c r="D517" s="163">
        <f t="shared" si="14"/>
        <v>5</v>
      </c>
      <c r="E517" s="163">
        <v>36.6</v>
      </c>
      <c r="F517" s="163">
        <f t="shared" si="15"/>
        <v>0.25</v>
      </c>
    </row>
    <row r="518" spans="1:6" x14ac:dyDescent="0.25">
      <c r="A518" s="163" t="s">
        <v>1623</v>
      </c>
      <c r="B518" s="163" t="s">
        <v>1960</v>
      </c>
      <c r="C518" s="163" t="s">
        <v>4769</v>
      </c>
      <c r="D518" s="163">
        <f t="shared" ref="D518:D581" si="16">E518/7.32</f>
        <v>14.999999999999996</v>
      </c>
      <c r="E518" s="163">
        <v>109.79999999999998</v>
      </c>
      <c r="F518" s="163">
        <f t="shared" ref="F518:F581" si="17">D518*0.05</f>
        <v>0.74999999999999989</v>
      </c>
    </row>
    <row r="519" spans="1:6" x14ac:dyDescent="0.25">
      <c r="A519" s="163" t="s">
        <v>2927</v>
      </c>
      <c r="B519" s="163" t="s">
        <v>1962</v>
      </c>
      <c r="C519" s="163" t="s">
        <v>4769</v>
      </c>
      <c r="D519" s="163">
        <f t="shared" si="16"/>
        <v>4</v>
      </c>
      <c r="E519" s="163">
        <v>29.28</v>
      </c>
      <c r="F519" s="163">
        <f t="shared" si="17"/>
        <v>0.2</v>
      </c>
    </row>
    <row r="520" spans="1:6" x14ac:dyDescent="0.25">
      <c r="A520" s="163" t="s">
        <v>1831</v>
      </c>
      <c r="B520" s="163" t="s">
        <v>1966</v>
      </c>
      <c r="C520" s="163" t="s">
        <v>4769</v>
      </c>
      <c r="D520" s="163">
        <f t="shared" si="16"/>
        <v>6</v>
      </c>
      <c r="E520" s="163">
        <v>43.92</v>
      </c>
      <c r="F520" s="163">
        <f t="shared" si="17"/>
        <v>0.30000000000000004</v>
      </c>
    </row>
    <row r="521" spans="1:6" x14ac:dyDescent="0.25">
      <c r="A521" s="163" t="s">
        <v>777</v>
      </c>
      <c r="B521" s="163" t="s">
        <v>1968</v>
      </c>
      <c r="C521" s="163" t="s">
        <v>4769</v>
      </c>
      <c r="D521" s="163">
        <f t="shared" si="16"/>
        <v>4</v>
      </c>
      <c r="E521" s="163">
        <v>29.28</v>
      </c>
      <c r="F521" s="163">
        <f t="shared" si="17"/>
        <v>0.2</v>
      </c>
    </row>
    <row r="522" spans="1:6" x14ac:dyDescent="0.25">
      <c r="A522" s="163" t="s">
        <v>1277</v>
      </c>
      <c r="B522" s="163" t="s">
        <v>1972</v>
      </c>
      <c r="C522" s="163" t="s">
        <v>4769</v>
      </c>
      <c r="D522" s="163">
        <f t="shared" si="16"/>
        <v>8.9999999999999982</v>
      </c>
      <c r="E522" s="163">
        <v>65.88</v>
      </c>
      <c r="F522" s="163">
        <f t="shared" si="17"/>
        <v>0.44999999999999996</v>
      </c>
    </row>
    <row r="523" spans="1:6" x14ac:dyDescent="0.25">
      <c r="A523" s="163" t="s">
        <v>2995</v>
      </c>
      <c r="B523" s="163" t="s">
        <v>1974</v>
      </c>
      <c r="C523" s="163" t="s">
        <v>4769</v>
      </c>
      <c r="D523" s="163">
        <f t="shared" si="16"/>
        <v>3</v>
      </c>
      <c r="E523" s="163">
        <v>21.96</v>
      </c>
      <c r="F523" s="163">
        <f t="shared" si="17"/>
        <v>0.15000000000000002</v>
      </c>
    </row>
    <row r="524" spans="1:6" x14ac:dyDescent="0.25">
      <c r="A524" s="163" t="s">
        <v>1683</v>
      </c>
      <c r="B524" s="163" t="s">
        <v>1976</v>
      </c>
      <c r="C524" s="163" t="s">
        <v>4769</v>
      </c>
      <c r="D524" s="163">
        <f t="shared" si="16"/>
        <v>1</v>
      </c>
      <c r="E524" s="163">
        <v>7.32</v>
      </c>
      <c r="F524" s="163">
        <f t="shared" si="17"/>
        <v>0.05</v>
      </c>
    </row>
    <row r="525" spans="1:6" x14ac:dyDescent="0.25">
      <c r="A525" s="163" t="s">
        <v>1897</v>
      </c>
      <c r="B525" s="163" t="s">
        <v>1978</v>
      </c>
      <c r="C525" s="163" t="s">
        <v>4769</v>
      </c>
      <c r="D525" s="163">
        <f t="shared" si="16"/>
        <v>3</v>
      </c>
      <c r="E525" s="163">
        <v>21.96</v>
      </c>
      <c r="F525" s="163">
        <f t="shared" si="17"/>
        <v>0.15000000000000002</v>
      </c>
    </row>
    <row r="526" spans="1:6" x14ac:dyDescent="0.25">
      <c r="A526" s="163" t="s">
        <v>817</v>
      </c>
      <c r="B526" s="163" t="s">
        <v>1980</v>
      </c>
      <c r="C526" s="163" t="s">
        <v>4769</v>
      </c>
      <c r="D526" s="163">
        <f t="shared" si="16"/>
        <v>2</v>
      </c>
      <c r="E526" s="163">
        <v>14.64</v>
      </c>
      <c r="F526" s="163">
        <f t="shared" si="17"/>
        <v>0.1</v>
      </c>
    </row>
    <row r="527" spans="1:6" x14ac:dyDescent="0.25">
      <c r="A527" s="163" t="s">
        <v>977</v>
      </c>
      <c r="B527" s="163" t="s">
        <v>1986</v>
      </c>
      <c r="C527" s="163" t="s">
        <v>4769</v>
      </c>
      <c r="D527" s="163">
        <f t="shared" si="16"/>
        <v>1</v>
      </c>
      <c r="E527" s="163">
        <v>7.32</v>
      </c>
      <c r="F527" s="163">
        <f t="shared" si="17"/>
        <v>0.05</v>
      </c>
    </row>
    <row r="528" spans="1:6" x14ac:dyDescent="0.25">
      <c r="A528" s="163" t="s">
        <v>841</v>
      </c>
      <c r="B528" s="163" t="s">
        <v>1988</v>
      </c>
      <c r="C528" s="163" t="s">
        <v>4769</v>
      </c>
      <c r="D528" s="163">
        <f t="shared" si="16"/>
        <v>5</v>
      </c>
      <c r="E528" s="163">
        <v>36.6</v>
      </c>
      <c r="F528" s="163">
        <f t="shared" si="17"/>
        <v>0.25</v>
      </c>
    </row>
    <row r="529" spans="1:6" x14ac:dyDescent="0.25">
      <c r="A529" s="163" t="s">
        <v>1063</v>
      </c>
      <c r="B529" s="163" t="s">
        <v>1990</v>
      </c>
      <c r="C529" s="163" t="s">
        <v>4687</v>
      </c>
      <c r="D529" s="163">
        <f t="shared" si="16"/>
        <v>3</v>
      </c>
      <c r="E529" s="163">
        <v>21.96</v>
      </c>
      <c r="F529" s="163">
        <f t="shared" si="17"/>
        <v>0.15000000000000002</v>
      </c>
    </row>
    <row r="530" spans="1:6" x14ac:dyDescent="0.25">
      <c r="A530" s="163" t="s">
        <v>1761</v>
      </c>
      <c r="B530" s="163" t="s">
        <v>1992</v>
      </c>
      <c r="C530" s="163" t="s">
        <v>4769</v>
      </c>
      <c r="D530" s="163">
        <f t="shared" si="16"/>
        <v>4</v>
      </c>
      <c r="E530" s="163">
        <v>29.28</v>
      </c>
      <c r="F530" s="163">
        <f t="shared" si="17"/>
        <v>0.2</v>
      </c>
    </row>
    <row r="531" spans="1:6" x14ac:dyDescent="0.25">
      <c r="A531" s="163" t="s">
        <v>2587</v>
      </c>
      <c r="B531" s="163" t="s">
        <v>1994</v>
      </c>
      <c r="C531" s="163" t="s">
        <v>4769</v>
      </c>
      <c r="D531" s="163">
        <f t="shared" si="16"/>
        <v>2</v>
      </c>
      <c r="E531" s="163">
        <v>14.64</v>
      </c>
      <c r="F531" s="163">
        <f t="shared" si="17"/>
        <v>0.1</v>
      </c>
    </row>
    <row r="532" spans="1:6" x14ac:dyDescent="0.25">
      <c r="A532" s="163" t="s">
        <v>2021</v>
      </c>
      <c r="B532" s="163" t="s">
        <v>1998</v>
      </c>
      <c r="C532" s="163" t="s">
        <v>4769</v>
      </c>
      <c r="D532" s="163">
        <f t="shared" si="16"/>
        <v>3</v>
      </c>
      <c r="E532" s="163">
        <v>21.96</v>
      </c>
      <c r="F532" s="163">
        <f t="shared" si="17"/>
        <v>0.15000000000000002</v>
      </c>
    </row>
    <row r="533" spans="1:6" x14ac:dyDescent="0.25">
      <c r="A533" s="163" t="s">
        <v>2617</v>
      </c>
      <c r="B533" s="163" t="s">
        <v>2000</v>
      </c>
      <c r="C533" s="163" t="s">
        <v>4769</v>
      </c>
      <c r="D533" s="163">
        <f t="shared" si="16"/>
        <v>2</v>
      </c>
      <c r="E533" s="163">
        <v>14.64</v>
      </c>
      <c r="F533" s="163">
        <f t="shared" si="17"/>
        <v>0.1</v>
      </c>
    </row>
    <row r="534" spans="1:6" x14ac:dyDescent="0.25">
      <c r="A534" s="163" t="s">
        <v>1635</v>
      </c>
      <c r="B534" s="163" t="s">
        <v>2002</v>
      </c>
      <c r="C534" s="163" t="s">
        <v>4769</v>
      </c>
      <c r="D534" s="163">
        <f t="shared" si="16"/>
        <v>6</v>
      </c>
      <c r="E534" s="163">
        <v>43.92</v>
      </c>
      <c r="F534" s="163">
        <f t="shared" si="17"/>
        <v>0.30000000000000004</v>
      </c>
    </row>
    <row r="535" spans="1:6" x14ac:dyDescent="0.25">
      <c r="A535" s="163" t="s">
        <v>861</v>
      </c>
      <c r="B535" s="163" t="s">
        <v>2004</v>
      </c>
      <c r="C535" s="163" t="s">
        <v>4769</v>
      </c>
      <c r="D535" s="163">
        <f t="shared" si="16"/>
        <v>11.000000000000002</v>
      </c>
      <c r="E535" s="163">
        <v>80.52000000000001</v>
      </c>
      <c r="F535" s="163">
        <f t="shared" si="17"/>
        <v>0.55000000000000016</v>
      </c>
    </row>
    <row r="536" spans="1:6" x14ac:dyDescent="0.25">
      <c r="A536" s="163" t="s">
        <v>1951</v>
      </c>
      <c r="B536" s="163" t="s">
        <v>2006</v>
      </c>
      <c r="C536" s="163" t="s">
        <v>4769</v>
      </c>
      <c r="D536" s="163">
        <f t="shared" si="16"/>
        <v>17</v>
      </c>
      <c r="E536" s="163">
        <v>124.44</v>
      </c>
      <c r="F536" s="163">
        <f t="shared" si="17"/>
        <v>0.85000000000000009</v>
      </c>
    </row>
    <row r="537" spans="1:6" x14ac:dyDescent="0.25">
      <c r="A537" s="163" t="s">
        <v>2167</v>
      </c>
      <c r="B537" s="163" t="s">
        <v>2008</v>
      </c>
      <c r="C537" s="163" t="s">
        <v>4769</v>
      </c>
      <c r="D537" s="163">
        <f t="shared" si="16"/>
        <v>5</v>
      </c>
      <c r="E537" s="163">
        <v>36.6</v>
      </c>
      <c r="F537" s="163">
        <f t="shared" si="17"/>
        <v>0.25</v>
      </c>
    </row>
    <row r="538" spans="1:6" x14ac:dyDescent="0.25">
      <c r="A538" s="163" t="s">
        <v>3023</v>
      </c>
      <c r="B538" s="163" t="s">
        <v>2010</v>
      </c>
      <c r="C538" s="163" t="s">
        <v>4769</v>
      </c>
      <c r="D538" s="163">
        <f t="shared" si="16"/>
        <v>8</v>
      </c>
      <c r="E538" s="163">
        <v>58.56</v>
      </c>
      <c r="F538" s="163">
        <f t="shared" si="17"/>
        <v>0.4</v>
      </c>
    </row>
    <row r="539" spans="1:6" x14ac:dyDescent="0.25">
      <c r="A539" s="163" t="s">
        <v>1019</v>
      </c>
      <c r="B539" s="163" t="s">
        <v>2012</v>
      </c>
      <c r="C539" s="163" t="s">
        <v>4769</v>
      </c>
      <c r="D539" s="163">
        <f t="shared" si="16"/>
        <v>2</v>
      </c>
      <c r="E539" s="163">
        <v>14.64</v>
      </c>
      <c r="F539" s="163">
        <f t="shared" si="17"/>
        <v>0.1</v>
      </c>
    </row>
    <row r="540" spans="1:6" x14ac:dyDescent="0.25">
      <c r="A540" s="163" t="s">
        <v>1023</v>
      </c>
      <c r="B540" s="163" t="s">
        <v>2014</v>
      </c>
      <c r="C540" s="163" t="s">
        <v>4769</v>
      </c>
      <c r="D540" s="163">
        <f t="shared" si="16"/>
        <v>1</v>
      </c>
      <c r="E540" s="163">
        <v>7.32</v>
      </c>
      <c r="F540" s="163">
        <f t="shared" si="17"/>
        <v>0.05</v>
      </c>
    </row>
    <row r="541" spans="1:6" x14ac:dyDescent="0.25">
      <c r="A541" s="163" t="s">
        <v>2607</v>
      </c>
      <c r="B541" s="163" t="s">
        <v>2016</v>
      </c>
      <c r="C541" s="163" t="s">
        <v>4769</v>
      </c>
      <c r="D541" s="163">
        <f t="shared" si="16"/>
        <v>8</v>
      </c>
      <c r="E541" s="163">
        <v>58.56</v>
      </c>
      <c r="F541" s="163">
        <f t="shared" si="17"/>
        <v>0.4</v>
      </c>
    </row>
    <row r="542" spans="1:6" x14ac:dyDescent="0.25">
      <c r="A542" s="163" t="s">
        <v>1665</v>
      </c>
      <c r="B542" s="163" t="s">
        <v>2018</v>
      </c>
      <c r="C542" s="163" t="s">
        <v>4769</v>
      </c>
      <c r="D542" s="163">
        <f t="shared" si="16"/>
        <v>12</v>
      </c>
      <c r="E542" s="163">
        <v>87.84</v>
      </c>
      <c r="F542" s="163">
        <f t="shared" si="17"/>
        <v>0.60000000000000009</v>
      </c>
    </row>
    <row r="543" spans="1:6" x14ac:dyDescent="0.25">
      <c r="A543" s="163" t="s">
        <v>1539</v>
      </c>
      <c r="B543" s="163" t="s">
        <v>2020</v>
      </c>
      <c r="C543" s="163" t="s">
        <v>4769</v>
      </c>
      <c r="D543" s="163">
        <f t="shared" si="16"/>
        <v>4</v>
      </c>
      <c r="E543" s="163">
        <v>29.28</v>
      </c>
      <c r="F543" s="163">
        <f t="shared" si="17"/>
        <v>0.2</v>
      </c>
    </row>
    <row r="544" spans="1:6" x14ac:dyDescent="0.25">
      <c r="A544" s="163" t="s">
        <v>1243</v>
      </c>
      <c r="B544" s="163" t="s">
        <v>2022</v>
      </c>
      <c r="C544" s="163" t="s">
        <v>4769</v>
      </c>
      <c r="D544" s="163">
        <f t="shared" si="16"/>
        <v>10</v>
      </c>
      <c r="E544" s="163">
        <v>73.2</v>
      </c>
      <c r="F544" s="163">
        <f t="shared" si="17"/>
        <v>0.5</v>
      </c>
    </row>
    <row r="545" spans="1:6" x14ac:dyDescent="0.25">
      <c r="A545" s="163" t="s">
        <v>2881</v>
      </c>
      <c r="B545" s="163" t="s">
        <v>2024</v>
      </c>
      <c r="C545" s="163" t="s">
        <v>4769</v>
      </c>
      <c r="D545" s="163">
        <f t="shared" si="16"/>
        <v>13.999999999999998</v>
      </c>
      <c r="E545" s="163">
        <v>102.47999999999999</v>
      </c>
      <c r="F545" s="163">
        <f t="shared" si="17"/>
        <v>0.7</v>
      </c>
    </row>
    <row r="546" spans="1:6" x14ac:dyDescent="0.25">
      <c r="A546" s="163" t="s">
        <v>1245</v>
      </c>
      <c r="B546" s="163" t="s">
        <v>2030</v>
      </c>
      <c r="C546" s="163" t="s">
        <v>4769</v>
      </c>
      <c r="D546" s="163">
        <f t="shared" si="16"/>
        <v>8</v>
      </c>
      <c r="E546" s="163">
        <v>58.56</v>
      </c>
      <c r="F546" s="163">
        <f t="shared" si="17"/>
        <v>0.4</v>
      </c>
    </row>
    <row r="547" spans="1:6" x14ac:dyDescent="0.25">
      <c r="A547" s="163" t="s">
        <v>2555</v>
      </c>
      <c r="B547" s="163" t="s">
        <v>2036</v>
      </c>
      <c r="C547" s="163" t="s">
        <v>4769</v>
      </c>
      <c r="D547" s="163">
        <f t="shared" si="16"/>
        <v>3</v>
      </c>
      <c r="E547" s="163">
        <v>21.96</v>
      </c>
      <c r="F547" s="163">
        <f t="shared" si="17"/>
        <v>0.15000000000000002</v>
      </c>
    </row>
    <row r="548" spans="1:6" x14ac:dyDescent="0.25">
      <c r="A548" s="163" t="s">
        <v>2041</v>
      </c>
      <c r="B548" s="163" t="s">
        <v>2038</v>
      </c>
      <c r="C548" s="163" t="s">
        <v>4769</v>
      </c>
      <c r="D548" s="163">
        <f t="shared" si="16"/>
        <v>4</v>
      </c>
      <c r="E548" s="163">
        <v>29.28</v>
      </c>
      <c r="F548" s="163">
        <f t="shared" si="17"/>
        <v>0.2</v>
      </c>
    </row>
    <row r="549" spans="1:6" x14ac:dyDescent="0.25">
      <c r="A549" s="163" t="s">
        <v>1363</v>
      </c>
      <c r="B549" s="163" t="s">
        <v>2040</v>
      </c>
      <c r="C549" s="163" t="s">
        <v>4769</v>
      </c>
      <c r="D549" s="163">
        <f t="shared" si="16"/>
        <v>12</v>
      </c>
      <c r="E549" s="163">
        <v>87.84</v>
      </c>
      <c r="F549" s="163">
        <f t="shared" si="17"/>
        <v>0.60000000000000009</v>
      </c>
    </row>
    <row r="550" spans="1:6" x14ac:dyDescent="0.25">
      <c r="A550" s="163" t="s">
        <v>1455</v>
      </c>
      <c r="B550" s="163" t="s">
        <v>2042</v>
      </c>
      <c r="C550" s="163" t="s">
        <v>4769</v>
      </c>
      <c r="D550" s="163">
        <f t="shared" si="16"/>
        <v>2</v>
      </c>
      <c r="E550" s="163">
        <v>14.64</v>
      </c>
      <c r="F550" s="163">
        <f t="shared" si="17"/>
        <v>0.1</v>
      </c>
    </row>
    <row r="551" spans="1:6" x14ac:dyDescent="0.25">
      <c r="A551" s="163" t="s">
        <v>1509</v>
      </c>
      <c r="B551" s="163" t="s">
        <v>2044</v>
      </c>
      <c r="C551" s="163" t="s">
        <v>4769</v>
      </c>
      <c r="D551" s="163">
        <f t="shared" si="16"/>
        <v>8.9999999999999982</v>
      </c>
      <c r="E551" s="163">
        <v>65.88</v>
      </c>
      <c r="F551" s="163">
        <f t="shared" si="17"/>
        <v>0.44999999999999996</v>
      </c>
    </row>
    <row r="552" spans="1:6" x14ac:dyDescent="0.25">
      <c r="A552" s="163" t="s">
        <v>2185</v>
      </c>
      <c r="B552" s="163" t="s">
        <v>2046</v>
      </c>
      <c r="C552" s="163" t="s">
        <v>4769</v>
      </c>
      <c r="D552" s="163">
        <f t="shared" si="16"/>
        <v>2</v>
      </c>
      <c r="E552" s="163">
        <v>14.64</v>
      </c>
      <c r="F552" s="163">
        <f t="shared" si="17"/>
        <v>0.1</v>
      </c>
    </row>
    <row r="553" spans="1:6" x14ac:dyDescent="0.25">
      <c r="A553" s="163" t="s">
        <v>1435</v>
      </c>
      <c r="B553" s="163" t="s">
        <v>2048</v>
      </c>
      <c r="C553" s="163" t="s">
        <v>4769</v>
      </c>
      <c r="D553" s="163">
        <f t="shared" si="16"/>
        <v>2</v>
      </c>
      <c r="E553" s="163">
        <v>14.64</v>
      </c>
      <c r="F553" s="163">
        <f t="shared" si="17"/>
        <v>0.1</v>
      </c>
    </row>
    <row r="554" spans="1:6" x14ac:dyDescent="0.25">
      <c r="A554" s="163" t="s">
        <v>1353</v>
      </c>
      <c r="B554" s="163" t="s">
        <v>2050</v>
      </c>
      <c r="C554" s="163" t="s">
        <v>4769</v>
      </c>
      <c r="D554" s="163">
        <f t="shared" si="16"/>
        <v>1</v>
      </c>
      <c r="E554" s="163">
        <v>7.32</v>
      </c>
      <c r="F554" s="163">
        <f t="shared" si="17"/>
        <v>0.05</v>
      </c>
    </row>
    <row r="555" spans="1:6" x14ac:dyDescent="0.25">
      <c r="A555" s="163" t="s">
        <v>1465</v>
      </c>
      <c r="B555" s="163" t="s">
        <v>2054</v>
      </c>
      <c r="C555" s="163" t="s">
        <v>4769</v>
      </c>
      <c r="D555" s="163">
        <f t="shared" si="16"/>
        <v>3</v>
      </c>
      <c r="E555" s="163">
        <v>21.96</v>
      </c>
      <c r="F555" s="163">
        <f t="shared" si="17"/>
        <v>0.15000000000000002</v>
      </c>
    </row>
    <row r="556" spans="1:6" x14ac:dyDescent="0.25">
      <c r="A556" s="163" t="s">
        <v>2003</v>
      </c>
      <c r="B556" s="163" t="s">
        <v>2056</v>
      </c>
      <c r="C556" s="163" t="s">
        <v>4769</v>
      </c>
      <c r="D556" s="163">
        <f t="shared" si="16"/>
        <v>6</v>
      </c>
      <c r="E556" s="163">
        <v>43.92</v>
      </c>
      <c r="F556" s="163">
        <f t="shared" si="17"/>
        <v>0.30000000000000004</v>
      </c>
    </row>
    <row r="557" spans="1:6" x14ac:dyDescent="0.25">
      <c r="A557" s="163" t="s">
        <v>933</v>
      </c>
      <c r="B557" s="163" t="s">
        <v>2060</v>
      </c>
      <c r="C557" s="163" t="s">
        <v>4769</v>
      </c>
      <c r="D557" s="163">
        <f t="shared" si="16"/>
        <v>10</v>
      </c>
      <c r="E557" s="163">
        <v>73.2</v>
      </c>
      <c r="F557" s="163">
        <f t="shared" si="17"/>
        <v>0.5</v>
      </c>
    </row>
    <row r="558" spans="1:6" x14ac:dyDescent="0.25">
      <c r="A558" s="163" t="s">
        <v>1875</v>
      </c>
      <c r="B558" s="163" t="s">
        <v>2062</v>
      </c>
      <c r="C558" s="163" t="s">
        <v>4769</v>
      </c>
      <c r="D558" s="163">
        <f t="shared" si="16"/>
        <v>1</v>
      </c>
      <c r="E558" s="163">
        <v>7.32</v>
      </c>
      <c r="F558" s="163">
        <f t="shared" si="17"/>
        <v>0.05</v>
      </c>
    </row>
    <row r="559" spans="1:6" x14ac:dyDescent="0.25">
      <c r="A559" s="163" t="s">
        <v>1555</v>
      </c>
      <c r="B559" s="163" t="s">
        <v>2064</v>
      </c>
      <c r="C559" s="163" t="s">
        <v>4687</v>
      </c>
      <c r="D559" s="163">
        <f t="shared" si="16"/>
        <v>2</v>
      </c>
      <c r="E559" s="163">
        <v>14.64</v>
      </c>
      <c r="F559" s="163">
        <f t="shared" si="17"/>
        <v>0.1</v>
      </c>
    </row>
    <row r="560" spans="1:6" x14ac:dyDescent="0.25">
      <c r="A560" s="163" t="s">
        <v>1955</v>
      </c>
      <c r="B560" s="163" t="s">
        <v>2066</v>
      </c>
      <c r="C560" s="163" t="s">
        <v>4769</v>
      </c>
      <c r="D560" s="163">
        <f t="shared" si="16"/>
        <v>3</v>
      </c>
      <c r="E560" s="163">
        <v>21.96</v>
      </c>
      <c r="F560" s="163">
        <f t="shared" si="17"/>
        <v>0.15000000000000002</v>
      </c>
    </row>
    <row r="561" spans="1:6" x14ac:dyDescent="0.25">
      <c r="A561" s="163" t="s">
        <v>1239</v>
      </c>
      <c r="B561" s="163" t="s">
        <v>2068</v>
      </c>
      <c r="C561" s="163" t="s">
        <v>4769</v>
      </c>
      <c r="D561" s="163">
        <f t="shared" si="16"/>
        <v>3</v>
      </c>
      <c r="E561" s="163">
        <v>21.96</v>
      </c>
      <c r="F561" s="163">
        <f t="shared" si="17"/>
        <v>0.15000000000000002</v>
      </c>
    </row>
    <row r="562" spans="1:6" x14ac:dyDescent="0.25">
      <c r="A562" s="163" t="s">
        <v>1361</v>
      </c>
      <c r="B562" s="163" t="s">
        <v>2076</v>
      </c>
      <c r="C562" s="163" t="s">
        <v>4769</v>
      </c>
      <c r="D562" s="163">
        <f t="shared" si="16"/>
        <v>6</v>
      </c>
      <c r="E562" s="163">
        <v>43.92</v>
      </c>
      <c r="F562" s="163">
        <f t="shared" si="17"/>
        <v>0.30000000000000004</v>
      </c>
    </row>
    <row r="563" spans="1:6" x14ac:dyDescent="0.25">
      <c r="A563" s="163" t="s">
        <v>1799</v>
      </c>
      <c r="B563" s="163" t="s">
        <v>2078</v>
      </c>
      <c r="C563" s="163" t="s">
        <v>4769</v>
      </c>
      <c r="D563" s="163">
        <f t="shared" si="16"/>
        <v>8.9999999999999982</v>
      </c>
      <c r="E563" s="163">
        <v>65.88</v>
      </c>
      <c r="F563" s="163">
        <f t="shared" si="17"/>
        <v>0.44999999999999996</v>
      </c>
    </row>
    <row r="564" spans="1:6" x14ac:dyDescent="0.25">
      <c r="A564" s="163" t="s">
        <v>2683</v>
      </c>
      <c r="B564" s="163" t="s">
        <v>2080</v>
      </c>
      <c r="C564" s="163" t="s">
        <v>4769</v>
      </c>
      <c r="D564" s="163">
        <f t="shared" si="16"/>
        <v>9.9999999999999982</v>
      </c>
      <c r="E564" s="163">
        <v>73.199999999999989</v>
      </c>
      <c r="F564" s="163">
        <f t="shared" si="17"/>
        <v>0.49999999999999994</v>
      </c>
    </row>
    <row r="565" spans="1:6" x14ac:dyDescent="0.25">
      <c r="A565" s="163" t="s">
        <v>1611</v>
      </c>
      <c r="B565" s="163" t="s">
        <v>2084</v>
      </c>
      <c r="C565" s="163" t="s">
        <v>4769</v>
      </c>
      <c r="D565" s="163">
        <f t="shared" si="16"/>
        <v>3</v>
      </c>
      <c r="E565" s="163">
        <v>21.96</v>
      </c>
      <c r="F565" s="163">
        <f t="shared" si="17"/>
        <v>0.15000000000000002</v>
      </c>
    </row>
    <row r="566" spans="1:6" x14ac:dyDescent="0.25">
      <c r="A566" s="163" t="s">
        <v>1017</v>
      </c>
      <c r="B566" s="163" t="s">
        <v>2088</v>
      </c>
      <c r="C566" s="163" t="s">
        <v>4769</v>
      </c>
      <c r="D566" s="163">
        <f t="shared" si="16"/>
        <v>3</v>
      </c>
      <c r="E566" s="163">
        <v>21.96</v>
      </c>
      <c r="F566" s="163">
        <f t="shared" si="17"/>
        <v>0.15000000000000002</v>
      </c>
    </row>
    <row r="567" spans="1:6" x14ac:dyDescent="0.25">
      <c r="A567" s="163" t="s">
        <v>2093</v>
      </c>
      <c r="B567" s="163" t="s">
        <v>2090</v>
      </c>
      <c r="C567" s="163" t="s">
        <v>4769</v>
      </c>
      <c r="D567" s="163">
        <f t="shared" si="16"/>
        <v>8</v>
      </c>
      <c r="E567" s="163">
        <v>58.56</v>
      </c>
      <c r="F567" s="163">
        <f t="shared" si="17"/>
        <v>0.4</v>
      </c>
    </row>
    <row r="568" spans="1:6" x14ac:dyDescent="0.25">
      <c r="A568" s="163" t="s">
        <v>2091</v>
      </c>
      <c r="B568" s="163" t="s">
        <v>2092</v>
      </c>
      <c r="C568" s="163" t="s">
        <v>4769</v>
      </c>
      <c r="D568" s="163">
        <f t="shared" si="16"/>
        <v>3</v>
      </c>
      <c r="E568" s="163">
        <v>21.96</v>
      </c>
      <c r="F568" s="163">
        <f t="shared" si="17"/>
        <v>0.15000000000000002</v>
      </c>
    </row>
    <row r="569" spans="1:6" x14ac:dyDescent="0.25">
      <c r="A569" s="163" t="s">
        <v>2089</v>
      </c>
      <c r="B569" s="163" t="s">
        <v>2094</v>
      </c>
      <c r="C569" s="163" t="s">
        <v>4769</v>
      </c>
      <c r="D569" s="163">
        <f t="shared" si="16"/>
        <v>1</v>
      </c>
      <c r="E569" s="163">
        <v>7.32</v>
      </c>
      <c r="F569" s="163">
        <f t="shared" si="17"/>
        <v>0.05</v>
      </c>
    </row>
    <row r="570" spans="1:6" x14ac:dyDescent="0.25">
      <c r="A570" s="163" t="s">
        <v>1033</v>
      </c>
      <c r="B570" s="163" t="s">
        <v>2096</v>
      </c>
      <c r="C570" s="163" t="s">
        <v>4685</v>
      </c>
      <c r="D570" s="163">
        <f t="shared" si="16"/>
        <v>3</v>
      </c>
      <c r="E570" s="163">
        <v>21.96</v>
      </c>
      <c r="F570" s="163">
        <f t="shared" si="17"/>
        <v>0.15000000000000002</v>
      </c>
    </row>
    <row r="571" spans="1:6" x14ac:dyDescent="0.25">
      <c r="A571" s="163" t="s">
        <v>2803</v>
      </c>
      <c r="B571" s="163" t="s">
        <v>2098</v>
      </c>
      <c r="C571" s="163" t="s">
        <v>4769</v>
      </c>
      <c r="D571" s="163">
        <f t="shared" si="16"/>
        <v>4</v>
      </c>
      <c r="E571" s="163">
        <v>29.28</v>
      </c>
      <c r="F571" s="163">
        <f t="shared" si="17"/>
        <v>0.2</v>
      </c>
    </row>
    <row r="572" spans="1:6" x14ac:dyDescent="0.25">
      <c r="A572" s="163" t="s">
        <v>1613</v>
      </c>
      <c r="B572" s="163" t="s">
        <v>2100</v>
      </c>
      <c r="C572" s="163" t="s">
        <v>4769</v>
      </c>
      <c r="D572" s="163">
        <f t="shared" si="16"/>
        <v>4</v>
      </c>
      <c r="E572" s="163">
        <v>29.28</v>
      </c>
      <c r="F572" s="163">
        <f t="shared" si="17"/>
        <v>0.2</v>
      </c>
    </row>
    <row r="573" spans="1:6" x14ac:dyDescent="0.25">
      <c r="A573" s="163" t="s">
        <v>2283</v>
      </c>
      <c r="B573" s="163" t="s">
        <v>2102</v>
      </c>
      <c r="C573" s="163" t="s">
        <v>4769</v>
      </c>
      <c r="D573" s="163">
        <f t="shared" si="16"/>
        <v>6</v>
      </c>
      <c r="E573" s="163">
        <v>43.92</v>
      </c>
      <c r="F573" s="163">
        <f t="shared" si="17"/>
        <v>0.30000000000000004</v>
      </c>
    </row>
    <row r="574" spans="1:6" x14ac:dyDescent="0.25">
      <c r="A574" s="163" t="s">
        <v>2713</v>
      </c>
      <c r="B574" s="163" t="s">
        <v>2104</v>
      </c>
      <c r="C574" s="163" t="s">
        <v>4769</v>
      </c>
      <c r="D574" s="163">
        <f t="shared" si="16"/>
        <v>13.999999999999998</v>
      </c>
      <c r="E574" s="163">
        <v>102.47999999999999</v>
      </c>
      <c r="F574" s="163">
        <f t="shared" si="17"/>
        <v>0.7</v>
      </c>
    </row>
    <row r="575" spans="1:6" x14ac:dyDescent="0.25">
      <c r="A575" s="163" t="s">
        <v>1179</v>
      </c>
      <c r="B575" s="163" t="s">
        <v>2106</v>
      </c>
      <c r="C575" s="163" t="s">
        <v>4769</v>
      </c>
      <c r="D575" s="163">
        <f t="shared" si="16"/>
        <v>12</v>
      </c>
      <c r="E575" s="163">
        <v>87.84</v>
      </c>
      <c r="F575" s="163">
        <f t="shared" si="17"/>
        <v>0.60000000000000009</v>
      </c>
    </row>
    <row r="576" spans="1:6" x14ac:dyDescent="0.25">
      <c r="A576" s="163" t="s">
        <v>1593</v>
      </c>
      <c r="B576" s="163" t="s">
        <v>2108</v>
      </c>
      <c r="C576" s="163" t="s">
        <v>4769</v>
      </c>
      <c r="D576" s="163">
        <f t="shared" si="16"/>
        <v>32.999999999999993</v>
      </c>
      <c r="E576" s="163">
        <v>241.55999999999997</v>
      </c>
      <c r="F576" s="163">
        <f t="shared" si="17"/>
        <v>1.6499999999999997</v>
      </c>
    </row>
    <row r="577" spans="1:6" x14ac:dyDescent="0.25">
      <c r="A577" s="163" t="s">
        <v>1319</v>
      </c>
      <c r="B577" s="163" t="s">
        <v>2110</v>
      </c>
      <c r="C577" s="163" t="s">
        <v>4769</v>
      </c>
      <c r="D577" s="163">
        <f t="shared" si="16"/>
        <v>4</v>
      </c>
      <c r="E577" s="163">
        <v>29.28</v>
      </c>
      <c r="F577" s="163">
        <f t="shared" si="17"/>
        <v>0.2</v>
      </c>
    </row>
    <row r="578" spans="1:6" x14ac:dyDescent="0.25">
      <c r="A578" s="163" t="s">
        <v>3041</v>
      </c>
      <c r="B578" s="163" t="s">
        <v>2112</v>
      </c>
      <c r="C578" s="163" t="s">
        <v>4769</v>
      </c>
      <c r="D578" s="163">
        <f t="shared" si="16"/>
        <v>3</v>
      </c>
      <c r="E578" s="163">
        <v>21.96</v>
      </c>
      <c r="F578" s="163">
        <f t="shared" si="17"/>
        <v>0.15000000000000002</v>
      </c>
    </row>
    <row r="579" spans="1:6" x14ac:dyDescent="0.25">
      <c r="A579" s="163" t="s">
        <v>2111</v>
      </c>
      <c r="B579" s="163" t="s">
        <v>2114</v>
      </c>
      <c r="C579" s="163" t="s">
        <v>4769</v>
      </c>
      <c r="D579" s="163">
        <f t="shared" si="16"/>
        <v>3</v>
      </c>
      <c r="E579" s="163">
        <v>21.96</v>
      </c>
      <c r="F579" s="163">
        <f t="shared" si="17"/>
        <v>0.15000000000000002</v>
      </c>
    </row>
    <row r="580" spans="1:6" x14ac:dyDescent="0.25">
      <c r="A580" s="163" t="s">
        <v>2933</v>
      </c>
      <c r="B580" s="163" t="s">
        <v>2116</v>
      </c>
      <c r="C580" s="163" t="s">
        <v>4769</v>
      </c>
      <c r="D580" s="163">
        <f t="shared" si="16"/>
        <v>1</v>
      </c>
      <c r="E580" s="163">
        <v>7.32</v>
      </c>
      <c r="F580" s="163">
        <f t="shared" si="17"/>
        <v>0.05</v>
      </c>
    </row>
    <row r="581" spans="1:6" x14ac:dyDescent="0.25">
      <c r="A581" s="163" t="s">
        <v>2345</v>
      </c>
      <c r="B581" s="163" t="s">
        <v>2118</v>
      </c>
      <c r="C581" s="163" t="s">
        <v>4769</v>
      </c>
      <c r="D581" s="163">
        <f t="shared" si="16"/>
        <v>4</v>
      </c>
      <c r="E581" s="163">
        <v>29.28</v>
      </c>
      <c r="F581" s="163">
        <f t="shared" si="17"/>
        <v>0.2</v>
      </c>
    </row>
    <row r="582" spans="1:6" x14ac:dyDescent="0.25">
      <c r="A582" s="163" t="s">
        <v>2917</v>
      </c>
      <c r="B582" s="163" t="s">
        <v>2120</v>
      </c>
      <c r="C582" s="163" t="s">
        <v>4769</v>
      </c>
      <c r="D582" s="163">
        <f t="shared" ref="D582:D645" si="18">E582/7.32</f>
        <v>5</v>
      </c>
      <c r="E582" s="163">
        <v>36.6</v>
      </c>
      <c r="F582" s="163">
        <f t="shared" ref="F582:F645" si="19">D582*0.05</f>
        <v>0.25</v>
      </c>
    </row>
    <row r="583" spans="1:6" x14ac:dyDescent="0.25">
      <c r="A583" s="163" t="s">
        <v>4784</v>
      </c>
      <c r="B583" s="163" t="s">
        <v>2122</v>
      </c>
      <c r="C583" s="163" t="s">
        <v>4769</v>
      </c>
      <c r="D583" s="163">
        <f t="shared" si="18"/>
        <v>2</v>
      </c>
      <c r="E583" s="163">
        <v>14.64</v>
      </c>
      <c r="F583" s="163">
        <f t="shared" si="19"/>
        <v>0.1</v>
      </c>
    </row>
    <row r="584" spans="1:6" x14ac:dyDescent="0.25">
      <c r="A584" s="163" t="s">
        <v>1571</v>
      </c>
      <c r="B584" s="163" t="s">
        <v>2126</v>
      </c>
      <c r="C584" s="163" t="s">
        <v>4769</v>
      </c>
      <c r="D584" s="163">
        <f t="shared" si="18"/>
        <v>4</v>
      </c>
      <c r="E584" s="163">
        <v>29.28</v>
      </c>
      <c r="F584" s="163">
        <f t="shared" si="19"/>
        <v>0.2</v>
      </c>
    </row>
    <row r="585" spans="1:6" x14ac:dyDescent="0.25">
      <c r="A585" s="163" t="s">
        <v>1801</v>
      </c>
      <c r="B585" s="163" t="s">
        <v>2128</v>
      </c>
      <c r="C585" s="163" t="s">
        <v>4769</v>
      </c>
      <c r="D585" s="163">
        <f t="shared" si="18"/>
        <v>4</v>
      </c>
      <c r="E585" s="163">
        <v>29.28</v>
      </c>
      <c r="F585" s="163">
        <f t="shared" si="19"/>
        <v>0.2</v>
      </c>
    </row>
    <row r="586" spans="1:6" x14ac:dyDescent="0.25">
      <c r="A586" s="163" t="s">
        <v>1283</v>
      </c>
      <c r="B586" s="163" t="s">
        <v>2130</v>
      </c>
      <c r="C586" s="163" t="s">
        <v>4769</v>
      </c>
      <c r="D586" s="163">
        <f t="shared" si="18"/>
        <v>51</v>
      </c>
      <c r="E586" s="163">
        <v>373.32</v>
      </c>
      <c r="F586" s="163">
        <f t="shared" si="19"/>
        <v>2.5500000000000003</v>
      </c>
    </row>
    <row r="587" spans="1:6" x14ac:dyDescent="0.25">
      <c r="A587" s="163" t="s">
        <v>2627</v>
      </c>
      <c r="B587" s="163" t="s">
        <v>2132</v>
      </c>
      <c r="C587" s="163" t="s">
        <v>4769</v>
      </c>
      <c r="D587" s="163">
        <f t="shared" si="18"/>
        <v>9.9999999999999982</v>
      </c>
      <c r="E587" s="163">
        <v>73.199999999999989</v>
      </c>
      <c r="F587" s="163">
        <f t="shared" si="19"/>
        <v>0.49999999999999994</v>
      </c>
    </row>
    <row r="588" spans="1:6" x14ac:dyDescent="0.25">
      <c r="A588" s="163" t="s">
        <v>2563</v>
      </c>
      <c r="B588" s="163" t="s">
        <v>2134</v>
      </c>
      <c r="C588" s="163" t="s">
        <v>4769</v>
      </c>
      <c r="D588" s="163">
        <f t="shared" si="18"/>
        <v>2</v>
      </c>
      <c r="E588" s="163">
        <v>14.64</v>
      </c>
      <c r="F588" s="163">
        <f t="shared" si="19"/>
        <v>0.1</v>
      </c>
    </row>
    <row r="589" spans="1:6" x14ac:dyDescent="0.25">
      <c r="A589" s="163" t="s">
        <v>2545</v>
      </c>
      <c r="B589" s="163" t="s">
        <v>2138</v>
      </c>
      <c r="C589" s="163" t="s">
        <v>4769</v>
      </c>
      <c r="D589" s="163">
        <f t="shared" si="18"/>
        <v>2</v>
      </c>
      <c r="E589" s="163">
        <v>14.64</v>
      </c>
      <c r="F589" s="163">
        <f t="shared" si="19"/>
        <v>0.1</v>
      </c>
    </row>
    <row r="590" spans="1:6" x14ac:dyDescent="0.25">
      <c r="A590" s="163" t="s">
        <v>2261</v>
      </c>
      <c r="B590" s="163" t="s">
        <v>2140</v>
      </c>
      <c r="C590" s="163" t="s">
        <v>4769</v>
      </c>
      <c r="D590" s="163">
        <f t="shared" si="18"/>
        <v>4</v>
      </c>
      <c r="E590" s="163">
        <v>29.28</v>
      </c>
      <c r="F590" s="163">
        <f t="shared" si="19"/>
        <v>0.2</v>
      </c>
    </row>
    <row r="591" spans="1:6" x14ac:dyDescent="0.25">
      <c r="A591" s="163" t="s">
        <v>1637</v>
      </c>
      <c r="B591" s="163" t="s">
        <v>2142</v>
      </c>
      <c r="C591" s="163" t="s">
        <v>4769</v>
      </c>
      <c r="D591" s="163">
        <f t="shared" si="18"/>
        <v>1</v>
      </c>
      <c r="E591" s="163">
        <v>7.32</v>
      </c>
      <c r="F591" s="163">
        <f t="shared" si="19"/>
        <v>0.05</v>
      </c>
    </row>
    <row r="592" spans="1:6" x14ac:dyDescent="0.25">
      <c r="A592" s="163" t="s">
        <v>2559</v>
      </c>
      <c r="B592" s="163" t="s">
        <v>2146</v>
      </c>
      <c r="C592" s="163" t="s">
        <v>4769</v>
      </c>
      <c r="D592" s="163">
        <f t="shared" si="18"/>
        <v>17</v>
      </c>
      <c r="E592" s="163">
        <v>124.44</v>
      </c>
      <c r="F592" s="163">
        <f t="shared" si="19"/>
        <v>0.85000000000000009</v>
      </c>
    </row>
    <row r="593" spans="1:6" x14ac:dyDescent="0.25">
      <c r="A593" s="163" t="s">
        <v>1639</v>
      </c>
      <c r="B593" s="163" t="s">
        <v>2148</v>
      </c>
      <c r="C593" s="163" t="s">
        <v>4769</v>
      </c>
      <c r="D593" s="163">
        <f t="shared" si="18"/>
        <v>1</v>
      </c>
      <c r="E593" s="163">
        <v>7.32</v>
      </c>
      <c r="F593" s="163">
        <f t="shared" si="19"/>
        <v>0.05</v>
      </c>
    </row>
    <row r="594" spans="1:6" x14ac:dyDescent="0.25">
      <c r="A594" s="163" t="s">
        <v>1125</v>
      </c>
      <c r="B594" s="163" t="s">
        <v>2150</v>
      </c>
      <c r="C594" s="163" t="s">
        <v>4769</v>
      </c>
      <c r="D594" s="163">
        <f t="shared" si="18"/>
        <v>3</v>
      </c>
      <c r="E594" s="163">
        <v>21.96</v>
      </c>
      <c r="F594" s="163">
        <f t="shared" si="19"/>
        <v>0.15000000000000002</v>
      </c>
    </row>
    <row r="595" spans="1:6" x14ac:dyDescent="0.25">
      <c r="A595" s="163" t="s">
        <v>1525</v>
      </c>
      <c r="B595" s="163" t="s">
        <v>2152</v>
      </c>
      <c r="C595" s="163" t="s">
        <v>4769</v>
      </c>
      <c r="D595" s="163">
        <f t="shared" si="18"/>
        <v>4</v>
      </c>
      <c r="E595" s="163">
        <v>29.28</v>
      </c>
      <c r="F595" s="163">
        <f t="shared" si="19"/>
        <v>0.2</v>
      </c>
    </row>
    <row r="596" spans="1:6" x14ac:dyDescent="0.25">
      <c r="A596" s="163" t="s">
        <v>1185</v>
      </c>
      <c r="B596" s="163" t="s">
        <v>2154</v>
      </c>
      <c r="C596" s="163" t="s">
        <v>4769</v>
      </c>
      <c r="D596" s="163">
        <f t="shared" si="18"/>
        <v>4</v>
      </c>
      <c r="E596" s="163">
        <v>29.28</v>
      </c>
      <c r="F596" s="163">
        <f t="shared" si="19"/>
        <v>0.2</v>
      </c>
    </row>
    <row r="597" spans="1:6" x14ac:dyDescent="0.25">
      <c r="A597" s="163" t="s">
        <v>2949</v>
      </c>
      <c r="B597" s="163" t="s">
        <v>2156</v>
      </c>
      <c r="C597" s="163" t="s">
        <v>4769</v>
      </c>
      <c r="D597" s="163">
        <f t="shared" si="18"/>
        <v>10.999999999999998</v>
      </c>
      <c r="E597" s="163">
        <v>80.52</v>
      </c>
      <c r="F597" s="163">
        <f t="shared" si="19"/>
        <v>0.54999999999999993</v>
      </c>
    </row>
    <row r="598" spans="1:6" x14ac:dyDescent="0.25">
      <c r="A598" s="163" t="s">
        <v>1537</v>
      </c>
      <c r="B598" s="163" t="s">
        <v>2158</v>
      </c>
      <c r="C598" s="163" t="s">
        <v>4769</v>
      </c>
      <c r="D598" s="163">
        <f t="shared" si="18"/>
        <v>1</v>
      </c>
      <c r="E598" s="163">
        <v>7.32</v>
      </c>
      <c r="F598" s="163">
        <f t="shared" si="19"/>
        <v>0.05</v>
      </c>
    </row>
    <row r="599" spans="1:6" x14ac:dyDescent="0.25">
      <c r="A599" s="163" t="s">
        <v>805</v>
      </c>
      <c r="B599" s="163" t="s">
        <v>2162</v>
      </c>
      <c r="C599" s="163" t="s">
        <v>4769</v>
      </c>
      <c r="D599" s="163">
        <f t="shared" si="18"/>
        <v>16.999999999999996</v>
      </c>
      <c r="E599" s="163">
        <v>124.43999999999998</v>
      </c>
      <c r="F599" s="163">
        <f t="shared" si="19"/>
        <v>0.84999999999999987</v>
      </c>
    </row>
    <row r="600" spans="1:6" x14ac:dyDescent="0.25">
      <c r="A600" s="163" t="s">
        <v>1527</v>
      </c>
      <c r="B600" s="163" t="s">
        <v>2164</v>
      </c>
      <c r="C600" s="163" t="s">
        <v>4769</v>
      </c>
      <c r="D600" s="163">
        <f t="shared" si="18"/>
        <v>1</v>
      </c>
      <c r="E600" s="163">
        <v>7.32</v>
      </c>
      <c r="F600" s="163">
        <f t="shared" si="19"/>
        <v>0.05</v>
      </c>
    </row>
    <row r="601" spans="1:6" x14ac:dyDescent="0.25">
      <c r="A601" s="163" t="s">
        <v>1567</v>
      </c>
      <c r="B601" s="163" t="s">
        <v>2166</v>
      </c>
      <c r="C601" s="163" t="s">
        <v>4769</v>
      </c>
      <c r="D601" s="163">
        <f t="shared" si="18"/>
        <v>56</v>
      </c>
      <c r="E601" s="163">
        <v>409.92</v>
      </c>
      <c r="F601" s="163">
        <f t="shared" si="19"/>
        <v>2.8000000000000003</v>
      </c>
    </row>
    <row r="602" spans="1:6" x14ac:dyDescent="0.25">
      <c r="A602" s="163" t="s">
        <v>899</v>
      </c>
      <c r="B602" s="163" t="s">
        <v>2168</v>
      </c>
      <c r="C602" s="163" t="s">
        <v>4769</v>
      </c>
      <c r="D602" s="163">
        <f t="shared" si="18"/>
        <v>4</v>
      </c>
      <c r="E602" s="163">
        <v>29.28</v>
      </c>
      <c r="F602" s="163">
        <f t="shared" si="19"/>
        <v>0.2</v>
      </c>
    </row>
    <row r="603" spans="1:6" x14ac:dyDescent="0.25">
      <c r="A603" s="163" t="s">
        <v>2455</v>
      </c>
      <c r="B603" s="163" t="s">
        <v>2170</v>
      </c>
      <c r="C603" s="163" t="s">
        <v>4769</v>
      </c>
      <c r="D603" s="163">
        <f t="shared" si="18"/>
        <v>1</v>
      </c>
      <c r="E603" s="163">
        <v>7.32</v>
      </c>
      <c r="F603" s="163">
        <f t="shared" si="19"/>
        <v>0.05</v>
      </c>
    </row>
    <row r="604" spans="1:6" x14ac:dyDescent="0.25">
      <c r="A604" s="163" t="s">
        <v>875</v>
      </c>
      <c r="B604" s="163" t="s">
        <v>2172</v>
      </c>
      <c r="C604" s="163" t="s">
        <v>4769</v>
      </c>
      <c r="D604" s="163">
        <f t="shared" si="18"/>
        <v>2</v>
      </c>
      <c r="E604" s="163">
        <v>14.64</v>
      </c>
      <c r="F604" s="163">
        <f t="shared" si="19"/>
        <v>0.1</v>
      </c>
    </row>
    <row r="605" spans="1:6" x14ac:dyDescent="0.25">
      <c r="A605" s="163" t="s">
        <v>1979</v>
      </c>
      <c r="B605" s="163" t="s">
        <v>2174</v>
      </c>
      <c r="C605" s="163" t="s">
        <v>4769</v>
      </c>
      <c r="D605" s="163">
        <f t="shared" si="18"/>
        <v>6</v>
      </c>
      <c r="E605" s="163">
        <v>43.92</v>
      </c>
      <c r="F605" s="163">
        <f t="shared" si="19"/>
        <v>0.30000000000000004</v>
      </c>
    </row>
    <row r="606" spans="1:6" x14ac:dyDescent="0.25">
      <c r="A606" s="163" t="s">
        <v>2857</v>
      </c>
      <c r="B606" s="163" t="s">
        <v>2176</v>
      </c>
      <c r="C606" s="163" t="s">
        <v>4769</v>
      </c>
      <c r="D606" s="163">
        <f t="shared" si="18"/>
        <v>1</v>
      </c>
      <c r="E606" s="163">
        <v>7.32</v>
      </c>
      <c r="F606" s="163">
        <f t="shared" si="19"/>
        <v>0.05</v>
      </c>
    </row>
    <row r="607" spans="1:6" x14ac:dyDescent="0.25">
      <c r="A607" s="163" t="s">
        <v>2687</v>
      </c>
      <c r="B607" s="163" t="s">
        <v>2178</v>
      </c>
      <c r="C607" s="163" t="s">
        <v>4769</v>
      </c>
      <c r="D607" s="163">
        <f t="shared" si="18"/>
        <v>8</v>
      </c>
      <c r="E607" s="163">
        <v>58.56</v>
      </c>
      <c r="F607" s="163">
        <f t="shared" si="19"/>
        <v>0.4</v>
      </c>
    </row>
    <row r="608" spans="1:6" x14ac:dyDescent="0.25">
      <c r="A608" s="163" t="s">
        <v>4785</v>
      </c>
      <c r="B608" s="163" t="s">
        <v>2180</v>
      </c>
      <c r="C608" s="163" t="s">
        <v>4769</v>
      </c>
      <c r="D608" s="163">
        <f t="shared" si="18"/>
        <v>2</v>
      </c>
      <c r="E608" s="163">
        <v>14.64</v>
      </c>
      <c r="F608" s="163">
        <f t="shared" si="19"/>
        <v>0.1</v>
      </c>
    </row>
    <row r="609" spans="1:6" x14ac:dyDescent="0.25">
      <c r="A609" s="163" t="s">
        <v>1219</v>
      </c>
      <c r="B609" s="163" t="s">
        <v>2182</v>
      </c>
      <c r="C609" s="163" t="s">
        <v>4769</v>
      </c>
      <c r="D609" s="163">
        <f t="shared" si="18"/>
        <v>5</v>
      </c>
      <c r="E609" s="163">
        <v>36.6</v>
      </c>
      <c r="F609" s="163">
        <f t="shared" si="19"/>
        <v>0.25</v>
      </c>
    </row>
    <row r="610" spans="1:6" x14ac:dyDescent="0.25">
      <c r="A610" s="163" t="s">
        <v>4786</v>
      </c>
      <c r="B610" s="163" t="s">
        <v>2184</v>
      </c>
      <c r="C610" s="163" t="s">
        <v>4769</v>
      </c>
      <c r="D610" s="163">
        <f t="shared" si="18"/>
        <v>1</v>
      </c>
      <c r="E610" s="163">
        <v>7.32</v>
      </c>
      <c r="F610" s="163">
        <f t="shared" si="19"/>
        <v>0.05</v>
      </c>
    </row>
    <row r="611" spans="1:6" x14ac:dyDescent="0.25">
      <c r="A611" s="163" t="s">
        <v>2205</v>
      </c>
      <c r="B611" s="163" t="s">
        <v>2186</v>
      </c>
      <c r="C611" s="163" t="s">
        <v>4769</v>
      </c>
      <c r="D611" s="163">
        <f t="shared" si="18"/>
        <v>15.000000000000002</v>
      </c>
      <c r="E611" s="163">
        <v>109.80000000000001</v>
      </c>
      <c r="F611" s="163">
        <f t="shared" si="19"/>
        <v>0.75000000000000011</v>
      </c>
    </row>
    <row r="612" spans="1:6" x14ac:dyDescent="0.25">
      <c r="A612" s="163" t="s">
        <v>1287</v>
      </c>
      <c r="B612" s="163" t="s">
        <v>2188</v>
      </c>
      <c r="C612" s="163" t="s">
        <v>4769</v>
      </c>
      <c r="D612" s="163">
        <f t="shared" si="18"/>
        <v>1</v>
      </c>
      <c r="E612" s="163">
        <v>7.32</v>
      </c>
      <c r="F612" s="163">
        <f t="shared" si="19"/>
        <v>0.05</v>
      </c>
    </row>
    <row r="613" spans="1:6" x14ac:dyDescent="0.25">
      <c r="A613" s="163" t="s">
        <v>2377</v>
      </c>
      <c r="B613" s="163" t="s">
        <v>2190</v>
      </c>
      <c r="C613" s="163" t="s">
        <v>4769</v>
      </c>
      <c r="D613" s="163">
        <f t="shared" si="18"/>
        <v>2</v>
      </c>
      <c r="E613" s="163">
        <v>14.64</v>
      </c>
      <c r="F613" s="163">
        <f t="shared" si="19"/>
        <v>0.1</v>
      </c>
    </row>
    <row r="614" spans="1:6" x14ac:dyDescent="0.25">
      <c r="A614" s="163" t="s">
        <v>1149</v>
      </c>
      <c r="B614" s="163" t="s">
        <v>2194</v>
      </c>
      <c r="C614" s="163" t="s">
        <v>4769</v>
      </c>
      <c r="D614" s="163">
        <f t="shared" si="18"/>
        <v>5</v>
      </c>
      <c r="E614" s="163">
        <v>36.6</v>
      </c>
      <c r="F614" s="163">
        <f t="shared" si="19"/>
        <v>0.25</v>
      </c>
    </row>
    <row r="615" spans="1:6" x14ac:dyDescent="0.25">
      <c r="A615" s="163" t="s">
        <v>2311</v>
      </c>
      <c r="B615" s="163" t="s">
        <v>2196</v>
      </c>
      <c r="C615" s="163" t="s">
        <v>4769</v>
      </c>
      <c r="D615" s="163">
        <f t="shared" si="18"/>
        <v>18.999999999999996</v>
      </c>
      <c r="E615" s="163">
        <v>139.07999999999998</v>
      </c>
      <c r="F615" s="163">
        <f t="shared" si="19"/>
        <v>0.94999999999999984</v>
      </c>
    </row>
    <row r="616" spans="1:6" x14ac:dyDescent="0.25">
      <c r="A616" s="163" t="s">
        <v>893</v>
      </c>
      <c r="B616" s="163" t="s">
        <v>2198</v>
      </c>
      <c r="C616" s="163" t="s">
        <v>4769</v>
      </c>
      <c r="D616" s="163">
        <f t="shared" si="18"/>
        <v>7</v>
      </c>
      <c r="E616" s="163">
        <v>51.24</v>
      </c>
      <c r="F616" s="163">
        <f t="shared" si="19"/>
        <v>0.35000000000000003</v>
      </c>
    </row>
    <row r="617" spans="1:6" x14ac:dyDescent="0.25">
      <c r="A617" s="163" t="s">
        <v>1649</v>
      </c>
      <c r="B617" s="163" t="s">
        <v>2200</v>
      </c>
      <c r="C617" s="163" t="s">
        <v>4769</v>
      </c>
      <c r="D617" s="163">
        <f t="shared" si="18"/>
        <v>24</v>
      </c>
      <c r="E617" s="163">
        <v>175.68</v>
      </c>
      <c r="F617" s="163">
        <f t="shared" si="19"/>
        <v>1.2000000000000002</v>
      </c>
    </row>
    <row r="618" spans="1:6" x14ac:dyDescent="0.25">
      <c r="A618" s="163" t="s">
        <v>849</v>
      </c>
      <c r="B618" s="163" t="s">
        <v>2202</v>
      </c>
      <c r="C618" s="163" t="s">
        <v>4769</v>
      </c>
      <c r="D618" s="163">
        <f t="shared" si="18"/>
        <v>10.999999999999996</v>
      </c>
      <c r="E618" s="163">
        <v>80.519999999999982</v>
      </c>
      <c r="F618" s="163">
        <f t="shared" si="19"/>
        <v>0.54999999999999982</v>
      </c>
    </row>
    <row r="619" spans="1:6" x14ac:dyDescent="0.25">
      <c r="A619" s="163" t="s">
        <v>4787</v>
      </c>
      <c r="B619" s="163" t="s">
        <v>2204</v>
      </c>
      <c r="C619" s="163" t="s">
        <v>4769</v>
      </c>
      <c r="D619" s="163">
        <f t="shared" si="18"/>
        <v>3</v>
      </c>
      <c r="E619" s="163">
        <v>21.96</v>
      </c>
      <c r="F619" s="163">
        <f t="shared" si="19"/>
        <v>0.15000000000000002</v>
      </c>
    </row>
    <row r="620" spans="1:6" x14ac:dyDescent="0.25">
      <c r="A620" s="163" t="s">
        <v>1061</v>
      </c>
      <c r="B620" s="163" t="s">
        <v>2206</v>
      </c>
      <c r="C620" s="163" t="s">
        <v>4769</v>
      </c>
      <c r="D620" s="163">
        <f t="shared" si="18"/>
        <v>12.999999999999998</v>
      </c>
      <c r="E620" s="163">
        <v>95.16</v>
      </c>
      <c r="F620" s="163">
        <f t="shared" si="19"/>
        <v>0.64999999999999991</v>
      </c>
    </row>
    <row r="621" spans="1:6" x14ac:dyDescent="0.25">
      <c r="A621" s="163" t="s">
        <v>2923</v>
      </c>
      <c r="B621" s="163" t="s">
        <v>2208</v>
      </c>
      <c r="C621" s="163" t="s">
        <v>4769</v>
      </c>
      <c r="D621" s="163">
        <f t="shared" si="18"/>
        <v>5</v>
      </c>
      <c r="E621" s="163">
        <v>36.6</v>
      </c>
      <c r="F621" s="163">
        <f t="shared" si="19"/>
        <v>0.25</v>
      </c>
    </row>
    <row r="622" spans="1:6" x14ac:dyDescent="0.25">
      <c r="A622" s="163" t="s">
        <v>2839</v>
      </c>
      <c r="B622" s="163" t="s">
        <v>2210</v>
      </c>
      <c r="C622" s="163" t="s">
        <v>4769</v>
      </c>
      <c r="D622" s="163">
        <f t="shared" si="18"/>
        <v>8.9999999999999982</v>
      </c>
      <c r="E622" s="163">
        <v>65.88</v>
      </c>
      <c r="F622" s="163">
        <f t="shared" si="19"/>
        <v>0.44999999999999996</v>
      </c>
    </row>
    <row r="623" spans="1:6" x14ac:dyDescent="0.25">
      <c r="A623" s="163" t="s">
        <v>2245</v>
      </c>
      <c r="B623" s="163" t="s">
        <v>4788</v>
      </c>
      <c r="C623" s="163" t="s">
        <v>4769</v>
      </c>
      <c r="D623" s="163">
        <f t="shared" si="18"/>
        <v>2</v>
      </c>
      <c r="E623" s="163">
        <v>14.64</v>
      </c>
      <c r="F623" s="163">
        <f t="shared" si="19"/>
        <v>0.1</v>
      </c>
    </row>
    <row r="624" spans="1:6" x14ac:dyDescent="0.25">
      <c r="A624" s="163" t="s">
        <v>1587</v>
      </c>
      <c r="B624" s="163" t="s">
        <v>2214</v>
      </c>
      <c r="C624" s="163" t="s">
        <v>4769</v>
      </c>
      <c r="D624" s="163">
        <f t="shared" si="18"/>
        <v>9.9999999999999982</v>
      </c>
      <c r="E624" s="163">
        <v>73.199999999999989</v>
      </c>
      <c r="F624" s="163">
        <f t="shared" si="19"/>
        <v>0.49999999999999994</v>
      </c>
    </row>
    <row r="625" spans="1:6" x14ac:dyDescent="0.25">
      <c r="A625" s="163" t="s">
        <v>2613</v>
      </c>
      <c r="B625" s="163" t="s">
        <v>2216</v>
      </c>
      <c r="C625" s="163" t="s">
        <v>4769</v>
      </c>
      <c r="D625" s="163">
        <f t="shared" si="18"/>
        <v>1</v>
      </c>
      <c r="E625" s="163">
        <v>7.32</v>
      </c>
      <c r="F625" s="163">
        <f t="shared" si="19"/>
        <v>0.05</v>
      </c>
    </row>
    <row r="626" spans="1:6" x14ac:dyDescent="0.25">
      <c r="A626" s="163" t="s">
        <v>1413</v>
      </c>
      <c r="B626" s="163" t="s">
        <v>4789</v>
      </c>
      <c r="C626" s="163" t="s">
        <v>4769</v>
      </c>
      <c r="D626" s="163">
        <f t="shared" si="18"/>
        <v>6</v>
      </c>
      <c r="E626" s="163">
        <v>43.92</v>
      </c>
      <c r="F626" s="163">
        <f t="shared" si="19"/>
        <v>0.30000000000000004</v>
      </c>
    </row>
    <row r="627" spans="1:6" x14ac:dyDescent="0.25">
      <c r="A627" s="163" t="s">
        <v>1441</v>
      </c>
      <c r="B627" s="163" t="s">
        <v>2218</v>
      </c>
      <c r="C627" s="163" t="s">
        <v>4769</v>
      </c>
      <c r="D627" s="163">
        <f t="shared" si="18"/>
        <v>21.999999999999993</v>
      </c>
      <c r="E627" s="163">
        <v>161.03999999999996</v>
      </c>
      <c r="F627" s="163">
        <f t="shared" si="19"/>
        <v>1.0999999999999996</v>
      </c>
    </row>
    <row r="628" spans="1:6" x14ac:dyDescent="0.25">
      <c r="A628" s="163" t="s">
        <v>3033</v>
      </c>
      <c r="B628" s="163" t="s">
        <v>2222</v>
      </c>
      <c r="C628" s="163" t="s">
        <v>4769</v>
      </c>
      <c r="D628" s="163">
        <f t="shared" si="18"/>
        <v>11.999999999999996</v>
      </c>
      <c r="E628" s="163">
        <v>87.839999999999975</v>
      </c>
      <c r="F628" s="163">
        <f t="shared" si="19"/>
        <v>0.59999999999999987</v>
      </c>
    </row>
    <row r="629" spans="1:6" x14ac:dyDescent="0.25">
      <c r="A629" s="163" t="s">
        <v>1751</v>
      </c>
      <c r="B629" s="163" t="s">
        <v>2224</v>
      </c>
      <c r="C629" s="163" t="s">
        <v>4769</v>
      </c>
      <c r="D629" s="163">
        <f t="shared" si="18"/>
        <v>1</v>
      </c>
      <c r="E629" s="163">
        <v>7.32</v>
      </c>
      <c r="F629" s="163">
        <f t="shared" si="19"/>
        <v>0.05</v>
      </c>
    </row>
    <row r="630" spans="1:6" x14ac:dyDescent="0.25">
      <c r="A630" s="163" t="s">
        <v>1923</v>
      </c>
      <c r="B630" s="163" t="s">
        <v>2226</v>
      </c>
      <c r="C630" s="163" t="s">
        <v>4769</v>
      </c>
      <c r="D630" s="163">
        <f t="shared" si="18"/>
        <v>1</v>
      </c>
      <c r="E630" s="163">
        <v>7.32</v>
      </c>
      <c r="F630" s="163">
        <f t="shared" si="19"/>
        <v>0.05</v>
      </c>
    </row>
    <row r="631" spans="1:6" x14ac:dyDescent="0.25">
      <c r="A631" s="163" t="s">
        <v>3017</v>
      </c>
      <c r="B631" s="163" t="s">
        <v>2230</v>
      </c>
      <c r="C631" s="163" t="s">
        <v>4769</v>
      </c>
      <c r="D631" s="163">
        <f t="shared" si="18"/>
        <v>5</v>
      </c>
      <c r="E631" s="163">
        <v>36.6</v>
      </c>
      <c r="F631" s="163">
        <f t="shared" si="19"/>
        <v>0.25</v>
      </c>
    </row>
    <row r="632" spans="1:6" x14ac:dyDescent="0.25">
      <c r="A632" s="163" t="s">
        <v>1289</v>
      </c>
      <c r="B632" s="163" t="s">
        <v>2232</v>
      </c>
      <c r="C632" s="163" t="s">
        <v>4769</v>
      </c>
      <c r="D632" s="163">
        <f t="shared" si="18"/>
        <v>4</v>
      </c>
      <c r="E632" s="163">
        <v>29.28</v>
      </c>
      <c r="F632" s="163">
        <f t="shared" si="19"/>
        <v>0.2</v>
      </c>
    </row>
    <row r="633" spans="1:6" x14ac:dyDescent="0.25">
      <c r="A633" s="163" t="s">
        <v>1385</v>
      </c>
      <c r="B633" s="163" t="s">
        <v>2234</v>
      </c>
      <c r="C633" s="163" t="s">
        <v>4769</v>
      </c>
      <c r="D633" s="163">
        <f t="shared" si="18"/>
        <v>33.999999999999993</v>
      </c>
      <c r="E633" s="163">
        <v>248.87999999999997</v>
      </c>
      <c r="F633" s="163">
        <f t="shared" si="19"/>
        <v>1.6999999999999997</v>
      </c>
    </row>
    <row r="634" spans="1:6" x14ac:dyDescent="0.25">
      <c r="A634" s="163" t="s">
        <v>2435</v>
      </c>
      <c r="B634" s="163" t="s">
        <v>2236</v>
      </c>
      <c r="C634" s="163" t="s">
        <v>4769</v>
      </c>
      <c r="D634" s="163">
        <f t="shared" si="18"/>
        <v>5</v>
      </c>
      <c r="E634" s="163">
        <v>36.6</v>
      </c>
      <c r="F634" s="163">
        <f t="shared" si="19"/>
        <v>0.25</v>
      </c>
    </row>
    <row r="635" spans="1:6" x14ac:dyDescent="0.25">
      <c r="A635" s="163" t="s">
        <v>857</v>
      </c>
      <c r="B635" s="163" t="s">
        <v>2238</v>
      </c>
      <c r="C635" s="163" t="s">
        <v>4769</v>
      </c>
      <c r="D635" s="163">
        <f t="shared" si="18"/>
        <v>5</v>
      </c>
      <c r="E635" s="163">
        <v>36.6</v>
      </c>
      <c r="F635" s="163">
        <f t="shared" si="19"/>
        <v>0.25</v>
      </c>
    </row>
    <row r="636" spans="1:6" x14ac:dyDescent="0.25">
      <c r="A636" s="163" t="s">
        <v>1109</v>
      </c>
      <c r="B636" s="163" t="s">
        <v>2240</v>
      </c>
      <c r="C636" s="163" t="s">
        <v>4769</v>
      </c>
      <c r="D636" s="163">
        <f t="shared" si="18"/>
        <v>6</v>
      </c>
      <c r="E636" s="163">
        <v>43.92</v>
      </c>
      <c r="F636" s="163">
        <f t="shared" si="19"/>
        <v>0.30000000000000004</v>
      </c>
    </row>
    <row r="637" spans="1:6" x14ac:dyDescent="0.25">
      <c r="A637" s="163" t="s">
        <v>2975</v>
      </c>
      <c r="B637" s="163" t="s">
        <v>2242</v>
      </c>
      <c r="C637" s="163" t="s">
        <v>4769</v>
      </c>
      <c r="D637" s="163">
        <f t="shared" si="18"/>
        <v>7</v>
      </c>
      <c r="E637" s="163">
        <v>51.24</v>
      </c>
      <c r="F637" s="163">
        <f t="shared" si="19"/>
        <v>0.35000000000000003</v>
      </c>
    </row>
    <row r="638" spans="1:6" x14ac:dyDescent="0.25">
      <c r="A638" s="163" t="s">
        <v>1071</v>
      </c>
      <c r="B638" s="163" t="s">
        <v>2244</v>
      </c>
      <c r="C638" s="163" t="s">
        <v>4769</v>
      </c>
      <c r="D638" s="163">
        <f t="shared" si="18"/>
        <v>2</v>
      </c>
      <c r="E638" s="163">
        <v>14.64</v>
      </c>
      <c r="F638" s="163">
        <f t="shared" si="19"/>
        <v>0.1</v>
      </c>
    </row>
    <row r="639" spans="1:6" x14ac:dyDescent="0.25">
      <c r="A639" s="163" t="s">
        <v>1899</v>
      </c>
      <c r="B639" s="163" t="s">
        <v>2246</v>
      </c>
      <c r="C639" s="163" t="s">
        <v>4769</v>
      </c>
      <c r="D639" s="163">
        <f t="shared" si="18"/>
        <v>3</v>
      </c>
      <c r="E639" s="163">
        <v>21.96</v>
      </c>
      <c r="F639" s="163">
        <f t="shared" si="19"/>
        <v>0.15000000000000002</v>
      </c>
    </row>
    <row r="640" spans="1:6" x14ac:dyDescent="0.25">
      <c r="A640" s="163" t="s">
        <v>2801</v>
      </c>
      <c r="B640" s="163" t="s">
        <v>2248</v>
      </c>
      <c r="C640" s="163" t="s">
        <v>4769</v>
      </c>
      <c r="D640" s="163">
        <f t="shared" si="18"/>
        <v>7</v>
      </c>
      <c r="E640" s="163">
        <v>51.24</v>
      </c>
      <c r="F640" s="163">
        <f t="shared" si="19"/>
        <v>0.35000000000000003</v>
      </c>
    </row>
    <row r="641" spans="1:6" x14ac:dyDescent="0.25">
      <c r="A641" s="163" t="s">
        <v>1393</v>
      </c>
      <c r="B641" s="163" t="s">
        <v>2250</v>
      </c>
      <c r="C641" s="163" t="s">
        <v>4769</v>
      </c>
      <c r="D641" s="163">
        <f t="shared" si="18"/>
        <v>1</v>
      </c>
      <c r="E641" s="163">
        <v>7.32</v>
      </c>
      <c r="F641" s="163">
        <f t="shared" si="19"/>
        <v>0.05</v>
      </c>
    </row>
    <row r="642" spans="1:6" x14ac:dyDescent="0.25">
      <c r="A642" s="163" t="s">
        <v>1545</v>
      </c>
      <c r="B642" s="163" t="s">
        <v>2252</v>
      </c>
      <c r="C642" s="163" t="s">
        <v>4769</v>
      </c>
      <c r="D642" s="163">
        <f t="shared" si="18"/>
        <v>6</v>
      </c>
      <c r="E642" s="163">
        <v>43.92</v>
      </c>
      <c r="F642" s="163">
        <f t="shared" si="19"/>
        <v>0.30000000000000004</v>
      </c>
    </row>
    <row r="643" spans="1:6" x14ac:dyDescent="0.25">
      <c r="A643" s="163" t="s">
        <v>3037</v>
      </c>
      <c r="B643" s="163" t="s">
        <v>2254</v>
      </c>
      <c r="C643" s="163" t="s">
        <v>4769</v>
      </c>
      <c r="D643" s="163">
        <f t="shared" si="18"/>
        <v>6</v>
      </c>
      <c r="E643" s="163">
        <v>43.92</v>
      </c>
      <c r="F643" s="163">
        <f t="shared" si="19"/>
        <v>0.30000000000000004</v>
      </c>
    </row>
    <row r="644" spans="1:6" x14ac:dyDescent="0.25">
      <c r="A644" s="163" t="s">
        <v>1653</v>
      </c>
      <c r="B644" s="163" t="s">
        <v>2256</v>
      </c>
      <c r="C644" s="163" t="s">
        <v>4769</v>
      </c>
      <c r="D644" s="163">
        <f t="shared" si="18"/>
        <v>3</v>
      </c>
      <c r="E644" s="163">
        <v>21.96</v>
      </c>
      <c r="F644" s="163">
        <f t="shared" si="19"/>
        <v>0.15000000000000002</v>
      </c>
    </row>
    <row r="645" spans="1:6" x14ac:dyDescent="0.25">
      <c r="A645" s="163" t="s">
        <v>1877</v>
      </c>
      <c r="B645" s="163" t="s">
        <v>2258</v>
      </c>
      <c r="C645" s="163" t="s">
        <v>4769</v>
      </c>
      <c r="D645" s="163">
        <f t="shared" si="18"/>
        <v>1</v>
      </c>
      <c r="E645" s="163">
        <v>7.32</v>
      </c>
      <c r="F645" s="163">
        <f t="shared" si="19"/>
        <v>0.05</v>
      </c>
    </row>
    <row r="646" spans="1:6" x14ac:dyDescent="0.25">
      <c r="A646" s="163" t="s">
        <v>2379</v>
      </c>
      <c r="B646" s="163" t="s">
        <v>2260</v>
      </c>
      <c r="C646" s="163" t="s">
        <v>4769</v>
      </c>
      <c r="D646" s="163">
        <f t="shared" ref="D646:D709" si="20">E646/7.32</f>
        <v>5</v>
      </c>
      <c r="E646" s="163">
        <v>36.6</v>
      </c>
      <c r="F646" s="163">
        <f t="shared" ref="F646:F709" si="21">D646*0.05</f>
        <v>0.25</v>
      </c>
    </row>
    <row r="647" spans="1:6" x14ac:dyDescent="0.25">
      <c r="A647" s="163" t="s">
        <v>1535</v>
      </c>
      <c r="B647" s="163" t="s">
        <v>2262</v>
      </c>
      <c r="C647" s="163" t="s">
        <v>4769</v>
      </c>
      <c r="D647" s="163">
        <f t="shared" si="20"/>
        <v>1</v>
      </c>
      <c r="E647" s="163">
        <v>7.32</v>
      </c>
      <c r="F647" s="163">
        <f t="shared" si="21"/>
        <v>0.05</v>
      </c>
    </row>
    <row r="648" spans="1:6" x14ac:dyDescent="0.25">
      <c r="A648" s="163" t="s">
        <v>2557</v>
      </c>
      <c r="B648" s="163" t="s">
        <v>2268</v>
      </c>
      <c r="C648" s="163" t="s">
        <v>4769</v>
      </c>
      <c r="D648" s="163">
        <f t="shared" si="20"/>
        <v>5</v>
      </c>
      <c r="E648" s="163">
        <v>36.6</v>
      </c>
      <c r="F648" s="163">
        <f t="shared" si="21"/>
        <v>0.25</v>
      </c>
    </row>
    <row r="649" spans="1:6" x14ac:dyDescent="0.25">
      <c r="A649" s="163" t="s">
        <v>1543</v>
      </c>
      <c r="B649" s="163" t="s">
        <v>2272</v>
      </c>
      <c r="C649" s="163" t="s">
        <v>4769</v>
      </c>
      <c r="D649" s="163">
        <f t="shared" si="20"/>
        <v>9.9999999999999982</v>
      </c>
      <c r="E649" s="163">
        <v>73.199999999999989</v>
      </c>
      <c r="F649" s="163">
        <f t="shared" si="21"/>
        <v>0.49999999999999994</v>
      </c>
    </row>
    <row r="650" spans="1:6" x14ac:dyDescent="0.25">
      <c r="A650" s="163" t="s">
        <v>1515</v>
      </c>
      <c r="B650" s="163" t="s">
        <v>2274</v>
      </c>
      <c r="C650" s="163" t="s">
        <v>4687</v>
      </c>
      <c r="D650" s="163">
        <f t="shared" si="20"/>
        <v>8.9999999999999982</v>
      </c>
      <c r="E650" s="163">
        <v>65.88</v>
      </c>
      <c r="F650" s="163">
        <f t="shared" si="21"/>
        <v>0.44999999999999996</v>
      </c>
    </row>
    <row r="651" spans="1:6" x14ac:dyDescent="0.25">
      <c r="A651" s="163" t="s">
        <v>845</v>
      </c>
      <c r="B651" s="163" t="s">
        <v>2276</v>
      </c>
      <c r="C651" s="163" t="s">
        <v>4769</v>
      </c>
      <c r="D651" s="163">
        <f t="shared" si="20"/>
        <v>6</v>
      </c>
      <c r="E651" s="163">
        <v>43.92</v>
      </c>
      <c r="F651" s="163">
        <f t="shared" si="21"/>
        <v>0.30000000000000004</v>
      </c>
    </row>
    <row r="652" spans="1:6" x14ac:dyDescent="0.25">
      <c r="A652" s="163" t="s">
        <v>1439</v>
      </c>
      <c r="B652" s="163" t="s">
        <v>2278</v>
      </c>
      <c r="C652" s="163" t="s">
        <v>4769</v>
      </c>
      <c r="D652" s="163">
        <f t="shared" si="20"/>
        <v>1</v>
      </c>
      <c r="E652" s="163">
        <v>7.32</v>
      </c>
      <c r="F652" s="163">
        <f t="shared" si="21"/>
        <v>0.05</v>
      </c>
    </row>
    <row r="653" spans="1:6" x14ac:dyDescent="0.25">
      <c r="A653" s="163" t="s">
        <v>1523</v>
      </c>
      <c r="B653" s="163" t="s">
        <v>2280</v>
      </c>
      <c r="C653" s="163" t="s">
        <v>4769</v>
      </c>
      <c r="D653" s="163">
        <f t="shared" si="20"/>
        <v>2</v>
      </c>
      <c r="E653" s="163">
        <v>14.64</v>
      </c>
      <c r="F653" s="163">
        <f t="shared" si="21"/>
        <v>0.1</v>
      </c>
    </row>
    <row r="654" spans="1:6" x14ac:dyDescent="0.25">
      <c r="A654" s="163" t="s">
        <v>1139</v>
      </c>
      <c r="B654" s="163" t="s">
        <v>2282</v>
      </c>
      <c r="C654" s="163" t="s">
        <v>4769</v>
      </c>
      <c r="D654" s="163">
        <f t="shared" si="20"/>
        <v>3</v>
      </c>
      <c r="E654" s="163">
        <v>21.96</v>
      </c>
      <c r="F654" s="163">
        <f t="shared" si="21"/>
        <v>0.15000000000000002</v>
      </c>
    </row>
    <row r="655" spans="1:6" x14ac:dyDescent="0.25">
      <c r="A655" s="163" t="s">
        <v>2039</v>
      </c>
      <c r="B655" s="163" t="s">
        <v>2284</v>
      </c>
      <c r="C655" s="163" t="s">
        <v>4769</v>
      </c>
      <c r="D655" s="163">
        <f t="shared" si="20"/>
        <v>5</v>
      </c>
      <c r="E655" s="163">
        <v>36.6</v>
      </c>
      <c r="F655" s="163">
        <f t="shared" si="21"/>
        <v>0.25</v>
      </c>
    </row>
    <row r="656" spans="1:6" x14ac:dyDescent="0.25">
      <c r="A656" s="163" t="s">
        <v>2677</v>
      </c>
      <c r="B656" s="163" t="s">
        <v>2286</v>
      </c>
      <c r="C656" s="163" t="s">
        <v>4769</v>
      </c>
      <c r="D656" s="163">
        <f t="shared" si="20"/>
        <v>4</v>
      </c>
      <c r="E656" s="163">
        <v>29.28</v>
      </c>
      <c r="F656" s="163">
        <f t="shared" si="21"/>
        <v>0.2</v>
      </c>
    </row>
    <row r="657" spans="1:6" x14ac:dyDescent="0.25">
      <c r="A657" s="163" t="s">
        <v>767</v>
      </c>
      <c r="B657" s="163" t="s">
        <v>2288</v>
      </c>
      <c r="C657" s="163" t="s">
        <v>4769</v>
      </c>
      <c r="D657" s="163">
        <f t="shared" si="20"/>
        <v>2</v>
      </c>
      <c r="E657" s="163">
        <v>14.64</v>
      </c>
      <c r="F657" s="163">
        <f t="shared" si="21"/>
        <v>0.1</v>
      </c>
    </row>
    <row r="658" spans="1:6" x14ac:dyDescent="0.25">
      <c r="A658" s="163" t="s">
        <v>3049</v>
      </c>
      <c r="B658" s="163" t="s">
        <v>2290</v>
      </c>
      <c r="C658" s="163" t="s">
        <v>4769</v>
      </c>
      <c r="D658" s="163">
        <f t="shared" si="20"/>
        <v>9.9999999999999982</v>
      </c>
      <c r="E658" s="163">
        <v>73.199999999999989</v>
      </c>
      <c r="F658" s="163">
        <f t="shared" si="21"/>
        <v>0.49999999999999994</v>
      </c>
    </row>
    <row r="659" spans="1:6" x14ac:dyDescent="0.25">
      <c r="A659" s="163" t="s">
        <v>1141</v>
      </c>
      <c r="B659" s="163" t="s">
        <v>2296</v>
      </c>
      <c r="C659" s="163" t="s">
        <v>4769</v>
      </c>
      <c r="D659" s="163">
        <f t="shared" si="20"/>
        <v>4</v>
      </c>
      <c r="E659" s="163">
        <v>29.28</v>
      </c>
      <c r="F659" s="163">
        <f t="shared" si="21"/>
        <v>0.2</v>
      </c>
    </row>
    <row r="660" spans="1:6" x14ac:dyDescent="0.25">
      <c r="A660" s="163" t="s">
        <v>2649</v>
      </c>
      <c r="B660" s="163" t="s">
        <v>2298</v>
      </c>
      <c r="C660" s="163" t="s">
        <v>4769</v>
      </c>
      <c r="D660" s="163">
        <f t="shared" si="20"/>
        <v>3</v>
      </c>
      <c r="E660" s="163">
        <v>21.96</v>
      </c>
      <c r="F660" s="163">
        <f t="shared" si="21"/>
        <v>0.15000000000000002</v>
      </c>
    </row>
    <row r="661" spans="1:6" x14ac:dyDescent="0.25">
      <c r="A661" s="163" t="s">
        <v>2681</v>
      </c>
      <c r="B661" s="163" t="s">
        <v>2300</v>
      </c>
      <c r="C661" s="163" t="s">
        <v>4769</v>
      </c>
      <c r="D661" s="163">
        <f t="shared" si="20"/>
        <v>11.000000000000002</v>
      </c>
      <c r="E661" s="163">
        <v>80.52000000000001</v>
      </c>
      <c r="F661" s="163">
        <f t="shared" si="21"/>
        <v>0.55000000000000016</v>
      </c>
    </row>
    <row r="662" spans="1:6" x14ac:dyDescent="0.25">
      <c r="A662" s="163" t="s">
        <v>2565</v>
      </c>
      <c r="B662" s="163" t="s">
        <v>2302</v>
      </c>
      <c r="C662" s="163" t="s">
        <v>4769</v>
      </c>
      <c r="D662" s="163">
        <f t="shared" si="20"/>
        <v>3</v>
      </c>
      <c r="E662" s="163">
        <v>21.96</v>
      </c>
      <c r="F662" s="163">
        <f t="shared" si="21"/>
        <v>0.15000000000000002</v>
      </c>
    </row>
    <row r="663" spans="1:6" x14ac:dyDescent="0.25">
      <c r="A663" s="163" t="s">
        <v>1489</v>
      </c>
      <c r="B663" s="163" t="s">
        <v>2306</v>
      </c>
      <c r="C663" s="163" t="s">
        <v>4769</v>
      </c>
      <c r="D663" s="163">
        <f t="shared" si="20"/>
        <v>8</v>
      </c>
      <c r="E663" s="163">
        <v>58.56</v>
      </c>
      <c r="F663" s="163">
        <f t="shared" si="21"/>
        <v>0.4</v>
      </c>
    </row>
    <row r="664" spans="1:6" x14ac:dyDescent="0.25">
      <c r="A664" s="163" t="s">
        <v>1681</v>
      </c>
      <c r="B664" s="163" t="s">
        <v>2308</v>
      </c>
      <c r="C664" s="163" t="s">
        <v>4769</v>
      </c>
      <c r="D664" s="163">
        <f t="shared" si="20"/>
        <v>3</v>
      </c>
      <c r="E664" s="163">
        <v>21.96</v>
      </c>
      <c r="F664" s="163">
        <f t="shared" si="21"/>
        <v>0.15000000000000002</v>
      </c>
    </row>
    <row r="665" spans="1:6" x14ac:dyDescent="0.25">
      <c r="A665" s="163" t="s">
        <v>2013</v>
      </c>
      <c r="B665" s="163" t="s">
        <v>2310</v>
      </c>
      <c r="C665" s="163" t="s">
        <v>4769</v>
      </c>
      <c r="D665" s="163">
        <f t="shared" si="20"/>
        <v>1</v>
      </c>
      <c r="E665" s="163">
        <v>7.32</v>
      </c>
      <c r="F665" s="163">
        <f t="shared" si="21"/>
        <v>0.05</v>
      </c>
    </row>
    <row r="666" spans="1:6" x14ac:dyDescent="0.25">
      <c r="A666" s="163" t="s">
        <v>807</v>
      </c>
      <c r="B666" s="163" t="s">
        <v>2312</v>
      </c>
      <c r="C666" s="163" t="s">
        <v>4769</v>
      </c>
      <c r="D666" s="163">
        <f t="shared" si="20"/>
        <v>4</v>
      </c>
      <c r="E666" s="163">
        <v>29.28</v>
      </c>
      <c r="F666" s="163">
        <f t="shared" si="21"/>
        <v>0.2</v>
      </c>
    </row>
    <row r="667" spans="1:6" x14ac:dyDescent="0.25">
      <c r="A667" s="163" t="s">
        <v>2161</v>
      </c>
      <c r="B667" s="163" t="s">
        <v>2314</v>
      </c>
      <c r="C667" s="163" t="s">
        <v>4769</v>
      </c>
      <c r="D667" s="163">
        <f t="shared" si="20"/>
        <v>2</v>
      </c>
      <c r="E667" s="163">
        <v>14.64</v>
      </c>
      <c r="F667" s="163">
        <f t="shared" si="21"/>
        <v>0.1</v>
      </c>
    </row>
    <row r="668" spans="1:6" x14ac:dyDescent="0.25">
      <c r="A668" s="163" t="s">
        <v>891</v>
      </c>
      <c r="B668" s="163" t="s">
        <v>2316</v>
      </c>
      <c r="C668" s="163" t="s">
        <v>4769</v>
      </c>
      <c r="D668" s="163">
        <f t="shared" si="20"/>
        <v>4</v>
      </c>
      <c r="E668" s="163">
        <v>29.28</v>
      </c>
      <c r="F668" s="163">
        <f t="shared" si="21"/>
        <v>0.2</v>
      </c>
    </row>
    <row r="669" spans="1:6" x14ac:dyDescent="0.25">
      <c r="A669" s="163" t="s">
        <v>2783</v>
      </c>
      <c r="B669" s="163" t="s">
        <v>2318</v>
      </c>
      <c r="C669" s="163" t="s">
        <v>4769</v>
      </c>
      <c r="D669" s="163">
        <f t="shared" si="20"/>
        <v>7</v>
      </c>
      <c r="E669" s="163">
        <v>51.24</v>
      </c>
      <c r="F669" s="163">
        <f t="shared" si="21"/>
        <v>0.35000000000000003</v>
      </c>
    </row>
    <row r="670" spans="1:6" x14ac:dyDescent="0.25">
      <c r="A670" s="163" t="s">
        <v>1311</v>
      </c>
      <c r="B670" s="163" t="s">
        <v>2320</v>
      </c>
      <c r="C670" s="163" t="s">
        <v>4769</v>
      </c>
      <c r="D670" s="163">
        <f t="shared" si="20"/>
        <v>3</v>
      </c>
      <c r="E670" s="163">
        <v>21.96</v>
      </c>
      <c r="F670" s="163">
        <f t="shared" si="21"/>
        <v>0.15000000000000002</v>
      </c>
    </row>
    <row r="671" spans="1:6" x14ac:dyDescent="0.25">
      <c r="A671" s="163" t="s">
        <v>1003</v>
      </c>
      <c r="B671" s="163" t="s">
        <v>2322</v>
      </c>
      <c r="C671" s="163" t="s">
        <v>4769</v>
      </c>
      <c r="D671" s="163">
        <f t="shared" si="20"/>
        <v>6</v>
      </c>
      <c r="E671" s="163">
        <v>43.92</v>
      </c>
      <c r="F671" s="163">
        <f t="shared" si="21"/>
        <v>0.30000000000000004</v>
      </c>
    </row>
    <row r="672" spans="1:6" x14ac:dyDescent="0.25">
      <c r="A672" s="163" t="s">
        <v>1221</v>
      </c>
      <c r="B672" s="163" t="s">
        <v>2324</v>
      </c>
      <c r="C672" s="163" t="s">
        <v>4769</v>
      </c>
      <c r="D672" s="163">
        <f t="shared" si="20"/>
        <v>13.999999999999998</v>
      </c>
      <c r="E672" s="163">
        <v>102.47999999999999</v>
      </c>
      <c r="F672" s="163">
        <f t="shared" si="21"/>
        <v>0.7</v>
      </c>
    </row>
    <row r="673" spans="1:6" x14ac:dyDescent="0.25">
      <c r="A673" s="163" t="s">
        <v>1657</v>
      </c>
      <c r="B673" s="163" t="s">
        <v>2326</v>
      </c>
      <c r="C673" s="163" t="s">
        <v>4769</v>
      </c>
      <c r="D673" s="163">
        <f t="shared" si="20"/>
        <v>2</v>
      </c>
      <c r="E673" s="163">
        <v>14.64</v>
      </c>
      <c r="F673" s="163">
        <f t="shared" si="21"/>
        <v>0.1</v>
      </c>
    </row>
    <row r="674" spans="1:6" x14ac:dyDescent="0.25">
      <c r="A674" s="163" t="s">
        <v>2897</v>
      </c>
      <c r="B674" s="163" t="s">
        <v>2330</v>
      </c>
      <c r="C674" s="163" t="s">
        <v>4769</v>
      </c>
      <c r="D674" s="163">
        <f t="shared" si="20"/>
        <v>15.000000000000002</v>
      </c>
      <c r="E674" s="163">
        <v>109.80000000000001</v>
      </c>
      <c r="F674" s="163">
        <f t="shared" si="21"/>
        <v>0.75000000000000011</v>
      </c>
    </row>
    <row r="675" spans="1:6" x14ac:dyDescent="0.25">
      <c r="A675" s="163" t="s">
        <v>2695</v>
      </c>
      <c r="B675" s="163" t="s">
        <v>2332</v>
      </c>
      <c r="C675" s="163" t="s">
        <v>4769</v>
      </c>
      <c r="D675" s="163">
        <f t="shared" si="20"/>
        <v>3</v>
      </c>
      <c r="E675" s="163">
        <v>21.96</v>
      </c>
      <c r="F675" s="163">
        <f t="shared" si="21"/>
        <v>0.15000000000000002</v>
      </c>
    </row>
    <row r="676" spans="1:6" x14ac:dyDescent="0.25">
      <c r="A676" s="163" t="s">
        <v>815</v>
      </c>
      <c r="B676" s="163" t="s">
        <v>2336</v>
      </c>
      <c r="C676" s="163" t="s">
        <v>4769</v>
      </c>
      <c r="D676" s="163">
        <f t="shared" si="20"/>
        <v>1</v>
      </c>
      <c r="E676" s="163">
        <v>7.32</v>
      </c>
      <c r="F676" s="163">
        <f t="shared" si="21"/>
        <v>0.05</v>
      </c>
    </row>
    <row r="677" spans="1:6" x14ac:dyDescent="0.25">
      <c r="A677" s="163" t="s">
        <v>1863</v>
      </c>
      <c r="B677" s="163" t="s">
        <v>2340</v>
      </c>
      <c r="C677" s="163" t="s">
        <v>4769</v>
      </c>
      <c r="D677" s="163">
        <f t="shared" si="20"/>
        <v>7</v>
      </c>
      <c r="E677" s="163">
        <v>51.24</v>
      </c>
      <c r="F677" s="163">
        <f t="shared" si="21"/>
        <v>0.35000000000000003</v>
      </c>
    </row>
    <row r="678" spans="1:6" x14ac:dyDescent="0.25">
      <c r="A678" s="163" t="s">
        <v>1015</v>
      </c>
      <c r="B678" s="163" t="s">
        <v>2342</v>
      </c>
      <c r="C678" s="163" t="s">
        <v>4685</v>
      </c>
      <c r="D678" s="163">
        <f t="shared" si="20"/>
        <v>1</v>
      </c>
      <c r="E678" s="163">
        <v>7.32</v>
      </c>
      <c r="F678" s="163">
        <f t="shared" si="21"/>
        <v>0.05</v>
      </c>
    </row>
    <row r="679" spans="1:6" x14ac:dyDescent="0.25">
      <c r="A679" s="163" t="s">
        <v>2727</v>
      </c>
      <c r="B679" s="163" t="s">
        <v>2344</v>
      </c>
      <c r="C679" s="163" t="s">
        <v>4769</v>
      </c>
      <c r="D679" s="163">
        <f t="shared" si="20"/>
        <v>8</v>
      </c>
      <c r="E679" s="163">
        <v>58.56</v>
      </c>
      <c r="F679" s="163">
        <f t="shared" si="21"/>
        <v>0.4</v>
      </c>
    </row>
    <row r="680" spans="1:6" x14ac:dyDescent="0.25">
      <c r="A680" s="163" t="s">
        <v>1275</v>
      </c>
      <c r="B680" s="163" t="s">
        <v>2346</v>
      </c>
      <c r="C680" s="163" t="s">
        <v>4769</v>
      </c>
      <c r="D680" s="163">
        <f t="shared" si="20"/>
        <v>3</v>
      </c>
      <c r="E680" s="163">
        <v>21.96</v>
      </c>
      <c r="F680" s="163">
        <f t="shared" si="21"/>
        <v>0.15000000000000002</v>
      </c>
    </row>
    <row r="681" spans="1:6" x14ac:dyDescent="0.25">
      <c r="A681" s="163" t="s">
        <v>2595</v>
      </c>
      <c r="B681" s="163" t="s">
        <v>2348</v>
      </c>
      <c r="C681" s="163" t="s">
        <v>4769</v>
      </c>
      <c r="D681" s="163">
        <f t="shared" si="20"/>
        <v>4</v>
      </c>
      <c r="E681" s="163">
        <v>29.28</v>
      </c>
      <c r="F681" s="163">
        <f t="shared" si="21"/>
        <v>0.2</v>
      </c>
    </row>
    <row r="682" spans="1:6" x14ac:dyDescent="0.25">
      <c r="A682" s="163" t="s">
        <v>971</v>
      </c>
      <c r="B682" s="163" t="s">
        <v>2350</v>
      </c>
      <c r="C682" s="163" t="s">
        <v>4769</v>
      </c>
      <c r="D682" s="163">
        <f t="shared" si="20"/>
        <v>23</v>
      </c>
      <c r="E682" s="163">
        <v>168.36</v>
      </c>
      <c r="F682" s="163">
        <f t="shared" si="21"/>
        <v>1.1500000000000001</v>
      </c>
    </row>
    <row r="683" spans="1:6" x14ac:dyDescent="0.25">
      <c r="A683" s="163" t="s">
        <v>939</v>
      </c>
      <c r="B683" s="163" t="s">
        <v>2356</v>
      </c>
      <c r="C683" s="163" t="s">
        <v>4769</v>
      </c>
      <c r="D683" s="163">
        <f t="shared" si="20"/>
        <v>5</v>
      </c>
      <c r="E683" s="163">
        <v>36.6</v>
      </c>
      <c r="F683" s="163">
        <f t="shared" si="21"/>
        <v>0.25</v>
      </c>
    </row>
    <row r="684" spans="1:6" x14ac:dyDescent="0.25">
      <c r="A684" s="163" t="s">
        <v>2195</v>
      </c>
      <c r="B684" s="163" t="s">
        <v>2358</v>
      </c>
      <c r="C684" s="163" t="s">
        <v>4769</v>
      </c>
      <c r="D684" s="163">
        <f t="shared" si="20"/>
        <v>2</v>
      </c>
      <c r="E684" s="163">
        <v>14.64</v>
      </c>
      <c r="F684" s="163">
        <f t="shared" si="21"/>
        <v>0.1</v>
      </c>
    </row>
    <row r="685" spans="1:6" x14ac:dyDescent="0.25">
      <c r="A685" s="163" t="s">
        <v>1009</v>
      </c>
      <c r="B685" s="163" t="s">
        <v>2360</v>
      </c>
      <c r="C685" s="163" t="s">
        <v>4769</v>
      </c>
      <c r="D685" s="163">
        <f t="shared" si="20"/>
        <v>4</v>
      </c>
      <c r="E685" s="163">
        <v>29.28</v>
      </c>
      <c r="F685" s="163">
        <f t="shared" si="21"/>
        <v>0.2</v>
      </c>
    </row>
    <row r="686" spans="1:6" x14ac:dyDescent="0.25">
      <c r="A686" s="163" t="s">
        <v>1293</v>
      </c>
      <c r="B686" s="163" t="s">
        <v>2362</v>
      </c>
      <c r="C686" s="163" t="s">
        <v>4769</v>
      </c>
      <c r="D686" s="163">
        <f t="shared" si="20"/>
        <v>4</v>
      </c>
      <c r="E686" s="163">
        <v>29.28</v>
      </c>
      <c r="F686" s="163">
        <f t="shared" si="21"/>
        <v>0.2</v>
      </c>
    </row>
    <row r="687" spans="1:6" x14ac:dyDescent="0.25">
      <c r="A687" s="163" t="s">
        <v>1655</v>
      </c>
      <c r="B687" s="163" t="s">
        <v>2366</v>
      </c>
      <c r="C687" s="163" t="s">
        <v>4769</v>
      </c>
      <c r="D687" s="163">
        <f t="shared" si="20"/>
        <v>4</v>
      </c>
      <c r="E687" s="163">
        <v>29.28</v>
      </c>
      <c r="F687" s="163">
        <f t="shared" si="21"/>
        <v>0.2</v>
      </c>
    </row>
    <row r="688" spans="1:6" x14ac:dyDescent="0.25">
      <c r="A688" s="163" t="s">
        <v>1085</v>
      </c>
      <c r="B688" s="163" t="s">
        <v>2368</v>
      </c>
      <c r="C688" s="163" t="s">
        <v>4769</v>
      </c>
      <c r="D688" s="163">
        <f t="shared" si="20"/>
        <v>9.9999999999999982</v>
      </c>
      <c r="E688" s="163">
        <v>73.199999999999989</v>
      </c>
      <c r="F688" s="163">
        <f t="shared" si="21"/>
        <v>0.49999999999999994</v>
      </c>
    </row>
    <row r="689" spans="1:6" x14ac:dyDescent="0.25">
      <c r="A689" s="163" t="s">
        <v>2055</v>
      </c>
      <c r="B689" s="163" t="s">
        <v>2374</v>
      </c>
      <c r="C689" s="163" t="s">
        <v>4769</v>
      </c>
      <c r="D689" s="163">
        <f t="shared" si="20"/>
        <v>2</v>
      </c>
      <c r="E689" s="163">
        <v>14.64</v>
      </c>
      <c r="F689" s="163">
        <f t="shared" si="21"/>
        <v>0.1</v>
      </c>
    </row>
    <row r="690" spans="1:6" x14ac:dyDescent="0.25">
      <c r="A690" s="163" t="s">
        <v>1697</v>
      </c>
      <c r="B690" s="163" t="s">
        <v>2378</v>
      </c>
      <c r="C690" s="163" t="s">
        <v>4769</v>
      </c>
      <c r="D690" s="163">
        <f t="shared" si="20"/>
        <v>58.999999999999986</v>
      </c>
      <c r="E690" s="163">
        <v>431.87999999999994</v>
      </c>
      <c r="F690" s="163">
        <f t="shared" si="21"/>
        <v>2.9499999999999993</v>
      </c>
    </row>
    <row r="691" spans="1:6" x14ac:dyDescent="0.25">
      <c r="A691" s="163" t="s">
        <v>1965</v>
      </c>
      <c r="B691" s="163" t="s">
        <v>2380</v>
      </c>
      <c r="C691" s="163" t="s">
        <v>4769</v>
      </c>
      <c r="D691" s="163">
        <f t="shared" si="20"/>
        <v>8</v>
      </c>
      <c r="E691" s="163">
        <v>58.56</v>
      </c>
      <c r="F691" s="163">
        <f t="shared" si="21"/>
        <v>0.4</v>
      </c>
    </row>
    <row r="692" spans="1:6" x14ac:dyDescent="0.25">
      <c r="A692" s="163" t="s">
        <v>2315</v>
      </c>
      <c r="B692" s="163" t="s">
        <v>2384</v>
      </c>
      <c r="C692" s="163" t="s">
        <v>4769</v>
      </c>
      <c r="D692" s="163">
        <f t="shared" si="20"/>
        <v>2</v>
      </c>
      <c r="E692" s="163">
        <v>14.64</v>
      </c>
      <c r="F692" s="163">
        <f t="shared" si="21"/>
        <v>0.1</v>
      </c>
    </row>
    <row r="693" spans="1:6" x14ac:dyDescent="0.25">
      <c r="A693" s="163" t="s">
        <v>897</v>
      </c>
      <c r="B693" s="163" t="s">
        <v>2386</v>
      </c>
      <c r="C693" s="163" t="s">
        <v>4769</v>
      </c>
      <c r="D693" s="163">
        <f t="shared" si="20"/>
        <v>8.9999999999999982</v>
      </c>
      <c r="E693" s="163">
        <v>65.88</v>
      </c>
      <c r="F693" s="163">
        <f t="shared" si="21"/>
        <v>0.44999999999999996</v>
      </c>
    </row>
    <row r="694" spans="1:6" x14ac:dyDescent="0.25">
      <c r="A694" s="163" t="s">
        <v>4790</v>
      </c>
      <c r="B694" s="163" t="s">
        <v>2388</v>
      </c>
      <c r="C694" s="163" t="s">
        <v>4769</v>
      </c>
      <c r="D694" s="163">
        <f t="shared" si="20"/>
        <v>2</v>
      </c>
      <c r="E694" s="163">
        <v>14.64</v>
      </c>
      <c r="F694" s="163">
        <f t="shared" si="21"/>
        <v>0.1</v>
      </c>
    </row>
    <row r="695" spans="1:6" x14ac:dyDescent="0.25">
      <c r="A695" s="163" t="s">
        <v>2875</v>
      </c>
      <c r="B695" s="163" t="s">
        <v>2390</v>
      </c>
      <c r="C695" s="163" t="s">
        <v>4769</v>
      </c>
      <c r="D695" s="163">
        <f t="shared" si="20"/>
        <v>5</v>
      </c>
      <c r="E695" s="163">
        <v>36.6</v>
      </c>
      <c r="F695" s="163">
        <f t="shared" si="21"/>
        <v>0.25</v>
      </c>
    </row>
    <row r="696" spans="1:6" x14ac:dyDescent="0.25">
      <c r="A696" s="163" t="s">
        <v>2977</v>
      </c>
      <c r="B696" s="163" t="s">
        <v>2392</v>
      </c>
      <c r="C696" s="163" t="s">
        <v>4769</v>
      </c>
      <c r="D696" s="163">
        <f t="shared" si="20"/>
        <v>2</v>
      </c>
      <c r="E696" s="163">
        <v>14.64</v>
      </c>
      <c r="F696" s="163">
        <f t="shared" si="21"/>
        <v>0.1</v>
      </c>
    </row>
    <row r="697" spans="1:6" x14ac:dyDescent="0.25">
      <c r="A697" s="163" t="s">
        <v>1519</v>
      </c>
      <c r="B697" s="163" t="s">
        <v>2394</v>
      </c>
      <c r="C697" s="163" t="s">
        <v>4769</v>
      </c>
      <c r="D697" s="163">
        <f t="shared" si="20"/>
        <v>1</v>
      </c>
      <c r="E697" s="163">
        <v>7.32</v>
      </c>
      <c r="F697" s="163">
        <f t="shared" si="21"/>
        <v>0.05</v>
      </c>
    </row>
    <row r="698" spans="1:6" x14ac:dyDescent="0.25">
      <c r="A698" s="163" t="s">
        <v>3025</v>
      </c>
      <c r="B698" s="163" t="s">
        <v>2396</v>
      </c>
      <c r="C698" s="163" t="s">
        <v>4769</v>
      </c>
      <c r="D698" s="163">
        <f t="shared" si="20"/>
        <v>2</v>
      </c>
      <c r="E698" s="163">
        <v>14.64</v>
      </c>
      <c r="F698" s="163">
        <f t="shared" si="21"/>
        <v>0.1</v>
      </c>
    </row>
    <row r="699" spans="1:6" x14ac:dyDescent="0.25">
      <c r="A699" s="163" t="s">
        <v>2281</v>
      </c>
      <c r="B699" s="163" t="s">
        <v>4791</v>
      </c>
      <c r="C699" s="163" t="s">
        <v>4769</v>
      </c>
      <c r="D699" s="163">
        <f t="shared" si="20"/>
        <v>1</v>
      </c>
      <c r="E699" s="163">
        <v>7.32</v>
      </c>
      <c r="F699" s="163">
        <f t="shared" si="21"/>
        <v>0.05</v>
      </c>
    </row>
    <row r="700" spans="1:6" x14ac:dyDescent="0.25">
      <c r="A700" s="163" t="s">
        <v>2579</v>
      </c>
      <c r="B700" s="163" t="s">
        <v>2400</v>
      </c>
      <c r="C700" s="163" t="s">
        <v>4769</v>
      </c>
      <c r="D700" s="163">
        <f t="shared" si="20"/>
        <v>8</v>
      </c>
      <c r="E700" s="163">
        <v>58.56</v>
      </c>
      <c r="F700" s="163">
        <f t="shared" si="21"/>
        <v>0.4</v>
      </c>
    </row>
    <row r="701" spans="1:6" x14ac:dyDescent="0.25">
      <c r="A701" s="163" t="s">
        <v>1679</v>
      </c>
      <c r="B701" s="163" t="s">
        <v>2402</v>
      </c>
      <c r="C701" s="163" t="s">
        <v>4769</v>
      </c>
      <c r="D701" s="163">
        <f t="shared" si="20"/>
        <v>1</v>
      </c>
      <c r="E701" s="163">
        <v>7.32</v>
      </c>
      <c r="F701" s="163">
        <f t="shared" si="21"/>
        <v>0.05</v>
      </c>
    </row>
    <row r="702" spans="1:6" x14ac:dyDescent="0.25">
      <c r="A702" s="163" t="s">
        <v>1173</v>
      </c>
      <c r="B702" s="163" t="s">
        <v>2406</v>
      </c>
      <c r="C702" s="163" t="s">
        <v>4769</v>
      </c>
      <c r="D702" s="163">
        <f t="shared" si="20"/>
        <v>4</v>
      </c>
      <c r="E702" s="163">
        <v>29.28</v>
      </c>
      <c r="F702" s="163">
        <f t="shared" si="21"/>
        <v>0.2</v>
      </c>
    </row>
    <row r="703" spans="1:6" x14ac:dyDescent="0.25">
      <c r="A703" s="163" t="s">
        <v>4792</v>
      </c>
      <c r="B703" s="163" t="s">
        <v>2408</v>
      </c>
      <c r="C703" s="163" t="s">
        <v>4769</v>
      </c>
      <c r="D703" s="163">
        <f t="shared" si="20"/>
        <v>3</v>
      </c>
      <c r="E703" s="163">
        <v>21.96</v>
      </c>
      <c r="F703" s="163">
        <f t="shared" si="21"/>
        <v>0.15000000000000002</v>
      </c>
    </row>
    <row r="704" spans="1:6" x14ac:dyDescent="0.25">
      <c r="A704" s="163" t="s">
        <v>1067</v>
      </c>
      <c r="B704" s="163" t="s">
        <v>2410</v>
      </c>
      <c r="C704" s="163" t="s">
        <v>4769</v>
      </c>
      <c r="D704" s="163">
        <f t="shared" si="20"/>
        <v>4</v>
      </c>
      <c r="E704" s="163">
        <v>29.28</v>
      </c>
      <c r="F704" s="163">
        <f t="shared" si="21"/>
        <v>0.2</v>
      </c>
    </row>
    <row r="705" spans="1:6" x14ac:dyDescent="0.25">
      <c r="A705" s="163" t="s">
        <v>2539</v>
      </c>
      <c r="B705" s="163" t="s">
        <v>2412</v>
      </c>
      <c r="C705" s="163" t="s">
        <v>4769</v>
      </c>
      <c r="D705" s="163">
        <f t="shared" si="20"/>
        <v>4</v>
      </c>
      <c r="E705" s="163">
        <v>29.28</v>
      </c>
      <c r="F705" s="163">
        <f t="shared" si="21"/>
        <v>0.2</v>
      </c>
    </row>
    <row r="706" spans="1:6" x14ac:dyDescent="0.25">
      <c r="A706" s="163" t="s">
        <v>2963</v>
      </c>
      <c r="B706" s="163" t="s">
        <v>2416</v>
      </c>
      <c r="C706" s="163" t="s">
        <v>4769</v>
      </c>
      <c r="D706" s="163">
        <f t="shared" si="20"/>
        <v>3</v>
      </c>
      <c r="E706" s="163">
        <v>21.96</v>
      </c>
      <c r="F706" s="163">
        <f t="shared" si="21"/>
        <v>0.15000000000000002</v>
      </c>
    </row>
    <row r="707" spans="1:6" x14ac:dyDescent="0.25">
      <c r="A707" s="163" t="s">
        <v>1967</v>
      </c>
      <c r="B707" s="163" t="s">
        <v>2418</v>
      </c>
      <c r="C707" s="163" t="s">
        <v>4769</v>
      </c>
      <c r="D707" s="163">
        <f t="shared" si="20"/>
        <v>4</v>
      </c>
      <c r="E707" s="163">
        <v>29.28</v>
      </c>
      <c r="F707" s="163">
        <f t="shared" si="21"/>
        <v>0.2</v>
      </c>
    </row>
    <row r="708" spans="1:6" x14ac:dyDescent="0.25">
      <c r="A708" s="163" t="s">
        <v>1011</v>
      </c>
      <c r="B708" s="163" t="s">
        <v>2420</v>
      </c>
      <c r="C708" s="163" t="s">
        <v>4769</v>
      </c>
      <c r="D708" s="163">
        <f t="shared" si="20"/>
        <v>3</v>
      </c>
      <c r="E708" s="163">
        <v>21.96</v>
      </c>
      <c r="F708" s="163">
        <f t="shared" si="21"/>
        <v>0.15000000000000002</v>
      </c>
    </row>
    <row r="709" spans="1:6" x14ac:dyDescent="0.25">
      <c r="A709" s="163" t="s">
        <v>1383</v>
      </c>
      <c r="B709" s="163" t="s">
        <v>2424</v>
      </c>
      <c r="C709" s="163" t="s">
        <v>4769</v>
      </c>
      <c r="D709" s="163">
        <f t="shared" si="20"/>
        <v>2</v>
      </c>
      <c r="E709" s="163">
        <v>14.64</v>
      </c>
      <c r="F709" s="163">
        <f t="shared" si="21"/>
        <v>0.1</v>
      </c>
    </row>
    <row r="710" spans="1:6" x14ac:dyDescent="0.25">
      <c r="A710" s="163" t="s">
        <v>2099</v>
      </c>
      <c r="B710" s="163" t="s">
        <v>2426</v>
      </c>
      <c r="C710" s="163" t="s">
        <v>4769</v>
      </c>
      <c r="D710" s="163">
        <f t="shared" ref="D710:D773" si="22">E710/7.32</f>
        <v>12.999999999999998</v>
      </c>
      <c r="E710" s="163">
        <v>95.16</v>
      </c>
      <c r="F710" s="163">
        <f t="shared" ref="F710:F773" si="23">D710*0.05</f>
        <v>0.64999999999999991</v>
      </c>
    </row>
    <row r="711" spans="1:6" x14ac:dyDescent="0.25">
      <c r="A711" s="163" t="s">
        <v>1671</v>
      </c>
      <c r="B711" s="163" t="s">
        <v>2428</v>
      </c>
      <c r="C711" s="163" t="s">
        <v>4769</v>
      </c>
      <c r="D711" s="163">
        <f t="shared" si="22"/>
        <v>8.9999999999999982</v>
      </c>
      <c r="E711" s="163">
        <v>65.88</v>
      </c>
      <c r="F711" s="163">
        <f t="shared" si="23"/>
        <v>0.44999999999999996</v>
      </c>
    </row>
    <row r="712" spans="1:6" x14ac:dyDescent="0.25">
      <c r="A712" s="163" t="s">
        <v>839</v>
      </c>
      <c r="B712" s="163" t="s">
        <v>2430</v>
      </c>
      <c r="C712" s="163" t="s">
        <v>4769</v>
      </c>
      <c r="D712" s="163">
        <f t="shared" si="22"/>
        <v>15.000000000000002</v>
      </c>
      <c r="E712" s="163">
        <v>109.80000000000001</v>
      </c>
      <c r="F712" s="163">
        <f t="shared" si="23"/>
        <v>0.75000000000000011</v>
      </c>
    </row>
    <row r="713" spans="1:6" x14ac:dyDescent="0.25">
      <c r="A713" s="163" t="s">
        <v>979</v>
      </c>
      <c r="B713" s="163" t="s">
        <v>2432</v>
      </c>
      <c r="C713" s="163" t="s">
        <v>4769</v>
      </c>
      <c r="D713" s="163">
        <f t="shared" si="22"/>
        <v>3</v>
      </c>
      <c r="E713" s="163">
        <v>21.96</v>
      </c>
      <c r="F713" s="163">
        <f t="shared" si="23"/>
        <v>0.15000000000000002</v>
      </c>
    </row>
    <row r="714" spans="1:6" x14ac:dyDescent="0.25">
      <c r="A714" s="163" t="s">
        <v>931</v>
      </c>
      <c r="B714" s="163" t="s">
        <v>2434</v>
      </c>
      <c r="C714" s="163" t="s">
        <v>4769</v>
      </c>
      <c r="D714" s="163">
        <f t="shared" si="22"/>
        <v>15.000000000000002</v>
      </c>
      <c r="E714" s="163">
        <v>109.80000000000001</v>
      </c>
      <c r="F714" s="163">
        <f t="shared" si="23"/>
        <v>0.75000000000000011</v>
      </c>
    </row>
    <row r="715" spans="1:6" x14ac:dyDescent="0.25">
      <c r="A715" s="163" t="s">
        <v>2433</v>
      </c>
      <c r="B715" s="163" t="s">
        <v>2436</v>
      </c>
      <c r="C715" s="163" t="s">
        <v>4769</v>
      </c>
      <c r="D715" s="163">
        <f t="shared" si="22"/>
        <v>3</v>
      </c>
      <c r="E715" s="163">
        <v>21.96</v>
      </c>
      <c r="F715" s="163">
        <f t="shared" si="23"/>
        <v>0.15000000000000002</v>
      </c>
    </row>
    <row r="716" spans="1:6" x14ac:dyDescent="0.25">
      <c r="A716" s="163" t="s">
        <v>2313</v>
      </c>
      <c r="B716" s="163" t="s">
        <v>2438</v>
      </c>
      <c r="C716" s="163" t="s">
        <v>4769</v>
      </c>
      <c r="D716" s="163">
        <f t="shared" si="22"/>
        <v>24</v>
      </c>
      <c r="E716" s="163">
        <v>175.68</v>
      </c>
      <c r="F716" s="163">
        <f t="shared" si="23"/>
        <v>1.2000000000000002</v>
      </c>
    </row>
    <row r="717" spans="1:6" x14ac:dyDescent="0.25">
      <c r="A717" s="163" t="s">
        <v>2819</v>
      </c>
      <c r="B717" s="163" t="s">
        <v>2440</v>
      </c>
      <c r="C717" s="163" t="s">
        <v>4769</v>
      </c>
      <c r="D717" s="163">
        <f t="shared" si="22"/>
        <v>2</v>
      </c>
      <c r="E717" s="163">
        <v>14.64</v>
      </c>
      <c r="F717" s="163">
        <f t="shared" si="23"/>
        <v>0.1</v>
      </c>
    </row>
    <row r="718" spans="1:6" x14ac:dyDescent="0.25">
      <c r="A718" s="163" t="s">
        <v>1723</v>
      </c>
      <c r="B718" s="163" t="s">
        <v>2442</v>
      </c>
      <c r="C718" s="163" t="s">
        <v>4769</v>
      </c>
      <c r="D718" s="163">
        <f t="shared" si="22"/>
        <v>6</v>
      </c>
      <c r="E718" s="163">
        <v>43.92</v>
      </c>
      <c r="F718" s="163">
        <f t="shared" si="23"/>
        <v>0.30000000000000004</v>
      </c>
    </row>
    <row r="719" spans="1:6" x14ac:dyDescent="0.25">
      <c r="A719" s="163" t="s">
        <v>2059</v>
      </c>
      <c r="B719" s="163" t="s">
        <v>2444</v>
      </c>
      <c r="C719" s="163" t="s">
        <v>4769</v>
      </c>
      <c r="D719" s="163">
        <f t="shared" si="22"/>
        <v>2</v>
      </c>
      <c r="E719" s="163">
        <v>14.64</v>
      </c>
      <c r="F719" s="163">
        <f t="shared" si="23"/>
        <v>0.1</v>
      </c>
    </row>
    <row r="720" spans="1:6" x14ac:dyDescent="0.25">
      <c r="A720" s="163" t="s">
        <v>2437</v>
      </c>
      <c r="B720" s="163" t="s">
        <v>2448</v>
      </c>
      <c r="C720" s="163" t="s">
        <v>4769</v>
      </c>
      <c r="D720" s="163">
        <f t="shared" si="22"/>
        <v>2</v>
      </c>
      <c r="E720" s="163">
        <v>14.64</v>
      </c>
      <c r="F720" s="163">
        <f t="shared" si="23"/>
        <v>0.1</v>
      </c>
    </row>
    <row r="721" spans="1:6" x14ac:dyDescent="0.25">
      <c r="A721" s="163" t="s">
        <v>2811</v>
      </c>
      <c r="B721" s="163" t="s">
        <v>2450</v>
      </c>
      <c r="C721" s="163" t="s">
        <v>4769</v>
      </c>
      <c r="D721" s="163">
        <f t="shared" si="22"/>
        <v>29.000000000000004</v>
      </c>
      <c r="E721" s="163">
        <v>212.28000000000003</v>
      </c>
      <c r="F721" s="163">
        <f t="shared" si="23"/>
        <v>1.4500000000000002</v>
      </c>
    </row>
    <row r="722" spans="1:6" x14ac:dyDescent="0.25">
      <c r="A722" s="163" t="s">
        <v>2359</v>
      </c>
      <c r="B722" s="163" t="s">
        <v>2452</v>
      </c>
      <c r="C722" s="163" t="s">
        <v>4769</v>
      </c>
      <c r="D722" s="163">
        <f t="shared" si="22"/>
        <v>2</v>
      </c>
      <c r="E722" s="163">
        <v>14.64</v>
      </c>
      <c r="F722" s="163">
        <f t="shared" si="23"/>
        <v>0.1</v>
      </c>
    </row>
    <row r="723" spans="1:6" x14ac:dyDescent="0.25">
      <c r="A723" s="163" t="s">
        <v>1253</v>
      </c>
      <c r="B723" s="163" t="s">
        <v>2454</v>
      </c>
      <c r="C723" s="163" t="s">
        <v>4769</v>
      </c>
      <c r="D723" s="163">
        <f t="shared" si="22"/>
        <v>1</v>
      </c>
      <c r="E723" s="163">
        <v>7.32</v>
      </c>
      <c r="F723" s="163">
        <f t="shared" si="23"/>
        <v>0.05</v>
      </c>
    </row>
    <row r="724" spans="1:6" x14ac:dyDescent="0.25">
      <c r="A724" s="163" t="s">
        <v>985</v>
      </c>
      <c r="B724" s="163" t="s">
        <v>2456</v>
      </c>
      <c r="C724" s="163" t="s">
        <v>4769</v>
      </c>
      <c r="D724" s="163">
        <f t="shared" si="22"/>
        <v>9.9999999999999982</v>
      </c>
      <c r="E724" s="163">
        <v>73.199999999999989</v>
      </c>
      <c r="F724" s="163">
        <f t="shared" si="23"/>
        <v>0.49999999999999994</v>
      </c>
    </row>
    <row r="725" spans="1:6" x14ac:dyDescent="0.25">
      <c r="A725" s="163" t="s">
        <v>1495</v>
      </c>
      <c r="B725" s="163" t="s">
        <v>2458</v>
      </c>
      <c r="C725" s="163" t="s">
        <v>4769</v>
      </c>
      <c r="D725" s="163">
        <f t="shared" si="22"/>
        <v>19</v>
      </c>
      <c r="E725" s="163">
        <v>139.08000000000001</v>
      </c>
      <c r="F725" s="163">
        <f t="shared" si="23"/>
        <v>0.95000000000000007</v>
      </c>
    </row>
    <row r="726" spans="1:6" x14ac:dyDescent="0.25">
      <c r="A726" s="163" t="s">
        <v>1207</v>
      </c>
      <c r="B726" s="163" t="s">
        <v>2460</v>
      </c>
      <c r="C726" s="163" t="s">
        <v>4769</v>
      </c>
      <c r="D726" s="163">
        <f t="shared" si="22"/>
        <v>10</v>
      </c>
      <c r="E726" s="163">
        <v>73.2</v>
      </c>
      <c r="F726" s="163">
        <f t="shared" si="23"/>
        <v>0.5</v>
      </c>
    </row>
    <row r="727" spans="1:6" x14ac:dyDescent="0.25">
      <c r="A727" s="163" t="s">
        <v>2305</v>
      </c>
      <c r="B727" s="163" t="s">
        <v>2464</v>
      </c>
      <c r="C727" s="163" t="s">
        <v>4769</v>
      </c>
      <c r="D727" s="163">
        <f t="shared" si="22"/>
        <v>8.9999999999999982</v>
      </c>
      <c r="E727" s="163">
        <v>65.88</v>
      </c>
      <c r="F727" s="163">
        <f t="shared" si="23"/>
        <v>0.44999999999999996</v>
      </c>
    </row>
    <row r="728" spans="1:6" x14ac:dyDescent="0.25">
      <c r="A728" s="163" t="s">
        <v>2233</v>
      </c>
      <c r="B728" s="163" t="s">
        <v>2466</v>
      </c>
      <c r="C728" s="163" t="s">
        <v>4769</v>
      </c>
      <c r="D728" s="163">
        <f t="shared" si="22"/>
        <v>5</v>
      </c>
      <c r="E728" s="163">
        <v>36.6</v>
      </c>
      <c r="F728" s="163">
        <f t="shared" si="23"/>
        <v>0.25</v>
      </c>
    </row>
    <row r="729" spans="1:6" x14ac:dyDescent="0.25">
      <c r="A729" s="163" t="s">
        <v>1463</v>
      </c>
      <c r="B729" s="163" t="s">
        <v>2468</v>
      </c>
      <c r="C729" s="163" t="s">
        <v>4769</v>
      </c>
      <c r="D729" s="163">
        <f t="shared" si="22"/>
        <v>1</v>
      </c>
      <c r="E729" s="163">
        <v>7.32</v>
      </c>
      <c r="F729" s="163">
        <f t="shared" si="23"/>
        <v>0.05</v>
      </c>
    </row>
    <row r="730" spans="1:6" x14ac:dyDescent="0.25">
      <c r="A730" s="163" t="s">
        <v>1807</v>
      </c>
      <c r="B730" s="163" t="s">
        <v>2470</v>
      </c>
      <c r="C730" s="163" t="s">
        <v>4769</v>
      </c>
      <c r="D730" s="163">
        <f t="shared" si="22"/>
        <v>43.999999999999993</v>
      </c>
      <c r="E730" s="163">
        <v>322.08</v>
      </c>
      <c r="F730" s="163">
        <f t="shared" si="23"/>
        <v>2.1999999999999997</v>
      </c>
    </row>
    <row r="731" spans="1:6" x14ac:dyDescent="0.25">
      <c r="A731" s="163" t="s">
        <v>1901</v>
      </c>
      <c r="B731" s="163" t="s">
        <v>2476</v>
      </c>
      <c r="C731" s="163" t="s">
        <v>4687</v>
      </c>
      <c r="D731" s="163">
        <f t="shared" si="22"/>
        <v>15.999999999999998</v>
      </c>
      <c r="E731" s="163">
        <v>117.11999999999999</v>
      </c>
      <c r="F731" s="163">
        <f t="shared" si="23"/>
        <v>0.79999999999999993</v>
      </c>
    </row>
    <row r="732" spans="1:6" x14ac:dyDescent="0.25">
      <c r="A732" s="163" t="s">
        <v>1785</v>
      </c>
      <c r="B732" s="163" t="s">
        <v>2478</v>
      </c>
      <c r="C732" s="163" t="s">
        <v>4769</v>
      </c>
      <c r="D732" s="163">
        <f t="shared" si="22"/>
        <v>3</v>
      </c>
      <c r="E732" s="163">
        <v>21.96</v>
      </c>
      <c r="F732" s="163">
        <f t="shared" si="23"/>
        <v>0.15000000000000002</v>
      </c>
    </row>
    <row r="733" spans="1:6" x14ac:dyDescent="0.25">
      <c r="A733" s="163" t="s">
        <v>1013</v>
      </c>
      <c r="B733" s="163" t="s">
        <v>2480</v>
      </c>
      <c r="C733" s="163" t="s">
        <v>4769</v>
      </c>
      <c r="D733" s="163">
        <f t="shared" si="22"/>
        <v>2</v>
      </c>
      <c r="E733" s="163">
        <v>14.64</v>
      </c>
      <c r="F733" s="163">
        <f t="shared" si="23"/>
        <v>0.1</v>
      </c>
    </row>
    <row r="734" spans="1:6" x14ac:dyDescent="0.25">
      <c r="A734" s="163" t="s">
        <v>2925</v>
      </c>
      <c r="B734" s="163" t="s">
        <v>2482</v>
      </c>
      <c r="C734" s="163" t="s">
        <v>4769</v>
      </c>
      <c r="D734" s="163">
        <f t="shared" si="22"/>
        <v>4</v>
      </c>
      <c r="E734" s="163">
        <v>29.28</v>
      </c>
      <c r="F734" s="163">
        <f t="shared" si="23"/>
        <v>0.2</v>
      </c>
    </row>
    <row r="735" spans="1:6" x14ac:dyDescent="0.25">
      <c r="A735" s="163" t="s">
        <v>837</v>
      </c>
      <c r="B735" s="163" t="s">
        <v>2484</v>
      </c>
      <c r="C735" s="163" t="s">
        <v>4769</v>
      </c>
      <c r="D735" s="163">
        <f t="shared" si="22"/>
        <v>3</v>
      </c>
      <c r="E735" s="163">
        <v>21.96</v>
      </c>
      <c r="F735" s="163">
        <f t="shared" si="23"/>
        <v>0.15000000000000002</v>
      </c>
    </row>
    <row r="736" spans="1:6" x14ac:dyDescent="0.25">
      <c r="A736" s="163" t="s">
        <v>2779</v>
      </c>
      <c r="B736" s="163" t="s">
        <v>2488</v>
      </c>
      <c r="C736" s="163" t="s">
        <v>4769</v>
      </c>
      <c r="D736" s="163">
        <f t="shared" si="22"/>
        <v>8</v>
      </c>
      <c r="E736" s="163">
        <v>58.56</v>
      </c>
      <c r="F736" s="163">
        <f t="shared" si="23"/>
        <v>0.4</v>
      </c>
    </row>
    <row r="737" spans="1:6" x14ac:dyDescent="0.25">
      <c r="A737" s="163" t="s">
        <v>2383</v>
      </c>
      <c r="B737" s="163" t="s">
        <v>2490</v>
      </c>
      <c r="C737" s="163" t="s">
        <v>4769</v>
      </c>
      <c r="D737" s="163">
        <f t="shared" si="22"/>
        <v>1</v>
      </c>
      <c r="E737" s="163">
        <v>7.32</v>
      </c>
      <c r="F737" s="163">
        <f t="shared" si="23"/>
        <v>0.05</v>
      </c>
    </row>
    <row r="738" spans="1:6" x14ac:dyDescent="0.25">
      <c r="A738" s="163" t="s">
        <v>3077</v>
      </c>
      <c r="B738" s="163" t="s">
        <v>2494</v>
      </c>
      <c r="C738" s="163" t="s">
        <v>4769</v>
      </c>
      <c r="D738" s="163">
        <f t="shared" si="22"/>
        <v>1</v>
      </c>
      <c r="E738" s="163">
        <v>7.32</v>
      </c>
      <c r="F738" s="163">
        <f t="shared" si="23"/>
        <v>0.05</v>
      </c>
    </row>
    <row r="739" spans="1:6" x14ac:dyDescent="0.25">
      <c r="A739" s="163" t="s">
        <v>2519</v>
      </c>
      <c r="B739" s="163" t="s">
        <v>2496</v>
      </c>
      <c r="C739" s="163" t="s">
        <v>4769</v>
      </c>
      <c r="D739" s="163">
        <f t="shared" si="22"/>
        <v>20.000000000000004</v>
      </c>
      <c r="E739" s="163">
        <v>146.40000000000003</v>
      </c>
      <c r="F739" s="163">
        <f t="shared" si="23"/>
        <v>1.0000000000000002</v>
      </c>
    </row>
    <row r="740" spans="1:6" x14ac:dyDescent="0.25">
      <c r="A740" s="163" t="s">
        <v>2689</v>
      </c>
      <c r="B740" s="163" t="s">
        <v>2498</v>
      </c>
      <c r="C740" s="163" t="s">
        <v>4769</v>
      </c>
      <c r="D740" s="163">
        <f t="shared" si="22"/>
        <v>1</v>
      </c>
      <c r="E740" s="163">
        <v>7.32</v>
      </c>
      <c r="F740" s="163">
        <f t="shared" si="23"/>
        <v>0.05</v>
      </c>
    </row>
    <row r="741" spans="1:6" x14ac:dyDescent="0.25">
      <c r="A741" s="163" t="s">
        <v>765</v>
      </c>
      <c r="B741" s="163" t="s">
        <v>2504</v>
      </c>
      <c r="C741" s="163" t="s">
        <v>4769</v>
      </c>
      <c r="D741" s="163">
        <f t="shared" si="22"/>
        <v>1</v>
      </c>
      <c r="E741" s="163">
        <v>7.32</v>
      </c>
      <c r="F741" s="163">
        <f t="shared" si="23"/>
        <v>0.05</v>
      </c>
    </row>
    <row r="742" spans="1:6" x14ac:dyDescent="0.25">
      <c r="A742" s="163" t="s">
        <v>1183</v>
      </c>
      <c r="B742" s="163" t="s">
        <v>2510</v>
      </c>
      <c r="C742" s="163" t="s">
        <v>4769</v>
      </c>
      <c r="D742" s="163">
        <f t="shared" si="22"/>
        <v>2</v>
      </c>
      <c r="E742" s="163">
        <v>14.64</v>
      </c>
      <c r="F742" s="163">
        <f t="shared" si="23"/>
        <v>0.1</v>
      </c>
    </row>
    <row r="743" spans="1:6" x14ac:dyDescent="0.25">
      <c r="A743" s="163" t="s">
        <v>859</v>
      </c>
      <c r="B743" s="163" t="s">
        <v>2512</v>
      </c>
      <c r="C743" s="163" t="s">
        <v>4769</v>
      </c>
      <c r="D743" s="163">
        <f t="shared" si="22"/>
        <v>4</v>
      </c>
      <c r="E743" s="163">
        <v>29.28</v>
      </c>
      <c r="F743" s="163">
        <f t="shared" si="23"/>
        <v>0.2</v>
      </c>
    </row>
    <row r="744" spans="1:6" x14ac:dyDescent="0.25">
      <c r="A744" s="163" t="s">
        <v>1119</v>
      </c>
      <c r="B744" s="163" t="s">
        <v>4793</v>
      </c>
      <c r="C744" s="163" t="s">
        <v>4769</v>
      </c>
      <c r="D744" s="163">
        <f t="shared" si="22"/>
        <v>2</v>
      </c>
      <c r="E744" s="163">
        <v>14.64</v>
      </c>
      <c r="F744" s="163">
        <f t="shared" si="23"/>
        <v>0.1</v>
      </c>
    </row>
    <row r="745" spans="1:6" x14ac:dyDescent="0.25">
      <c r="A745" s="163" t="s">
        <v>1971</v>
      </c>
      <c r="B745" s="163" t="s">
        <v>2514</v>
      </c>
      <c r="C745" s="163" t="s">
        <v>4769</v>
      </c>
      <c r="D745" s="163">
        <f t="shared" si="22"/>
        <v>2</v>
      </c>
      <c r="E745" s="163">
        <v>14.64</v>
      </c>
      <c r="F745" s="163">
        <f t="shared" si="23"/>
        <v>0.1</v>
      </c>
    </row>
    <row r="746" spans="1:6" x14ac:dyDescent="0.25">
      <c r="A746" s="163" t="s">
        <v>2609</v>
      </c>
      <c r="B746" s="163" t="s">
        <v>2516</v>
      </c>
      <c r="C746" s="163" t="s">
        <v>4769</v>
      </c>
      <c r="D746" s="163">
        <f t="shared" si="22"/>
        <v>6</v>
      </c>
      <c r="E746" s="163">
        <v>43.92</v>
      </c>
      <c r="F746" s="163">
        <f t="shared" si="23"/>
        <v>0.30000000000000004</v>
      </c>
    </row>
    <row r="747" spans="1:6" x14ac:dyDescent="0.25">
      <c r="A747" s="163" t="s">
        <v>3061</v>
      </c>
      <c r="B747" s="163" t="s">
        <v>2518</v>
      </c>
      <c r="C747" s="163" t="s">
        <v>4769</v>
      </c>
      <c r="D747" s="163">
        <f t="shared" si="22"/>
        <v>8</v>
      </c>
      <c r="E747" s="163">
        <v>58.56</v>
      </c>
      <c r="F747" s="163">
        <f t="shared" si="23"/>
        <v>0.4</v>
      </c>
    </row>
    <row r="748" spans="1:6" x14ac:dyDescent="0.25">
      <c r="A748" s="163" t="s">
        <v>2585</v>
      </c>
      <c r="B748" s="163" t="s">
        <v>2520</v>
      </c>
      <c r="C748" s="163" t="s">
        <v>4769</v>
      </c>
      <c r="D748" s="163">
        <f t="shared" si="22"/>
        <v>3</v>
      </c>
      <c r="E748" s="163">
        <v>21.96</v>
      </c>
      <c r="F748" s="163">
        <f t="shared" si="23"/>
        <v>0.15000000000000002</v>
      </c>
    </row>
    <row r="749" spans="1:6" x14ac:dyDescent="0.25">
      <c r="A749" s="163" t="s">
        <v>957</v>
      </c>
      <c r="B749" s="163" t="s">
        <v>2522</v>
      </c>
      <c r="C749" s="163" t="s">
        <v>4769</v>
      </c>
      <c r="D749" s="163">
        <f t="shared" si="22"/>
        <v>2</v>
      </c>
      <c r="E749" s="163">
        <v>14.64</v>
      </c>
      <c r="F749" s="163">
        <f t="shared" si="23"/>
        <v>0.1</v>
      </c>
    </row>
    <row r="750" spans="1:6" x14ac:dyDescent="0.25">
      <c r="A750" s="163" t="s">
        <v>2955</v>
      </c>
      <c r="B750" s="163" t="s">
        <v>2524</v>
      </c>
      <c r="C750" s="163" t="s">
        <v>4769</v>
      </c>
      <c r="D750" s="163">
        <f t="shared" si="22"/>
        <v>8.9999999999999982</v>
      </c>
      <c r="E750" s="163">
        <v>65.88</v>
      </c>
      <c r="F750" s="163">
        <f t="shared" si="23"/>
        <v>0.44999999999999996</v>
      </c>
    </row>
    <row r="751" spans="1:6" x14ac:dyDescent="0.25">
      <c r="A751" s="163" t="s">
        <v>2867</v>
      </c>
      <c r="B751" s="163" t="s">
        <v>2526</v>
      </c>
      <c r="C751" s="163" t="s">
        <v>4769</v>
      </c>
      <c r="D751" s="163">
        <f t="shared" si="22"/>
        <v>61.999999999999993</v>
      </c>
      <c r="E751" s="163">
        <v>453.84</v>
      </c>
      <c r="F751" s="163">
        <f t="shared" si="23"/>
        <v>3.0999999999999996</v>
      </c>
    </row>
    <row r="752" spans="1:6" x14ac:dyDescent="0.25">
      <c r="A752" s="163" t="s">
        <v>2651</v>
      </c>
      <c r="B752" s="163" t="s">
        <v>2532</v>
      </c>
      <c r="C752" s="163" t="s">
        <v>4769</v>
      </c>
      <c r="D752" s="163">
        <f t="shared" si="22"/>
        <v>8.9999999999999982</v>
      </c>
      <c r="E752" s="163">
        <v>65.88</v>
      </c>
      <c r="F752" s="163">
        <f t="shared" si="23"/>
        <v>0.44999999999999996</v>
      </c>
    </row>
    <row r="753" spans="1:6" x14ac:dyDescent="0.25">
      <c r="A753" s="163" t="s">
        <v>3055</v>
      </c>
      <c r="B753" s="163" t="s">
        <v>2534</v>
      </c>
      <c r="C753" s="163" t="s">
        <v>4769</v>
      </c>
      <c r="D753" s="163">
        <f t="shared" si="22"/>
        <v>11.000000000000002</v>
      </c>
      <c r="E753" s="163">
        <v>80.52000000000001</v>
      </c>
      <c r="F753" s="163">
        <f t="shared" si="23"/>
        <v>0.55000000000000016</v>
      </c>
    </row>
    <row r="754" spans="1:6" x14ac:dyDescent="0.25">
      <c r="A754" s="163" t="s">
        <v>1583</v>
      </c>
      <c r="B754" s="163" t="s">
        <v>2536</v>
      </c>
      <c r="C754" s="163" t="s">
        <v>4769</v>
      </c>
      <c r="D754" s="163">
        <f t="shared" si="22"/>
        <v>3</v>
      </c>
      <c r="E754" s="163">
        <v>21.96</v>
      </c>
      <c r="F754" s="163">
        <f t="shared" si="23"/>
        <v>0.15000000000000002</v>
      </c>
    </row>
    <row r="755" spans="1:6" x14ac:dyDescent="0.25">
      <c r="A755" s="163" t="s">
        <v>2173</v>
      </c>
      <c r="B755" s="163" t="s">
        <v>2538</v>
      </c>
      <c r="C755" s="163" t="s">
        <v>4769</v>
      </c>
      <c r="D755" s="163">
        <f t="shared" si="22"/>
        <v>50</v>
      </c>
      <c r="E755" s="163">
        <v>366</v>
      </c>
      <c r="F755" s="163">
        <f t="shared" si="23"/>
        <v>2.5</v>
      </c>
    </row>
    <row r="756" spans="1:6" x14ac:dyDescent="0.25">
      <c r="A756" s="163" t="s">
        <v>2679</v>
      </c>
      <c r="B756" s="163" t="s">
        <v>2540</v>
      </c>
      <c r="C756" s="163" t="s">
        <v>4769</v>
      </c>
      <c r="D756" s="163">
        <f t="shared" si="22"/>
        <v>3</v>
      </c>
      <c r="E756" s="163">
        <v>21.96</v>
      </c>
      <c r="F756" s="163">
        <f t="shared" si="23"/>
        <v>0.15000000000000002</v>
      </c>
    </row>
    <row r="757" spans="1:6" x14ac:dyDescent="0.25">
      <c r="A757" s="163" t="s">
        <v>2769</v>
      </c>
      <c r="B757" s="163" t="s">
        <v>2544</v>
      </c>
      <c r="C757" s="163" t="s">
        <v>4769</v>
      </c>
      <c r="D757" s="163">
        <f t="shared" si="22"/>
        <v>8.9999999999999982</v>
      </c>
      <c r="E757" s="163">
        <v>65.88</v>
      </c>
      <c r="F757" s="163">
        <f t="shared" si="23"/>
        <v>0.44999999999999996</v>
      </c>
    </row>
    <row r="758" spans="1:6" x14ac:dyDescent="0.25">
      <c r="A758" s="163" t="s">
        <v>773</v>
      </c>
      <c r="B758" s="163" t="s">
        <v>2546</v>
      </c>
      <c r="C758" s="163" t="s">
        <v>4769</v>
      </c>
      <c r="D758" s="163">
        <f t="shared" si="22"/>
        <v>1</v>
      </c>
      <c r="E758" s="163">
        <v>7.32</v>
      </c>
      <c r="F758" s="163">
        <f t="shared" si="23"/>
        <v>0.05</v>
      </c>
    </row>
    <row r="759" spans="1:6" x14ac:dyDescent="0.25">
      <c r="A759" s="163" t="s">
        <v>2287</v>
      </c>
      <c r="B759" s="163" t="s">
        <v>2548</v>
      </c>
      <c r="C759" s="163" t="s">
        <v>4769</v>
      </c>
      <c r="D759" s="163">
        <f t="shared" si="22"/>
        <v>3</v>
      </c>
      <c r="E759" s="163">
        <v>21.96</v>
      </c>
      <c r="F759" s="163">
        <f t="shared" si="23"/>
        <v>0.15000000000000002</v>
      </c>
    </row>
    <row r="760" spans="1:6" x14ac:dyDescent="0.25">
      <c r="A760" s="163" t="s">
        <v>983</v>
      </c>
      <c r="B760" s="163" t="s">
        <v>2556</v>
      </c>
      <c r="C760" s="163" t="s">
        <v>4769</v>
      </c>
      <c r="D760" s="163">
        <f t="shared" si="22"/>
        <v>12</v>
      </c>
      <c r="E760" s="163">
        <v>87.84</v>
      </c>
      <c r="F760" s="163">
        <f t="shared" si="23"/>
        <v>0.60000000000000009</v>
      </c>
    </row>
    <row r="761" spans="1:6" x14ac:dyDescent="0.25">
      <c r="A761" s="163" t="s">
        <v>1449</v>
      </c>
      <c r="B761" s="163" t="s">
        <v>2558</v>
      </c>
      <c r="C761" s="163" t="s">
        <v>4769</v>
      </c>
      <c r="D761" s="163">
        <f t="shared" si="22"/>
        <v>2</v>
      </c>
      <c r="E761" s="163">
        <v>14.64</v>
      </c>
      <c r="F761" s="163">
        <f t="shared" si="23"/>
        <v>0.1</v>
      </c>
    </row>
    <row r="762" spans="1:6" x14ac:dyDescent="0.25">
      <c r="A762" s="163" t="s">
        <v>1359</v>
      </c>
      <c r="B762" s="163" t="s">
        <v>2560</v>
      </c>
      <c r="C762" s="163" t="s">
        <v>4769</v>
      </c>
      <c r="D762" s="163">
        <f t="shared" si="22"/>
        <v>2</v>
      </c>
      <c r="E762" s="163">
        <v>14.64</v>
      </c>
      <c r="F762" s="163">
        <f t="shared" si="23"/>
        <v>0.1</v>
      </c>
    </row>
    <row r="763" spans="1:6" x14ac:dyDescent="0.25">
      <c r="A763" s="163" t="s">
        <v>2023</v>
      </c>
      <c r="B763" s="163" t="s">
        <v>2562</v>
      </c>
      <c r="C763" s="163" t="s">
        <v>4769</v>
      </c>
      <c r="D763" s="163">
        <f t="shared" si="22"/>
        <v>3</v>
      </c>
      <c r="E763" s="163">
        <v>21.96</v>
      </c>
      <c r="F763" s="163">
        <f t="shared" si="23"/>
        <v>0.15000000000000002</v>
      </c>
    </row>
    <row r="764" spans="1:6" x14ac:dyDescent="0.25">
      <c r="A764" s="163" t="s">
        <v>2483</v>
      </c>
      <c r="B764" s="163" t="s">
        <v>2564</v>
      </c>
      <c r="C764" s="163" t="s">
        <v>4769</v>
      </c>
      <c r="D764" s="163">
        <f t="shared" si="22"/>
        <v>2</v>
      </c>
      <c r="E764" s="163">
        <v>14.64</v>
      </c>
      <c r="F764" s="163">
        <f t="shared" si="23"/>
        <v>0.1</v>
      </c>
    </row>
    <row r="765" spans="1:6" x14ac:dyDescent="0.25">
      <c r="A765" s="163" t="s">
        <v>3075</v>
      </c>
      <c r="B765" s="163" t="s">
        <v>2566</v>
      </c>
      <c r="C765" s="163" t="s">
        <v>4769</v>
      </c>
      <c r="D765" s="163">
        <f t="shared" si="22"/>
        <v>2</v>
      </c>
      <c r="E765" s="163">
        <v>14.64</v>
      </c>
      <c r="F765" s="163">
        <f t="shared" si="23"/>
        <v>0.1</v>
      </c>
    </row>
    <row r="766" spans="1:6" x14ac:dyDescent="0.25">
      <c r="A766" s="163" t="s">
        <v>2317</v>
      </c>
      <c r="B766" s="163" t="s">
        <v>2568</v>
      </c>
      <c r="C766" s="163" t="s">
        <v>4769</v>
      </c>
      <c r="D766" s="163">
        <f t="shared" si="22"/>
        <v>2</v>
      </c>
      <c r="E766" s="163">
        <v>14.64</v>
      </c>
      <c r="F766" s="163">
        <f t="shared" si="23"/>
        <v>0.1</v>
      </c>
    </row>
    <row r="767" spans="1:6" x14ac:dyDescent="0.25">
      <c r="A767" s="163" t="s">
        <v>2247</v>
      </c>
      <c r="B767" s="163" t="s">
        <v>2570</v>
      </c>
      <c r="C767" s="163" t="s">
        <v>4769</v>
      </c>
      <c r="D767" s="163">
        <f t="shared" si="22"/>
        <v>6</v>
      </c>
      <c r="E767" s="163">
        <v>43.92</v>
      </c>
      <c r="F767" s="163">
        <f t="shared" si="23"/>
        <v>0.30000000000000004</v>
      </c>
    </row>
    <row r="768" spans="1:6" x14ac:dyDescent="0.25">
      <c r="A768" s="163" t="s">
        <v>1589</v>
      </c>
      <c r="B768" s="163" t="s">
        <v>2572</v>
      </c>
      <c r="C768" s="163" t="s">
        <v>4769</v>
      </c>
      <c r="D768" s="163">
        <f t="shared" si="22"/>
        <v>2</v>
      </c>
      <c r="E768" s="163">
        <v>14.64</v>
      </c>
      <c r="F768" s="163">
        <f t="shared" si="23"/>
        <v>0.1</v>
      </c>
    </row>
    <row r="769" spans="1:6" x14ac:dyDescent="0.25">
      <c r="A769" s="163" t="s">
        <v>1365</v>
      </c>
      <c r="B769" s="163" t="s">
        <v>2574</v>
      </c>
      <c r="C769" s="163" t="s">
        <v>4769</v>
      </c>
      <c r="D769" s="163">
        <f t="shared" si="22"/>
        <v>8</v>
      </c>
      <c r="E769" s="163">
        <v>58.56</v>
      </c>
      <c r="F769" s="163">
        <f t="shared" si="23"/>
        <v>0.4</v>
      </c>
    </row>
    <row r="770" spans="1:6" x14ac:dyDescent="0.25">
      <c r="A770" s="163" t="s">
        <v>2715</v>
      </c>
      <c r="B770" s="163" t="s">
        <v>2576</v>
      </c>
      <c r="C770" s="163" t="s">
        <v>4769</v>
      </c>
      <c r="D770" s="163">
        <f t="shared" si="22"/>
        <v>14.999999999999996</v>
      </c>
      <c r="E770" s="163">
        <v>109.79999999999998</v>
      </c>
      <c r="F770" s="163">
        <f t="shared" si="23"/>
        <v>0.74999999999999989</v>
      </c>
    </row>
    <row r="771" spans="1:6" x14ac:dyDescent="0.25">
      <c r="A771" s="163" t="s">
        <v>1211</v>
      </c>
      <c r="B771" s="163" t="s">
        <v>2578</v>
      </c>
      <c r="C771" s="163" t="s">
        <v>4769</v>
      </c>
      <c r="D771" s="163">
        <f t="shared" si="22"/>
        <v>3</v>
      </c>
      <c r="E771" s="163">
        <v>21.96</v>
      </c>
      <c r="F771" s="163">
        <f t="shared" si="23"/>
        <v>0.15000000000000002</v>
      </c>
    </row>
    <row r="772" spans="1:6" x14ac:dyDescent="0.25">
      <c r="A772" s="163" t="s">
        <v>2871</v>
      </c>
      <c r="B772" s="163" t="s">
        <v>2580</v>
      </c>
      <c r="C772" s="163" t="s">
        <v>4769</v>
      </c>
      <c r="D772" s="163">
        <f t="shared" si="22"/>
        <v>4</v>
      </c>
      <c r="E772" s="163">
        <v>29.28</v>
      </c>
      <c r="F772" s="163">
        <f t="shared" si="23"/>
        <v>0.2</v>
      </c>
    </row>
    <row r="773" spans="1:6" x14ac:dyDescent="0.25">
      <c r="A773" s="163" t="s">
        <v>1307</v>
      </c>
      <c r="B773" s="163" t="s">
        <v>2582</v>
      </c>
      <c r="C773" s="163" t="s">
        <v>4769</v>
      </c>
      <c r="D773" s="163">
        <f t="shared" si="22"/>
        <v>1</v>
      </c>
      <c r="E773" s="163">
        <v>7.32</v>
      </c>
      <c r="F773" s="163">
        <f t="shared" si="23"/>
        <v>0.05</v>
      </c>
    </row>
    <row r="774" spans="1:6" x14ac:dyDescent="0.25">
      <c r="A774" s="163" t="s">
        <v>2385</v>
      </c>
      <c r="B774" s="163" t="s">
        <v>2586</v>
      </c>
      <c r="C774" s="163" t="s">
        <v>4769</v>
      </c>
      <c r="D774" s="163">
        <f t="shared" ref="D774:D837" si="24">E774/7.32</f>
        <v>2</v>
      </c>
      <c r="E774" s="163">
        <v>14.64</v>
      </c>
      <c r="F774" s="163">
        <f t="shared" ref="F774:F837" si="25">D774*0.05</f>
        <v>0.1</v>
      </c>
    </row>
    <row r="775" spans="1:6" x14ac:dyDescent="0.25">
      <c r="A775" s="163" t="s">
        <v>2387</v>
      </c>
      <c r="B775" s="163" t="s">
        <v>2588</v>
      </c>
      <c r="C775" s="163" t="s">
        <v>4769</v>
      </c>
      <c r="D775" s="163">
        <f t="shared" si="24"/>
        <v>14</v>
      </c>
      <c r="E775" s="163">
        <v>102.48</v>
      </c>
      <c r="F775" s="163">
        <f t="shared" si="25"/>
        <v>0.70000000000000007</v>
      </c>
    </row>
    <row r="776" spans="1:6" x14ac:dyDescent="0.25">
      <c r="A776" s="163" t="s">
        <v>2655</v>
      </c>
      <c r="B776" s="163" t="s">
        <v>2590</v>
      </c>
      <c r="C776" s="163" t="s">
        <v>4769</v>
      </c>
      <c r="D776" s="163">
        <f t="shared" si="24"/>
        <v>3</v>
      </c>
      <c r="E776" s="163">
        <v>21.96</v>
      </c>
      <c r="F776" s="163">
        <f t="shared" si="25"/>
        <v>0.15000000000000002</v>
      </c>
    </row>
    <row r="777" spans="1:6" x14ac:dyDescent="0.25">
      <c r="A777" s="163" t="s">
        <v>1081</v>
      </c>
      <c r="B777" s="163" t="s">
        <v>2592</v>
      </c>
      <c r="C777" s="163" t="s">
        <v>4769</v>
      </c>
      <c r="D777" s="163">
        <f t="shared" si="24"/>
        <v>8</v>
      </c>
      <c r="E777" s="163">
        <v>58.56</v>
      </c>
      <c r="F777" s="163">
        <f t="shared" si="25"/>
        <v>0.4</v>
      </c>
    </row>
    <row r="778" spans="1:6" x14ac:dyDescent="0.25">
      <c r="A778" s="163" t="s">
        <v>2113</v>
      </c>
      <c r="B778" s="163" t="s">
        <v>2594</v>
      </c>
      <c r="C778" s="163" t="s">
        <v>4769</v>
      </c>
      <c r="D778" s="163">
        <f t="shared" si="24"/>
        <v>2</v>
      </c>
      <c r="E778" s="163">
        <v>14.64</v>
      </c>
      <c r="F778" s="163">
        <f t="shared" si="25"/>
        <v>0.1</v>
      </c>
    </row>
    <row r="779" spans="1:6" x14ac:dyDescent="0.25">
      <c r="A779" s="163" t="s">
        <v>2951</v>
      </c>
      <c r="B779" s="163" t="s">
        <v>2596</v>
      </c>
      <c r="C779" s="163" t="s">
        <v>4769</v>
      </c>
      <c r="D779" s="163">
        <f t="shared" si="24"/>
        <v>2</v>
      </c>
      <c r="E779" s="163">
        <v>14.64</v>
      </c>
      <c r="F779" s="163">
        <f t="shared" si="25"/>
        <v>0.1</v>
      </c>
    </row>
    <row r="780" spans="1:6" x14ac:dyDescent="0.25">
      <c r="A780" s="163" t="s">
        <v>2709</v>
      </c>
      <c r="B780" s="163" t="s">
        <v>2598</v>
      </c>
      <c r="C780" s="163" t="s">
        <v>4769</v>
      </c>
      <c r="D780" s="163">
        <f t="shared" si="24"/>
        <v>8</v>
      </c>
      <c r="E780" s="163">
        <v>58.56</v>
      </c>
      <c r="F780" s="163">
        <f t="shared" si="25"/>
        <v>0.4</v>
      </c>
    </row>
    <row r="781" spans="1:6" x14ac:dyDescent="0.25">
      <c r="A781" s="163" t="s">
        <v>3007</v>
      </c>
      <c r="B781" s="163" t="s">
        <v>2602</v>
      </c>
      <c r="C781" s="163" t="s">
        <v>4769</v>
      </c>
      <c r="D781" s="163">
        <f t="shared" si="24"/>
        <v>1</v>
      </c>
      <c r="E781" s="163">
        <v>7.32</v>
      </c>
      <c r="F781" s="163">
        <f t="shared" si="25"/>
        <v>0.05</v>
      </c>
    </row>
    <row r="782" spans="1:6" x14ac:dyDescent="0.25">
      <c r="A782" s="163" t="s">
        <v>1617</v>
      </c>
      <c r="B782" s="163" t="s">
        <v>2604</v>
      </c>
      <c r="C782" s="163" t="s">
        <v>4769</v>
      </c>
      <c r="D782" s="163">
        <f t="shared" si="24"/>
        <v>1</v>
      </c>
      <c r="E782" s="163">
        <v>7.32</v>
      </c>
      <c r="F782" s="163">
        <f t="shared" si="25"/>
        <v>0.05</v>
      </c>
    </row>
    <row r="783" spans="1:6" x14ac:dyDescent="0.25">
      <c r="A783" s="163" t="s">
        <v>1973</v>
      </c>
      <c r="B783" s="163" t="s">
        <v>2606</v>
      </c>
      <c r="C783" s="163" t="s">
        <v>4769</v>
      </c>
      <c r="D783" s="163">
        <f t="shared" si="24"/>
        <v>5</v>
      </c>
      <c r="E783" s="163">
        <v>36.6</v>
      </c>
      <c r="F783" s="163">
        <f t="shared" si="25"/>
        <v>0.25</v>
      </c>
    </row>
    <row r="784" spans="1:6" x14ac:dyDescent="0.25">
      <c r="A784" s="163" t="s">
        <v>2877</v>
      </c>
      <c r="B784" s="163" t="s">
        <v>2608</v>
      </c>
      <c r="C784" s="163" t="s">
        <v>4769</v>
      </c>
      <c r="D784" s="163">
        <f t="shared" si="24"/>
        <v>8.9999999999999982</v>
      </c>
      <c r="E784" s="163">
        <v>65.88</v>
      </c>
      <c r="F784" s="163">
        <f t="shared" si="25"/>
        <v>0.44999999999999996</v>
      </c>
    </row>
    <row r="785" spans="1:6" x14ac:dyDescent="0.25">
      <c r="A785" s="163" t="s">
        <v>1615</v>
      </c>
      <c r="B785" s="163" t="s">
        <v>2610</v>
      </c>
      <c r="C785" s="163" t="s">
        <v>4769</v>
      </c>
      <c r="D785" s="163">
        <f t="shared" si="24"/>
        <v>5</v>
      </c>
      <c r="E785" s="163">
        <v>36.6</v>
      </c>
      <c r="F785" s="163">
        <f t="shared" si="25"/>
        <v>0.25</v>
      </c>
    </row>
    <row r="786" spans="1:6" x14ac:dyDescent="0.25">
      <c r="A786" s="163" t="s">
        <v>2127</v>
      </c>
      <c r="B786" s="163" t="s">
        <v>2614</v>
      </c>
      <c r="C786" s="163" t="s">
        <v>4769</v>
      </c>
      <c r="D786" s="163">
        <f t="shared" si="24"/>
        <v>7</v>
      </c>
      <c r="E786" s="163">
        <v>51.24</v>
      </c>
      <c r="F786" s="163">
        <f t="shared" si="25"/>
        <v>0.35000000000000003</v>
      </c>
    </row>
    <row r="787" spans="1:6" x14ac:dyDescent="0.25">
      <c r="A787" s="163" t="s">
        <v>2701</v>
      </c>
      <c r="B787" s="163" t="s">
        <v>2616</v>
      </c>
      <c r="C787" s="163" t="s">
        <v>4769</v>
      </c>
      <c r="D787" s="163">
        <f t="shared" si="24"/>
        <v>5</v>
      </c>
      <c r="E787" s="163">
        <v>36.6</v>
      </c>
      <c r="F787" s="163">
        <f t="shared" si="25"/>
        <v>0.25</v>
      </c>
    </row>
    <row r="788" spans="1:6" x14ac:dyDescent="0.25">
      <c r="A788" s="163" t="s">
        <v>1987</v>
      </c>
      <c r="B788" s="163" t="s">
        <v>2618</v>
      </c>
      <c r="C788" s="163" t="s">
        <v>4769</v>
      </c>
      <c r="D788" s="163">
        <f t="shared" si="24"/>
        <v>1</v>
      </c>
      <c r="E788" s="163">
        <v>7.32</v>
      </c>
      <c r="F788" s="163">
        <f t="shared" si="25"/>
        <v>0.05</v>
      </c>
    </row>
    <row r="789" spans="1:6" x14ac:dyDescent="0.25">
      <c r="A789" s="163" t="s">
        <v>1985</v>
      </c>
      <c r="B789" s="163" t="s">
        <v>2620</v>
      </c>
      <c r="C789" s="163" t="s">
        <v>4769</v>
      </c>
      <c r="D789" s="163">
        <f t="shared" si="24"/>
        <v>8</v>
      </c>
      <c r="E789" s="163">
        <v>58.56</v>
      </c>
      <c r="F789" s="163">
        <f t="shared" si="25"/>
        <v>0.4</v>
      </c>
    </row>
    <row r="790" spans="1:6" x14ac:dyDescent="0.25">
      <c r="A790" s="163" t="s">
        <v>1419</v>
      </c>
      <c r="B790" s="163" t="s">
        <v>2622</v>
      </c>
      <c r="C790" s="163" t="s">
        <v>4769</v>
      </c>
      <c r="D790" s="163">
        <f t="shared" si="24"/>
        <v>1</v>
      </c>
      <c r="E790" s="163">
        <v>7.32</v>
      </c>
      <c r="F790" s="163">
        <f t="shared" si="25"/>
        <v>0.05</v>
      </c>
    </row>
    <row r="791" spans="1:6" x14ac:dyDescent="0.25">
      <c r="A791" s="163" t="s">
        <v>2151</v>
      </c>
      <c r="B791" s="163" t="s">
        <v>2624</v>
      </c>
      <c r="C791" s="163" t="s">
        <v>4769</v>
      </c>
      <c r="D791" s="163">
        <f t="shared" si="24"/>
        <v>12</v>
      </c>
      <c r="E791" s="163">
        <v>87.84</v>
      </c>
      <c r="F791" s="163">
        <f t="shared" si="25"/>
        <v>0.60000000000000009</v>
      </c>
    </row>
    <row r="792" spans="1:6" x14ac:dyDescent="0.25">
      <c r="A792" s="163" t="s">
        <v>2179</v>
      </c>
      <c r="B792" s="163" t="s">
        <v>2626</v>
      </c>
      <c r="C792" s="163" t="s">
        <v>4769</v>
      </c>
      <c r="D792" s="163">
        <f t="shared" si="24"/>
        <v>1</v>
      </c>
      <c r="E792" s="163">
        <v>7.32</v>
      </c>
      <c r="F792" s="163">
        <f t="shared" si="25"/>
        <v>0.05</v>
      </c>
    </row>
    <row r="793" spans="1:6" x14ac:dyDescent="0.25">
      <c r="A793" s="163" t="s">
        <v>1621</v>
      </c>
      <c r="B793" s="163" t="s">
        <v>2628</v>
      </c>
      <c r="C793" s="163" t="s">
        <v>4769</v>
      </c>
      <c r="D793" s="163">
        <f t="shared" si="24"/>
        <v>1</v>
      </c>
      <c r="E793" s="163">
        <v>7.32</v>
      </c>
      <c r="F793" s="163">
        <f t="shared" si="25"/>
        <v>0.05</v>
      </c>
    </row>
    <row r="794" spans="1:6" x14ac:dyDescent="0.25">
      <c r="A794" s="163" t="s">
        <v>1791</v>
      </c>
      <c r="B794" s="163" t="s">
        <v>2630</v>
      </c>
      <c r="C794" s="163" t="s">
        <v>4687</v>
      </c>
      <c r="D794" s="163">
        <f t="shared" si="24"/>
        <v>4</v>
      </c>
      <c r="E794" s="163">
        <v>29.28</v>
      </c>
      <c r="F794" s="163">
        <f t="shared" si="25"/>
        <v>0.2</v>
      </c>
    </row>
    <row r="795" spans="1:6" x14ac:dyDescent="0.25">
      <c r="A795" s="163" t="s">
        <v>2723</v>
      </c>
      <c r="B795" s="163" t="s">
        <v>2632</v>
      </c>
      <c r="C795" s="163" t="s">
        <v>4769</v>
      </c>
      <c r="D795" s="163">
        <f t="shared" si="24"/>
        <v>6</v>
      </c>
      <c r="E795" s="163">
        <v>43.92</v>
      </c>
      <c r="F795" s="163">
        <f t="shared" si="25"/>
        <v>0.30000000000000004</v>
      </c>
    </row>
    <row r="796" spans="1:6" x14ac:dyDescent="0.25">
      <c r="A796" s="163" t="s">
        <v>911</v>
      </c>
      <c r="B796" s="163" t="s">
        <v>2634</v>
      </c>
      <c r="C796" s="163" t="s">
        <v>4769</v>
      </c>
      <c r="D796" s="163">
        <f t="shared" si="24"/>
        <v>3</v>
      </c>
      <c r="E796" s="163">
        <v>21.96</v>
      </c>
      <c r="F796" s="163">
        <f t="shared" si="25"/>
        <v>0.15000000000000002</v>
      </c>
    </row>
    <row r="797" spans="1:6" x14ac:dyDescent="0.25">
      <c r="A797" s="163" t="s">
        <v>1351</v>
      </c>
      <c r="B797" s="163" t="s">
        <v>2636</v>
      </c>
      <c r="C797" s="163" t="s">
        <v>4769</v>
      </c>
      <c r="D797" s="163">
        <f t="shared" si="24"/>
        <v>3</v>
      </c>
      <c r="E797" s="163">
        <v>21.96</v>
      </c>
      <c r="F797" s="163">
        <f t="shared" si="25"/>
        <v>0.15000000000000002</v>
      </c>
    </row>
    <row r="798" spans="1:6" x14ac:dyDescent="0.25">
      <c r="A798" s="163" t="s">
        <v>2721</v>
      </c>
      <c r="B798" s="163" t="s">
        <v>2640</v>
      </c>
      <c r="C798" s="163" t="s">
        <v>4769</v>
      </c>
      <c r="D798" s="163">
        <f t="shared" si="24"/>
        <v>11.000000000000002</v>
      </c>
      <c r="E798" s="163">
        <v>80.52000000000001</v>
      </c>
      <c r="F798" s="163">
        <f t="shared" si="25"/>
        <v>0.55000000000000016</v>
      </c>
    </row>
    <row r="799" spans="1:6" x14ac:dyDescent="0.25">
      <c r="A799" s="163" t="s">
        <v>1007</v>
      </c>
      <c r="B799" s="163" t="s">
        <v>2644</v>
      </c>
      <c r="C799" s="163" t="s">
        <v>4769</v>
      </c>
      <c r="D799" s="163">
        <f t="shared" si="24"/>
        <v>11.000000000000002</v>
      </c>
      <c r="E799" s="163">
        <v>80.52000000000001</v>
      </c>
      <c r="F799" s="163">
        <f t="shared" si="25"/>
        <v>0.55000000000000016</v>
      </c>
    </row>
    <row r="800" spans="1:6" x14ac:dyDescent="0.25">
      <c r="A800" s="163" t="s">
        <v>1505</v>
      </c>
      <c r="B800" s="163" t="s">
        <v>2646</v>
      </c>
      <c r="C800" s="163" t="s">
        <v>4769</v>
      </c>
      <c r="D800" s="163">
        <f t="shared" si="24"/>
        <v>1</v>
      </c>
      <c r="E800" s="163">
        <v>7.32</v>
      </c>
      <c r="F800" s="163">
        <f t="shared" si="25"/>
        <v>0.05</v>
      </c>
    </row>
    <row r="801" spans="1:6" x14ac:dyDescent="0.25">
      <c r="A801" s="163" t="s">
        <v>1259</v>
      </c>
      <c r="B801" s="163" t="s">
        <v>2648</v>
      </c>
      <c r="C801" s="163" t="s">
        <v>4769</v>
      </c>
      <c r="D801" s="163">
        <f t="shared" si="24"/>
        <v>14.000000000000002</v>
      </c>
      <c r="E801" s="163">
        <v>102.48000000000002</v>
      </c>
      <c r="F801" s="163">
        <f t="shared" si="25"/>
        <v>0.70000000000000018</v>
      </c>
    </row>
    <row r="802" spans="1:6" x14ac:dyDescent="0.25">
      <c r="A802" s="163" t="s">
        <v>1783</v>
      </c>
      <c r="B802" s="163" t="s">
        <v>2650</v>
      </c>
      <c r="C802" s="163" t="s">
        <v>4769</v>
      </c>
      <c r="D802" s="163">
        <f t="shared" si="24"/>
        <v>6</v>
      </c>
      <c r="E802" s="163">
        <v>43.92</v>
      </c>
      <c r="F802" s="163">
        <f t="shared" si="25"/>
        <v>0.30000000000000004</v>
      </c>
    </row>
    <row r="803" spans="1:6" x14ac:dyDescent="0.25">
      <c r="A803" s="163" t="s">
        <v>2217</v>
      </c>
      <c r="B803" s="163" t="s">
        <v>2652</v>
      </c>
      <c r="C803" s="163" t="s">
        <v>4769</v>
      </c>
      <c r="D803" s="163">
        <f t="shared" si="24"/>
        <v>5</v>
      </c>
      <c r="E803" s="163">
        <v>36.6</v>
      </c>
      <c r="F803" s="163">
        <f t="shared" si="25"/>
        <v>0.25</v>
      </c>
    </row>
    <row r="804" spans="1:6" x14ac:dyDescent="0.25">
      <c r="A804" s="163" t="s">
        <v>2911</v>
      </c>
      <c r="B804" s="163" t="s">
        <v>2654</v>
      </c>
      <c r="C804" s="163" t="s">
        <v>4769</v>
      </c>
      <c r="D804" s="163">
        <f t="shared" si="24"/>
        <v>6</v>
      </c>
      <c r="E804" s="163">
        <v>43.92</v>
      </c>
      <c r="F804" s="163">
        <f t="shared" si="25"/>
        <v>0.30000000000000004</v>
      </c>
    </row>
    <row r="805" spans="1:6" x14ac:dyDescent="0.25">
      <c r="A805" s="163" t="s">
        <v>2643</v>
      </c>
      <c r="B805" s="163" t="s">
        <v>2656</v>
      </c>
      <c r="C805" s="163" t="s">
        <v>4769</v>
      </c>
      <c r="D805" s="163">
        <f t="shared" si="24"/>
        <v>8</v>
      </c>
      <c r="E805" s="163">
        <v>58.56</v>
      </c>
      <c r="F805" s="163">
        <f t="shared" si="25"/>
        <v>0.4</v>
      </c>
    </row>
    <row r="806" spans="1:6" x14ac:dyDescent="0.25">
      <c r="A806" s="163" t="s">
        <v>1835</v>
      </c>
      <c r="B806" s="163" t="s">
        <v>2658</v>
      </c>
      <c r="C806" s="163" t="s">
        <v>4769</v>
      </c>
      <c r="D806" s="163">
        <f t="shared" si="24"/>
        <v>3</v>
      </c>
      <c r="E806" s="163">
        <v>21.96</v>
      </c>
      <c r="F806" s="163">
        <f t="shared" si="25"/>
        <v>0.15000000000000002</v>
      </c>
    </row>
    <row r="807" spans="1:6" x14ac:dyDescent="0.25">
      <c r="A807" s="163" t="s">
        <v>2285</v>
      </c>
      <c r="B807" s="163" t="s">
        <v>2662</v>
      </c>
      <c r="C807" s="163" t="s">
        <v>4769</v>
      </c>
      <c r="D807" s="163">
        <f t="shared" si="24"/>
        <v>4</v>
      </c>
      <c r="E807" s="163">
        <v>29.28</v>
      </c>
      <c r="F807" s="163">
        <f t="shared" si="25"/>
        <v>0.2</v>
      </c>
    </row>
    <row r="808" spans="1:6" x14ac:dyDescent="0.25">
      <c r="A808" s="163" t="s">
        <v>2537</v>
      </c>
      <c r="B808" s="163" t="s">
        <v>2666</v>
      </c>
      <c r="C808" s="163" t="s">
        <v>4769</v>
      </c>
      <c r="D808" s="163">
        <f t="shared" si="24"/>
        <v>3</v>
      </c>
      <c r="E808" s="163">
        <v>21.96</v>
      </c>
      <c r="F808" s="163">
        <f t="shared" si="25"/>
        <v>0.15000000000000002</v>
      </c>
    </row>
    <row r="809" spans="1:6" x14ac:dyDescent="0.25">
      <c r="A809" s="163" t="s">
        <v>2569</v>
      </c>
      <c r="B809" s="163" t="s">
        <v>2670</v>
      </c>
      <c r="C809" s="163" t="s">
        <v>4769</v>
      </c>
      <c r="D809" s="163">
        <f t="shared" si="24"/>
        <v>1</v>
      </c>
      <c r="E809" s="163">
        <v>7.32</v>
      </c>
      <c r="F809" s="163">
        <f t="shared" si="25"/>
        <v>0.05</v>
      </c>
    </row>
    <row r="810" spans="1:6" x14ac:dyDescent="0.25">
      <c r="A810" s="163" t="s">
        <v>2189</v>
      </c>
      <c r="B810" s="163" t="s">
        <v>2672</v>
      </c>
      <c r="C810" s="163" t="s">
        <v>4769</v>
      </c>
      <c r="D810" s="163">
        <f t="shared" si="24"/>
        <v>1</v>
      </c>
      <c r="E810" s="163">
        <v>7.32</v>
      </c>
      <c r="F810" s="163">
        <f t="shared" si="25"/>
        <v>0.05</v>
      </c>
    </row>
    <row r="811" spans="1:6" x14ac:dyDescent="0.25">
      <c r="A811" s="163" t="s">
        <v>797</v>
      </c>
      <c r="B811" s="163" t="s">
        <v>2674</v>
      </c>
      <c r="C811" s="163" t="s">
        <v>4769</v>
      </c>
      <c r="D811" s="163">
        <f t="shared" si="24"/>
        <v>5</v>
      </c>
      <c r="E811" s="163">
        <v>36.6</v>
      </c>
      <c r="F811" s="163">
        <f t="shared" si="25"/>
        <v>0.25</v>
      </c>
    </row>
    <row r="812" spans="1:6" x14ac:dyDescent="0.25">
      <c r="A812" s="163" t="s">
        <v>3067</v>
      </c>
      <c r="B812" s="163" t="s">
        <v>2676</v>
      </c>
      <c r="C812" s="163" t="s">
        <v>4769</v>
      </c>
      <c r="D812" s="163">
        <f t="shared" si="24"/>
        <v>2</v>
      </c>
      <c r="E812" s="163">
        <v>14.64</v>
      </c>
      <c r="F812" s="163">
        <f t="shared" si="25"/>
        <v>0.1</v>
      </c>
    </row>
    <row r="813" spans="1:6" x14ac:dyDescent="0.25">
      <c r="A813" s="163" t="s">
        <v>835</v>
      </c>
      <c r="B813" s="163" t="s">
        <v>2678</v>
      </c>
      <c r="C813" s="163" t="s">
        <v>4769</v>
      </c>
      <c r="D813" s="163">
        <f t="shared" si="24"/>
        <v>3</v>
      </c>
      <c r="E813" s="163">
        <v>21.96</v>
      </c>
      <c r="F813" s="163">
        <f t="shared" si="25"/>
        <v>0.15000000000000002</v>
      </c>
    </row>
    <row r="814" spans="1:6" x14ac:dyDescent="0.25">
      <c r="A814" s="163" t="s">
        <v>2827</v>
      </c>
      <c r="B814" s="163" t="s">
        <v>2680</v>
      </c>
      <c r="C814" s="163" t="s">
        <v>4769</v>
      </c>
      <c r="D814" s="163">
        <f t="shared" si="24"/>
        <v>2</v>
      </c>
      <c r="E814" s="163">
        <v>14.64</v>
      </c>
      <c r="F814" s="163">
        <f t="shared" si="25"/>
        <v>0.1</v>
      </c>
    </row>
    <row r="815" spans="1:6" x14ac:dyDescent="0.25">
      <c r="A815" s="163" t="s">
        <v>1201</v>
      </c>
      <c r="B815" s="163" t="s">
        <v>2682</v>
      </c>
      <c r="C815" s="163" t="s">
        <v>4769</v>
      </c>
      <c r="D815" s="163">
        <f t="shared" si="24"/>
        <v>6</v>
      </c>
      <c r="E815" s="163">
        <v>43.92</v>
      </c>
      <c r="F815" s="163">
        <f t="shared" si="25"/>
        <v>0.30000000000000004</v>
      </c>
    </row>
    <row r="816" spans="1:6" x14ac:dyDescent="0.25">
      <c r="A816" s="163" t="s">
        <v>1195</v>
      </c>
      <c r="B816" s="163" t="s">
        <v>2684</v>
      </c>
      <c r="C816" s="163" t="s">
        <v>4769</v>
      </c>
      <c r="D816" s="163">
        <f t="shared" si="24"/>
        <v>4</v>
      </c>
      <c r="E816" s="163">
        <v>29.28</v>
      </c>
      <c r="F816" s="163">
        <f t="shared" si="25"/>
        <v>0.2</v>
      </c>
    </row>
    <row r="817" spans="1:6" x14ac:dyDescent="0.25">
      <c r="A817" s="163" t="s">
        <v>1789</v>
      </c>
      <c r="B817" s="163" t="s">
        <v>2686</v>
      </c>
      <c r="C817" s="163" t="s">
        <v>4687</v>
      </c>
      <c r="D817" s="163">
        <f t="shared" si="24"/>
        <v>1</v>
      </c>
      <c r="E817" s="163">
        <v>7.32</v>
      </c>
      <c r="F817" s="163">
        <f t="shared" si="25"/>
        <v>0.05</v>
      </c>
    </row>
    <row r="818" spans="1:6" x14ac:dyDescent="0.25">
      <c r="A818" s="163" t="s">
        <v>2693</v>
      </c>
      <c r="B818" s="163" t="s">
        <v>2688</v>
      </c>
      <c r="C818" s="163" t="s">
        <v>4769</v>
      </c>
      <c r="D818" s="163">
        <f t="shared" si="24"/>
        <v>2</v>
      </c>
      <c r="E818" s="163">
        <v>14.64</v>
      </c>
      <c r="F818" s="163">
        <f t="shared" si="25"/>
        <v>0.1</v>
      </c>
    </row>
    <row r="819" spans="1:6" x14ac:dyDescent="0.25">
      <c r="A819" s="163" t="s">
        <v>847</v>
      </c>
      <c r="B819" s="163" t="s">
        <v>2690</v>
      </c>
      <c r="C819" s="163" t="s">
        <v>4769</v>
      </c>
      <c r="D819" s="163">
        <f t="shared" si="24"/>
        <v>3</v>
      </c>
      <c r="E819" s="163">
        <v>21.96</v>
      </c>
      <c r="F819" s="163">
        <f t="shared" si="25"/>
        <v>0.15000000000000002</v>
      </c>
    </row>
    <row r="820" spans="1:6" x14ac:dyDescent="0.25">
      <c r="A820" s="163" t="s">
        <v>2401</v>
      </c>
      <c r="B820" s="163" t="s">
        <v>2694</v>
      </c>
      <c r="C820" s="163" t="s">
        <v>4769</v>
      </c>
      <c r="D820" s="163">
        <f t="shared" si="24"/>
        <v>14</v>
      </c>
      <c r="E820" s="163">
        <v>102.48</v>
      </c>
      <c r="F820" s="163">
        <f t="shared" si="25"/>
        <v>0.70000000000000007</v>
      </c>
    </row>
    <row r="821" spans="1:6" x14ac:dyDescent="0.25">
      <c r="A821" s="163" t="s">
        <v>1999</v>
      </c>
      <c r="B821" s="163" t="s">
        <v>2696</v>
      </c>
      <c r="C821" s="163" t="s">
        <v>4769</v>
      </c>
      <c r="D821" s="163">
        <f t="shared" si="24"/>
        <v>3</v>
      </c>
      <c r="E821" s="163">
        <v>21.96</v>
      </c>
      <c r="F821" s="163">
        <f t="shared" si="25"/>
        <v>0.15000000000000002</v>
      </c>
    </row>
    <row r="822" spans="1:6" x14ac:dyDescent="0.25">
      <c r="A822" s="163" t="s">
        <v>1521</v>
      </c>
      <c r="B822" s="163" t="s">
        <v>2698</v>
      </c>
      <c r="C822" s="163" t="s">
        <v>4769</v>
      </c>
      <c r="D822" s="163">
        <f t="shared" si="24"/>
        <v>12.999999999999998</v>
      </c>
      <c r="E822" s="163">
        <v>95.16</v>
      </c>
      <c r="F822" s="163">
        <f t="shared" si="25"/>
        <v>0.64999999999999991</v>
      </c>
    </row>
    <row r="823" spans="1:6" x14ac:dyDescent="0.25">
      <c r="A823" s="163" t="s">
        <v>2017</v>
      </c>
      <c r="B823" s="163" t="s">
        <v>2700</v>
      </c>
      <c r="C823" s="163" t="s">
        <v>4769</v>
      </c>
      <c r="D823" s="163">
        <f t="shared" si="24"/>
        <v>8.9999999999999982</v>
      </c>
      <c r="E823" s="163">
        <v>65.88</v>
      </c>
      <c r="F823" s="163">
        <f t="shared" si="25"/>
        <v>0.44999999999999996</v>
      </c>
    </row>
    <row r="824" spans="1:6" x14ac:dyDescent="0.25">
      <c r="A824" s="163" t="s">
        <v>1909</v>
      </c>
      <c r="B824" s="163" t="s">
        <v>2702</v>
      </c>
      <c r="C824" s="163" t="s">
        <v>4769</v>
      </c>
      <c r="D824" s="163">
        <f t="shared" si="24"/>
        <v>5</v>
      </c>
      <c r="E824" s="163">
        <v>36.6</v>
      </c>
      <c r="F824" s="163">
        <f t="shared" si="25"/>
        <v>0.25</v>
      </c>
    </row>
    <row r="825" spans="1:6" x14ac:dyDescent="0.25">
      <c r="A825" s="163" t="s">
        <v>1409</v>
      </c>
      <c r="B825" s="163" t="s">
        <v>2704</v>
      </c>
      <c r="C825" s="163" t="s">
        <v>4769</v>
      </c>
      <c r="D825" s="163">
        <f t="shared" si="24"/>
        <v>8.9999999999999982</v>
      </c>
      <c r="E825" s="163">
        <v>65.88</v>
      </c>
      <c r="F825" s="163">
        <f t="shared" si="25"/>
        <v>0.44999999999999996</v>
      </c>
    </row>
    <row r="826" spans="1:6" x14ac:dyDescent="0.25">
      <c r="A826" s="163" t="s">
        <v>1223</v>
      </c>
      <c r="B826" s="163" t="s">
        <v>2710</v>
      </c>
      <c r="C826" s="163" t="s">
        <v>4769</v>
      </c>
      <c r="D826" s="163">
        <f t="shared" si="24"/>
        <v>5</v>
      </c>
      <c r="E826" s="163">
        <v>36.6</v>
      </c>
      <c r="F826" s="163">
        <f t="shared" si="25"/>
        <v>0.25</v>
      </c>
    </row>
    <row r="827" spans="1:6" x14ac:dyDescent="0.25">
      <c r="A827" s="163" t="s">
        <v>1097</v>
      </c>
      <c r="B827" s="163" t="s">
        <v>2714</v>
      </c>
      <c r="C827" s="163" t="s">
        <v>4769</v>
      </c>
      <c r="D827" s="163">
        <f t="shared" si="24"/>
        <v>12.999999999999998</v>
      </c>
      <c r="E827" s="163">
        <v>95.16</v>
      </c>
      <c r="F827" s="163">
        <f t="shared" si="25"/>
        <v>0.64999999999999991</v>
      </c>
    </row>
    <row r="828" spans="1:6" x14ac:dyDescent="0.25">
      <c r="A828" s="163" t="s">
        <v>1687</v>
      </c>
      <c r="B828" s="163" t="s">
        <v>2716</v>
      </c>
      <c r="C828" s="163" t="s">
        <v>4769</v>
      </c>
      <c r="D828" s="163">
        <f t="shared" si="24"/>
        <v>4</v>
      </c>
      <c r="E828" s="163">
        <v>29.28</v>
      </c>
      <c r="F828" s="163">
        <f t="shared" si="25"/>
        <v>0.2</v>
      </c>
    </row>
    <row r="829" spans="1:6" x14ac:dyDescent="0.25">
      <c r="A829" s="163" t="s">
        <v>1073</v>
      </c>
      <c r="B829" s="163" t="s">
        <v>2718</v>
      </c>
      <c r="C829" s="163" t="s">
        <v>4769</v>
      </c>
      <c r="D829" s="163">
        <f t="shared" si="24"/>
        <v>4</v>
      </c>
      <c r="E829" s="163">
        <v>29.28</v>
      </c>
      <c r="F829" s="163">
        <f t="shared" si="25"/>
        <v>0.2</v>
      </c>
    </row>
    <row r="830" spans="1:6" x14ac:dyDescent="0.25">
      <c r="A830" s="163" t="s">
        <v>2415</v>
      </c>
      <c r="B830" s="163" t="s">
        <v>2722</v>
      </c>
      <c r="C830" s="163" t="s">
        <v>4769</v>
      </c>
      <c r="D830" s="163">
        <f t="shared" si="24"/>
        <v>25.999999999999996</v>
      </c>
      <c r="E830" s="163">
        <v>190.32</v>
      </c>
      <c r="F830" s="163">
        <f t="shared" si="25"/>
        <v>1.2999999999999998</v>
      </c>
    </row>
    <row r="831" spans="1:6" x14ac:dyDescent="0.25">
      <c r="A831" s="163" t="s">
        <v>1859</v>
      </c>
      <c r="B831" s="163" t="s">
        <v>2724</v>
      </c>
      <c r="C831" s="163" t="s">
        <v>4769</v>
      </c>
      <c r="D831" s="163">
        <f t="shared" si="24"/>
        <v>1</v>
      </c>
      <c r="E831" s="163">
        <v>7.32</v>
      </c>
      <c r="F831" s="163">
        <f t="shared" si="25"/>
        <v>0.05</v>
      </c>
    </row>
    <row r="832" spans="1:6" x14ac:dyDescent="0.25">
      <c r="A832" s="163" t="s">
        <v>1857</v>
      </c>
      <c r="B832" s="163" t="s">
        <v>2728</v>
      </c>
      <c r="C832" s="163" t="s">
        <v>4769</v>
      </c>
      <c r="D832" s="163">
        <f t="shared" si="24"/>
        <v>5</v>
      </c>
      <c r="E832" s="163">
        <v>36.6</v>
      </c>
      <c r="F832" s="163">
        <f t="shared" si="25"/>
        <v>0.25</v>
      </c>
    </row>
    <row r="833" spans="1:6" x14ac:dyDescent="0.25">
      <c r="A833" s="163" t="s">
        <v>2199</v>
      </c>
      <c r="B833" s="163" t="s">
        <v>2730</v>
      </c>
      <c r="C833" s="163" t="s">
        <v>4769</v>
      </c>
      <c r="D833" s="163">
        <f t="shared" si="24"/>
        <v>1</v>
      </c>
      <c r="E833" s="163">
        <v>7.32</v>
      </c>
      <c r="F833" s="163">
        <f t="shared" si="25"/>
        <v>0.05</v>
      </c>
    </row>
    <row r="834" spans="1:6" x14ac:dyDescent="0.25">
      <c r="A834" s="163" t="s">
        <v>1749</v>
      </c>
      <c r="B834" s="163" t="s">
        <v>2732</v>
      </c>
      <c r="C834" s="163" t="s">
        <v>4769</v>
      </c>
      <c r="D834" s="163">
        <f t="shared" si="24"/>
        <v>12</v>
      </c>
      <c r="E834" s="163">
        <v>87.84</v>
      </c>
      <c r="F834" s="163">
        <f t="shared" si="25"/>
        <v>0.60000000000000009</v>
      </c>
    </row>
    <row r="835" spans="1:6" x14ac:dyDescent="0.25">
      <c r="A835" s="163" t="s">
        <v>2201</v>
      </c>
      <c r="B835" s="163" t="s">
        <v>2734</v>
      </c>
      <c r="C835" s="163" t="s">
        <v>4769</v>
      </c>
      <c r="D835" s="163">
        <f t="shared" si="24"/>
        <v>3</v>
      </c>
      <c r="E835" s="163">
        <v>21.96</v>
      </c>
      <c r="F835" s="163">
        <f t="shared" si="25"/>
        <v>0.15000000000000002</v>
      </c>
    </row>
    <row r="836" spans="1:6" x14ac:dyDescent="0.25">
      <c r="A836" s="163" t="s">
        <v>3063</v>
      </c>
      <c r="B836" s="163" t="s">
        <v>2736</v>
      </c>
      <c r="C836" s="163" t="s">
        <v>4769</v>
      </c>
      <c r="D836" s="163">
        <f t="shared" si="24"/>
        <v>13.999999999999998</v>
      </c>
      <c r="E836" s="163">
        <v>102.47999999999999</v>
      </c>
      <c r="F836" s="163">
        <f t="shared" si="25"/>
        <v>0.7</v>
      </c>
    </row>
    <row r="837" spans="1:6" x14ac:dyDescent="0.25">
      <c r="A837" s="163" t="s">
        <v>1997</v>
      </c>
      <c r="B837" s="163" t="s">
        <v>2738</v>
      </c>
      <c r="C837" s="163" t="s">
        <v>4769</v>
      </c>
      <c r="D837" s="163">
        <f t="shared" si="24"/>
        <v>3</v>
      </c>
      <c r="E837" s="163">
        <v>21.96</v>
      </c>
      <c r="F837" s="163">
        <f t="shared" si="25"/>
        <v>0.15000000000000002</v>
      </c>
    </row>
    <row r="838" spans="1:6" x14ac:dyDescent="0.25">
      <c r="A838" s="163" t="s">
        <v>1747</v>
      </c>
      <c r="B838" s="163" t="s">
        <v>2740</v>
      </c>
      <c r="C838" s="163" t="s">
        <v>4769</v>
      </c>
      <c r="D838" s="163">
        <f t="shared" ref="D838:D901" si="26">E838/7.32</f>
        <v>6</v>
      </c>
      <c r="E838" s="163">
        <v>43.92</v>
      </c>
      <c r="F838" s="163">
        <f t="shared" ref="F838:F901" si="27">D838*0.05</f>
        <v>0.30000000000000004</v>
      </c>
    </row>
    <row r="839" spans="1:6" x14ac:dyDescent="0.25">
      <c r="A839" s="163" t="s">
        <v>1865</v>
      </c>
      <c r="B839" s="163" t="s">
        <v>2742</v>
      </c>
      <c r="C839" s="163" t="s">
        <v>4769</v>
      </c>
      <c r="D839" s="163">
        <f t="shared" si="26"/>
        <v>6</v>
      </c>
      <c r="E839" s="163">
        <v>43.92</v>
      </c>
      <c r="F839" s="163">
        <f t="shared" si="27"/>
        <v>0.30000000000000004</v>
      </c>
    </row>
    <row r="840" spans="1:6" x14ac:dyDescent="0.25">
      <c r="A840" s="163" t="s">
        <v>2007</v>
      </c>
      <c r="B840" s="163" t="s">
        <v>2744</v>
      </c>
      <c r="C840" s="163" t="s">
        <v>4769</v>
      </c>
      <c r="D840" s="163">
        <f t="shared" si="26"/>
        <v>2</v>
      </c>
      <c r="E840" s="163">
        <v>14.64</v>
      </c>
      <c r="F840" s="163">
        <f t="shared" si="27"/>
        <v>0.1</v>
      </c>
    </row>
    <row r="841" spans="1:6" x14ac:dyDescent="0.25">
      <c r="A841" s="163" t="s">
        <v>1213</v>
      </c>
      <c r="B841" s="163" t="s">
        <v>2746</v>
      </c>
      <c r="C841" s="163" t="s">
        <v>4769</v>
      </c>
      <c r="D841" s="163">
        <f t="shared" si="26"/>
        <v>4</v>
      </c>
      <c r="E841" s="163">
        <v>29.28</v>
      </c>
      <c r="F841" s="163">
        <f t="shared" si="27"/>
        <v>0.2</v>
      </c>
    </row>
    <row r="842" spans="1:6" x14ac:dyDescent="0.25">
      <c r="A842" s="163" t="s">
        <v>1227</v>
      </c>
      <c r="B842" s="163" t="s">
        <v>2748</v>
      </c>
      <c r="C842" s="163" t="s">
        <v>4769</v>
      </c>
      <c r="D842" s="163">
        <f t="shared" si="26"/>
        <v>12</v>
      </c>
      <c r="E842" s="163">
        <v>87.84</v>
      </c>
      <c r="F842" s="163">
        <f t="shared" si="27"/>
        <v>0.60000000000000009</v>
      </c>
    </row>
    <row r="843" spans="1:6" x14ac:dyDescent="0.25">
      <c r="A843" s="163" t="s">
        <v>1845</v>
      </c>
      <c r="B843" s="163" t="s">
        <v>2750</v>
      </c>
      <c r="C843" s="163" t="s">
        <v>4769</v>
      </c>
      <c r="D843" s="163">
        <f t="shared" si="26"/>
        <v>3</v>
      </c>
      <c r="E843" s="163">
        <v>21.96</v>
      </c>
      <c r="F843" s="163">
        <f t="shared" si="27"/>
        <v>0.15000000000000002</v>
      </c>
    </row>
    <row r="844" spans="1:6" x14ac:dyDescent="0.25">
      <c r="A844" s="163" t="s">
        <v>2075</v>
      </c>
      <c r="B844" s="163" t="s">
        <v>2752</v>
      </c>
      <c r="C844" s="163" t="s">
        <v>4769</v>
      </c>
      <c r="D844" s="163">
        <f t="shared" si="26"/>
        <v>6</v>
      </c>
      <c r="E844" s="163">
        <v>43.92</v>
      </c>
      <c r="F844" s="163">
        <f t="shared" si="27"/>
        <v>0.30000000000000004</v>
      </c>
    </row>
    <row r="845" spans="1:6" x14ac:dyDescent="0.25">
      <c r="A845" s="163" t="s">
        <v>2349</v>
      </c>
      <c r="B845" s="163" t="s">
        <v>2754</v>
      </c>
      <c r="C845" s="163" t="s">
        <v>4769</v>
      </c>
      <c r="D845" s="163">
        <f t="shared" si="26"/>
        <v>8.9999999999999982</v>
      </c>
      <c r="E845" s="163">
        <v>65.88</v>
      </c>
      <c r="F845" s="163">
        <f t="shared" si="27"/>
        <v>0.44999999999999996</v>
      </c>
    </row>
    <row r="846" spans="1:6" x14ac:dyDescent="0.25">
      <c r="A846" s="163" t="s">
        <v>1599</v>
      </c>
      <c r="B846" s="163" t="s">
        <v>2756</v>
      </c>
      <c r="C846" s="163" t="s">
        <v>4769</v>
      </c>
      <c r="D846" s="163">
        <f t="shared" si="26"/>
        <v>2</v>
      </c>
      <c r="E846" s="163">
        <v>14.64</v>
      </c>
      <c r="F846" s="163">
        <f t="shared" si="27"/>
        <v>0.1</v>
      </c>
    </row>
    <row r="847" spans="1:6" x14ac:dyDescent="0.25">
      <c r="A847" s="163" t="s">
        <v>2005</v>
      </c>
      <c r="B847" s="163" t="s">
        <v>2758</v>
      </c>
      <c r="C847" s="163" t="s">
        <v>4769</v>
      </c>
      <c r="D847" s="163">
        <f t="shared" si="26"/>
        <v>1</v>
      </c>
      <c r="E847" s="163">
        <v>7.32</v>
      </c>
      <c r="F847" s="163">
        <f t="shared" si="27"/>
        <v>0.05</v>
      </c>
    </row>
    <row r="848" spans="1:6" x14ac:dyDescent="0.25">
      <c r="A848" s="163" t="s">
        <v>1491</v>
      </c>
      <c r="B848" s="163" t="s">
        <v>2760</v>
      </c>
      <c r="C848" s="163" t="s">
        <v>4769</v>
      </c>
      <c r="D848" s="163">
        <f t="shared" si="26"/>
        <v>1</v>
      </c>
      <c r="E848" s="163">
        <v>7.32</v>
      </c>
      <c r="F848" s="163">
        <f t="shared" si="27"/>
        <v>0.05</v>
      </c>
    </row>
    <row r="849" spans="1:6" x14ac:dyDescent="0.25">
      <c r="A849" s="163" t="s">
        <v>935</v>
      </c>
      <c r="B849" s="163" t="s">
        <v>2762</v>
      </c>
      <c r="C849" s="163" t="s">
        <v>4769</v>
      </c>
      <c r="D849" s="163">
        <f t="shared" si="26"/>
        <v>4</v>
      </c>
      <c r="E849" s="163">
        <v>29.28</v>
      </c>
      <c r="F849" s="163">
        <f t="shared" si="27"/>
        <v>0.2</v>
      </c>
    </row>
    <row r="850" spans="1:6" x14ac:dyDescent="0.25">
      <c r="A850" s="163" t="s">
        <v>2817</v>
      </c>
      <c r="B850" s="163" t="s">
        <v>2764</v>
      </c>
      <c r="C850" s="163" t="s">
        <v>4769</v>
      </c>
      <c r="D850" s="163">
        <f t="shared" si="26"/>
        <v>3</v>
      </c>
      <c r="E850" s="163">
        <v>21.96</v>
      </c>
      <c r="F850" s="163">
        <f t="shared" si="27"/>
        <v>0.15000000000000002</v>
      </c>
    </row>
    <row r="851" spans="1:6" x14ac:dyDescent="0.25">
      <c r="A851" s="163" t="s">
        <v>2357</v>
      </c>
      <c r="B851" s="163" t="s">
        <v>2766</v>
      </c>
      <c r="C851" s="163" t="s">
        <v>4769</v>
      </c>
      <c r="D851" s="163">
        <f t="shared" si="26"/>
        <v>2</v>
      </c>
      <c r="E851" s="163">
        <v>14.64</v>
      </c>
      <c r="F851" s="163">
        <f t="shared" si="27"/>
        <v>0.1</v>
      </c>
    </row>
    <row r="852" spans="1:6" x14ac:dyDescent="0.25">
      <c r="A852" s="163" t="s">
        <v>873</v>
      </c>
      <c r="B852" s="163" t="s">
        <v>2770</v>
      </c>
      <c r="C852" s="163" t="s">
        <v>4769</v>
      </c>
      <c r="D852" s="163">
        <f t="shared" si="26"/>
        <v>1</v>
      </c>
      <c r="E852" s="163">
        <v>7.32</v>
      </c>
      <c r="F852" s="163">
        <f t="shared" si="27"/>
        <v>0.05</v>
      </c>
    </row>
    <row r="853" spans="1:6" x14ac:dyDescent="0.25">
      <c r="A853" s="163" t="s">
        <v>2749</v>
      </c>
      <c r="B853" s="163" t="s">
        <v>2772</v>
      </c>
      <c r="C853" s="163" t="s">
        <v>4769</v>
      </c>
      <c r="D853" s="163">
        <f t="shared" si="26"/>
        <v>10.999999999999998</v>
      </c>
      <c r="E853" s="163">
        <v>80.52</v>
      </c>
      <c r="F853" s="163">
        <f t="shared" si="27"/>
        <v>0.54999999999999993</v>
      </c>
    </row>
    <row r="854" spans="1:6" x14ac:dyDescent="0.25">
      <c r="A854" s="163" t="s">
        <v>1731</v>
      </c>
      <c r="B854" s="163" t="s">
        <v>2774</v>
      </c>
      <c r="C854" s="163" t="s">
        <v>4769</v>
      </c>
      <c r="D854" s="163">
        <f t="shared" si="26"/>
        <v>1</v>
      </c>
      <c r="E854" s="163">
        <v>7.32</v>
      </c>
      <c r="F854" s="163">
        <f t="shared" si="27"/>
        <v>0.05</v>
      </c>
    </row>
    <row r="855" spans="1:6" x14ac:dyDescent="0.25">
      <c r="A855" s="163" t="s">
        <v>1403</v>
      </c>
      <c r="B855" s="163" t="s">
        <v>2778</v>
      </c>
      <c r="C855" s="163" t="s">
        <v>4769</v>
      </c>
      <c r="D855" s="163">
        <f t="shared" si="26"/>
        <v>7</v>
      </c>
      <c r="E855" s="163">
        <v>51.24</v>
      </c>
      <c r="F855" s="163">
        <f t="shared" si="27"/>
        <v>0.35000000000000003</v>
      </c>
    </row>
    <row r="856" spans="1:6" x14ac:dyDescent="0.25">
      <c r="A856" s="163" t="s">
        <v>2961</v>
      </c>
      <c r="B856" s="163" t="s">
        <v>2780</v>
      </c>
      <c r="C856" s="163" t="s">
        <v>4769</v>
      </c>
      <c r="D856" s="163">
        <f t="shared" si="26"/>
        <v>2</v>
      </c>
      <c r="E856" s="163">
        <v>14.64</v>
      </c>
      <c r="F856" s="163">
        <f t="shared" si="27"/>
        <v>0.1</v>
      </c>
    </row>
    <row r="857" spans="1:6" x14ac:dyDescent="0.25">
      <c r="A857" s="163" t="s">
        <v>2001</v>
      </c>
      <c r="B857" s="163" t="s">
        <v>2782</v>
      </c>
      <c r="C857" s="163" t="s">
        <v>4769</v>
      </c>
      <c r="D857" s="163">
        <f t="shared" si="26"/>
        <v>2</v>
      </c>
      <c r="E857" s="163">
        <v>14.64</v>
      </c>
      <c r="F857" s="163">
        <f t="shared" si="27"/>
        <v>0.1</v>
      </c>
    </row>
    <row r="858" spans="1:6" x14ac:dyDescent="0.25">
      <c r="A858" s="163" t="s">
        <v>1839</v>
      </c>
      <c r="B858" s="163" t="s">
        <v>2784</v>
      </c>
      <c r="C858" s="163" t="s">
        <v>4769</v>
      </c>
      <c r="D858" s="163">
        <f t="shared" si="26"/>
        <v>12</v>
      </c>
      <c r="E858" s="163">
        <v>87.84</v>
      </c>
      <c r="F858" s="163">
        <f t="shared" si="27"/>
        <v>0.60000000000000009</v>
      </c>
    </row>
    <row r="859" spans="1:6" x14ac:dyDescent="0.25">
      <c r="A859" s="163" t="s">
        <v>2629</v>
      </c>
      <c r="B859" s="163" t="s">
        <v>2788</v>
      </c>
      <c r="C859" s="163" t="s">
        <v>4769</v>
      </c>
      <c r="D859" s="163">
        <f t="shared" si="26"/>
        <v>10.999999999999998</v>
      </c>
      <c r="E859" s="163">
        <v>80.52</v>
      </c>
      <c r="F859" s="163">
        <f t="shared" si="27"/>
        <v>0.54999999999999993</v>
      </c>
    </row>
    <row r="860" spans="1:6" x14ac:dyDescent="0.25">
      <c r="A860" s="163" t="s">
        <v>1641</v>
      </c>
      <c r="B860" s="163" t="s">
        <v>2790</v>
      </c>
      <c r="C860" s="163" t="s">
        <v>4769</v>
      </c>
      <c r="D860" s="163">
        <f t="shared" si="26"/>
        <v>2</v>
      </c>
      <c r="E860" s="163">
        <v>14.64</v>
      </c>
      <c r="F860" s="163">
        <f t="shared" si="27"/>
        <v>0.1</v>
      </c>
    </row>
    <row r="861" spans="1:6" x14ac:dyDescent="0.25">
      <c r="A861" s="163" t="s">
        <v>1431</v>
      </c>
      <c r="B861" s="163" t="s">
        <v>2792</v>
      </c>
      <c r="C861" s="163" t="s">
        <v>4769</v>
      </c>
      <c r="D861" s="163">
        <f t="shared" si="26"/>
        <v>1</v>
      </c>
      <c r="E861" s="163">
        <v>7.32</v>
      </c>
      <c r="F861" s="163">
        <f t="shared" si="27"/>
        <v>0.05</v>
      </c>
    </row>
    <row r="862" spans="1:6" x14ac:dyDescent="0.25">
      <c r="A862" s="163" t="s">
        <v>1631</v>
      </c>
      <c r="B862" s="163" t="s">
        <v>2796</v>
      </c>
      <c r="C862" s="163" t="s">
        <v>4769</v>
      </c>
      <c r="D862" s="163">
        <f t="shared" si="26"/>
        <v>4</v>
      </c>
      <c r="E862" s="163">
        <v>29.28</v>
      </c>
      <c r="F862" s="163">
        <f t="shared" si="27"/>
        <v>0.2</v>
      </c>
    </row>
    <row r="863" spans="1:6" x14ac:dyDescent="0.25">
      <c r="A863" s="163" t="s">
        <v>1903</v>
      </c>
      <c r="B863" s="163" t="s">
        <v>2798</v>
      </c>
      <c r="C863" s="163" t="s">
        <v>4769</v>
      </c>
      <c r="D863" s="163">
        <f t="shared" si="26"/>
        <v>2</v>
      </c>
      <c r="E863" s="163">
        <v>14.64</v>
      </c>
      <c r="F863" s="163">
        <f t="shared" si="27"/>
        <v>0.1</v>
      </c>
    </row>
    <row r="864" spans="1:6" x14ac:dyDescent="0.25">
      <c r="A864" s="163" t="s">
        <v>2781</v>
      </c>
      <c r="B864" s="163" t="s">
        <v>2800</v>
      </c>
      <c r="C864" s="163" t="s">
        <v>4769</v>
      </c>
      <c r="D864" s="163">
        <f t="shared" si="26"/>
        <v>12</v>
      </c>
      <c r="E864" s="163">
        <v>87.84</v>
      </c>
      <c r="F864" s="163">
        <f t="shared" si="27"/>
        <v>0.60000000000000009</v>
      </c>
    </row>
    <row r="865" spans="1:6" x14ac:dyDescent="0.25">
      <c r="A865" s="163" t="s">
        <v>2103</v>
      </c>
      <c r="B865" s="163" t="s">
        <v>2802</v>
      </c>
      <c r="C865" s="163" t="s">
        <v>4769</v>
      </c>
      <c r="D865" s="163">
        <f t="shared" si="26"/>
        <v>15.000000000000002</v>
      </c>
      <c r="E865" s="163">
        <v>109.80000000000001</v>
      </c>
      <c r="F865" s="163">
        <f t="shared" si="27"/>
        <v>0.75000000000000011</v>
      </c>
    </row>
    <row r="866" spans="1:6" x14ac:dyDescent="0.25">
      <c r="A866" s="163" t="s">
        <v>2067</v>
      </c>
      <c r="B866" s="163" t="s">
        <v>2804</v>
      </c>
      <c r="C866" s="163" t="s">
        <v>4769</v>
      </c>
      <c r="D866" s="163">
        <f t="shared" si="26"/>
        <v>2</v>
      </c>
      <c r="E866" s="163">
        <v>14.64</v>
      </c>
      <c r="F866" s="163">
        <f t="shared" si="27"/>
        <v>0.1</v>
      </c>
    </row>
    <row r="867" spans="1:6" x14ac:dyDescent="0.25">
      <c r="A867" s="163" t="s">
        <v>1401</v>
      </c>
      <c r="B867" s="163" t="s">
        <v>2806</v>
      </c>
      <c r="C867" s="163" t="s">
        <v>4769</v>
      </c>
      <c r="D867" s="163">
        <f t="shared" si="26"/>
        <v>4</v>
      </c>
      <c r="E867" s="163">
        <v>29.28</v>
      </c>
      <c r="F867" s="163">
        <f t="shared" si="27"/>
        <v>0.2</v>
      </c>
    </row>
    <row r="868" spans="1:6" x14ac:dyDescent="0.25">
      <c r="A868" s="163" t="s">
        <v>2183</v>
      </c>
      <c r="B868" s="163" t="s">
        <v>2808</v>
      </c>
      <c r="C868" s="163" t="s">
        <v>4769</v>
      </c>
      <c r="D868" s="163">
        <f t="shared" si="26"/>
        <v>24</v>
      </c>
      <c r="E868" s="163">
        <v>175.68</v>
      </c>
      <c r="F868" s="163">
        <f t="shared" si="27"/>
        <v>1.2000000000000002</v>
      </c>
    </row>
    <row r="869" spans="1:6" x14ac:dyDescent="0.25">
      <c r="A869" s="163" t="s">
        <v>2821</v>
      </c>
      <c r="B869" s="163" t="s">
        <v>2810</v>
      </c>
      <c r="C869" s="163" t="s">
        <v>4769</v>
      </c>
      <c r="D869" s="163">
        <f t="shared" si="26"/>
        <v>4</v>
      </c>
      <c r="E869" s="163">
        <v>29.28</v>
      </c>
      <c r="F869" s="163">
        <f t="shared" si="27"/>
        <v>0.2</v>
      </c>
    </row>
    <row r="870" spans="1:6" x14ac:dyDescent="0.25">
      <c r="A870" s="163" t="s">
        <v>1151</v>
      </c>
      <c r="B870" s="163" t="s">
        <v>2812</v>
      </c>
      <c r="C870" s="163" t="s">
        <v>4769</v>
      </c>
      <c r="D870" s="163">
        <f t="shared" si="26"/>
        <v>1</v>
      </c>
      <c r="E870" s="163">
        <v>7.32</v>
      </c>
      <c r="F870" s="163">
        <f t="shared" si="27"/>
        <v>0.05</v>
      </c>
    </row>
    <row r="871" spans="1:6" x14ac:dyDescent="0.25">
      <c r="A871" s="163" t="s">
        <v>1735</v>
      </c>
      <c r="B871" s="163" t="s">
        <v>2814</v>
      </c>
      <c r="C871" s="163" t="s">
        <v>4769</v>
      </c>
      <c r="D871" s="163">
        <f t="shared" si="26"/>
        <v>2</v>
      </c>
      <c r="E871" s="163">
        <v>14.64</v>
      </c>
      <c r="F871" s="163">
        <f t="shared" si="27"/>
        <v>0.1</v>
      </c>
    </row>
    <row r="872" spans="1:6" x14ac:dyDescent="0.25">
      <c r="A872" s="163" t="s">
        <v>2043</v>
      </c>
      <c r="B872" s="163" t="s">
        <v>2818</v>
      </c>
      <c r="C872" s="163" t="s">
        <v>4769</v>
      </c>
      <c r="D872" s="163">
        <f t="shared" si="26"/>
        <v>5</v>
      </c>
      <c r="E872" s="163">
        <v>36.6</v>
      </c>
      <c r="F872" s="163">
        <f t="shared" si="27"/>
        <v>0.25</v>
      </c>
    </row>
    <row r="873" spans="1:6" x14ac:dyDescent="0.25">
      <c r="A873" s="163" t="s">
        <v>1303</v>
      </c>
      <c r="B873" s="163" t="s">
        <v>2820</v>
      </c>
      <c r="C873" s="163" t="s">
        <v>4769</v>
      </c>
      <c r="D873" s="163">
        <f t="shared" si="26"/>
        <v>1</v>
      </c>
      <c r="E873" s="163">
        <v>7.32</v>
      </c>
      <c r="F873" s="163">
        <f t="shared" si="27"/>
        <v>0.05</v>
      </c>
    </row>
    <row r="874" spans="1:6" x14ac:dyDescent="0.25">
      <c r="A874" s="163" t="s">
        <v>1425</v>
      </c>
      <c r="B874" s="163" t="s">
        <v>2822</v>
      </c>
      <c r="C874" s="163" t="s">
        <v>4769</v>
      </c>
      <c r="D874" s="163">
        <f t="shared" si="26"/>
        <v>1</v>
      </c>
      <c r="E874" s="163">
        <v>7.32</v>
      </c>
      <c r="F874" s="163">
        <f t="shared" si="27"/>
        <v>0.05</v>
      </c>
    </row>
    <row r="875" spans="1:6" x14ac:dyDescent="0.25">
      <c r="A875" s="163" t="s">
        <v>2493</v>
      </c>
      <c r="B875" s="163" t="s">
        <v>2824</v>
      </c>
      <c r="C875" s="163" t="s">
        <v>4769</v>
      </c>
      <c r="D875" s="163">
        <f t="shared" si="26"/>
        <v>14</v>
      </c>
      <c r="E875" s="163">
        <v>102.48</v>
      </c>
      <c r="F875" s="163">
        <f t="shared" si="27"/>
        <v>0.70000000000000007</v>
      </c>
    </row>
    <row r="876" spans="1:6" x14ac:dyDescent="0.25">
      <c r="A876" s="163" t="s">
        <v>2307</v>
      </c>
      <c r="B876" s="163" t="s">
        <v>2828</v>
      </c>
      <c r="C876" s="163" t="s">
        <v>4769</v>
      </c>
      <c r="D876" s="163">
        <f t="shared" si="26"/>
        <v>4</v>
      </c>
      <c r="E876" s="163">
        <v>29.28</v>
      </c>
      <c r="F876" s="163">
        <f t="shared" si="27"/>
        <v>0.2</v>
      </c>
    </row>
    <row r="877" spans="1:6" x14ac:dyDescent="0.25">
      <c r="A877" s="163" t="s">
        <v>1777</v>
      </c>
      <c r="B877" s="163" t="s">
        <v>2834</v>
      </c>
      <c r="C877" s="163" t="s">
        <v>4769</v>
      </c>
      <c r="D877" s="163">
        <f t="shared" si="26"/>
        <v>7</v>
      </c>
      <c r="E877" s="163">
        <v>51.24</v>
      </c>
      <c r="F877" s="163">
        <f t="shared" si="27"/>
        <v>0.35000000000000003</v>
      </c>
    </row>
    <row r="878" spans="1:6" x14ac:dyDescent="0.25">
      <c r="A878" s="163" t="s">
        <v>2373</v>
      </c>
      <c r="B878" s="163" t="s">
        <v>2836</v>
      </c>
      <c r="C878" s="163" t="s">
        <v>4769</v>
      </c>
      <c r="D878" s="163">
        <f t="shared" si="26"/>
        <v>4</v>
      </c>
      <c r="E878" s="163">
        <v>29.28</v>
      </c>
      <c r="F878" s="163">
        <f t="shared" si="27"/>
        <v>0.2</v>
      </c>
    </row>
    <row r="879" spans="1:6" x14ac:dyDescent="0.25">
      <c r="A879" s="163" t="s">
        <v>2177</v>
      </c>
      <c r="B879" s="163" t="s">
        <v>2838</v>
      </c>
      <c r="C879" s="163" t="s">
        <v>4769</v>
      </c>
      <c r="D879" s="163">
        <f t="shared" si="26"/>
        <v>2</v>
      </c>
      <c r="E879" s="163">
        <v>14.64</v>
      </c>
      <c r="F879" s="163">
        <f t="shared" si="27"/>
        <v>0.1</v>
      </c>
    </row>
    <row r="880" spans="1:6" x14ac:dyDescent="0.25">
      <c r="A880" s="163" t="s">
        <v>2959</v>
      </c>
      <c r="B880" s="163" t="s">
        <v>2840</v>
      </c>
      <c r="C880" s="163" t="s">
        <v>4769</v>
      </c>
      <c r="D880" s="163">
        <f t="shared" si="26"/>
        <v>5</v>
      </c>
      <c r="E880" s="163">
        <v>36.6</v>
      </c>
      <c r="F880" s="163">
        <f t="shared" si="27"/>
        <v>0.25</v>
      </c>
    </row>
    <row r="881" spans="1:6" x14ac:dyDescent="0.25">
      <c r="A881" s="163" t="s">
        <v>2993</v>
      </c>
      <c r="B881" s="163" t="s">
        <v>2842</v>
      </c>
      <c r="C881" s="163" t="s">
        <v>4769</v>
      </c>
      <c r="D881" s="163">
        <f t="shared" si="26"/>
        <v>13.999999999999998</v>
      </c>
      <c r="E881" s="163">
        <v>102.47999999999999</v>
      </c>
      <c r="F881" s="163">
        <f t="shared" si="27"/>
        <v>0.7</v>
      </c>
    </row>
    <row r="882" spans="1:6" x14ac:dyDescent="0.25">
      <c r="A882" s="163" t="s">
        <v>1407</v>
      </c>
      <c r="B882" s="163" t="s">
        <v>2846</v>
      </c>
      <c r="C882" s="163" t="s">
        <v>4769</v>
      </c>
      <c r="D882" s="163">
        <f t="shared" si="26"/>
        <v>1</v>
      </c>
      <c r="E882" s="163">
        <v>7.32</v>
      </c>
      <c r="F882" s="163">
        <f t="shared" si="27"/>
        <v>0.05</v>
      </c>
    </row>
    <row r="883" spans="1:6" x14ac:dyDescent="0.25">
      <c r="A883" s="163" t="s">
        <v>2169</v>
      </c>
      <c r="B883" s="163" t="s">
        <v>2848</v>
      </c>
      <c r="C883" s="163" t="s">
        <v>4769</v>
      </c>
      <c r="D883" s="163">
        <f t="shared" si="26"/>
        <v>8.9999999999999982</v>
      </c>
      <c r="E883" s="163">
        <v>65.88</v>
      </c>
      <c r="F883" s="163">
        <f t="shared" si="27"/>
        <v>0.44999999999999996</v>
      </c>
    </row>
    <row r="884" spans="1:6" x14ac:dyDescent="0.25">
      <c r="A884" s="163" t="s">
        <v>1643</v>
      </c>
      <c r="B884" s="163" t="s">
        <v>2854</v>
      </c>
      <c r="C884" s="163" t="s">
        <v>4769</v>
      </c>
      <c r="D884" s="163">
        <f t="shared" si="26"/>
        <v>4</v>
      </c>
      <c r="E884" s="163">
        <v>29.28</v>
      </c>
      <c r="F884" s="163">
        <f t="shared" si="27"/>
        <v>0.2</v>
      </c>
    </row>
    <row r="885" spans="1:6" x14ac:dyDescent="0.25">
      <c r="A885" s="163" t="s">
        <v>2155</v>
      </c>
      <c r="B885" s="163" t="s">
        <v>2856</v>
      </c>
      <c r="C885" s="163" t="s">
        <v>4687</v>
      </c>
      <c r="D885" s="163">
        <f t="shared" si="26"/>
        <v>41</v>
      </c>
      <c r="E885" s="163">
        <v>300.12</v>
      </c>
      <c r="F885" s="163">
        <f t="shared" si="27"/>
        <v>2.0500000000000003</v>
      </c>
    </row>
    <row r="886" spans="1:6" x14ac:dyDescent="0.25">
      <c r="A886" s="163" t="s">
        <v>2759</v>
      </c>
      <c r="B886" s="163" t="s">
        <v>2858</v>
      </c>
      <c r="C886" s="163" t="s">
        <v>4769</v>
      </c>
      <c r="D886" s="163">
        <f t="shared" si="26"/>
        <v>2</v>
      </c>
      <c r="E886" s="163">
        <v>14.64</v>
      </c>
      <c r="F886" s="163">
        <f t="shared" si="27"/>
        <v>0.1</v>
      </c>
    </row>
    <row r="887" spans="1:6" x14ac:dyDescent="0.25">
      <c r="A887" s="163" t="s">
        <v>1035</v>
      </c>
      <c r="B887" s="163" t="s">
        <v>2864</v>
      </c>
      <c r="C887" s="163" t="s">
        <v>4769</v>
      </c>
      <c r="D887" s="163">
        <f t="shared" si="26"/>
        <v>5</v>
      </c>
      <c r="E887" s="163">
        <v>36.6</v>
      </c>
      <c r="F887" s="163">
        <f t="shared" si="27"/>
        <v>0.25</v>
      </c>
    </row>
    <row r="888" spans="1:6" x14ac:dyDescent="0.25">
      <c r="A888" s="163" t="s">
        <v>2813</v>
      </c>
      <c r="B888" s="163" t="s">
        <v>2866</v>
      </c>
      <c r="C888" s="163" t="s">
        <v>4769</v>
      </c>
      <c r="D888" s="163">
        <f t="shared" si="26"/>
        <v>7</v>
      </c>
      <c r="E888" s="163">
        <v>51.24</v>
      </c>
      <c r="F888" s="163">
        <f t="shared" si="27"/>
        <v>0.35000000000000003</v>
      </c>
    </row>
    <row r="889" spans="1:6" x14ac:dyDescent="0.25">
      <c r="A889" s="163" t="s">
        <v>821</v>
      </c>
      <c r="B889" s="163" t="s">
        <v>2868</v>
      </c>
      <c r="C889" s="163" t="s">
        <v>4769</v>
      </c>
      <c r="D889" s="163">
        <f t="shared" si="26"/>
        <v>7</v>
      </c>
      <c r="E889" s="163">
        <v>51.24</v>
      </c>
      <c r="F889" s="163">
        <f t="shared" si="27"/>
        <v>0.35000000000000003</v>
      </c>
    </row>
    <row r="890" spans="1:6" x14ac:dyDescent="0.25">
      <c r="A890" s="163" t="s">
        <v>2889</v>
      </c>
      <c r="B890" s="163" t="s">
        <v>2872</v>
      </c>
      <c r="C890" s="163" t="s">
        <v>4769</v>
      </c>
      <c r="D890" s="163">
        <f t="shared" si="26"/>
        <v>5</v>
      </c>
      <c r="E890" s="163">
        <v>36.6</v>
      </c>
      <c r="F890" s="163">
        <f t="shared" si="27"/>
        <v>0.25</v>
      </c>
    </row>
    <row r="891" spans="1:6" x14ac:dyDescent="0.25">
      <c r="A891" s="163" t="s">
        <v>2575</v>
      </c>
      <c r="B891" s="163" t="s">
        <v>2874</v>
      </c>
      <c r="C891" s="163" t="s">
        <v>4769</v>
      </c>
      <c r="D891" s="163">
        <f t="shared" si="26"/>
        <v>3</v>
      </c>
      <c r="E891" s="163">
        <v>21.96</v>
      </c>
      <c r="F891" s="163">
        <f t="shared" si="27"/>
        <v>0.15000000000000002</v>
      </c>
    </row>
    <row r="892" spans="1:6" x14ac:dyDescent="0.25">
      <c r="A892" s="163" t="s">
        <v>1473</v>
      </c>
      <c r="B892" s="163" t="s">
        <v>2876</v>
      </c>
      <c r="C892" s="163" t="s">
        <v>4769</v>
      </c>
      <c r="D892" s="163">
        <f t="shared" si="26"/>
        <v>4</v>
      </c>
      <c r="E892" s="163">
        <v>29.28</v>
      </c>
      <c r="F892" s="163">
        <f t="shared" si="27"/>
        <v>0.2</v>
      </c>
    </row>
    <row r="893" spans="1:6" x14ac:dyDescent="0.25">
      <c r="A893" s="163" t="s">
        <v>1445</v>
      </c>
      <c r="B893" s="163" t="s">
        <v>2878</v>
      </c>
      <c r="C893" s="163" t="s">
        <v>4769</v>
      </c>
      <c r="D893" s="163">
        <f t="shared" si="26"/>
        <v>19.999999999999996</v>
      </c>
      <c r="E893" s="163">
        <v>146.39999999999998</v>
      </c>
      <c r="F893" s="163">
        <f t="shared" si="27"/>
        <v>0.99999999999999989</v>
      </c>
    </row>
    <row r="894" spans="1:6" x14ac:dyDescent="0.25">
      <c r="A894" s="163" t="s">
        <v>937</v>
      </c>
      <c r="B894" s="163" t="s">
        <v>2882</v>
      </c>
      <c r="C894" s="163" t="s">
        <v>4769</v>
      </c>
      <c r="D894" s="163">
        <f t="shared" si="26"/>
        <v>11.999999999999998</v>
      </c>
      <c r="E894" s="163">
        <v>87.839999999999989</v>
      </c>
      <c r="F894" s="163">
        <f t="shared" si="27"/>
        <v>0.6</v>
      </c>
    </row>
    <row r="895" spans="1:6" x14ac:dyDescent="0.25">
      <c r="A895" s="163" t="s">
        <v>1707</v>
      </c>
      <c r="B895" s="163" t="s">
        <v>2884</v>
      </c>
      <c r="C895" s="163" t="s">
        <v>4769</v>
      </c>
      <c r="D895" s="163">
        <f t="shared" si="26"/>
        <v>2</v>
      </c>
      <c r="E895" s="163">
        <v>14.64</v>
      </c>
      <c r="F895" s="163">
        <f t="shared" si="27"/>
        <v>0.1</v>
      </c>
    </row>
    <row r="896" spans="1:6" x14ac:dyDescent="0.25">
      <c r="A896" s="163" t="s">
        <v>2567</v>
      </c>
      <c r="B896" s="163" t="s">
        <v>2886</v>
      </c>
      <c r="C896" s="163" t="s">
        <v>4769</v>
      </c>
      <c r="D896" s="163">
        <f t="shared" si="26"/>
        <v>7</v>
      </c>
      <c r="E896" s="163">
        <v>51.24</v>
      </c>
      <c r="F896" s="163">
        <f t="shared" si="27"/>
        <v>0.35000000000000003</v>
      </c>
    </row>
    <row r="897" spans="1:6" x14ac:dyDescent="0.25">
      <c r="A897" s="163" t="s">
        <v>2763</v>
      </c>
      <c r="B897" s="163" t="s">
        <v>2888</v>
      </c>
      <c r="C897" s="163" t="s">
        <v>4769</v>
      </c>
      <c r="D897" s="163">
        <f t="shared" si="26"/>
        <v>1</v>
      </c>
      <c r="E897" s="163">
        <v>7.32</v>
      </c>
      <c r="F897" s="163">
        <f t="shared" si="27"/>
        <v>0.05</v>
      </c>
    </row>
    <row r="898" spans="1:6" x14ac:dyDescent="0.25">
      <c r="A898" s="163" t="s">
        <v>2139</v>
      </c>
      <c r="B898" s="163" t="s">
        <v>2890</v>
      </c>
      <c r="C898" s="163" t="s">
        <v>4769</v>
      </c>
      <c r="D898" s="163">
        <f t="shared" si="26"/>
        <v>2</v>
      </c>
      <c r="E898" s="163">
        <v>14.64</v>
      </c>
      <c r="F898" s="163">
        <f t="shared" si="27"/>
        <v>0.1</v>
      </c>
    </row>
    <row r="899" spans="1:6" x14ac:dyDescent="0.25">
      <c r="A899" s="163" t="s">
        <v>2487</v>
      </c>
      <c r="B899" s="163" t="s">
        <v>2892</v>
      </c>
      <c r="C899" s="163" t="s">
        <v>4769</v>
      </c>
      <c r="D899" s="163">
        <f t="shared" si="26"/>
        <v>8</v>
      </c>
      <c r="E899" s="163">
        <v>58.56</v>
      </c>
      <c r="F899" s="163">
        <f t="shared" si="27"/>
        <v>0.4</v>
      </c>
    </row>
    <row r="900" spans="1:6" x14ac:dyDescent="0.25">
      <c r="A900" s="163" t="s">
        <v>1601</v>
      </c>
      <c r="B900" s="163" t="s">
        <v>2894</v>
      </c>
      <c r="C900" s="163" t="s">
        <v>4769</v>
      </c>
      <c r="D900" s="163">
        <f t="shared" si="26"/>
        <v>8</v>
      </c>
      <c r="E900" s="163">
        <v>58.56</v>
      </c>
      <c r="F900" s="163">
        <f t="shared" si="27"/>
        <v>0.4</v>
      </c>
    </row>
    <row r="901" spans="1:6" x14ac:dyDescent="0.25">
      <c r="A901" s="163" t="s">
        <v>3035</v>
      </c>
      <c r="B901" s="163" t="s">
        <v>2896</v>
      </c>
      <c r="C901" s="163" t="s">
        <v>4769</v>
      </c>
      <c r="D901" s="163">
        <f t="shared" si="26"/>
        <v>2</v>
      </c>
      <c r="E901" s="163">
        <v>14.64</v>
      </c>
      <c r="F901" s="163">
        <f t="shared" si="27"/>
        <v>0.1</v>
      </c>
    </row>
    <row r="902" spans="1:6" x14ac:dyDescent="0.25">
      <c r="A902" s="163" t="s">
        <v>1059</v>
      </c>
      <c r="B902" s="163" t="s">
        <v>2898</v>
      </c>
      <c r="C902" s="163" t="s">
        <v>4769</v>
      </c>
      <c r="D902" s="163">
        <f t="shared" ref="D902:D965" si="28">E902/7.32</f>
        <v>21</v>
      </c>
      <c r="E902" s="163">
        <v>153.72</v>
      </c>
      <c r="F902" s="163">
        <f t="shared" ref="F902:F965" si="29">D902*0.05</f>
        <v>1.05</v>
      </c>
    </row>
    <row r="903" spans="1:6" x14ac:dyDescent="0.25">
      <c r="A903" s="163" t="s">
        <v>2935</v>
      </c>
      <c r="B903" s="163" t="s">
        <v>2902</v>
      </c>
      <c r="C903" s="163" t="s">
        <v>4769</v>
      </c>
      <c r="D903" s="163">
        <f t="shared" si="28"/>
        <v>27.999999999999996</v>
      </c>
      <c r="E903" s="163">
        <v>204.95999999999998</v>
      </c>
      <c r="F903" s="163">
        <f t="shared" si="29"/>
        <v>1.4</v>
      </c>
    </row>
    <row r="904" spans="1:6" x14ac:dyDescent="0.25">
      <c r="A904" s="163" t="s">
        <v>2791</v>
      </c>
      <c r="B904" s="163" t="s">
        <v>2904</v>
      </c>
      <c r="C904" s="163" t="s">
        <v>4685</v>
      </c>
      <c r="D904" s="163">
        <f t="shared" si="28"/>
        <v>9.9999999999999982</v>
      </c>
      <c r="E904" s="163">
        <v>73.199999999999989</v>
      </c>
      <c r="F904" s="163">
        <f t="shared" si="29"/>
        <v>0.49999999999999994</v>
      </c>
    </row>
    <row r="905" spans="1:6" x14ac:dyDescent="0.25">
      <c r="A905" s="163" t="s">
        <v>2481</v>
      </c>
      <c r="B905" s="163" t="s">
        <v>2904</v>
      </c>
      <c r="C905" s="163" t="s">
        <v>4769</v>
      </c>
      <c r="D905" s="163">
        <f t="shared" si="28"/>
        <v>191.99999999999997</v>
      </c>
      <c r="E905" s="163">
        <v>1405.4399999999998</v>
      </c>
      <c r="F905" s="163">
        <f t="shared" si="29"/>
        <v>9.6</v>
      </c>
    </row>
    <row r="906" spans="1:6" x14ac:dyDescent="0.25">
      <c r="A906" s="163" t="s">
        <v>2309</v>
      </c>
      <c r="B906" s="163" t="s">
        <v>2906</v>
      </c>
      <c r="C906" s="163" t="s">
        <v>4769</v>
      </c>
      <c r="D906" s="163">
        <f t="shared" si="28"/>
        <v>7</v>
      </c>
      <c r="E906" s="163">
        <v>51.24</v>
      </c>
      <c r="F906" s="163">
        <f t="shared" si="29"/>
        <v>0.35000000000000003</v>
      </c>
    </row>
    <row r="907" spans="1:6" x14ac:dyDescent="0.25">
      <c r="A907" s="163" t="s">
        <v>2243</v>
      </c>
      <c r="B907" s="163" t="s">
        <v>2910</v>
      </c>
      <c r="C907" s="163" t="s">
        <v>4769</v>
      </c>
      <c r="D907" s="163">
        <f t="shared" si="28"/>
        <v>5</v>
      </c>
      <c r="E907" s="163">
        <v>36.6</v>
      </c>
      <c r="F907" s="163">
        <f t="shared" si="29"/>
        <v>0.25</v>
      </c>
    </row>
    <row r="908" spans="1:6" x14ac:dyDescent="0.25">
      <c r="A908" s="163" t="s">
        <v>1325</v>
      </c>
      <c r="B908" s="163" t="s">
        <v>2912</v>
      </c>
      <c r="C908" s="163" t="s">
        <v>4769</v>
      </c>
      <c r="D908" s="163">
        <f t="shared" si="28"/>
        <v>8.9999999999999982</v>
      </c>
      <c r="E908" s="163">
        <v>65.88</v>
      </c>
      <c r="F908" s="163">
        <f t="shared" si="29"/>
        <v>0.44999999999999996</v>
      </c>
    </row>
    <row r="909" spans="1:6" x14ac:dyDescent="0.25">
      <c r="A909" s="163" t="s">
        <v>2193</v>
      </c>
      <c r="B909" s="163" t="s">
        <v>2914</v>
      </c>
      <c r="C909" s="163" t="s">
        <v>4769</v>
      </c>
      <c r="D909" s="163">
        <f t="shared" si="28"/>
        <v>32</v>
      </c>
      <c r="E909" s="163">
        <v>234.24</v>
      </c>
      <c r="F909" s="163">
        <f t="shared" si="29"/>
        <v>1.6</v>
      </c>
    </row>
    <row r="910" spans="1:6" x14ac:dyDescent="0.25">
      <c r="A910" s="163" t="s">
        <v>2823</v>
      </c>
      <c r="B910" s="163" t="s">
        <v>2916</v>
      </c>
      <c r="C910" s="163" t="s">
        <v>4769</v>
      </c>
      <c r="D910" s="163">
        <f t="shared" si="28"/>
        <v>3</v>
      </c>
      <c r="E910" s="163">
        <v>21.96</v>
      </c>
      <c r="F910" s="163">
        <f t="shared" si="29"/>
        <v>0.15000000000000002</v>
      </c>
    </row>
    <row r="911" spans="1:6" x14ac:dyDescent="0.25">
      <c r="A911" s="163" t="s">
        <v>2619</v>
      </c>
      <c r="B911" s="163" t="s">
        <v>2918</v>
      </c>
      <c r="C911" s="163" t="s">
        <v>4769</v>
      </c>
      <c r="D911" s="163">
        <f t="shared" si="28"/>
        <v>4</v>
      </c>
      <c r="E911" s="163">
        <v>29.28</v>
      </c>
      <c r="F911" s="163">
        <f t="shared" si="29"/>
        <v>0.2</v>
      </c>
    </row>
    <row r="912" spans="1:6" x14ac:dyDescent="0.25">
      <c r="A912" s="163" t="s">
        <v>3003</v>
      </c>
      <c r="B912" s="163" t="s">
        <v>2920</v>
      </c>
      <c r="C912" s="163" t="s">
        <v>4769</v>
      </c>
      <c r="D912" s="163">
        <f t="shared" si="28"/>
        <v>5</v>
      </c>
      <c r="E912" s="163">
        <v>36.6</v>
      </c>
      <c r="F912" s="163">
        <f t="shared" si="29"/>
        <v>0.25</v>
      </c>
    </row>
    <row r="913" spans="1:6" x14ac:dyDescent="0.25">
      <c r="A913" s="163" t="s">
        <v>1573</v>
      </c>
      <c r="B913" s="163" t="s">
        <v>2924</v>
      </c>
      <c r="C913" s="163" t="s">
        <v>4769</v>
      </c>
      <c r="D913" s="163">
        <f t="shared" si="28"/>
        <v>16</v>
      </c>
      <c r="E913" s="163">
        <v>117.12</v>
      </c>
      <c r="F913" s="163">
        <f t="shared" si="29"/>
        <v>0.8</v>
      </c>
    </row>
    <row r="914" spans="1:6" x14ac:dyDescent="0.25">
      <c r="A914" s="163" t="s">
        <v>2015</v>
      </c>
      <c r="B914" s="163" t="s">
        <v>2926</v>
      </c>
      <c r="C914" s="163" t="s">
        <v>4769</v>
      </c>
      <c r="D914" s="163">
        <f t="shared" si="28"/>
        <v>2</v>
      </c>
      <c r="E914" s="163">
        <v>14.64</v>
      </c>
      <c r="F914" s="163">
        <f t="shared" si="29"/>
        <v>0.1</v>
      </c>
    </row>
    <row r="915" spans="1:6" x14ac:dyDescent="0.25">
      <c r="A915" s="163" t="s">
        <v>1327</v>
      </c>
      <c r="B915" s="163" t="s">
        <v>2928</v>
      </c>
      <c r="C915" s="163" t="s">
        <v>4769</v>
      </c>
      <c r="D915" s="163">
        <f t="shared" si="28"/>
        <v>4</v>
      </c>
      <c r="E915" s="163">
        <v>29.28</v>
      </c>
      <c r="F915" s="163">
        <f t="shared" si="29"/>
        <v>0.2</v>
      </c>
    </row>
    <row r="916" spans="1:6" x14ac:dyDescent="0.25">
      <c r="A916" s="163" t="s">
        <v>1585</v>
      </c>
      <c r="B916" s="163" t="s">
        <v>2930</v>
      </c>
      <c r="C916" s="163" t="s">
        <v>4769</v>
      </c>
      <c r="D916" s="163">
        <f t="shared" si="28"/>
        <v>5</v>
      </c>
      <c r="E916" s="163">
        <v>36.6</v>
      </c>
      <c r="F916" s="163">
        <f t="shared" si="29"/>
        <v>0.25</v>
      </c>
    </row>
    <row r="917" spans="1:6" x14ac:dyDescent="0.25">
      <c r="A917" s="163" t="s">
        <v>3051</v>
      </c>
      <c r="B917" s="163" t="s">
        <v>2932</v>
      </c>
      <c r="C917" s="163" t="s">
        <v>4769</v>
      </c>
      <c r="D917" s="163">
        <f t="shared" si="28"/>
        <v>5</v>
      </c>
      <c r="E917" s="163">
        <v>36.6</v>
      </c>
      <c r="F917" s="163">
        <f t="shared" si="29"/>
        <v>0.25</v>
      </c>
    </row>
    <row r="918" spans="1:6" x14ac:dyDescent="0.25">
      <c r="A918" s="163" t="s">
        <v>2479</v>
      </c>
      <c r="B918" s="163" t="s">
        <v>2934</v>
      </c>
      <c r="C918" s="163" t="s">
        <v>4769</v>
      </c>
      <c r="D918" s="163">
        <f t="shared" si="28"/>
        <v>3</v>
      </c>
      <c r="E918" s="163">
        <v>21.96</v>
      </c>
      <c r="F918" s="163">
        <f t="shared" si="29"/>
        <v>0.15000000000000002</v>
      </c>
    </row>
    <row r="919" spans="1:6" x14ac:dyDescent="0.25">
      <c r="A919" s="163" t="s">
        <v>2257</v>
      </c>
      <c r="B919" s="163" t="s">
        <v>2936</v>
      </c>
      <c r="C919" s="163" t="s">
        <v>4769</v>
      </c>
      <c r="D919" s="163">
        <f t="shared" si="28"/>
        <v>2</v>
      </c>
      <c r="E919" s="163">
        <v>14.64</v>
      </c>
      <c r="F919" s="163">
        <f t="shared" si="29"/>
        <v>0.1</v>
      </c>
    </row>
    <row r="920" spans="1:6" x14ac:dyDescent="0.25">
      <c r="A920" s="163" t="s">
        <v>2223</v>
      </c>
      <c r="B920" s="163" t="s">
        <v>2938</v>
      </c>
      <c r="C920" s="163" t="s">
        <v>4769</v>
      </c>
      <c r="D920" s="163">
        <f t="shared" si="28"/>
        <v>1</v>
      </c>
      <c r="E920" s="163">
        <v>7.32</v>
      </c>
      <c r="F920" s="163">
        <f t="shared" si="29"/>
        <v>0.05</v>
      </c>
    </row>
    <row r="921" spans="1:6" x14ac:dyDescent="0.25">
      <c r="A921" s="163" t="s">
        <v>1147</v>
      </c>
      <c r="B921" s="163" t="s">
        <v>2940</v>
      </c>
      <c r="C921" s="163" t="s">
        <v>4769</v>
      </c>
      <c r="D921" s="163">
        <f t="shared" si="28"/>
        <v>8.9999999999999982</v>
      </c>
      <c r="E921" s="163">
        <v>65.88</v>
      </c>
      <c r="F921" s="163">
        <f t="shared" si="29"/>
        <v>0.44999999999999996</v>
      </c>
    </row>
    <row r="922" spans="1:6" x14ac:dyDescent="0.25">
      <c r="A922" s="163" t="s">
        <v>2601</v>
      </c>
      <c r="B922" s="163" t="s">
        <v>2942</v>
      </c>
      <c r="C922" s="163" t="s">
        <v>4769</v>
      </c>
      <c r="D922" s="163">
        <f t="shared" si="28"/>
        <v>4</v>
      </c>
      <c r="E922" s="163">
        <v>29.28</v>
      </c>
      <c r="F922" s="163">
        <f t="shared" si="29"/>
        <v>0.2</v>
      </c>
    </row>
    <row r="923" spans="1:6" x14ac:dyDescent="0.25">
      <c r="A923" s="163" t="s">
        <v>1069</v>
      </c>
      <c r="B923" s="163" t="s">
        <v>2944</v>
      </c>
      <c r="C923" s="163" t="s">
        <v>4769</v>
      </c>
      <c r="D923" s="163">
        <f t="shared" si="28"/>
        <v>1</v>
      </c>
      <c r="E923" s="163">
        <v>7.32</v>
      </c>
      <c r="F923" s="163">
        <f t="shared" si="29"/>
        <v>0.05</v>
      </c>
    </row>
    <row r="924" spans="1:6" x14ac:dyDescent="0.25">
      <c r="A924" s="163" t="s">
        <v>2221</v>
      </c>
      <c r="B924" s="163" t="s">
        <v>2946</v>
      </c>
      <c r="C924" s="163" t="s">
        <v>4769</v>
      </c>
      <c r="D924" s="163">
        <f t="shared" si="28"/>
        <v>2</v>
      </c>
      <c r="E924" s="163">
        <v>14.64</v>
      </c>
      <c r="F924" s="163">
        <f t="shared" si="29"/>
        <v>0.1</v>
      </c>
    </row>
    <row r="925" spans="1:6" x14ac:dyDescent="0.25">
      <c r="A925" s="163" t="s">
        <v>1027</v>
      </c>
      <c r="B925" s="163" t="s">
        <v>2948</v>
      </c>
      <c r="C925" s="163" t="s">
        <v>4687</v>
      </c>
      <c r="D925" s="163">
        <f t="shared" si="28"/>
        <v>2</v>
      </c>
      <c r="E925" s="163">
        <v>14.64</v>
      </c>
      <c r="F925" s="163">
        <f t="shared" si="29"/>
        <v>0.1</v>
      </c>
    </row>
    <row r="926" spans="1:6" x14ac:dyDescent="0.25">
      <c r="A926" s="163" t="s">
        <v>1817</v>
      </c>
      <c r="B926" s="163" t="s">
        <v>2950</v>
      </c>
      <c r="C926" s="163" t="s">
        <v>4769</v>
      </c>
      <c r="D926" s="163">
        <f t="shared" si="28"/>
        <v>3</v>
      </c>
      <c r="E926" s="163">
        <v>21.96</v>
      </c>
      <c r="F926" s="163">
        <f t="shared" si="29"/>
        <v>0.15000000000000002</v>
      </c>
    </row>
    <row r="927" spans="1:6" x14ac:dyDescent="0.25">
      <c r="A927" s="163" t="s">
        <v>1155</v>
      </c>
      <c r="B927" s="163" t="s">
        <v>2952</v>
      </c>
      <c r="C927" s="163" t="s">
        <v>4769</v>
      </c>
      <c r="D927" s="163">
        <f t="shared" si="28"/>
        <v>5</v>
      </c>
      <c r="E927" s="163">
        <v>36.6</v>
      </c>
      <c r="F927" s="163">
        <f t="shared" si="29"/>
        <v>0.25</v>
      </c>
    </row>
    <row r="928" spans="1:6" x14ac:dyDescent="0.25">
      <c r="A928" s="163" t="s">
        <v>2735</v>
      </c>
      <c r="B928" s="163" t="s">
        <v>4794</v>
      </c>
      <c r="C928" s="163" t="s">
        <v>4769</v>
      </c>
      <c r="D928" s="163">
        <f t="shared" si="28"/>
        <v>1</v>
      </c>
      <c r="E928" s="163">
        <v>7.32</v>
      </c>
      <c r="F928" s="163">
        <f t="shared" si="29"/>
        <v>0.05</v>
      </c>
    </row>
    <row r="929" spans="1:6" x14ac:dyDescent="0.25">
      <c r="A929" s="163" t="s">
        <v>2209</v>
      </c>
      <c r="B929" s="163" t="s">
        <v>2956</v>
      </c>
      <c r="C929" s="163" t="s">
        <v>4769</v>
      </c>
      <c r="D929" s="163">
        <f t="shared" si="28"/>
        <v>5</v>
      </c>
      <c r="E929" s="163">
        <v>36.6</v>
      </c>
      <c r="F929" s="163">
        <f t="shared" si="29"/>
        <v>0.25</v>
      </c>
    </row>
    <row r="930" spans="1:6" x14ac:dyDescent="0.25">
      <c r="A930" s="163" t="s">
        <v>2795</v>
      </c>
      <c r="B930" s="163" t="s">
        <v>2958</v>
      </c>
      <c r="C930" s="163" t="s">
        <v>4769</v>
      </c>
      <c r="D930" s="163">
        <f t="shared" si="28"/>
        <v>3</v>
      </c>
      <c r="E930" s="163">
        <v>21.96</v>
      </c>
      <c r="F930" s="163">
        <f t="shared" si="29"/>
        <v>0.15000000000000002</v>
      </c>
    </row>
    <row r="931" spans="1:6" x14ac:dyDescent="0.25">
      <c r="A931" s="163" t="s">
        <v>851</v>
      </c>
      <c r="B931" s="163" t="s">
        <v>2960</v>
      </c>
      <c r="C931" s="163" t="s">
        <v>4769</v>
      </c>
      <c r="D931" s="163">
        <f t="shared" si="28"/>
        <v>6</v>
      </c>
      <c r="E931" s="163">
        <v>43.92</v>
      </c>
      <c r="F931" s="163">
        <f t="shared" si="29"/>
        <v>0.30000000000000004</v>
      </c>
    </row>
    <row r="932" spans="1:6" x14ac:dyDescent="0.25">
      <c r="A932" s="163" t="s">
        <v>1779</v>
      </c>
      <c r="B932" s="163" t="s">
        <v>2962</v>
      </c>
      <c r="C932" s="163" t="s">
        <v>4769</v>
      </c>
      <c r="D932" s="163">
        <f t="shared" si="28"/>
        <v>6</v>
      </c>
      <c r="E932" s="163">
        <v>43.92</v>
      </c>
      <c r="F932" s="163">
        <f t="shared" si="29"/>
        <v>0.30000000000000004</v>
      </c>
    </row>
    <row r="933" spans="1:6" x14ac:dyDescent="0.25">
      <c r="A933" s="163" t="s">
        <v>2125</v>
      </c>
      <c r="B933" s="163" t="s">
        <v>2964</v>
      </c>
      <c r="C933" s="163" t="s">
        <v>4769</v>
      </c>
      <c r="D933" s="163">
        <f t="shared" si="28"/>
        <v>1</v>
      </c>
      <c r="E933" s="163">
        <v>7.32</v>
      </c>
      <c r="F933" s="163">
        <f t="shared" si="29"/>
        <v>0.05</v>
      </c>
    </row>
    <row r="934" spans="1:6" x14ac:dyDescent="0.25">
      <c r="A934" s="163" t="s">
        <v>2391</v>
      </c>
      <c r="B934" s="163" t="s">
        <v>2966</v>
      </c>
      <c r="C934" s="163" t="s">
        <v>4769</v>
      </c>
      <c r="D934" s="163">
        <f t="shared" si="28"/>
        <v>8</v>
      </c>
      <c r="E934" s="163">
        <v>58.56</v>
      </c>
      <c r="F934" s="163">
        <f t="shared" si="29"/>
        <v>0.4</v>
      </c>
    </row>
    <row r="935" spans="1:6" x14ac:dyDescent="0.25">
      <c r="A935" s="163" t="s">
        <v>2389</v>
      </c>
      <c r="B935" s="163" t="s">
        <v>2968</v>
      </c>
      <c r="C935" s="163" t="s">
        <v>4769</v>
      </c>
      <c r="D935" s="163">
        <f t="shared" si="28"/>
        <v>2</v>
      </c>
      <c r="E935" s="163">
        <v>14.64</v>
      </c>
      <c r="F935" s="163">
        <f t="shared" si="29"/>
        <v>0.1</v>
      </c>
    </row>
    <row r="936" spans="1:6" x14ac:dyDescent="0.25">
      <c r="A936" s="163" t="s">
        <v>2605</v>
      </c>
      <c r="B936" s="163" t="s">
        <v>2970</v>
      </c>
      <c r="C936" s="163" t="s">
        <v>4769</v>
      </c>
      <c r="D936" s="163">
        <f t="shared" si="28"/>
        <v>1</v>
      </c>
      <c r="E936" s="163">
        <v>7.32</v>
      </c>
      <c r="F936" s="163">
        <f t="shared" si="29"/>
        <v>0.05</v>
      </c>
    </row>
    <row r="937" spans="1:6" x14ac:dyDescent="0.25">
      <c r="A937" s="163" t="s">
        <v>2603</v>
      </c>
      <c r="B937" s="163" t="s">
        <v>2972</v>
      </c>
      <c r="C937" s="163" t="s">
        <v>4769</v>
      </c>
      <c r="D937" s="163">
        <f t="shared" si="28"/>
        <v>17</v>
      </c>
      <c r="E937" s="163">
        <v>124.44</v>
      </c>
      <c r="F937" s="163">
        <f t="shared" si="29"/>
        <v>0.85000000000000009</v>
      </c>
    </row>
    <row r="938" spans="1:6" x14ac:dyDescent="0.25">
      <c r="A938" s="163" t="s">
        <v>1663</v>
      </c>
      <c r="B938" s="163" t="s">
        <v>2976</v>
      </c>
      <c r="C938" s="163" t="s">
        <v>4769</v>
      </c>
      <c r="D938" s="163">
        <f t="shared" si="28"/>
        <v>1</v>
      </c>
      <c r="E938" s="163">
        <v>7.32</v>
      </c>
      <c r="F938" s="163">
        <f t="shared" si="29"/>
        <v>0.05</v>
      </c>
    </row>
    <row r="939" spans="1:6" x14ac:dyDescent="0.25">
      <c r="A939" s="163" t="s">
        <v>2355</v>
      </c>
      <c r="B939" s="163" t="s">
        <v>2978</v>
      </c>
      <c r="C939" s="163" t="s">
        <v>4769</v>
      </c>
      <c r="D939" s="163">
        <f t="shared" si="28"/>
        <v>3</v>
      </c>
      <c r="E939" s="163">
        <v>21.96</v>
      </c>
      <c r="F939" s="163">
        <f t="shared" si="29"/>
        <v>0.15000000000000002</v>
      </c>
    </row>
    <row r="940" spans="1:6" x14ac:dyDescent="0.25">
      <c r="A940" s="163" t="s">
        <v>2237</v>
      </c>
      <c r="B940" s="163" t="s">
        <v>2980</v>
      </c>
      <c r="C940" s="163" t="s">
        <v>4769</v>
      </c>
      <c r="D940" s="163">
        <f t="shared" si="28"/>
        <v>4</v>
      </c>
      <c r="E940" s="163">
        <v>29.28</v>
      </c>
      <c r="F940" s="163">
        <f t="shared" si="29"/>
        <v>0.2</v>
      </c>
    </row>
    <row r="941" spans="1:6" x14ac:dyDescent="0.25">
      <c r="A941" s="163" t="s">
        <v>2509</v>
      </c>
      <c r="B941" s="163" t="s">
        <v>2982</v>
      </c>
      <c r="C941" s="163" t="s">
        <v>4769</v>
      </c>
      <c r="D941" s="163">
        <f t="shared" si="28"/>
        <v>2</v>
      </c>
      <c r="E941" s="163">
        <v>14.64</v>
      </c>
      <c r="F941" s="163">
        <f t="shared" si="29"/>
        <v>0.1</v>
      </c>
    </row>
    <row r="942" spans="1:6" x14ac:dyDescent="0.25">
      <c r="A942" s="163" t="s">
        <v>2623</v>
      </c>
      <c r="B942" s="163" t="s">
        <v>2984</v>
      </c>
      <c r="C942" s="163" t="s">
        <v>4769</v>
      </c>
      <c r="D942" s="163">
        <f t="shared" si="28"/>
        <v>3</v>
      </c>
      <c r="E942" s="163">
        <v>21.96</v>
      </c>
      <c r="F942" s="163">
        <f t="shared" si="29"/>
        <v>0.15000000000000002</v>
      </c>
    </row>
    <row r="943" spans="1:6" x14ac:dyDescent="0.25">
      <c r="A943" s="163" t="s">
        <v>853</v>
      </c>
      <c r="B943" s="163" t="s">
        <v>2986</v>
      </c>
      <c r="C943" s="163" t="s">
        <v>4769</v>
      </c>
      <c r="D943" s="163">
        <f t="shared" si="28"/>
        <v>3</v>
      </c>
      <c r="E943" s="163">
        <v>21.96</v>
      </c>
      <c r="F943" s="163">
        <f t="shared" si="29"/>
        <v>0.15000000000000002</v>
      </c>
    </row>
    <row r="944" spans="1:6" x14ac:dyDescent="0.25">
      <c r="A944" s="163" t="s">
        <v>1931</v>
      </c>
      <c r="B944" s="163" t="s">
        <v>2988</v>
      </c>
      <c r="C944" s="163" t="s">
        <v>4769</v>
      </c>
      <c r="D944" s="163">
        <f t="shared" si="28"/>
        <v>35</v>
      </c>
      <c r="E944" s="163">
        <v>256.2</v>
      </c>
      <c r="F944" s="163">
        <f t="shared" si="29"/>
        <v>1.75</v>
      </c>
    </row>
    <row r="945" spans="1:6" x14ac:dyDescent="0.25">
      <c r="A945" s="163" t="s">
        <v>2239</v>
      </c>
      <c r="B945" s="163" t="s">
        <v>2992</v>
      </c>
      <c r="C945" s="163" t="s">
        <v>4769</v>
      </c>
      <c r="D945" s="163">
        <f t="shared" si="28"/>
        <v>2</v>
      </c>
      <c r="E945" s="163">
        <v>14.64</v>
      </c>
      <c r="F945" s="163">
        <f t="shared" si="29"/>
        <v>0.1</v>
      </c>
    </row>
    <row r="946" spans="1:6" x14ac:dyDescent="0.25">
      <c r="A946" s="163" t="s">
        <v>793</v>
      </c>
      <c r="B946" s="163" t="s">
        <v>2994</v>
      </c>
      <c r="C946" s="163" t="s">
        <v>4769</v>
      </c>
      <c r="D946" s="163">
        <f t="shared" si="28"/>
        <v>3</v>
      </c>
      <c r="E946" s="163">
        <v>21.96</v>
      </c>
      <c r="F946" s="163">
        <f t="shared" si="29"/>
        <v>0.15000000000000002</v>
      </c>
    </row>
    <row r="947" spans="1:6" x14ac:dyDescent="0.25">
      <c r="A947" s="163" t="s">
        <v>1797</v>
      </c>
      <c r="B947" s="163" t="s">
        <v>2996</v>
      </c>
      <c r="C947" s="163" t="s">
        <v>4769</v>
      </c>
      <c r="D947" s="163">
        <f t="shared" si="28"/>
        <v>1</v>
      </c>
      <c r="E947" s="163">
        <v>7.32</v>
      </c>
      <c r="F947" s="163">
        <f t="shared" si="29"/>
        <v>0.05</v>
      </c>
    </row>
    <row r="948" spans="1:6" x14ac:dyDescent="0.25">
      <c r="A948" s="163" t="s">
        <v>2673</v>
      </c>
      <c r="B948" s="163" t="s">
        <v>2998</v>
      </c>
      <c r="C948" s="163" t="s">
        <v>4769</v>
      </c>
      <c r="D948" s="163">
        <f t="shared" si="28"/>
        <v>2</v>
      </c>
      <c r="E948" s="163">
        <v>14.64</v>
      </c>
      <c r="F948" s="163">
        <f t="shared" si="29"/>
        <v>0.1</v>
      </c>
    </row>
    <row r="949" spans="1:6" x14ac:dyDescent="0.25">
      <c r="A949" s="163" t="s">
        <v>1893</v>
      </c>
      <c r="B949" s="163" t="s">
        <v>3000</v>
      </c>
      <c r="C949" s="163" t="s">
        <v>4769</v>
      </c>
      <c r="D949" s="163">
        <f t="shared" si="28"/>
        <v>3</v>
      </c>
      <c r="E949" s="163">
        <v>21.96</v>
      </c>
      <c r="F949" s="163">
        <f t="shared" si="29"/>
        <v>0.15000000000000002</v>
      </c>
    </row>
    <row r="950" spans="1:6" x14ac:dyDescent="0.25">
      <c r="A950" s="163" t="s">
        <v>2097</v>
      </c>
      <c r="B950" s="163" t="s">
        <v>3002</v>
      </c>
      <c r="C950" s="163" t="s">
        <v>4769</v>
      </c>
      <c r="D950" s="163">
        <f t="shared" si="28"/>
        <v>4</v>
      </c>
      <c r="E950" s="163">
        <v>29.28</v>
      </c>
      <c r="F950" s="163">
        <f t="shared" si="29"/>
        <v>0.2</v>
      </c>
    </row>
    <row r="951" spans="1:6" x14ac:dyDescent="0.25">
      <c r="A951" s="163" t="s">
        <v>2873</v>
      </c>
      <c r="B951" s="163" t="s">
        <v>3004</v>
      </c>
      <c r="C951" s="163" t="s">
        <v>4769</v>
      </c>
      <c r="D951" s="163">
        <f t="shared" si="28"/>
        <v>6</v>
      </c>
      <c r="E951" s="163">
        <v>43.92</v>
      </c>
      <c r="F951" s="163">
        <f t="shared" si="29"/>
        <v>0.30000000000000004</v>
      </c>
    </row>
    <row r="952" spans="1:6" x14ac:dyDescent="0.25">
      <c r="A952" s="163" t="s">
        <v>2733</v>
      </c>
      <c r="B952" s="163" t="s">
        <v>3006</v>
      </c>
      <c r="C952" s="163" t="s">
        <v>4769</v>
      </c>
      <c r="D952" s="163">
        <f t="shared" si="28"/>
        <v>2</v>
      </c>
      <c r="E952" s="163">
        <v>14.64</v>
      </c>
      <c r="F952" s="163">
        <f t="shared" si="29"/>
        <v>0.1</v>
      </c>
    </row>
    <row r="953" spans="1:6" x14ac:dyDescent="0.25">
      <c r="A953" s="163" t="s">
        <v>2121</v>
      </c>
      <c r="B953" s="163" t="s">
        <v>3008</v>
      </c>
      <c r="C953" s="163" t="s">
        <v>4769</v>
      </c>
      <c r="D953" s="163">
        <f t="shared" si="28"/>
        <v>45.999999999999993</v>
      </c>
      <c r="E953" s="163">
        <v>336.71999999999997</v>
      </c>
      <c r="F953" s="163">
        <f t="shared" si="29"/>
        <v>2.2999999999999998</v>
      </c>
    </row>
    <row r="954" spans="1:6" x14ac:dyDescent="0.25">
      <c r="A954" s="163" t="s">
        <v>1871</v>
      </c>
      <c r="B954" s="163" t="s">
        <v>3012</v>
      </c>
      <c r="C954" s="163" t="s">
        <v>4769</v>
      </c>
      <c r="D954" s="163">
        <f t="shared" si="28"/>
        <v>5</v>
      </c>
      <c r="E954" s="163">
        <v>36.6</v>
      </c>
      <c r="F954" s="163">
        <f t="shared" si="29"/>
        <v>0.25</v>
      </c>
    </row>
    <row r="955" spans="1:6" x14ac:dyDescent="0.25">
      <c r="A955" s="163" t="s">
        <v>1143</v>
      </c>
      <c r="B955" s="163" t="s">
        <v>3014</v>
      </c>
      <c r="C955" s="163" t="s">
        <v>4769</v>
      </c>
      <c r="D955" s="163">
        <f t="shared" si="28"/>
        <v>1</v>
      </c>
      <c r="E955" s="163">
        <v>7.32</v>
      </c>
      <c r="F955" s="163">
        <f t="shared" si="29"/>
        <v>0.05</v>
      </c>
    </row>
    <row r="956" spans="1:6" x14ac:dyDescent="0.25">
      <c r="A956" s="163" t="s">
        <v>2635</v>
      </c>
      <c r="B956" s="163" t="s">
        <v>3018</v>
      </c>
      <c r="C956" s="163" t="s">
        <v>4769</v>
      </c>
      <c r="D956" s="163">
        <f t="shared" si="28"/>
        <v>4</v>
      </c>
      <c r="E956" s="163">
        <v>29.28</v>
      </c>
      <c r="F956" s="163">
        <f t="shared" si="29"/>
        <v>0.2</v>
      </c>
    </row>
    <row r="957" spans="1:6" x14ac:dyDescent="0.25">
      <c r="A957" s="163" t="s">
        <v>2967</v>
      </c>
      <c r="B957" s="163" t="s">
        <v>3020</v>
      </c>
      <c r="C957" s="163" t="s">
        <v>4769</v>
      </c>
      <c r="D957" s="163">
        <f t="shared" si="28"/>
        <v>7</v>
      </c>
      <c r="E957" s="163">
        <v>51.24</v>
      </c>
      <c r="F957" s="163">
        <f t="shared" si="29"/>
        <v>0.35000000000000003</v>
      </c>
    </row>
    <row r="958" spans="1:6" x14ac:dyDescent="0.25">
      <c r="A958" s="163" t="s">
        <v>2741</v>
      </c>
      <c r="B958" s="163" t="s">
        <v>3024</v>
      </c>
      <c r="C958" s="163" t="s">
        <v>4769</v>
      </c>
      <c r="D958" s="163">
        <f t="shared" si="28"/>
        <v>1</v>
      </c>
      <c r="E958" s="163">
        <v>7.32</v>
      </c>
      <c r="F958" s="163">
        <f t="shared" si="29"/>
        <v>0.05</v>
      </c>
    </row>
    <row r="959" spans="1:6" x14ac:dyDescent="0.25">
      <c r="A959" s="163" t="s">
        <v>4795</v>
      </c>
      <c r="B959" s="163" t="s">
        <v>3026</v>
      </c>
      <c r="C959" s="163" t="s">
        <v>4769</v>
      </c>
      <c r="D959" s="163">
        <f t="shared" si="28"/>
        <v>6</v>
      </c>
      <c r="E959" s="163">
        <v>43.92</v>
      </c>
      <c r="F959" s="163">
        <f t="shared" si="29"/>
        <v>0.30000000000000004</v>
      </c>
    </row>
    <row r="960" spans="1:6" x14ac:dyDescent="0.25">
      <c r="A960" s="163" t="s">
        <v>4796</v>
      </c>
      <c r="B960" s="163" t="s">
        <v>3028</v>
      </c>
      <c r="C960" s="163" t="s">
        <v>4769</v>
      </c>
      <c r="D960" s="163">
        <f t="shared" si="28"/>
        <v>24</v>
      </c>
      <c r="E960" s="163">
        <v>175.68</v>
      </c>
      <c r="F960" s="163">
        <f t="shared" si="29"/>
        <v>1.2000000000000002</v>
      </c>
    </row>
    <row r="961" spans="1:6" x14ac:dyDescent="0.25">
      <c r="A961" s="163" t="s">
        <v>1961</v>
      </c>
      <c r="B961" s="163" t="s">
        <v>3030</v>
      </c>
      <c r="C961" s="163" t="s">
        <v>4769</v>
      </c>
      <c r="D961" s="163">
        <f t="shared" si="28"/>
        <v>2</v>
      </c>
      <c r="E961" s="163">
        <v>14.64</v>
      </c>
      <c r="F961" s="163">
        <f t="shared" si="29"/>
        <v>0.1</v>
      </c>
    </row>
    <row r="962" spans="1:6" x14ac:dyDescent="0.25">
      <c r="A962" s="163" t="s">
        <v>1737</v>
      </c>
      <c r="B962" s="163" t="s">
        <v>3034</v>
      </c>
      <c r="C962" s="163" t="s">
        <v>4769</v>
      </c>
      <c r="D962" s="163">
        <f t="shared" si="28"/>
        <v>1</v>
      </c>
      <c r="E962" s="163">
        <v>7.32</v>
      </c>
      <c r="F962" s="163">
        <f t="shared" si="29"/>
        <v>0.05</v>
      </c>
    </row>
    <row r="963" spans="1:6" x14ac:dyDescent="0.25">
      <c r="A963" s="163" t="s">
        <v>925</v>
      </c>
      <c r="B963" s="163" t="s">
        <v>3036</v>
      </c>
      <c r="C963" s="163" t="s">
        <v>4769</v>
      </c>
      <c r="D963" s="163">
        <f t="shared" si="28"/>
        <v>5</v>
      </c>
      <c r="E963" s="163">
        <v>36.6</v>
      </c>
      <c r="F963" s="163">
        <f t="shared" si="29"/>
        <v>0.25</v>
      </c>
    </row>
    <row r="964" spans="1:6" x14ac:dyDescent="0.25">
      <c r="A964" s="163" t="s">
        <v>2325</v>
      </c>
      <c r="B964" s="163" t="s">
        <v>3038</v>
      </c>
      <c r="C964" s="163" t="s">
        <v>4769</v>
      </c>
      <c r="D964" s="163">
        <f t="shared" si="28"/>
        <v>4</v>
      </c>
      <c r="E964" s="163">
        <v>29.28</v>
      </c>
      <c r="F964" s="163">
        <f t="shared" si="29"/>
        <v>0.2</v>
      </c>
    </row>
    <row r="965" spans="1:6" x14ac:dyDescent="0.25">
      <c r="A965" s="163" t="s">
        <v>877</v>
      </c>
      <c r="B965" s="163" t="s">
        <v>3040</v>
      </c>
      <c r="C965" s="163" t="s">
        <v>4769</v>
      </c>
      <c r="D965" s="163">
        <f t="shared" si="28"/>
        <v>7</v>
      </c>
      <c r="E965" s="163">
        <v>51.24</v>
      </c>
      <c r="F965" s="163">
        <f t="shared" si="29"/>
        <v>0.35000000000000003</v>
      </c>
    </row>
    <row r="966" spans="1:6" x14ac:dyDescent="0.25">
      <c r="A966" s="163" t="s">
        <v>2153</v>
      </c>
      <c r="B966" s="163" t="s">
        <v>3042</v>
      </c>
      <c r="C966" s="163" t="s">
        <v>4769</v>
      </c>
      <c r="D966" s="163">
        <f t="shared" ref="D966:D984" si="30">E966/7.32</f>
        <v>3</v>
      </c>
      <c r="E966" s="163">
        <v>21.96</v>
      </c>
      <c r="F966" s="163">
        <f t="shared" ref="F966:F984" si="31">D966*0.05</f>
        <v>0.15000000000000002</v>
      </c>
    </row>
    <row r="967" spans="1:6" x14ac:dyDescent="0.25">
      <c r="A967" s="163" t="s">
        <v>1695</v>
      </c>
      <c r="B967" s="163" t="s">
        <v>3044</v>
      </c>
      <c r="C967" s="163" t="s">
        <v>4769</v>
      </c>
      <c r="D967" s="163">
        <f t="shared" si="30"/>
        <v>6</v>
      </c>
      <c r="E967" s="163">
        <v>43.92</v>
      </c>
      <c r="F967" s="163">
        <f t="shared" si="31"/>
        <v>0.30000000000000004</v>
      </c>
    </row>
    <row r="968" spans="1:6" x14ac:dyDescent="0.25">
      <c r="A968" s="163" t="s">
        <v>961</v>
      </c>
      <c r="B968" s="163" t="s">
        <v>3048</v>
      </c>
      <c r="C968" s="163" t="s">
        <v>4769</v>
      </c>
      <c r="D968" s="163">
        <f t="shared" si="30"/>
        <v>2</v>
      </c>
      <c r="E968" s="163">
        <v>14.64</v>
      </c>
      <c r="F968" s="163">
        <f t="shared" si="31"/>
        <v>0.1</v>
      </c>
    </row>
    <row r="969" spans="1:6" x14ac:dyDescent="0.25">
      <c r="A969" s="163" t="s">
        <v>2697</v>
      </c>
      <c r="B969" s="163" t="s">
        <v>3050</v>
      </c>
      <c r="C969" s="163" t="s">
        <v>4769</v>
      </c>
      <c r="D969" s="163">
        <f t="shared" si="30"/>
        <v>3</v>
      </c>
      <c r="E969" s="163">
        <v>21.96</v>
      </c>
      <c r="F969" s="163">
        <f t="shared" si="31"/>
        <v>0.15000000000000002</v>
      </c>
    </row>
    <row r="970" spans="1:6" x14ac:dyDescent="0.25">
      <c r="A970" s="163" t="s">
        <v>2301</v>
      </c>
      <c r="B970" s="163" t="s">
        <v>3052</v>
      </c>
      <c r="C970" s="163" t="s">
        <v>4769</v>
      </c>
      <c r="D970" s="163">
        <f t="shared" si="30"/>
        <v>1</v>
      </c>
      <c r="E970" s="163">
        <v>7.32</v>
      </c>
      <c r="F970" s="163">
        <f t="shared" si="31"/>
        <v>0.05</v>
      </c>
    </row>
    <row r="971" spans="1:6" x14ac:dyDescent="0.25">
      <c r="A971" s="163" t="s">
        <v>2109</v>
      </c>
      <c r="B971" s="163" t="s">
        <v>3054</v>
      </c>
      <c r="C971" s="163" t="s">
        <v>4769</v>
      </c>
      <c r="D971" s="163">
        <f t="shared" si="30"/>
        <v>8.9999999999999982</v>
      </c>
      <c r="E971" s="163">
        <v>65.88</v>
      </c>
      <c r="F971" s="163">
        <f t="shared" si="31"/>
        <v>0.44999999999999996</v>
      </c>
    </row>
    <row r="972" spans="1:6" x14ac:dyDescent="0.25">
      <c r="A972" s="163" t="s">
        <v>1237</v>
      </c>
      <c r="B972" s="163" t="s">
        <v>3056</v>
      </c>
      <c r="C972" s="163" t="s">
        <v>4685</v>
      </c>
      <c r="D972" s="163">
        <f t="shared" si="30"/>
        <v>2</v>
      </c>
      <c r="E972" s="163">
        <v>14.64</v>
      </c>
      <c r="F972" s="163">
        <f t="shared" si="31"/>
        <v>0.1</v>
      </c>
    </row>
    <row r="973" spans="1:6" x14ac:dyDescent="0.25">
      <c r="A973" s="163" t="s">
        <v>1323</v>
      </c>
      <c r="B973" s="163" t="s">
        <v>3058</v>
      </c>
      <c r="C973" s="163" t="s">
        <v>4769</v>
      </c>
      <c r="D973" s="163">
        <f t="shared" si="30"/>
        <v>18.999999999999996</v>
      </c>
      <c r="E973" s="163">
        <v>139.07999999999998</v>
      </c>
      <c r="F973" s="163">
        <f t="shared" si="31"/>
        <v>0.94999999999999984</v>
      </c>
    </row>
    <row r="974" spans="1:6" x14ac:dyDescent="0.25">
      <c r="A974" s="163" t="s">
        <v>1197</v>
      </c>
      <c r="B974" s="163" t="s">
        <v>3062</v>
      </c>
      <c r="C974" s="163" t="s">
        <v>4769</v>
      </c>
      <c r="D974" s="163">
        <f t="shared" si="30"/>
        <v>4</v>
      </c>
      <c r="E974" s="163">
        <v>29.28</v>
      </c>
      <c r="F974" s="163">
        <f t="shared" si="31"/>
        <v>0.2</v>
      </c>
    </row>
    <row r="975" spans="1:6" x14ac:dyDescent="0.25">
      <c r="A975" s="163" t="s">
        <v>2297</v>
      </c>
      <c r="B975" s="163" t="s">
        <v>3064</v>
      </c>
      <c r="C975" s="163" t="s">
        <v>4769</v>
      </c>
      <c r="D975" s="163">
        <f t="shared" si="30"/>
        <v>3</v>
      </c>
      <c r="E975" s="163">
        <v>21.96</v>
      </c>
      <c r="F975" s="163">
        <f t="shared" si="31"/>
        <v>0.15000000000000002</v>
      </c>
    </row>
    <row r="976" spans="1:6" x14ac:dyDescent="0.25">
      <c r="A976" s="163" t="s">
        <v>2771</v>
      </c>
      <c r="B976" s="163" t="s">
        <v>3066</v>
      </c>
      <c r="C976" s="163" t="s">
        <v>4769</v>
      </c>
      <c r="D976" s="163">
        <f t="shared" si="30"/>
        <v>1</v>
      </c>
      <c r="E976" s="163">
        <v>7.32</v>
      </c>
      <c r="F976" s="163">
        <f t="shared" si="31"/>
        <v>0.05</v>
      </c>
    </row>
    <row r="977" spans="1:6" x14ac:dyDescent="0.25">
      <c r="A977" s="163" t="s">
        <v>2249</v>
      </c>
      <c r="B977" s="163" t="s">
        <v>3068</v>
      </c>
      <c r="C977" s="163" t="s">
        <v>4769</v>
      </c>
      <c r="D977" s="163">
        <f t="shared" si="30"/>
        <v>5</v>
      </c>
      <c r="E977" s="163">
        <v>36.6</v>
      </c>
      <c r="F977" s="163">
        <f t="shared" si="31"/>
        <v>0.25</v>
      </c>
    </row>
    <row r="978" spans="1:6" x14ac:dyDescent="0.25">
      <c r="A978" s="163" t="s">
        <v>2515</v>
      </c>
      <c r="B978" s="163" t="s">
        <v>3070</v>
      </c>
      <c r="C978" s="163" t="s">
        <v>4769</v>
      </c>
      <c r="D978" s="163">
        <f t="shared" si="30"/>
        <v>6</v>
      </c>
      <c r="E978" s="163">
        <v>43.92</v>
      </c>
      <c r="F978" s="163">
        <f t="shared" si="31"/>
        <v>0.30000000000000004</v>
      </c>
    </row>
    <row r="979" spans="1:6" x14ac:dyDescent="0.25">
      <c r="A979" s="163" t="s">
        <v>1677</v>
      </c>
      <c r="B979" s="163" t="s">
        <v>3072</v>
      </c>
      <c r="C979" s="163" t="s">
        <v>4769</v>
      </c>
      <c r="D979" s="163">
        <f t="shared" si="30"/>
        <v>6</v>
      </c>
      <c r="E979" s="163">
        <v>43.92</v>
      </c>
      <c r="F979" s="163">
        <f>D979*0.05</f>
        <v>0.30000000000000004</v>
      </c>
    </row>
    <row r="980" spans="1:6" x14ac:dyDescent="0.25">
      <c r="A980" s="163" t="s">
        <v>2083</v>
      </c>
      <c r="B980" s="163" t="s">
        <v>3074</v>
      </c>
      <c r="C980" s="163" t="s">
        <v>4769</v>
      </c>
      <c r="D980" s="163">
        <f t="shared" si="30"/>
        <v>1</v>
      </c>
      <c r="E980" s="163">
        <v>7.32</v>
      </c>
      <c r="F980" s="163">
        <f>D980*0.05</f>
        <v>0.05</v>
      </c>
    </row>
    <row r="981" spans="1:6" x14ac:dyDescent="0.25">
      <c r="A981" s="163" t="s">
        <v>2931</v>
      </c>
      <c r="B981" s="163" t="s">
        <v>3076</v>
      </c>
      <c r="C981" s="163" t="s">
        <v>4769</v>
      </c>
      <c r="D981" s="163">
        <f t="shared" si="30"/>
        <v>4</v>
      </c>
      <c r="E981" s="163">
        <v>29.28</v>
      </c>
      <c r="F981" s="163">
        <f t="shared" si="31"/>
        <v>0.2</v>
      </c>
    </row>
    <row r="982" spans="1:6" x14ac:dyDescent="0.25">
      <c r="A982" s="163" t="s">
        <v>1935</v>
      </c>
      <c r="B982" s="163" t="s">
        <v>3078</v>
      </c>
      <c r="C982" s="163" t="s">
        <v>4769</v>
      </c>
      <c r="D982" s="163">
        <f t="shared" si="30"/>
        <v>1</v>
      </c>
      <c r="E982" s="163">
        <v>7.32</v>
      </c>
      <c r="F982" s="163">
        <f t="shared" si="31"/>
        <v>0.05</v>
      </c>
    </row>
    <row r="983" spans="1:6" x14ac:dyDescent="0.25">
      <c r="A983" s="163" t="s">
        <v>2259</v>
      </c>
      <c r="B983" s="163" t="s">
        <v>3080</v>
      </c>
      <c r="C983" s="163" t="s">
        <v>4769</v>
      </c>
      <c r="D983" s="163">
        <f t="shared" si="30"/>
        <v>7</v>
      </c>
      <c r="E983" s="163">
        <v>51.24</v>
      </c>
      <c r="F983" s="163">
        <f t="shared" si="31"/>
        <v>0.35000000000000003</v>
      </c>
    </row>
    <row r="984" spans="1:6" x14ac:dyDescent="0.25">
      <c r="A984" s="163" t="s">
        <v>1313</v>
      </c>
      <c r="B984" s="163" t="s">
        <v>3082</v>
      </c>
      <c r="C984" s="163" t="s">
        <v>4769</v>
      </c>
      <c r="D984" s="163">
        <f t="shared" si="30"/>
        <v>2</v>
      </c>
      <c r="E984" s="163">
        <v>14.64</v>
      </c>
      <c r="F984" s="163">
        <f t="shared" si="31"/>
        <v>0.1</v>
      </c>
    </row>
    <row r="985" spans="1:6" x14ac:dyDescent="0.25">
      <c r="A985" s="305" t="s">
        <v>64</v>
      </c>
      <c r="B985" s="306"/>
      <c r="C985" s="306"/>
      <c r="D985" s="306"/>
      <c r="E985" s="307"/>
      <c r="F985" s="289">
        <f>SUM(F6:F984)</f>
        <v>379.80000000000064</v>
      </c>
    </row>
  </sheetData>
  <mergeCells count="3">
    <mergeCell ref="D1:F1"/>
    <mergeCell ref="A3:F3"/>
    <mergeCell ref="A985:E98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56198-825C-4B07-B0CF-03C84C2912C9}">
  <dimension ref="A1:H999"/>
  <sheetViews>
    <sheetView workbookViewId="0">
      <selection activeCell="D6" sqref="D6"/>
    </sheetView>
  </sheetViews>
  <sheetFormatPr defaultRowHeight="15" x14ac:dyDescent="0.25"/>
  <cols>
    <col min="1" max="1" width="31.140625" style="156" customWidth="1"/>
    <col min="2" max="2" width="31.85546875" style="156" customWidth="1"/>
    <col min="3" max="3" width="26.5703125" style="156" customWidth="1"/>
    <col min="4" max="4" width="13.42578125" style="156" customWidth="1"/>
    <col min="5" max="16384" width="9.140625" style="156"/>
  </cols>
  <sheetData>
    <row r="1" spans="1:8" ht="114" customHeight="1" x14ac:dyDescent="0.25">
      <c r="B1" s="309" t="s">
        <v>6117</v>
      </c>
      <c r="C1" s="309"/>
      <c r="D1" s="309"/>
      <c r="E1" s="157"/>
      <c r="F1" s="157"/>
    </row>
    <row r="2" spans="1:8" ht="11.25" customHeight="1" x14ac:dyDescent="0.25">
      <c r="B2" s="184"/>
      <c r="C2" s="184"/>
      <c r="D2" s="184"/>
      <c r="E2" s="157"/>
      <c r="F2" s="157"/>
    </row>
    <row r="3" spans="1:8" ht="78.75" customHeight="1" x14ac:dyDescent="0.25">
      <c r="A3" s="308" t="s">
        <v>6115</v>
      </c>
      <c r="B3" s="308"/>
      <c r="C3" s="308"/>
      <c r="D3" s="308"/>
      <c r="E3" s="192"/>
      <c r="F3" s="192"/>
      <c r="G3" s="192"/>
      <c r="H3" s="192"/>
    </row>
    <row r="5" spans="1:8" ht="60" x14ac:dyDescent="0.25">
      <c r="C5" s="283" t="s">
        <v>6109</v>
      </c>
      <c r="D5" s="279" t="s">
        <v>6110</v>
      </c>
    </row>
    <row r="6" spans="1:8" x14ac:dyDescent="0.25">
      <c r="C6" s="159">
        <v>7.32</v>
      </c>
      <c r="D6" s="159">
        <v>0.05</v>
      </c>
    </row>
    <row r="8" spans="1:8" s="182" customFormat="1" ht="45" x14ac:dyDescent="0.25">
      <c r="A8" s="284" t="s">
        <v>50</v>
      </c>
      <c r="B8" s="284" t="s">
        <v>6100</v>
      </c>
      <c r="C8" s="284" t="s">
        <v>4648</v>
      </c>
      <c r="D8" s="284" t="s">
        <v>6101</v>
      </c>
    </row>
    <row r="9" spans="1:8" x14ac:dyDescent="0.25">
      <c r="A9" s="282" t="s">
        <v>4844</v>
      </c>
      <c r="B9" s="159">
        <v>21.96</v>
      </c>
      <c r="C9" s="159">
        <f t="shared" ref="C9:C40" si="0">B9/$C$6</f>
        <v>3</v>
      </c>
      <c r="D9" s="159">
        <f>C9*$D$6</f>
        <v>0.15000000000000002</v>
      </c>
    </row>
    <row r="10" spans="1:8" x14ac:dyDescent="0.25">
      <c r="A10" s="282" t="s">
        <v>4845</v>
      </c>
      <c r="B10" s="159">
        <v>29.28</v>
      </c>
      <c r="C10" s="159">
        <f t="shared" si="0"/>
        <v>4</v>
      </c>
      <c r="D10" s="159">
        <f t="shared" ref="D10:D73" si="1">C10*$D$6</f>
        <v>0.2</v>
      </c>
    </row>
    <row r="11" spans="1:8" x14ac:dyDescent="0.25">
      <c r="A11" s="282" t="s">
        <v>4846</v>
      </c>
      <c r="B11" s="159">
        <v>21.96</v>
      </c>
      <c r="C11" s="159">
        <f t="shared" si="0"/>
        <v>3</v>
      </c>
      <c r="D11" s="159">
        <f t="shared" si="1"/>
        <v>0.15000000000000002</v>
      </c>
    </row>
    <row r="12" spans="1:8" x14ac:dyDescent="0.25">
      <c r="A12" s="282" t="s">
        <v>4848</v>
      </c>
      <c r="B12" s="159">
        <v>7.32</v>
      </c>
      <c r="C12" s="159">
        <f t="shared" si="0"/>
        <v>1</v>
      </c>
      <c r="D12" s="159">
        <f t="shared" si="1"/>
        <v>0.05</v>
      </c>
    </row>
    <row r="13" spans="1:8" x14ac:dyDescent="0.25">
      <c r="A13" s="282" t="s">
        <v>4849</v>
      </c>
      <c r="B13" s="159">
        <v>36.6</v>
      </c>
      <c r="C13" s="159">
        <f t="shared" si="0"/>
        <v>5</v>
      </c>
      <c r="D13" s="159">
        <f t="shared" si="1"/>
        <v>0.25</v>
      </c>
    </row>
    <row r="14" spans="1:8" x14ac:dyDescent="0.25">
      <c r="A14" s="282" t="s">
        <v>4850</v>
      </c>
      <c r="B14" s="159">
        <v>21.96</v>
      </c>
      <c r="C14" s="159">
        <f t="shared" si="0"/>
        <v>3</v>
      </c>
      <c r="D14" s="159">
        <f t="shared" si="1"/>
        <v>0.15000000000000002</v>
      </c>
    </row>
    <row r="15" spans="1:8" x14ac:dyDescent="0.25">
      <c r="A15" s="282" t="s">
        <v>4852</v>
      </c>
      <c r="B15" s="159">
        <v>73.2</v>
      </c>
      <c r="C15" s="159">
        <f t="shared" si="0"/>
        <v>10</v>
      </c>
      <c r="D15" s="159">
        <f t="shared" si="1"/>
        <v>0.5</v>
      </c>
    </row>
    <row r="16" spans="1:8" x14ac:dyDescent="0.25">
      <c r="A16" s="282" t="s">
        <v>4853</v>
      </c>
      <c r="B16" s="159">
        <v>65.88</v>
      </c>
      <c r="C16" s="159">
        <f t="shared" si="0"/>
        <v>8.9999999999999982</v>
      </c>
      <c r="D16" s="159">
        <f t="shared" si="1"/>
        <v>0.44999999999999996</v>
      </c>
    </row>
    <row r="17" spans="1:4" x14ac:dyDescent="0.25">
      <c r="A17" s="282" t="s">
        <v>4856</v>
      </c>
      <c r="B17" s="159">
        <v>36.6</v>
      </c>
      <c r="C17" s="159">
        <f t="shared" si="0"/>
        <v>5</v>
      </c>
      <c r="D17" s="159">
        <f t="shared" si="1"/>
        <v>0.25</v>
      </c>
    </row>
    <row r="18" spans="1:4" x14ac:dyDescent="0.25">
      <c r="A18" s="282" t="s">
        <v>4857</v>
      </c>
      <c r="B18" s="159">
        <v>36.6</v>
      </c>
      <c r="C18" s="159">
        <f t="shared" si="0"/>
        <v>5</v>
      </c>
      <c r="D18" s="159">
        <f t="shared" si="1"/>
        <v>0.25</v>
      </c>
    </row>
    <row r="19" spans="1:4" x14ac:dyDescent="0.25">
      <c r="A19" s="282" t="s">
        <v>4858</v>
      </c>
      <c r="B19" s="159">
        <v>7.32</v>
      </c>
      <c r="C19" s="159">
        <f t="shared" si="0"/>
        <v>1</v>
      </c>
      <c r="D19" s="159">
        <f t="shared" si="1"/>
        <v>0.05</v>
      </c>
    </row>
    <row r="20" spans="1:4" x14ac:dyDescent="0.25">
      <c r="A20" s="282" t="s">
        <v>4859</v>
      </c>
      <c r="B20" s="159">
        <v>51.24</v>
      </c>
      <c r="C20" s="159">
        <f t="shared" si="0"/>
        <v>7</v>
      </c>
      <c r="D20" s="159">
        <f t="shared" si="1"/>
        <v>0.35000000000000003</v>
      </c>
    </row>
    <row r="21" spans="1:4" x14ac:dyDescent="0.25">
      <c r="A21" s="282" t="s">
        <v>4860</v>
      </c>
      <c r="B21" s="159">
        <v>14.64</v>
      </c>
      <c r="C21" s="159">
        <f t="shared" si="0"/>
        <v>2</v>
      </c>
      <c r="D21" s="159">
        <f t="shared" si="1"/>
        <v>0.1</v>
      </c>
    </row>
    <row r="22" spans="1:4" x14ac:dyDescent="0.25">
      <c r="A22" s="282" t="s">
        <v>4861</v>
      </c>
      <c r="B22" s="159">
        <v>7.32</v>
      </c>
      <c r="C22" s="159">
        <f t="shared" si="0"/>
        <v>1</v>
      </c>
      <c r="D22" s="159">
        <f t="shared" si="1"/>
        <v>0.05</v>
      </c>
    </row>
    <row r="23" spans="1:4" x14ac:dyDescent="0.25">
      <c r="A23" s="282" t="s">
        <v>4863</v>
      </c>
      <c r="B23" s="159">
        <v>7.32</v>
      </c>
      <c r="C23" s="159">
        <f t="shared" si="0"/>
        <v>1</v>
      </c>
      <c r="D23" s="159">
        <f t="shared" si="1"/>
        <v>0.05</v>
      </c>
    </row>
    <row r="24" spans="1:4" x14ac:dyDescent="0.25">
      <c r="A24" s="282" t="s">
        <v>4864</v>
      </c>
      <c r="B24" s="159">
        <v>43.92</v>
      </c>
      <c r="C24" s="159">
        <f t="shared" si="0"/>
        <v>6</v>
      </c>
      <c r="D24" s="159">
        <f t="shared" si="1"/>
        <v>0.30000000000000004</v>
      </c>
    </row>
    <row r="25" spans="1:4" x14ac:dyDescent="0.25">
      <c r="A25" s="282" t="s">
        <v>4865</v>
      </c>
      <c r="B25" s="159">
        <v>7.32</v>
      </c>
      <c r="C25" s="159">
        <f t="shared" si="0"/>
        <v>1</v>
      </c>
      <c r="D25" s="159">
        <f t="shared" si="1"/>
        <v>0.05</v>
      </c>
    </row>
    <row r="26" spans="1:4" x14ac:dyDescent="0.25">
      <c r="A26" s="282" t="s">
        <v>4866</v>
      </c>
      <c r="B26" s="159">
        <v>21.96</v>
      </c>
      <c r="C26" s="159">
        <f t="shared" si="0"/>
        <v>3</v>
      </c>
      <c r="D26" s="159">
        <f t="shared" si="1"/>
        <v>0.15000000000000002</v>
      </c>
    </row>
    <row r="27" spans="1:4" x14ac:dyDescent="0.25">
      <c r="A27" s="282" t="s">
        <v>4867</v>
      </c>
      <c r="B27" s="159">
        <v>29.28</v>
      </c>
      <c r="C27" s="159">
        <f t="shared" si="0"/>
        <v>4</v>
      </c>
      <c r="D27" s="159">
        <f t="shared" si="1"/>
        <v>0.2</v>
      </c>
    </row>
    <row r="28" spans="1:4" x14ac:dyDescent="0.25">
      <c r="A28" s="282" t="s">
        <v>4868</v>
      </c>
      <c r="B28" s="159">
        <v>51.24</v>
      </c>
      <c r="C28" s="159">
        <f t="shared" si="0"/>
        <v>7</v>
      </c>
      <c r="D28" s="159">
        <f t="shared" si="1"/>
        <v>0.35000000000000003</v>
      </c>
    </row>
    <row r="29" spans="1:4" x14ac:dyDescent="0.25">
      <c r="A29" s="282" t="s">
        <v>4869</v>
      </c>
      <c r="B29" s="159">
        <v>21.96</v>
      </c>
      <c r="C29" s="159">
        <f t="shared" si="0"/>
        <v>3</v>
      </c>
      <c r="D29" s="159">
        <f t="shared" si="1"/>
        <v>0.15000000000000002</v>
      </c>
    </row>
    <row r="30" spans="1:4" x14ac:dyDescent="0.25">
      <c r="A30" s="282" t="s">
        <v>4870</v>
      </c>
      <c r="B30" s="159">
        <v>21.96</v>
      </c>
      <c r="C30" s="159">
        <f t="shared" si="0"/>
        <v>3</v>
      </c>
      <c r="D30" s="159">
        <f t="shared" si="1"/>
        <v>0.15000000000000002</v>
      </c>
    </row>
    <row r="31" spans="1:4" x14ac:dyDescent="0.25">
      <c r="A31" s="282" t="s">
        <v>4871</v>
      </c>
      <c r="B31" s="159">
        <v>7.32</v>
      </c>
      <c r="C31" s="159">
        <f t="shared" si="0"/>
        <v>1</v>
      </c>
      <c r="D31" s="159">
        <f t="shared" si="1"/>
        <v>0.05</v>
      </c>
    </row>
    <row r="32" spans="1:4" x14ac:dyDescent="0.25">
      <c r="A32" s="282" t="s">
        <v>4872</v>
      </c>
      <c r="B32" s="159">
        <v>7.32</v>
      </c>
      <c r="C32" s="159">
        <f t="shared" si="0"/>
        <v>1</v>
      </c>
      <c r="D32" s="159">
        <f t="shared" si="1"/>
        <v>0.05</v>
      </c>
    </row>
    <row r="33" spans="1:4" x14ac:dyDescent="0.25">
      <c r="A33" s="282" t="s">
        <v>4873</v>
      </c>
      <c r="B33" s="159">
        <v>146.39999999999998</v>
      </c>
      <c r="C33" s="159">
        <f t="shared" si="0"/>
        <v>19.999999999999996</v>
      </c>
      <c r="D33" s="159">
        <f t="shared" si="1"/>
        <v>0.99999999999999989</v>
      </c>
    </row>
    <row r="34" spans="1:4" x14ac:dyDescent="0.25">
      <c r="A34" s="282" t="s">
        <v>4874</v>
      </c>
      <c r="B34" s="159">
        <v>300.12</v>
      </c>
      <c r="C34" s="159">
        <f t="shared" si="0"/>
        <v>41</v>
      </c>
      <c r="D34" s="159">
        <f t="shared" si="1"/>
        <v>2.0500000000000003</v>
      </c>
    </row>
    <row r="35" spans="1:4" x14ac:dyDescent="0.25">
      <c r="A35" s="282" t="s">
        <v>4875</v>
      </c>
      <c r="B35" s="159">
        <v>7.32</v>
      </c>
      <c r="C35" s="159">
        <f t="shared" si="0"/>
        <v>1</v>
      </c>
      <c r="D35" s="159">
        <f t="shared" si="1"/>
        <v>0.05</v>
      </c>
    </row>
    <row r="36" spans="1:4" x14ac:dyDescent="0.25">
      <c r="A36" s="282" t="s">
        <v>4876</v>
      </c>
      <c r="B36" s="159">
        <v>29.28</v>
      </c>
      <c r="C36" s="159">
        <f t="shared" si="0"/>
        <v>4</v>
      </c>
      <c r="D36" s="159">
        <f t="shared" si="1"/>
        <v>0.2</v>
      </c>
    </row>
    <row r="37" spans="1:4" x14ac:dyDescent="0.25">
      <c r="A37" s="282" t="s">
        <v>4877</v>
      </c>
      <c r="B37" s="159">
        <v>29.28</v>
      </c>
      <c r="C37" s="159">
        <f t="shared" si="0"/>
        <v>4</v>
      </c>
      <c r="D37" s="159">
        <f t="shared" si="1"/>
        <v>0.2</v>
      </c>
    </row>
    <row r="38" spans="1:4" x14ac:dyDescent="0.25">
      <c r="A38" s="282" t="s">
        <v>4878</v>
      </c>
      <c r="B38" s="159">
        <v>14.64</v>
      </c>
      <c r="C38" s="159">
        <f t="shared" si="0"/>
        <v>2</v>
      </c>
      <c r="D38" s="159">
        <f t="shared" si="1"/>
        <v>0.1</v>
      </c>
    </row>
    <row r="39" spans="1:4" x14ac:dyDescent="0.25">
      <c r="A39" s="282" t="s">
        <v>4880</v>
      </c>
      <c r="B39" s="159">
        <v>51.24</v>
      </c>
      <c r="C39" s="159">
        <f t="shared" si="0"/>
        <v>7</v>
      </c>
      <c r="D39" s="159">
        <f t="shared" si="1"/>
        <v>0.35000000000000003</v>
      </c>
    </row>
    <row r="40" spans="1:4" x14ac:dyDescent="0.25">
      <c r="A40" s="282" t="s">
        <v>4881</v>
      </c>
      <c r="B40" s="159">
        <v>131.76</v>
      </c>
      <c r="C40" s="159">
        <f t="shared" si="0"/>
        <v>17.999999999999996</v>
      </c>
      <c r="D40" s="159">
        <f t="shared" si="1"/>
        <v>0.89999999999999991</v>
      </c>
    </row>
    <row r="41" spans="1:4" x14ac:dyDescent="0.25">
      <c r="A41" s="282" t="s">
        <v>4882</v>
      </c>
      <c r="B41" s="159">
        <v>14.64</v>
      </c>
      <c r="C41" s="159">
        <f t="shared" ref="C41:C72" si="2">B41/$C$6</f>
        <v>2</v>
      </c>
      <c r="D41" s="159">
        <f t="shared" si="1"/>
        <v>0.1</v>
      </c>
    </row>
    <row r="42" spans="1:4" x14ac:dyDescent="0.25">
      <c r="A42" s="282" t="s">
        <v>4884</v>
      </c>
      <c r="B42" s="159">
        <v>161.04000000000002</v>
      </c>
      <c r="C42" s="159">
        <f t="shared" si="2"/>
        <v>22.000000000000004</v>
      </c>
      <c r="D42" s="159">
        <f t="shared" si="1"/>
        <v>1.1000000000000003</v>
      </c>
    </row>
    <row r="43" spans="1:4" x14ac:dyDescent="0.25">
      <c r="A43" s="282" t="s">
        <v>4885</v>
      </c>
      <c r="B43" s="159">
        <v>65.88</v>
      </c>
      <c r="C43" s="159">
        <f t="shared" si="2"/>
        <v>8.9999999999999982</v>
      </c>
      <c r="D43" s="159">
        <f t="shared" si="1"/>
        <v>0.44999999999999996</v>
      </c>
    </row>
    <row r="44" spans="1:4" x14ac:dyDescent="0.25">
      <c r="A44" s="282" t="s">
        <v>4886</v>
      </c>
      <c r="B44" s="159">
        <v>73.2</v>
      </c>
      <c r="C44" s="159">
        <f t="shared" si="2"/>
        <v>10</v>
      </c>
      <c r="D44" s="159">
        <f t="shared" si="1"/>
        <v>0.5</v>
      </c>
    </row>
    <row r="45" spans="1:4" x14ac:dyDescent="0.25">
      <c r="A45" s="282" t="s">
        <v>4888</v>
      </c>
      <c r="B45" s="159">
        <v>7.32</v>
      </c>
      <c r="C45" s="159">
        <f t="shared" si="2"/>
        <v>1</v>
      </c>
      <c r="D45" s="159">
        <f t="shared" si="1"/>
        <v>0.05</v>
      </c>
    </row>
    <row r="46" spans="1:4" x14ac:dyDescent="0.25">
      <c r="A46" s="282" t="s">
        <v>4890</v>
      </c>
      <c r="B46" s="159">
        <v>14.64</v>
      </c>
      <c r="C46" s="159">
        <f t="shared" si="2"/>
        <v>2</v>
      </c>
      <c r="D46" s="159">
        <f t="shared" si="1"/>
        <v>0.1</v>
      </c>
    </row>
    <row r="47" spans="1:4" x14ac:dyDescent="0.25">
      <c r="A47" s="282" t="s">
        <v>4892</v>
      </c>
      <c r="B47" s="159">
        <v>36.6</v>
      </c>
      <c r="C47" s="159">
        <f t="shared" si="2"/>
        <v>5</v>
      </c>
      <c r="D47" s="159">
        <f t="shared" si="1"/>
        <v>0.25</v>
      </c>
    </row>
    <row r="48" spans="1:4" x14ac:dyDescent="0.25">
      <c r="A48" s="282" t="s">
        <v>4893</v>
      </c>
      <c r="B48" s="159">
        <v>36.6</v>
      </c>
      <c r="C48" s="159">
        <f t="shared" si="2"/>
        <v>5</v>
      </c>
      <c r="D48" s="159">
        <f t="shared" si="1"/>
        <v>0.25</v>
      </c>
    </row>
    <row r="49" spans="1:4" x14ac:dyDescent="0.25">
      <c r="A49" s="282" t="s">
        <v>4895</v>
      </c>
      <c r="B49" s="159">
        <v>7.32</v>
      </c>
      <c r="C49" s="159">
        <f t="shared" si="2"/>
        <v>1</v>
      </c>
      <c r="D49" s="159">
        <f t="shared" si="1"/>
        <v>0.05</v>
      </c>
    </row>
    <row r="50" spans="1:4" x14ac:dyDescent="0.25">
      <c r="A50" s="282" t="s">
        <v>4896</v>
      </c>
      <c r="B50" s="159">
        <v>80.52</v>
      </c>
      <c r="C50" s="159">
        <f t="shared" si="2"/>
        <v>10.999999999999998</v>
      </c>
      <c r="D50" s="159">
        <f t="shared" si="1"/>
        <v>0.54999999999999993</v>
      </c>
    </row>
    <row r="51" spans="1:4" x14ac:dyDescent="0.25">
      <c r="A51" s="282" t="s">
        <v>6098</v>
      </c>
      <c r="B51" s="159">
        <v>0</v>
      </c>
      <c r="C51" s="159">
        <f t="shared" si="2"/>
        <v>0</v>
      </c>
      <c r="D51" s="159">
        <f t="shared" si="1"/>
        <v>0</v>
      </c>
    </row>
    <row r="52" spans="1:4" x14ac:dyDescent="0.25">
      <c r="A52" s="282" t="s">
        <v>4897</v>
      </c>
      <c r="B52" s="159">
        <v>51.24</v>
      </c>
      <c r="C52" s="159">
        <f t="shared" si="2"/>
        <v>7</v>
      </c>
      <c r="D52" s="159">
        <f t="shared" si="1"/>
        <v>0.35000000000000003</v>
      </c>
    </row>
    <row r="53" spans="1:4" x14ac:dyDescent="0.25">
      <c r="A53" s="282" t="s">
        <v>4898</v>
      </c>
      <c r="B53" s="159">
        <v>87.84</v>
      </c>
      <c r="C53" s="159">
        <f t="shared" si="2"/>
        <v>12</v>
      </c>
      <c r="D53" s="159">
        <f t="shared" si="1"/>
        <v>0.60000000000000009</v>
      </c>
    </row>
    <row r="54" spans="1:4" x14ac:dyDescent="0.25">
      <c r="A54" s="282" t="s">
        <v>4899</v>
      </c>
      <c r="B54" s="159">
        <v>21.96</v>
      </c>
      <c r="C54" s="159">
        <f t="shared" si="2"/>
        <v>3</v>
      </c>
      <c r="D54" s="159">
        <f t="shared" si="1"/>
        <v>0.15000000000000002</v>
      </c>
    </row>
    <row r="55" spans="1:4" x14ac:dyDescent="0.25">
      <c r="A55" s="282" t="s">
        <v>4900</v>
      </c>
      <c r="B55" s="159">
        <v>51.24</v>
      </c>
      <c r="C55" s="159">
        <f t="shared" si="2"/>
        <v>7</v>
      </c>
      <c r="D55" s="159">
        <f t="shared" si="1"/>
        <v>0.35000000000000003</v>
      </c>
    </row>
    <row r="56" spans="1:4" x14ac:dyDescent="0.25">
      <c r="A56" s="282" t="s">
        <v>4901</v>
      </c>
      <c r="B56" s="159">
        <v>7.32</v>
      </c>
      <c r="C56" s="159">
        <f t="shared" si="2"/>
        <v>1</v>
      </c>
      <c r="D56" s="159">
        <f t="shared" si="1"/>
        <v>0.05</v>
      </c>
    </row>
    <row r="57" spans="1:4" x14ac:dyDescent="0.25">
      <c r="A57" s="282" t="s">
        <v>4902</v>
      </c>
      <c r="B57" s="159">
        <v>7.32</v>
      </c>
      <c r="C57" s="159">
        <f t="shared" si="2"/>
        <v>1</v>
      </c>
      <c r="D57" s="159">
        <f t="shared" si="1"/>
        <v>0.05</v>
      </c>
    </row>
    <row r="58" spans="1:4" x14ac:dyDescent="0.25">
      <c r="A58" s="282" t="s">
        <v>4903</v>
      </c>
      <c r="B58" s="159">
        <v>14.64</v>
      </c>
      <c r="C58" s="159">
        <f t="shared" si="2"/>
        <v>2</v>
      </c>
      <c r="D58" s="159">
        <f t="shared" si="1"/>
        <v>0.1</v>
      </c>
    </row>
    <row r="59" spans="1:4" x14ac:dyDescent="0.25">
      <c r="A59" s="282" t="s">
        <v>4904</v>
      </c>
      <c r="B59" s="159">
        <v>21.96</v>
      </c>
      <c r="C59" s="159">
        <f t="shared" si="2"/>
        <v>3</v>
      </c>
      <c r="D59" s="159">
        <f t="shared" si="1"/>
        <v>0.15000000000000002</v>
      </c>
    </row>
    <row r="60" spans="1:4" x14ac:dyDescent="0.25">
      <c r="A60" s="282" t="s">
        <v>4905</v>
      </c>
      <c r="B60" s="159">
        <v>58.56</v>
      </c>
      <c r="C60" s="159">
        <f t="shared" si="2"/>
        <v>8</v>
      </c>
      <c r="D60" s="159">
        <f t="shared" si="1"/>
        <v>0.4</v>
      </c>
    </row>
    <row r="61" spans="1:4" x14ac:dyDescent="0.25">
      <c r="A61" s="282" t="s">
        <v>4906</v>
      </c>
      <c r="B61" s="159">
        <v>87.84</v>
      </c>
      <c r="C61" s="159">
        <f t="shared" si="2"/>
        <v>12</v>
      </c>
      <c r="D61" s="159">
        <f t="shared" si="1"/>
        <v>0.60000000000000009</v>
      </c>
    </row>
    <row r="62" spans="1:4" x14ac:dyDescent="0.25">
      <c r="A62" s="282" t="s">
        <v>4907</v>
      </c>
      <c r="B62" s="159">
        <v>21.96</v>
      </c>
      <c r="C62" s="159">
        <f t="shared" si="2"/>
        <v>3</v>
      </c>
      <c r="D62" s="159">
        <f t="shared" si="1"/>
        <v>0.15000000000000002</v>
      </c>
    </row>
    <row r="63" spans="1:4" x14ac:dyDescent="0.25">
      <c r="A63" s="282" t="s">
        <v>4909</v>
      </c>
      <c r="B63" s="159">
        <v>65.88</v>
      </c>
      <c r="C63" s="159">
        <f t="shared" si="2"/>
        <v>8.9999999999999982</v>
      </c>
      <c r="D63" s="159">
        <f t="shared" si="1"/>
        <v>0.44999999999999996</v>
      </c>
    </row>
    <row r="64" spans="1:4" x14ac:dyDescent="0.25">
      <c r="A64" s="282" t="s">
        <v>4910</v>
      </c>
      <c r="B64" s="159">
        <v>65.88</v>
      </c>
      <c r="C64" s="159">
        <f t="shared" si="2"/>
        <v>8.9999999999999982</v>
      </c>
      <c r="D64" s="159">
        <f t="shared" si="1"/>
        <v>0.44999999999999996</v>
      </c>
    </row>
    <row r="65" spans="1:4" x14ac:dyDescent="0.25">
      <c r="A65" s="282" t="s">
        <v>4911</v>
      </c>
      <c r="B65" s="159">
        <v>21.96</v>
      </c>
      <c r="C65" s="159">
        <f t="shared" si="2"/>
        <v>3</v>
      </c>
      <c r="D65" s="159">
        <f t="shared" si="1"/>
        <v>0.15000000000000002</v>
      </c>
    </row>
    <row r="66" spans="1:4" x14ac:dyDescent="0.25">
      <c r="A66" s="282" t="s">
        <v>4913</v>
      </c>
      <c r="B66" s="159">
        <v>29.28</v>
      </c>
      <c r="C66" s="159">
        <f t="shared" si="2"/>
        <v>4</v>
      </c>
      <c r="D66" s="159">
        <f t="shared" si="1"/>
        <v>0.2</v>
      </c>
    </row>
    <row r="67" spans="1:4" x14ac:dyDescent="0.25">
      <c r="A67" s="282" t="s">
        <v>4915</v>
      </c>
      <c r="B67" s="159">
        <v>14.64</v>
      </c>
      <c r="C67" s="159">
        <f t="shared" si="2"/>
        <v>2</v>
      </c>
      <c r="D67" s="159">
        <f t="shared" si="1"/>
        <v>0.1</v>
      </c>
    </row>
    <row r="68" spans="1:4" x14ac:dyDescent="0.25">
      <c r="A68" s="282" t="s">
        <v>4916</v>
      </c>
      <c r="B68" s="159">
        <v>14.64</v>
      </c>
      <c r="C68" s="159">
        <f t="shared" si="2"/>
        <v>2</v>
      </c>
      <c r="D68" s="159">
        <f t="shared" si="1"/>
        <v>0.1</v>
      </c>
    </row>
    <row r="69" spans="1:4" x14ac:dyDescent="0.25">
      <c r="A69" s="282" t="s">
        <v>4917</v>
      </c>
      <c r="B69" s="159">
        <v>14.64</v>
      </c>
      <c r="C69" s="159">
        <f t="shared" si="2"/>
        <v>2</v>
      </c>
      <c r="D69" s="159">
        <f t="shared" si="1"/>
        <v>0.1</v>
      </c>
    </row>
    <row r="70" spans="1:4" x14ac:dyDescent="0.25">
      <c r="A70" s="282" t="s">
        <v>4919</v>
      </c>
      <c r="B70" s="159">
        <v>139.08000000000001</v>
      </c>
      <c r="C70" s="159">
        <f t="shared" si="2"/>
        <v>19</v>
      </c>
      <c r="D70" s="159">
        <f t="shared" si="1"/>
        <v>0.95000000000000007</v>
      </c>
    </row>
    <row r="71" spans="1:4" x14ac:dyDescent="0.25">
      <c r="A71" s="282" t="s">
        <v>4920</v>
      </c>
      <c r="B71" s="159">
        <v>14.64</v>
      </c>
      <c r="C71" s="159">
        <f t="shared" si="2"/>
        <v>2</v>
      </c>
      <c r="D71" s="159">
        <f t="shared" si="1"/>
        <v>0.1</v>
      </c>
    </row>
    <row r="72" spans="1:4" x14ac:dyDescent="0.25">
      <c r="A72" s="282" t="s">
        <v>4921</v>
      </c>
      <c r="B72" s="159">
        <v>36.6</v>
      </c>
      <c r="C72" s="159">
        <f t="shared" si="2"/>
        <v>5</v>
      </c>
      <c r="D72" s="159">
        <f t="shared" si="1"/>
        <v>0.25</v>
      </c>
    </row>
    <row r="73" spans="1:4" x14ac:dyDescent="0.25">
      <c r="A73" s="282" t="s">
        <v>4922</v>
      </c>
      <c r="B73" s="159">
        <v>36.6</v>
      </c>
      <c r="C73" s="159">
        <f t="shared" ref="C73" si="3">B73/$C$6</f>
        <v>5</v>
      </c>
      <c r="D73" s="159">
        <f t="shared" si="1"/>
        <v>0.25</v>
      </c>
    </row>
    <row r="74" spans="1:4" x14ac:dyDescent="0.25">
      <c r="A74" s="282" t="s">
        <v>4923</v>
      </c>
      <c r="B74" s="159">
        <v>14.64</v>
      </c>
      <c r="C74" s="159">
        <f t="shared" ref="C74:C137" si="4">B74/$C$6</f>
        <v>2</v>
      </c>
      <c r="D74" s="159">
        <f t="shared" ref="D74:D137" si="5">C74*$D$6</f>
        <v>0.1</v>
      </c>
    </row>
    <row r="75" spans="1:4" x14ac:dyDescent="0.25">
      <c r="A75" s="282" t="s">
        <v>4924</v>
      </c>
      <c r="B75" s="159">
        <v>65.88</v>
      </c>
      <c r="C75" s="159">
        <f t="shared" si="4"/>
        <v>8.9999999999999982</v>
      </c>
      <c r="D75" s="159">
        <f t="shared" si="5"/>
        <v>0.44999999999999996</v>
      </c>
    </row>
    <row r="76" spans="1:4" x14ac:dyDescent="0.25">
      <c r="A76" s="282" t="s">
        <v>4925</v>
      </c>
      <c r="B76" s="159">
        <v>36.6</v>
      </c>
      <c r="C76" s="159">
        <f t="shared" si="4"/>
        <v>5</v>
      </c>
      <c r="D76" s="159">
        <f t="shared" si="5"/>
        <v>0.25</v>
      </c>
    </row>
    <row r="77" spans="1:4" x14ac:dyDescent="0.25">
      <c r="A77" s="282" t="s">
        <v>4926</v>
      </c>
      <c r="B77" s="159">
        <v>21.96</v>
      </c>
      <c r="C77" s="159">
        <f t="shared" si="4"/>
        <v>3</v>
      </c>
      <c r="D77" s="159">
        <f t="shared" si="5"/>
        <v>0.15000000000000002</v>
      </c>
    </row>
    <row r="78" spans="1:4" x14ac:dyDescent="0.25">
      <c r="A78" s="282" t="s">
        <v>4929</v>
      </c>
      <c r="B78" s="159">
        <v>7.32</v>
      </c>
      <c r="C78" s="159">
        <f t="shared" si="4"/>
        <v>1</v>
      </c>
      <c r="D78" s="159">
        <f t="shared" si="5"/>
        <v>0.05</v>
      </c>
    </row>
    <row r="79" spans="1:4" x14ac:dyDescent="0.25">
      <c r="A79" s="282" t="s">
        <v>4930</v>
      </c>
      <c r="B79" s="159">
        <v>14.64</v>
      </c>
      <c r="C79" s="159">
        <f t="shared" si="4"/>
        <v>2</v>
      </c>
      <c r="D79" s="159">
        <f t="shared" si="5"/>
        <v>0.1</v>
      </c>
    </row>
    <row r="80" spans="1:4" x14ac:dyDescent="0.25">
      <c r="A80" s="282" t="s">
        <v>4931</v>
      </c>
      <c r="B80" s="159">
        <v>51.24</v>
      </c>
      <c r="C80" s="159">
        <f t="shared" si="4"/>
        <v>7</v>
      </c>
      <c r="D80" s="159">
        <f t="shared" si="5"/>
        <v>0.35000000000000003</v>
      </c>
    </row>
    <row r="81" spans="1:4" x14ac:dyDescent="0.25">
      <c r="A81" s="282" t="s">
        <v>4932</v>
      </c>
      <c r="B81" s="159">
        <v>29.28</v>
      </c>
      <c r="C81" s="159">
        <f t="shared" si="4"/>
        <v>4</v>
      </c>
      <c r="D81" s="159">
        <f t="shared" si="5"/>
        <v>0.2</v>
      </c>
    </row>
    <row r="82" spans="1:4" x14ac:dyDescent="0.25">
      <c r="A82" s="282" t="s">
        <v>4933</v>
      </c>
      <c r="B82" s="159">
        <v>29.28</v>
      </c>
      <c r="C82" s="159">
        <f t="shared" si="4"/>
        <v>4</v>
      </c>
      <c r="D82" s="159">
        <f t="shared" si="5"/>
        <v>0.2</v>
      </c>
    </row>
    <row r="83" spans="1:4" x14ac:dyDescent="0.25">
      <c r="A83" s="282" t="s">
        <v>4934</v>
      </c>
      <c r="B83" s="159">
        <v>87.84</v>
      </c>
      <c r="C83" s="159">
        <f t="shared" si="4"/>
        <v>12</v>
      </c>
      <c r="D83" s="159">
        <f t="shared" si="5"/>
        <v>0.60000000000000009</v>
      </c>
    </row>
    <row r="84" spans="1:4" x14ac:dyDescent="0.25">
      <c r="A84" s="282" t="s">
        <v>4935</v>
      </c>
      <c r="B84" s="159">
        <v>7.32</v>
      </c>
      <c r="C84" s="159">
        <f t="shared" si="4"/>
        <v>1</v>
      </c>
      <c r="D84" s="159">
        <f t="shared" si="5"/>
        <v>0.05</v>
      </c>
    </row>
    <row r="85" spans="1:4" x14ac:dyDescent="0.25">
      <c r="A85" s="282" t="s">
        <v>4936</v>
      </c>
      <c r="B85" s="159">
        <v>58.56</v>
      </c>
      <c r="C85" s="159">
        <f t="shared" si="4"/>
        <v>8</v>
      </c>
      <c r="D85" s="159">
        <f t="shared" si="5"/>
        <v>0.4</v>
      </c>
    </row>
    <row r="86" spans="1:4" x14ac:dyDescent="0.25">
      <c r="A86" s="282" t="s">
        <v>4938</v>
      </c>
      <c r="B86" s="159">
        <v>7.32</v>
      </c>
      <c r="C86" s="159">
        <f t="shared" si="4"/>
        <v>1</v>
      </c>
      <c r="D86" s="159">
        <f t="shared" si="5"/>
        <v>0.05</v>
      </c>
    </row>
    <row r="87" spans="1:4" x14ac:dyDescent="0.25">
      <c r="A87" s="282" t="s">
        <v>4939</v>
      </c>
      <c r="B87" s="159">
        <v>14.64</v>
      </c>
      <c r="C87" s="159">
        <f t="shared" si="4"/>
        <v>2</v>
      </c>
      <c r="D87" s="159">
        <f t="shared" si="5"/>
        <v>0.1</v>
      </c>
    </row>
    <row r="88" spans="1:4" x14ac:dyDescent="0.25">
      <c r="A88" s="282" t="s">
        <v>4941</v>
      </c>
      <c r="B88" s="159">
        <v>29.28</v>
      </c>
      <c r="C88" s="159">
        <f t="shared" si="4"/>
        <v>4</v>
      </c>
      <c r="D88" s="159">
        <f t="shared" si="5"/>
        <v>0.2</v>
      </c>
    </row>
    <row r="89" spans="1:4" x14ac:dyDescent="0.25">
      <c r="A89" s="282" t="s">
        <v>4942</v>
      </c>
      <c r="B89" s="159">
        <v>7.32</v>
      </c>
      <c r="C89" s="159">
        <f t="shared" si="4"/>
        <v>1</v>
      </c>
      <c r="D89" s="159">
        <f t="shared" si="5"/>
        <v>0.05</v>
      </c>
    </row>
    <row r="90" spans="1:4" x14ac:dyDescent="0.25">
      <c r="A90" s="282" t="s">
        <v>4943</v>
      </c>
      <c r="B90" s="159">
        <v>36.6</v>
      </c>
      <c r="C90" s="159">
        <f t="shared" si="4"/>
        <v>5</v>
      </c>
      <c r="D90" s="159">
        <f t="shared" si="5"/>
        <v>0.25</v>
      </c>
    </row>
    <row r="91" spans="1:4" x14ac:dyDescent="0.25">
      <c r="A91" s="282" t="s">
        <v>4944</v>
      </c>
      <c r="B91" s="159">
        <v>29.28</v>
      </c>
      <c r="C91" s="159">
        <f t="shared" si="4"/>
        <v>4</v>
      </c>
      <c r="D91" s="159">
        <f t="shared" si="5"/>
        <v>0.2</v>
      </c>
    </row>
    <row r="92" spans="1:4" x14ac:dyDescent="0.25">
      <c r="A92" s="282" t="s">
        <v>4945</v>
      </c>
      <c r="B92" s="159">
        <v>36.6</v>
      </c>
      <c r="C92" s="159">
        <f t="shared" si="4"/>
        <v>5</v>
      </c>
      <c r="D92" s="159">
        <f t="shared" si="5"/>
        <v>0.25</v>
      </c>
    </row>
    <row r="93" spans="1:4" x14ac:dyDescent="0.25">
      <c r="A93" s="282" t="s">
        <v>4946</v>
      </c>
      <c r="B93" s="159">
        <v>7.32</v>
      </c>
      <c r="C93" s="159">
        <f t="shared" si="4"/>
        <v>1</v>
      </c>
      <c r="D93" s="159">
        <f t="shared" si="5"/>
        <v>0.05</v>
      </c>
    </row>
    <row r="94" spans="1:4" x14ac:dyDescent="0.25">
      <c r="A94" s="282" t="s">
        <v>4947</v>
      </c>
      <c r="B94" s="159">
        <v>21.96</v>
      </c>
      <c r="C94" s="159">
        <f t="shared" si="4"/>
        <v>3</v>
      </c>
      <c r="D94" s="159">
        <f t="shared" si="5"/>
        <v>0.15000000000000002</v>
      </c>
    </row>
    <row r="95" spans="1:4" x14ac:dyDescent="0.25">
      <c r="A95" s="282" t="s">
        <v>4948</v>
      </c>
      <c r="B95" s="159">
        <v>7.32</v>
      </c>
      <c r="C95" s="159">
        <f t="shared" si="4"/>
        <v>1</v>
      </c>
      <c r="D95" s="159">
        <f t="shared" si="5"/>
        <v>0.05</v>
      </c>
    </row>
    <row r="96" spans="1:4" x14ac:dyDescent="0.25">
      <c r="A96" s="282" t="s">
        <v>4949</v>
      </c>
      <c r="B96" s="159">
        <v>43.92</v>
      </c>
      <c r="C96" s="159">
        <f t="shared" si="4"/>
        <v>6</v>
      </c>
      <c r="D96" s="159">
        <f t="shared" si="5"/>
        <v>0.30000000000000004</v>
      </c>
    </row>
    <row r="97" spans="1:4" x14ac:dyDescent="0.25">
      <c r="A97" s="282" t="s">
        <v>4950</v>
      </c>
      <c r="B97" s="159">
        <v>21.96</v>
      </c>
      <c r="C97" s="159">
        <f t="shared" si="4"/>
        <v>3</v>
      </c>
      <c r="D97" s="159">
        <f t="shared" si="5"/>
        <v>0.15000000000000002</v>
      </c>
    </row>
    <row r="98" spans="1:4" x14ac:dyDescent="0.25">
      <c r="A98" s="282" t="s">
        <v>4952</v>
      </c>
      <c r="B98" s="159">
        <v>14.64</v>
      </c>
      <c r="C98" s="159">
        <f t="shared" si="4"/>
        <v>2</v>
      </c>
      <c r="D98" s="159">
        <f t="shared" si="5"/>
        <v>0.1</v>
      </c>
    </row>
    <row r="99" spans="1:4" x14ac:dyDescent="0.25">
      <c r="A99" s="282" t="s">
        <v>4954</v>
      </c>
      <c r="B99" s="159">
        <v>58.56</v>
      </c>
      <c r="C99" s="159">
        <f t="shared" si="4"/>
        <v>8</v>
      </c>
      <c r="D99" s="159">
        <f t="shared" si="5"/>
        <v>0.4</v>
      </c>
    </row>
    <row r="100" spans="1:4" x14ac:dyDescent="0.25">
      <c r="A100" s="282" t="s">
        <v>4955</v>
      </c>
      <c r="B100" s="159">
        <v>21.96</v>
      </c>
      <c r="C100" s="159">
        <f t="shared" si="4"/>
        <v>3</v>
      </c>
      <c r="D100" s="159">
        <f t="shared" si="5"/>
        <v>0.15000000000000002</v>
      </c>
    </row>
    <row r="101" spans="1:4" x14ac:dyDescent="0.25">
      <c r="A101" s="282" t="s">
        <v>4956</v>
      </c>
      <c r="B101" s="159">
        <v>21.96</v>
      </c>
      <c r="C101" s="159">
        <f t="shared" si="4"/>
        <v>3</v>
      </c>
      <c r="D101" s="159">
        <f t="shared" si="5"/>
        <v>0.15000000000000002</v>
      </c>
    </row>
    <row r="102" spans="1:4" x14ac:dyDescent="0.25">
      <c r="A102" s="282" t="s">
        <v>4957</v>
      </c>
      <c r="B102" s="159">
        <v>139.08000000000001</v>
      </c>
      <c r="C102" s="159">
        <f t="shared" si="4"/>
        <v>19</v>
      </c>
      <c r="D102" s="159">
        <f t="shared" si="5"/>
        <v>0.95000000000000007</v>
      </c>
    </row>
    <row r="103" spans="1:4" x14ac:dyDescent="0.25">
      <c r="A103" s="282" t="s">
        <v>4958</v>
      </c>
      <c r="B103" s="159">
        <v>7.32</v>
      </c>
      <c r="C103" s="159">
        <f t="shared" si="4"/>
        <v>1</v>
      </c>
      <c r="D103" s="159">
        <f t="shared" si="5"/>
        <v>0.05</v>
      </c>
    </row>
    <row r="104" spans="1:4" x14ac:dyDescent="0.25">
      <c r="A104" s="282" t="s">
        <v>4959</v>
      </c>
      <c r="B104" s="159">
        <v>58.56</v>
      </c>
      <c r="C104" s="159">
        <f t="shared" si="4"/>
        <v>8</v>
      </c>
      <c r="D104" s="159">
        <f t="shared" si="5"/>
        <v>0.4</v>
      </c>
    </row>
    <row r="105" spans="1:4" x14ac:dyDescent="0.25">
      <c r="A105" s="282" t="s">
        <v>4960</v>
      </c>
      <c r="B105" s="159">
        <v>7.32</v>
      </c>
      <c r="C105" s="159">
        <f t="shared" si="4"/>
        <v>1</v>
      </c>
      <c r="D105" s="159">
        <f t="shared" si="5"/>
        <v>0.05</v>
      </c>
    </row>
    <row r="106" spans="1:4" x14ac:dyDescent="0.25">
      <c r="A106" s="282" t="s">
        <v>4961</v>
      </c>
      <c r="B106" s="159">
        <v>73.2</v>
      </c>
      <c r="C106" s="159">
        <f t="shared" si="4"/>
        <v>10</v>
      </c>
      <c r="D106" s="159">
        <f t="shared" si="5"/>
        <v>0.5</v>
      </c>
    </row>
    <row r="107" spans="1:4" x14ac:dyDescent="0.25">
      <c r="A107" s="282" t="s">
        <v>4964</v>
      </c>
      <c r="B107" s="159">
        <v>29.28</v>
      </c>
      <c r="C107" s="159">
        <f t="shared" si="4"/>
        <v>4</v>
      </c>
      <c r="D107" s="159">
        <f t="shared" si="5"/>
        <v>0.2</v>
      </c>
    </row>
    <row r="108" spans="1:4" x14ac:dyDescent="0.25">
      <c r="A108" s="282" t="s">
        <v>4965</v>
      </c>
      <c r="B108" s="159">
        <v>21.96</v>
      </c>
      <c r="C108" s="159">
        <f t="shared" si="4"/>
        <v>3</v>
      </c>
      <c r="D108" s="159">
        <f t="shared" si="5"/>
        <v>0.15000000000000002</v>
      </c>
    </row>
    <row r="109" spans="1:4" x14ac:dyDescent="0.25">
      <c r="A109" s="282" t="s">
        <v>4967</v>
      </c>
      <c r="B109" s="159">
        <v>14.64</v>
      </c>
      <c r="C109" s="159">
        <f t="shared" si="4"/>
        <v>2</v>
      </c>
      <c r="D109" s="159">
        <f t="shared" si="5"/>
        <v>0.1</v>
      </c>
    </row>
    <row r="110" spans="1:4" x14ac:dyDescent="0.25">
      <c r="A110" s="282" t="s">
        <v>4968</v>
      </c>
      <c r="B110" s="159">
        <v>87.84</v>
      </c>
      <c r="C110" s="159">
        <f t="shared" si="4"/>
        <v>12</v>
      </c>
      <c r="D110" s="159">
        <f t="shared" si="5"/>
        <v>0.60000000000000009</v>
      </c>
    </row>
    <row r="111" spans="1:4" x14ac:dyDescent="0.25">
      <c r="A111" s="282" t="s">
        <v>4969</v>
      </c>
      <c r="B111" s="159">
        <v>80.52</v>
      </c>
      <c r="C111" s="159">
        <f t="shared" si="4"/>
        <v>10.999999999999998</v>
      </c>
      <c r="D111" s="159">
        <f t="shared" si="5"/>
        <v>0.54999999999999993</v>
      </c>
    </row>
    <row r="112" spans="1:4" x14ac:dyDescent="0.25">
      <c r="A112" s="282" t="s">
        <v>4970</v>
      </c>
      <c r="B112" s="159">
        <v>21.96</v>
      </c>
      <c r="C112" s="159">
        <f t="shared" si="4"/>
        <v>3</v>
      </c>
      <c r="D112" s="159">
        <f t="shared" si="5"/>
        <v>0.15000000000000002</v>
      </c>
    </row>
    <row r="113" spans="1:4" x14ac:dyDescent="0.25">
      <c r="A113" s="282" t="s">
        <v>4971</v>
      </c>
      <c r="B113" s="159">
        <v>43.92</v>
      </c>
      <c r="C113" s="159">
        <f t="shared" si="4"/>
        <v>6</v>
      </c>
      <c r="D113" s="159">
        <f t="shared" si="5"/>
        <v>0.30000000000000004</v>
      </c>
    </row>
    <row r="114" spans="1:4" x14ac:dyDescent="0.25">
      <c r="A114" s="282" t="s">
        <v>4972</v>
      </c>
      <c r="B114" s="159">
        <v>14.64</v>
      </c>
      <c r="C114" s="159">
        <f t="shared" si="4"/>
        <v>2</v>
      </c>
      <c r="D114" s="159">
        <f t="shared" si="5"/>
        <v>0.1</v>
      </c>
    </row>
    <row r="115" spans="1:4" x14ac:dyDescent="0.25">
      <c r="A115" s="282" t="s">
        <v>4974</v>
      </c>
      <c r="B115" s="159">
        <v>131.76</v>
      </c>
      <c r="C115" s="159">
        <f t="shared" si="4"/>
        <v>17.999999999999996</v>
      </c>
      <c r="D115" s="159">
        <f t="shared" si="5"/>
        <v>0.89999999999999991</v>
      </c>
    </row>
    <row r="116" spans="1:4" x14ac:dyDescent="0.25">
      <c r="A116" s="282" t="s">
        <v>4975</v>
      </c>
      <c r="B116" s="159">
        <v>7.32</v>
      </c>
      <c r="C116" s="159">
        <f t="shared" si="4"/>
        <v>1</v>
      </c>
      <c r="D116" s="159">
        <f t="shared" si="5"/>
        <v>0.05</v>
      </c>
    </row>
    <row r="117" spans="1:4" x14ac:dyDescent="0.25">
      <c r="A117" s="282" t="s">
        <v>4976</v>
      </c>
      <c r="B117" s="159">
        <v>29.28</v>
      </c>
      <c r="C117" s="159">
        <f t="shared" si="4"/>
        <v>4</v>
      </c>
      <c r="D117" s="159">
        <f t="shared" si="5"/>
        <v>0.2</v>
      </c>
    </row>
    <row r="118" spans="1:4" x14ac:dyDescent="0.25">
      <c r="A118" s="282" t="s">
        <v>4977</v>
      </c>
      <c r="B118" s="159">
        <v>65.88</v>
      </c>
      <c r="C118" s="159">
        <f t="shared" si="4"/>
        <v>8.9999999999999982</v>
      </c>
      <c r="D118" s="159">
        <f t="shared" si="5"/>
        <v>0.44999999999999996</v>
      </c>
    </row>
    <row r="119" spans="1:4" x14ac:dyDescent="0.25">
      <c r="A119" s="282" t="s">
        <v>4979</v>
      </c>
      <c r="B119" s="159">
        <v>65.88</v>
      </c>
      <c r="C119" s="159">
        <f t="shared" si="4"/>
        <v>8.9999999999999982</v>
      </c>
      <c r="D119" s="159">
        <f t="shared" si="5"/>
        <v>0.44999999999999996</v>
      </c>
    </row>
    <row r="120" spans="1:4" x14ac:dyDescent="0.25">
      <c r="A120" s="282" t="s">
        <v>4980</v>
      </c>
      <c r="B120" s="159">
        <v>21.96</v>
      </c>
      <c r="C120" s="159">
        <f t="shared" si="4"/>
        <v>3</v>
      </c>
      <c r="D120" s="159">
        <f t="shared" si="5"/>
        <v>0.15000000000000002</v>
      </c>
    </row>
    <row r="121" spans="1:4" x14ac:dyDescent="0.25">
      <c r="A121" s="282" t="s">
        <v>4981</v>
      </c>
      <c r="B121" s="159">
        <v>14.64</v>
      </c>
      <c r="C121" s="159">
        <f t="shared" si="4"/>
        <v>2</v>
      </c>
      <c r="D121" s="159">
        <f t="shared" si="5"/>
        <v>0.1</v>
      </c>
    </row>
    <row r="122" spans="1:4" x14ac:dyDescent="0.25">
      <c r="A122" s="282" t="s">
        <v>4982</v>
      </c>
      <c r="B122" s="159">
        <v>21.96</v>
      </c>
      <c r="C122" s="159">
        <f t="shared" si="4"/>
        <v>3</v>
      </c>
      <c r="D122" s="159">
        <f t="shared" si="5"/>
        <v>0.15000000000000002</v>
      </c>
    </row>
    <row r="123" spans="1:4" x14ac:dyDescent="0.25">
      <c r="A123" s="282" t="s">
        <v>4983</v>
      </c>
      <c r="B123" s="159">
        <v>51.24</v>
      </c>
      <c r="C123" s="159">
        <f t="shared" si="4"/>
        <v>7</v>
      </c>
      <c r="D123" s="159">
        <f t="shared" si="5"/>
        <v>0.35000000000000003</v>
      </c>
    </row>
    <row r="124" spans="1:4" x14ac:dyDescent="0.25">
      <c r="A124" s="282" t="s">
        <v>4984</v>
      </c>
      <c r="B124" s="159">
        <v>43.92</v>
      </c>
      <c r="C124" s="159">
        <f t="shared" si="4"/>
        <v>6</v>
      </c>
      <c r="D124" s="159">
        <f t="shared" si="5"/>
        <v>0.30000000000000004</v>
      </c>
    </row>
    <row r="125" spans="1:4" x14ac:dyDescent="0.25">
      <c r="A125" s="282" t="s">
        <v>4985</v>
      </c>
      <c r="B125" s="159">
        <v>21.96</v>
      </c>
      <c r="C125" s="159">
        <f t="shared" si="4"/>
        <v>3</v>
      </c>
      <c r="D125" s="159">
        <f t="shared" si="5"/>
        <v>0.15000000000000002</v>
      </c>
    </row>
    <row r="126" spans="1:4" x14ac:dyDescent="0.25">
      <c r="A126" s="282" t="s">
        <v>4987</v>
      </c>
      <c r="B126" s="159">
        <v>14.64</v>
      </c>
      <c r="C126" s="159">
        <f t="shared" si="4"/>
        <v>2</v>
      </c>
      <c r="D126" s="159">
        <f t="shared" si="5"/>
        <v>0.1</v>
      </c>
    </row>
    <row r="127" spans="1:4" x14ac:dyDescent="0.25">
      <c r="A127" s="282" t="s">
        <v>4988</v>
      </c>
      <c r="B127" s="159">
        <v>7.32</v>
      </c>
      <c r="C127" s="159">
        <f t="shared" si="4"/>
        <v>1</v>
      </c>
      <c r="D127" s="159">
        <f t="shared" si="5"/>
        <v>0.05</v>
      </c>
    </row>
    <row r="128" spans="1:4" x14ac:dyDescent="0.25">
      <c r="A128" s="282" t="s">
        <v>4990</v>
      </c>
      <c r="B128" s="159">
        <v>65.88</v>
      </c>
      <c r="C128" s="159">
        <f t="shared" si="4"/>
        <v>8.9999999999999982</v>
      </c>
      <c r="D128" s="159">
        <f t="shared" si="5"/>
        <v>0.44999999999999996</v>
      </c>
    </row>
    <row r="129" spans="1:4" x14ac:dyDescent="0.25">
      <c r="A129" s="282" t="s">
        <v>4992</v>
      </c>
      <c r="B129" s="159">
        <v>36.6</v>
      </c>
      <c r="C129" s="159">
        <f t="shared" si="4"/>
        <v>5</v>
      </c>
      <c r="D129" s="159">
        <f t="shared" si="5"/>
        <v>0.25</v>
      </c>
    </row>
    <row r="130" spans="1:4" x14ac:dyDescent="0.25">
      <c r="A130" s="282" t="s">
        <v>4993</v>
      </c>
      <c r="B130" s="159">
        <v>29.28</v>
      </c>
      <c r="C130" s="159">
        <f t="shared" si="4"/>
        <v>4</v>
      </c>
      <c r="D130" s="159">
        <f t="shared" si="5"/>
        <v>0.2</v>
      </c>
    </row>
    <row r="131" spans="1:4" x14ac:dyDescent="0.25">
      <c r="A131" s="282" t="s">
        <v>4994</v>
      </c>
      <c r="B131" s="159">
        <v>21.96</v>
      </c>
      <c r="C131" s="159">
        <f t="shared" si="4"/>
        <v>3</v>
      </c>
      <c r="D131" s="159">
        <f t="shared" si="5"/>
        <v>0.15000000000000002</v>
      </c>
    </row>
    <row r="132" spans="1:4" x14ac:dyDescent="0.25">
      <c r="A132" s="282" t="s">
        <v>4995</v>
      </c>
      <c r="B132" s="159">
        <v>7.32</v>
      </c>
      <c r="C132" s="159">
        <f t="shared" si="4"/>
        <v>1</v>
      </c>
      <c r="D132" s="159">
        <f t="shared" si="5"/>
        <v>0.05</v>
      </c>
    </row>
    <row r="133" spans="1:4" x14ac:dyDescent="0.25">
      <c r="A133" s="282" t="s">
        <v>4996</v>
      </c>
      <c r="B133" s="159">
        <v>14.64</v>
      </c>
      <c r="C133" s="159">
        <f t="shared" si="4"/>
        <v>2</v>
      </c>
      <c r="D133" s="159">
        <f t="shared" si="5"/>
        <v>0.1</v>
      </c>
    </row>
    <row r="134" spans="1:4" x14ac:dyDescent="0.25">
      <c r="A134" s="282" t="s">
        <v>4998</v>
      </c>
      <c r="B134" s="159">
        <v>51.24</v>
      </c>
      <c r="C134" s="159">
        <f t="shared" si="4"/>
        <v>7</v>
      </c>
      <c r="D134" s="159">
        <f t="shared" si="5"/>
        <v>0.35000000000000003</v>
      </c>
    </row>
    <row r="135" spans="1:4" x14ac:dyDescent="0.25">
      <c r="A135" s="282" t="s">
        <v>4999</v>
      </c>
      <c r="B135" s="159">
        <v>29.28</v>
      </c>
      <c r="C135" s="159">
        <f t="shared" si="4"/>
        <v>4</v>
      </c>
      <c r="D135" s="159">
        <f t="shared" si="5"/>
        <v>0.2</v>
      </c>
    </row>
    <row r="136" spans="1:4" x14ac:dyDescent="0.25">
      <c r="A136" s="282" t="s">
        <v>5000</v>
      </c>
      <c r="B136" s="159">
        <v>7.32</v>
      </c>
      <c r="C136" s="159">
        <f t="shared" si="4"/>
        <v>1</v>
      </c>
      <c r="D136" s="159">
        <f t="shared" si="5"/>
        <v>0.05</v>
      </c>
    </row>
    <row r="137" spans="1:4" x14ac:dyDescent="0.25">
      <c r="A137" s="282" t="s">
        <v>5002</v>
      </c>
      <c r="B137" s="159">
        <v>7.32</v>
      </c>
      <c r="C137" s="159">
        <f t="shared" si="4"/>
        <v>1</v>
      </c>
      <c r="D137" s="159">
        <f t="shared" si="5"/>
        <v>0.05</v>
      </c>
    </row>
    <row r="138" spans="1:4" x14ac:dyDescent="0.25">
      <c r="A138" s="282" t="s">
        <v>5003</v>
      </c>
      <c r="B138" s="159">
        <v>65.88</v>
      </c>
      <c r="C138" s="159">
        <f t="shared" ref="C138:C201" si="6">B138/$C$6</f>
        <v>8.9999999999999982</v>
      </c>
      <c r="D138" s="159">
        <f t="shared" ref="D138:D201" si="7">C138*$D$6</f>
        <v>0.44999999999999996</v>
      </c>
    </row>
    <row r="139" spans="1:4" x14ac:dyDescent="0.25">
      <c r="A139" s="282" t="s">
        <v>5004</v>
      </c>
      <c r="B139" s="159">
        <v>43.92</v>
      </c>
      <c r="C139" s="159">
        <f t="shared" si="6"/>
        <v>6</v>
      </c>
      <c r="D139" s="159">
        <f t="shared" si="7"/>
        <v>0.30000000000000004</v>
      </c>
    </row>
    <row r="140" spans="1:4" x14ac:dyDescent="0.25">
      <c r="A140" s="282" t="s">
        <v>5006</v>
      </c>
      <c r="B140" s="159">
        <v>21.96</v>
      </c>
      <c r="C140" s="159">
        <f t="shared" si="6"/>
        <v>3</v>
      </c>
      <c r="D140" s="159">
        <f t="shared" si="7"/>
        <v>0.15000000000000002</v>
      </c>
    </row>
    <row r="141" spans="1:4" x14ac:dyDescent="0.25">
      <c r="A141" s="282" t="s">
        <v>5007</v>
      </c>
      <c r="B141" s="159">
        <v>36.6</v>
      </c>
      <c r="C141" s="159">
        <f t="shared" si="6"/>
        <v>5</v>
      </c>
      <c r="D141" s="159">
        <f t="shared" si="7"/>
        <v>0.25</v>
      </c>
    </row>
    <row r="142" spans="1:4" x14ac:dyDescent="0.25">
      <c r="A142" s="282" t="s">
        <v>5008</v>
      </c>
      <c r="B142" s="159">
        <v>14.64</v>
      </c>
      <c r="C142" s="159">
        <f t="shared" si="6"/>
        <v>2</v>
      </c>
      <c r="D142" s="159">
        <f t="shared" si="7"/>
        <v>0.1</v>
      </c>
    </row>
    <row r="143" spans="1:4" x14ac:dyDescent="0.25">
      <c r="A143" s="282" t="s">
        <v>5009</v>
      </c>
      <c r="B143" s="159">
        <v>21.96</v>
      </c>
      <c r="C143" s="159">
        <f t="shared" si="6"/>
        <v>3</v>
      </c>
      <c r="D143" s="159">
        <f t="shared" si="7"/>
        <v>0.15000000000000002</v>
      </c>
    </row>
    <row r="144" spans="1:4" x14ac:dyDescent="0.25">
      <c r="A144" s="282" t="s">
        <v>5010</v>
      </c>
      <c r="B144" s="159">
        <v>14.64</v>
      </c>
      <c r="C144" s="159">
        <f t="shared" si="6"/>
        <v>2</v>
      </c>
      <c r="D144" s="159">
        <f t="shared" si="7"/>
        <v>0.1</v>
      </c>
    </row>
    <row r="145" spans="1:4" x14ac:dyDescent="0.25">
      <c r="A145" s="282" t="s">
        <v>5011</v>
      </c>
      <c r="B145" s="159">
        <v>14.64</v>
      </c>
      <c r="C145" s="159">
        <f t="shared" si="6"/>
        <v>2</v>
      </c>
      <c r="D145" s="159">
        <f t="shared" si="7"/>
        <v>0.1</v>
      </c>
    </row>
    <row r="146" spans="1:4" x14ac:dyDescent="0.25">
      <c r="A146" s="282" t="s">
        <v>5012</v>
      </c>
      <c r="B146" s="159">
        <v>36.6</v>
      </c>
      <c r="C146" s="159">
        <f t="shared" si="6"/>
        <v>5</v>
      </c>
      <c r="D146" s="159">
        <f t="shared" si="7"/>
        <v>0.25</v>
      </c>
    </row>
    <row r="147" spans="1:4" x14ac:dyDescent="0.25">
      <c r="A147" s="282" t="s">
        <v>5013</v>
      </c>
      <c r="B147" s="159">
        <v>14.64</v>
      </c>
      <c r="C147" s="159">
        <f t="shared" si="6"/>
        <v>2</v>
      </c>
      <c r="D147" s="159">
        <f t="shared" si="7"/>
        <v>0.1</v>
      </c>
    </row>
    <row r="148" spans="1:4" x14ac:dyDescent="0.25">
      <c r="A148" s="282" t="s">
        <v>5015</v>
      </c>
      <c r="B148" s="159">
        <v>14.64</v>
      </c>
      <c r="C148" s="159">
        <f t="shared" si="6"/>
        <v>2</v>
      </c>
      <c r="D148" s="159">
        <f t="shared" si="7"/>
        <v>0.1</v>
      </c>
    </row>
    <row r="149" spans="1:4" x14ac:dyDescent="0.25">
      <c r="A149" s="282" t="s">
        <v>6102</v>
      </c>
      <c r="B149" s="159">
        <v>0</v>
      </c>
      <c r="C149" s="159">
        <f t="shared" si="6"/>
        <v>0</v>
      </c>
      <c r="D149" s="159">
        <f t="shared" si="7"/>
        <v>0</v>
      </c>
    </row>
    <row r="150" spans="1:4" x14ac:dyDescent="0.25">
      <c r="A150" s="282" t="s">
        <v>5016</v>
      </c>
      <c r="B150" s="159">
        <v>43.92</v>
      </c>
      <c r="C150" s="159">
        <f t="shared" si="6"/>
        <v>6</v>
      </c>
      <c r="D150" s="159">
        <f t="shared" si="7"/>
        <v>0.30000000000000004</v>
      </c>
    </row>
    <row r="151" spans="1:4" x14ac:dyDescent="0.25">
      <c r="A151" s="282" t="s">
        <v>5017</v>
      </c>
      <c r="B151" s="159">
        <v>43.92</v>
      </c>
      <c r="C151" s="159">
        <f t="shared" si="6"/>
        <v>6</v>
      </c>
      <c r="D151" s="159">
        <f t="shared" si="7"/>
        <v>0.30000000000000004</v>
      </c>
    </row>
    <row r="152" spans="1:4" x14ac:dyDescent="0.25">
      <c r="A152" s="282" t="s">
        <v>5019</v>
      </c>
      <c r="B152" s="159">
        <v>7.32</v>
      </c>
      <c r="C152" s="159">
        <f t="shared" si="6"/>
        <v>1</v>
      </c>
      <c r="D152" s="159">
        <f t="shared" si="7"/>
        <v>0.05</v>
      </c>
    </row>
    <row r="153" spans="1:4" x14ac:dyDescent="0.25">
      <c r="A153" s="282" t="s">
        <v>5020</v>
      </c>
      <c r="B153" s="159">
        <v>139.07999999999998</v>
      </c>
      <c r="C153" s="159">
        <f t="shared" si="6"/>
        <v>18.999999999999996</v>
      </c>
      <c r="D153" s="159">
        <f t="shared" si="7"/>
        <v>0.94999999999999984</v>
      </c>
    </row>
    <row r="154" spans="1:4" x14ac:dyDescent="0.25">
      <c r="A154" s="282" t="s">
        <v>5021</v>
      </c>
      <c r="B154" s="159">
        <v>14.64</v>
      </c>
      <c r="C154" s="159">
        <f t="shared" si="6"/>
        <v>2</v>
      </c>
      <c r="D154" s="159">
        <f t="shared" si="7"/>
        <v>0.1</v>
      </c>
    </row>
    <row r="155" spans="1:4" x14ac:dyDescent="0.25">
      <c r="A155" s="282" t="s">
        <v>5022</v>
      </c>
      <c r="B155" s="159">
        <v>7.32</v>
      </c>
      <c r="C155" s="159">
        <f t="shared" si="6"/>
        <v>1</v>
      </c>
      <c r="D155" s="159">
        <f t="shared" si="7"/>
        <v>0.05</v>
      </c>
    </row>
    <row r="156" spans="1:4" x14ac:dyDescent="0.25">
      <c r="A156" s="282" t="s">
        <v>5023</v>
      </c>
      <c r="B156" s="159">
        <v>43.92</v>
      </c>
      <c r="C156" s="159">
        <f t="shared" si="6"/>
        <v>6</v>
      </c>
      <c r="D156" s="159">
        <f t="shared" si="7"/>
        <v>0.30000000000000004</v>
      </c>
    </row>
    <row r="157" spans="1:4" x14ac:dyDescent="0.25">
      <c r="A157" s="282" t="s">
        <v>5024</v>
      </c>
      <c r="B157" s="159">
        <v>7.32</v>
      </c>
      <c r="C157" s="159">
        <f t="shared" si="6"/>
        <v>1</v>
      </c>
      <c r="D157" s="159">
        <f t="shared" si="7"/>
        <v>0.05</v>
      </c>
    </row>
    <row r="158" spans="1:4" x14ac:dyDescent="0.25">
      <c r="A158" s="282" t="s">
        <v>5025</v>
      </c>
      <c r="B158" s="159">
        <v>7.32</v>
      </c>
      <c r="C158" s="159">
        <f t="shared" si="6"/>
        <v>1</v>
      </c>
      <c r="D158" s="159">
        <f t="shared" si="7"/>
        <v>0.05</v>
      </c>
    </row>
    <row r="159" spans="1:4" x14ac:dyDescent="0.25">
      <c r="A159" s="282" t="s">
        <v>5027</v>
      </c>
      <c r="B159" s="159">
        <v>73.2</v>
      </c>
      <c r="C159" s="159">
        <f t="shared" si="6"/>
        <v>10</v>
      </c>
      <c r="D159" s="159">
        <f t="shared" si="7"/>
        <v>0.5</v>
      </c>
    </row>
    <row r="160" spans="1:4" x14ac:dyDescent="0.25">
      <c r="A160" s="282" t="s">
        <v>5028</v>
      </c>
      <c r="B160" s="159">
        <v>21.96</v>
      </c>
      <c r="C160" s="159">
        <f t="shared" si="6"/>
        <v>3</v>
      </c>
      <c r="D160" s="159">
        <f t="shared" si="7"/>
        <v>0.15000000000000002</v>
      </c>
    </row>
    <row r="161" spans="1:4" x14ac:dyDescent="0.25">
      <c r="A161" s="282" t="s">
        <v>5029</v>
      </c>
      <c r="B161" s="159">
        <v>58.56</v>
      </c>
      <c r="C161" s="159">
        <f t="shared" si="6"/>
        <v>8</v>
      </c>
      <c r="D161" s="159">
        <f t="shared" si="7"/>
        <v>0.4</v>
      </c>
    </row>
    <row r="162" spans="1:4" x14ac:dyDescent="0.25">
      <c r="A162" s="282" t="s">
        <v>5031</v>
      </c>
      <c r="B162" s="159">
        <v>21.96</v>
      </c>
      <c r="C162" s="159">
        <f t="shared" si="6"/>
        <v>3</v>
      </c>
      <c r="D162" s="159">
        <f t="shared" si="7"/>
        <v>0.15000000000000002</v>
      </c>
    </row>
    <row r="163" spans="1:4" x14ac:dyDescent="0.25">
      <c r="A163" s="282" t="s">
        <v>5032</v>
      </c>
      <c r="B163" s="159">
        <v>7.32</v>
      </c>
      <c r="C163" s="159">
        <f t="shared" si="6"/>
        <v>1</v>
      </c>
      <c r="D163" s="159">
        <f t="shared" si="7"/>
        <v>0.05</v>
      </c>
    </row>
    <row r="164" spans="1:4" x14ac:dyDescent="0.25">
      <c r="A164" s="282" t="s">
        <v>5033</v>
      </c>
      <c r="B164" s="159">
        <v>29.28</v>
      </c>
      <c r="C164" s="159">
        <f t="shared" si="6"/>
        <v>4</v>
      </c>
      <c r="D164" s="159">
        <f t="shared" si="7"/>
        <v>0.2</v>
      </c>
    </row>
    <row r="165" spans="1:4" x14ac:dyDescent="0.25">
      <c r="A165" s="282" t="s">
        <v>5034</v>
      </c>
      <c r="B165" s="159">
        <v>21.96</v>
      </c>
      <c r="C165" s="159">
        <f t="shared" si="6"/>
        <v>3</v>
      </c>
      <c r="D165" s="159">
        <f t="shared" si="7"/>
        <v>0.15000000000000002</v>
      </c>
    </row>
    <row r="166" spans="1:4" x14ac:dyDescent="0.25">
      <c r="A166" s="282" t="s">
        <v>5035</v>
      </c>
      <c r="B166" s="159">
        <v>14.64</v>
      </c>
      <c r="C166" s="159">
        <f t="shared" si="6"/>
        <v>2</v>
      </c>
      <c r="D166" s="159">
        <f t="shared" si="7"/>
        <v>0.1</v>
      </c>
    </row>
    <row r="167" spans="1:4" x14ac:dyDescent="0.25">
      <c r="A167" s="282" t="s">
        <v>5036</v>
      </c>
      <c r="B167" s="159">
        <v>7.32</v>
      </c>
      <c r="C167" s="159">
        <f t="shared" si="6"/>
        <v>1</v>
      </c>
      <c r="D167" s="159">
        <f t="shared" si="7"/>
        <v>0.05</v>
      </c>
    </row>
    <row r="168" spans="1:4" x14ac:dyDescent="0.25">
      <c r="A168" s="282" t="s">
        <v>5037</v>
      </c>
      <c r="B168" s="159">
        <v>21.96</v>
      </c>
      <c r="C168" s="159">
        <f t="shared" si="6"/>
        <v>3</v>
      </c>
      <c r="D168" s="159">
        <f t="shared" si="7"/>
        <v>0.15000000000000002</v>
      </c>
    </row>
    <row r="169" spans="1:4" x14ac:dyDescent="0.25">
      <c r="A169" s="282" t="s">
        <v>5038</v>
      </c>
      <c r="B169" s="159">
        <v>36.6</v>
      </c>
      <c r="C169" s="159">
        <f t="shared" si="6"/>
        <v>5</v>
      </c>
      <c r="D169" s="159">
        <f t="shared" si="7"/>
        <v>0.25</v>
      </c>
    </row>
    <row r="170" spans="1:4" x14ac:dyDescent="0.25">
      <c r="A170" s="282" t="s">
        <v>5040</v>
      </c>
      <c r="B170" s="159">
        <v>124.44000000000001</v>
      </c>
      <c r="C170" s="159">
        <f t="shared" si="6"/>
        <v>17</v>
      </c>
      <c r="D170" s="159">
        <f t="shared" si="7"/>
        <v>0.85000000000000009</v>
      </c>
    </row>
    <row r="171" spans="1:4" x14ac:dyDescent="0.25">
      <c r="A171" s="282" t="s">
        <v>5041</v>
      </c>
      <c r="B171" s="159">
        <v>7.32</v>
      </c>
      <c r="C171" s="159">
        <f t="shared" si="6"/>
        <v>1</v>
      </c>
      <c r="D171" s="159">
        <f t="shared" si="7"/>
        <v>0.05</v>
      </c>
    </row>
    <row r="172" spans="1:4" x14ac:dyDescent="0.25">
      <c r="A172" s="282" t="s">
        <v>5042</v>
      </c>
      <c r="B172" s="159">
        <v>65.88</v>
      </c>
      <c r="C172" s="159">
        <f t="shared" si="6"/>
        <v>8.9999999999999982</v>
      </c>
      <c r="D172" s="159">
        <f t="shared" si="7"/>
        <v>0.44999999999999996</v>
      </c>
    </row>
    <row r="173" spans="1:4" x14ac:dyDescent="0.25">
      <c r="A173" s="282" t="s">
        <v>5043</v>
      </c>
      <c r="B173" s="159">
        <v>29.28</v>
      </c>
      <c r="C173" s="159">
        <f t="shared" si="6"/>
        <v>4</v>
      </c>
      <c r="D173" s="159">
        <f t="shared" si="7"/>
        <v>0.2</v>
      </c>
    </row>
    <row r="174" spans="1:4" x14ac:dyDescent="0.25">
      <c r="A174" s="282" t="s">
        <v>5044</v>
      </c>
      <c r="B174" s="159">
        <v>73.2</v>
      </c>
      <c r="C174" s="159">
        <f t="shared" si="6"/>
        <v>10</v>
      </c>
      <c r="D174" s="159">
        <f t="shared" si="7"/>
        <v>0.5</v>
      </c>
    </row>
    <row r="175" spans="1:4" x14ac:dyDescent="0.25">
      <c r="A175" s="282" t="s">
        <v>5045</v>
      </c>
      <c r="B175" s="159">
        <v>14.64</v>
      </c>
      <c r="C175" s="159">
        <f t="shared" si="6"/>
        <v>2</v>
      </c>
      <c r="D175" s="159">
        <f t="shared" si="7"/>
        <v>0.1</v>
      </c>
    </row>
    <row r="176" spans="1:4" x14ac:dyDescent="0.25">
      <c r="A176" s="282" t="s">
        <v>5046</v>
      </c>
      <c r="B176" s="159">
        <v>117.12</v>
      </c>
      <c r="C176" s="159">
        <f t="shared" si="6"/>
        <v>16</v>
      </c>
      <c r="D176" s="159">
        <f t="shared" si="7"/>
        <v>0.8</v>
      </c>
    </row>
    <row r="177" spans="1:4" x14ac:dyDescent="0.25">
      <c r="A177" s="282" t="s">
        <v>5047</v>
      </c>
      <c r="B177" s="159">
        <v>7.32</v>
      </c>
      <c r="C177" s="159">
        <f t="shared" si="6"/>
        <v>1</v>
      </c>
      <c r="D177" s="159">
        <f t="shared" si="7"/>
        <v>0.05</v>
      </c>
    </row>
    <row r="178" spans="1:4" x14ac:dyDescent="0.25">
      <c r="A178" s="282" t="s">
        <v>5048</v>
      </c>
      <c r="B178" s="159">
        <v>58.56</v>
      </c>
      <c r="C178" s="159">
        <f t="shared" si="6"/>
        <v>8</v>
      </c>
      <c r="D178" s="159">
        <f t="shared" si="7"/>
        <v>0.4</v>
      </c>
    </row>
    <row r="179" spans="1:4" x14ac:dyDescent="0.25">
      <c r="A179" s="282" t="s">
        <v>5049</v>
      </c>
      <c r="B179" s="159">
        <v>21.96</v>
      </c>
      <c r="C179" s="159">
        <f t="shared" si="6"/>
        <v>3</v>
      </c>
      <c r="D179" s="159">
        <f t="shared" si="7"/>
        <v>0.15000000000000002</v>
      </c>
    </row>
    <row r="180" spans="1:4" x14ac:dyDescent="0.25">
      <c r="A180" s="282" t="s">
        <v>5051</v>
      </c>
      <c r="B180" s="159">
        <v>29.28</v>
      </c>
      <c r="C180" s="159">
        <f t="shared" si="6"/>
        <v>4</v>
      </c>
      <c r="D180" s="159">
        <f t="shared" si="7"/>
        <v>0.2</v>
      </c>
    </row>
    <row r="181" spans="1:4" x14ac:dyDescent="0.25">
      <c r="A181" s="282" t="s">
        <v>5053</v>
      </c>
      <c r="B181" s="159">
        <v>73.2</v>
      </c>
      <c r="C181" s="159">
        <f t="shared" si="6"/>
        <v>10</v>
      </c>
      <c r="D181" s="159">
        <f t="shared" si="7"/>
        <v>0.5</v>
      </c>
    </row>
    <row r="182" spans="1:4" x14ac:dyDescent="0.25">
      <c r="A182" s="282" t="s">
        <v>5054</v>
      </c>
      <c r="B182" s="159">
        <v>73.2</v>
      </c>
      <c r="C182" s="159">
        <f t="shared" si="6"/>
        <v>10</v>
      </c>
      <c r="D182" s="159">
        <f t="shared" si="7"/>
        <v>0.5</v>
      </c>
    </row>
    <row r="183" spans="1:4" x14ac:dyDescent="0.25">
      <c r="A183" s="282" t="s">
        <v>5055</v>
      </c>
      <c r="B183" s="159">
        <v>95.16</v>
      </c>
      <c r="C183" s="159">
        <f t="shared" si="6"/>
        <v>12.999999999999998</v>
      </c>
      <c r="D183" s="159">
        <f t="shared" si="7"/>
        <v>0.64999999999999991</v>
      </c>
    </row>
    <row r="184" spans="1:4" x14ac:dyDescent="0.25">
      <c r="A184" s="282" t="s">
        <v>5056</v>
      </c>
      <c r="B184" s="159">
        <v>21.96</v>
      </c>
      <c r="C184" s="159">
        <f t="shared" si="6"/>
        <v>3</v>
      </c>
      <c r="D184" s="159">
        <f t="shared" si="7"/>
        <v>0.15000000000000002</v>
      </c>
    </row>
    <row r="185" spans="1:4" x14ac:dyDescent="0.25">
      <c r="A185" s="282" t="s">
        <v>5057</v>
      </c>
      <c r="B185" s="159">
        <v>29.28</v>
      </c>
      <c r="C185" s="159">
        <f t="shared" si="6"/>
        <v>4</v>
      </c>
      <c r="D185" s="159">
        <f t="shared" si="7"/>
        <v>0.2</v>
      </c>
    </row>
    <row r="186" spans="1:4" x14ac:dyDescent="0.25">
      <c r="A186" s="282" t="s">
        <v>5058</v>
      </c>
      <c r="B186" s="159">
        <v>58.56</v>
      </c>
      <c r="C186" s="159">
        <f t="shared" si="6"/>
        <v>8</v>
      </c>
      <c r="D186" s="159">
        <f t="shared" si="7"/>
        <v>0.4</v>
      </c>
    </row>
    <row r="187" spans="1:4" x14ac:dyDescent="0.25">
      <c r="A187" s="282" t="s">
        <v>5059</v>
      </c>
      <c r="B187" s="159">
        <v>43.92</v>
      </c>
      <c r="C187" s="159">
        <f t="shared" si="6"/>
        <v>6</v>
      </c>
      <c r="D187" s="159">
        <f t="shared" si="7"/>
        <v>0.30000000000000004</v>
      </c>
    </row>
    <row r="188" spans="1:4" x14ac:dyDescent="0.25">
      <c r="A188" s="282" t="s">
        <v>5060</v>
      </c>
      <c r="B188" s="159">
        <v>43.92</v>
      </c>
      <c r="C188" s="159">
        <f t="shared" si="6"/>
        <v>6</v>
      </c>
      <c r="D188" s="159">
        <f t="shared" si="7"/>
        <v>0.30000000000000004</v>
      </c>
    </row>
    <row r="189" spans="1:4" x14ac:dyDescent="0.25">
      <c r="A189" s="282" t="s">
        <v>5061</v>
      </c>
      <c r="B189" s="159">
        <v>36.6</v>
      </c>
      <c r="C189" s="159">
        <f t="shared" si="6"/>
        <v>5</v>
      </c>
      <c r="D189" s="159">
        <f t="shared" si="7"/>
        <v>0.25</v>
      </c>
    </row>
    <row r="190" spans="1:4" x14ac:dyDescent="0.25">
      <c r="A190" s="282" t="s">
        <v>5062</v>
      </c>
      <c r="B190" s="159">
        <v>87.84</v>
      </c>
      <c r="C190" s="159">
        <f t="shared" si="6"/>
        <v>12</v>
      </c>
      <c r="D190" s="159">
        <f t="shared" si="7"/>
        <v>0.60000000000000009</v>
      </c>
    </row>
    <row r="191" spans="1:4" x14ac:dyDescent="0.25">
      <c r="A191" s="282" t="s">
        <v>5063</v>
      </c>
      <c r="B191" s="159">
        <v>14.64</v>
      </c>
      <c r="C191" s="159">
        <f t="shared" si="6"/>
        <v>2</v>
      </c>
      <c r="D191" s="159">
        <f t="shared" si="7"/>
        <v>0.1</v>
      </c>
    </row>
    <row r="192" spans="1:4" x14ac:dyDescent="0.25">
      <c r="A192" s="282" t="s">
        <v>5064</v>
      </c>
      <c r="B192" s="159">
        <v>36.6</v>
      </c>
      <c r="C192" s="159">
        <f t="shared" si="6"/>
        <v>5</v>
      </c>
      <c r="D192" s="159">
        <f t="shared" si="7"/>
        <v>0.25</v>
      </c>
    </row>
    <row r="193" spans="1:4" x14ac:dyDescent="0.25">
      <c r="A193" s="282" t="s">
        <v>5065</v>
      </c>
      <c r="B193" s="159">
        <v>7.32</v>
      </c>
      <c r="C193" s="159">
        <f t="shared" si="6"/>
        <v>1</v>
      </c>
      <c r="D193" s="159">
        <f t="shared" si="7"/>
        <v>0.05</v>
      </c>
    </row>
    <row r="194" spans="1:4" x14ac:dyDescent="0.25">
      <c r="A194" s="282" t="s">
        <v>5066</v>
      </c>
      <c r="B194" s="159">
        <v>14.64</v>
      </c>
      <c r="C194" s="159">
        <f t="shared" si="6"/>
        <v>2</v>
      </c>
      <c r="D194" s="159">
        <f t="shared" si="7"/>
        <v>0.1</v>
      </c>
    </row>
    <row r="195" spans="1:4" x14ac:dyDescent="0.25">
      <c r="A195" s="282" t="s">
        <v>5067</v>
      </c>
      <c r="B195" s="159">
        <v>7.32</v>
      </c>
      <c r="C195" s="159">
        <f t="shared" si="6"/>
        <v>1</v>
      </c>
      <c r="D195" s="159">
        <f t="shared" si="7"/>
        <v>0.05</v>
      </c>
    </row>
    <row r="196" spans="1:4" x14ac:dyDescent="0.25">
      <c r="A196" s="282" t="s">
        <v>5068</v>
      </c>
      <c r="B196" s="159">
        <v>58.56</v>
      </c>
      <c r="C196" s="159">
        <f t="shared" si="6"/>
        <v>8</v>
      </c>
      <c r="D196" s="159">
        <f t="shared" si="7"/>
        <v>0.4</v>
      </c>
    </row>
    <row r="197" spans="1:4" x14ac:dyDescent="0.25">
      <c r="A197" s="282" t="s">
        <v>5069</v>
      </c>
      <c r="B197" s="159">
        <v>21.96</v>
      </c>
      <c r="C197" s="159">
        <f t="shared" si="6"/>
        <v>3</v>
      </c>
      <c r="D197" s="159">
        <f t="shared" si="7"/>
        <v>0.15000000000000002</v>
      </c>
    </row>
    <row r="198" spans="1:4" x14ac:dyDescent="0.25">
      <c r="A198" s="282" t="s">
        <v>5071</v>
      </c>
      <c r="B198" s="159">
        <v>14.64</v>
      </c>
      <c r="C198" s="159">
        <f t="shared" si="6"/>
        <v>2</v>
      </c>
      <c r="D198" s="159">
        <f t="shared" si="7"/>
        <v>0.1</v>
      </c>
    </row>
    <row r="199" spans="1:4" x14ac:dyDescent="0.25">
      <c r="A199" s="282" t="s">
        <v>5072</v>
      </c>
      <c r="B199" s="159">
        <v>36.6</v>
      </c>
      <c r="C199" s="159">
        <f t="shared" si="6"/>
        <v>5</v>
      </c>
      <c r="D199" s="159">
        <f t="shared" si="7"/>
        <v>0.25</v>
      </c>
    </row>
    <row r="200" spans="1:4" x14ac:dyDescent="0.25">
      <c r="A200" s="282" t="s">
        <v>5073</v>
      </c>
      <c r="B200" s="159">
        <v>36.6</v>
      </c>
      <c r="C200" s="159">
        <f t="shared" si="6"/>
        <v>5</v>
      </c>
      <c r="D200" s="159">
        <f t="shared" si="7"/>
        <v>0.25</v>
      </c>
    </row>
    <row r="201" spans="1:4" x14ac:dyDescent="0.25">
      <c r="A201" s="282" t="s">
        <v>5074</v>
      </c>
      <c r="B201" s="159">
        <v>124.44</v>
      </c>
      <c r="C201" s="159">
        <f t="shared" si="6"/>
        <v>17</v>
      </c>
      <c r="D201" s="159">
        <f t="shared" si="7"/>
        <v>0.85000000000000009</v>
      </c>
    </row>
    <row r="202" spans="1:4" x14ac:dyDescent="0.25">
      <c r="A202" s="282" t="s">
        <v>5075</v>
      </c>
      <c r="B202" s="159">
        <v>7.32</v>
      </c>
      <c r="C202" s="159">
        <f t="shared" ref="C202:C265" si="8">B202/$C$6</f>
        <v>1</v>
      </c>
      <c r="D202" s="159">
        <f t="shared" ref="D202:D265" si="9">C202*$D$6</f>
        <v>0.05</v>
      </c>
    </row>
    <row r="203" spans="1:4" x14ac:dyDescent="0.25">
      <c r="A203" s="282" t="s">
        <v>5076</v>
      </c>
      <c r="B203" s="159">
        <v>14.64</v>
      </c>
      <c r="C203" s="159">
        <f t="shared" si="8"/>
        <v>2</v>
      </c>
      <c r="D203" s="159">
        <f t="shared" si="9"/>
        <v>0.1</v>
      </c>
    </row>
    <row r="204" spans="1:4" x14ac:dyDescent="0.25">
      <c r="A204" s="282" t="s">
        <v>5077</v>
      </c>
      <c r="B204" s="159">
        <v>139.07999999999998</v>
      </c>
      <c r="C204" s="159">
        <f t="shared" si="8"/>
        <v>18.999999999999996</v>
      </c>
      <c r="D204" s="159">
        <f t="shared" si="9"/>
        <v>0.94999999999999984</v>
      </c>
    </row>
    <row r="205" spans="1:4" x14ac:dyDescent="0.25">
      <c r="A205" s="282" t="s">
        <v>5078</v>
      </c>
      <c r="B205" s="159">
        <v>29.28</v>
      </c>
      <c r="C205" s="159">
        <f t="shared" si="8"/>
        <v>4</v>
      </c>
      <c r="D205" s="159">
        <f t="shared" si="9"/>
        <v>0.2</v>
      </c>
    </row>
    <row r="206" spans="1:4" x14ac:dyDescent="0.25">
      <c r="A206" s="282" t="s">
        <v>5079</v>
      </c>
      <c r="B206" s="159">
        <v>43.92</v>
      </c>
      <c r="C206" s="159">
        <f t="shared" si="8"/>
        <v>6</v>
      </c>
      <c r="D206" s="159">
        <f t="shared" si="9"/>
        <v>0.30000000000000004</v>
      </c>
    </row>
    <row r="207" spans="1:4" x14ac:dyDescent="0.25">
      <c r="A207" s="282" t="s">
        <v>5080</v>
      </c>
      <c r="B207" s="159">
        <v>58.56</v>
      </c>
      <c r="C207" s="159">
        <f t="shared" si="8"/>
        <v>8</v>
      </c>
      <c r="D207" s="159">
        <f t="shared" si="9"/>
        <v>0.4</v>
      </c>
    </row>
    <row r="208" spans="1:4" x14ac:dyDescent="0.25">
      <c r="A208" s="282" t="s">
        <v>5082</v>
      </c>
      <c r="B208" s="159">
        <v>65.88</v>
      </c>
      <c r="C208" s="159">
        <f t="shared" si="8"/>
        <v>8.9999999999999982</v>
      </c>
      <c r="D208" s="159">
        <f t="shared" si="9"/>
        <v>0.44999999999999996</v>
      </c>
    </row>
    <row r="209" spans="1:4" x14ac:dyDescent="0.25">
      <c r="A209" s="282" t="s">
        <v>5085</v>
      </c>
      <c r="B209" s="159">
        <v>21.96</v>
      </c>
      <c r="C209" s="159">
        <f t="shared" si="8"/>
        <v>3</v>
      </c>
      <c r="D209" s="159">
        <f t="shared" si="9"/>
        <v>0.15000000000000002</v>
      </c>
    </row>
    <row r="210" spans="1:4" x14ac:dyDescent="0.25">
      <c r="A210" s="282" t="s">
        <v>5086</v>
      </c>
      <c r="B210" s="159">
        <v>29.28</v>
      </c>
      <c r="C210" s="159">
        <f t="shared" si="8"/>
        <v>4</v>
      </c>
      <c r="D210" s="159">
        <f t="shared" si="9"/>
        <v>0.2</v>
      </c>
    </row>
    <row r="211" spans="1:4" x14ac:dyDescent="0.25">
      <c r="A211" s="282" t="s">
        <v>5087</v>
      </c>
      <c r="B211" s="159">
        <v>21.96</v>
      </c>
      <c r="C211" s="159">
        <f t="shared" si="8"/>
        <v>3</v>
      </c>
      <c r="D211" s="159">
        <f t="shared" si="9"/>
        <v>0.15000000000000002</v>
      </c>
    </row>
    <row r="212" spans="1:4" x14ac:dyDescent="0.25">
      <c r="A212" s="282" t="s">
        <v>5088</v>
      </c>
      <c r="B212" s="159">
        <v>109.80000000000001</v>
      </c>
      <c r="C212" s="159">
        <f t="shared" si="8"/>
        <v>15.000000000000002</v>
      </c>
      <c r="D212" s="159">
        <f t="shared" si="9"/>
        <v>0.75000000000000011</v>
      </c>
    </row>
    <row r="213" spans="1:4" x14ac:dyDescent="0.25">
      <c r="A213" s="282" t="s">
        <v>5089</v>
      </c>
      <c r="B213" s="159">
        <v>36.6</v>
      </c>
      <c r="C213" s="159">
        <f t="shared" si="8"/>
        <v>5</v>
      </c>
      <c r="D213" s="159">
        <f t="shared" si="9"/>
        <v>0.25</v>
      </c>
    </row>
    <row r="214" spans="1:4" x14ac:dyDescent="0.25">
      <c r="A214" s="282" t="s">
        <v>5090</v>
      </c>
      <c r="B214" s="159">
        <v>14.64</v>
      </c>
      <c r="C214" s="159">
        <f t="shared" si="8"/>
        <v>2</v>
      </c>
      <c r="D214" s="159">
        <f t="shared" si="9"/>
        <v>0.1</v>
      </c>
    </row>
    <row r="215" spans="1:4" x14ac:dyDescent="0.25">
      <c r="A215" s="282" t="s">
        <v>5091</v>
      </c>
      <c r="B215" s="159">
        <v>29.28</v>
      </c>
      <c r="C215" s="159">
        <f t="shared" si="8"/>
        <v>4</v>
      </c>
      <c r="D215" s="159">
        <f t="shared" si="9"/>
        <v>0.2</v>
      </c>
    </row>
    <row r="216" spans="1:4" x14ac:dyDescent="0.25">
      <c r="A216" s="282" t="s">
        <v>5092</v>
      </c>
      <c r="B216" s="159">
        <v>29.28</v>
      </c>
      <c r="C216" s="159">
        <f t="shared" si="8"/>
        <v>4</v>
      </c>
      <c r="D216" s="159">
        <f t="shared" si="9"/>
        <v>0.2</v>
      </c>
    </row>
    <row r="217" spans="1:4" x14ac:dyDescent="0.25">
      <c r="A217" s="282" t="s">
        <v>5094</v>
      </c>
      <c r="B217" s="159">
        <v>29.28</v>
      </c>
      <c r="C217" s="159">
        <f t="shared" si="8"/>
        <v>4</v>
      </c>
      <c r="D217" s="159">
        <f t="shared" si="9"/>
        <v>0.2</v>
      </c>
    </row>
    <row r="218" spans="1:4" x14ac:dyDescent="0.25">
      <c r="A218" s="282" t="s">
        <v>5095</v>
      </c>
      <c r="B218" s="159">
        <v>73.2</v>
      </c>
      <c r="C218" s="159">
        <f t="shared" si="8"/>
        <v>10</v>
      </c>
      <c r="D218" s="159">
        <f t="shared" si="9"/>
        <v>0.5</v>
      </c>
    </row>
    <row r="219" spans="1:4" x14ac:dyDescent="0.25">
      <c r="A219" s="282" t="s">
        <v>5096</v>
      </c>
      <c r="B219" s="159">
        <v>7.32</v>
      </c>
      <c r="C219" s="159">
        <f t="shared" si="8"/>
        <v>1</v>
      </c>
      <c r="D219" s="159">
        <f t="shared" si="9"/>
        <v>0.05</v>
      </c>
    </row>
    <row r="220" spans="1:4" x14ac:dyDescent="0.25">
      <c r="A220" s="282" t="s">
        <v>5097</v>
      </c>
      <c r="B220" s="159">
        <v>58.56</v>
      </c>
      <c r="C220" s="159">
        <f t="shared" si="8"/>
        <v>8</v>
      </c>
      <c r="D220" s="159">
        <f t="shared" si="9"/>
        <v>0.4</v>
      </c>
    </row>
    <row r="221" spans="1:4" x14ac:dyDescent="0.25">
      <c r="A221" s="282" t="s">
        <v>5098</v>
      </c>
      <c r="B221" s="159">
        <v>7.32</v>
      </c>
      <c r="C221" s="159">
        <f t="shared" si="8"/>
        <v>1</v>
      </c>
      <c r="D221" s="159">
        <f t="shared" si="9"/>
        <v>0.05</v>
      </c>
    </row>
    <row r="222" spans="1:4" x14ac:dyDescent="0.25">
      <c r="A222" s="282" t="s">
        <v>5099</v>
      </c>
      <c r="B222" s="159">
        <v>36.6</v>
      </c>
      <c r="C222" s="159">
        <f t="shared" si="8"/>
        <v>5</v>
      </c>
      <c r="D222" s="159">
        <f t="shared" si="9"/>
        <v>0.25</v>
      </c>
    </row>
    <row r="223" spans="1:4" x14ac:dyDescent="0.25">
      <c r="A223" s="282" t="s">
        <v>5100</v>
      </c>
      <c r="B223" s="159">
        <v>65.88</v>
      </c>
      <c r="C223" s="159">
        <f t="shared" si="8"/>
        <v>8.9999999999999982</v>
      </c>
      <c r="D223" s="159">
        <f t="shared" si="9"/>
        <v>0.44999999999999996</v>
      </c>
    </row>
    <row r="224" spans="1:4" x14ac:dyDescent="0.25">
      <c r="A224" s="282" t="s">
        <v>5101</v>
      </c>
      <c r="B224" s="159">
        <v>87.84</v>
      </c>
      <c r="C224" s="159">
        <f t="shared" si="8"/>
        <v>12</v>
      </c>
      <c r="D224" s="159">
        <f t="shared" si="9"/>
        <v>0.60000000000000009</v>
      </c>
    </row>
    <row r="225" spans="1:4" x14ac:dyDescent="0.25">
      <c r="A225" s="282" t="s">
        <v>5102</v>
      </c>
      <c r="B225" s="159">
        <v>7.32</v>
      </c>
      <c r="C225" s="159">
        <f t="shared" si="8"/>
        <v>1</v>
      </c>
      <c r="D225" s="159">
        <f t="shared" si="9"/>
        <v>0.05</v>
      </c>
    </row>
    <row r="226" spans="1:4" x14ac:dyDescent="0.25">
      <c r="A226" s="282" t="s">
        <v>5103</v>
      </c>
      <c r="B226" s="159">
        <v>14.64</v>
      </c>
      <c r="C226" s="159">
        <f t="shared" si="8"/>
        <v>2</v>
      </c>
      <c r="D226" s="159">
        <f t="shared" si="9"/>
        <v>0.1</v>
      </c>
    </row>
    <row r="227" spans="1:4" x14ac:dyDescent="0.25">
      <c r="A227" s="282" t="s">
        <v>5104</v>
      </c>
      <c r="B227" s="159">
        <v>36.6</v>
      </c>
      <c r="C227" s="159">
        <f t="shared" si="8"/>
        <v>5</v>
      </c>
      <c r="D227" s="159">
        <f t="shared" si="9"/>
        <v>0.25</v>
      </c>
    </row>
    <row r="228" spans="1:4" x14ac:dyDescent="0.25">
      <c r="A228" s="282" t="s">
        <v>5105</v>
      </c>
      <c r="B228" s="159">
        <v>43.92</v>
      </c>
      <c r="C228" s="159">
        <f t="shared" si="8"/>
        <v>6</v>
      </c>
      <c r="D228" s="159">
        <f t="shared" si="9"/>
        <v>0.30000000000000004</v>
      </c>
    </row>
    <row r="229" spans="1:4" x14ac:dyDescent="0.25">
      <c r="A229" s="282" t="s">
        <v>5106</v>
      </c>
      <c r="B229" s="159">
        <v>21.96</v>
      </c>
      <c r="C229" s="159">
        <f t="shared" si="8"/>
        <v>3</v>
      </c>
      <c r="D229" s="159">
        <f t="shared" si="9"/>
        <v>0.15000000000000002</v>
      </c>
    </row>
    <row r="230" spans="1:4" x14ac:dyDescent="0.25">
      <c r="A230" s="282" t="s">
        <v>5107</v>
      </c>
      <c r="B230" s="159">
        <v>7.32</v>
      </c>
      <c r="C230" s="159">
        <f t="shared" si="8"/>
        <v>1</v>
      </c>
      <c r="D230" s="159">
        <f t="shared" si="9"/>
        <v>0.05</v>
      </c>
    </row>
    <row r="231" spans="1:4" x14ac:dyDescent="0.25">
      <c r="A231" s="282" t="s">
        <v>5108</v>
      </c>
      <c r="B231" s="159">
        <v>7.32</v>
      </c>
      <c r="C231" s="159">
        <f t="shared" si="8"/>
        <v>1</v>
      </c>
      <c r="D231" s="159">
        <f t="shared" si="9"/>
        <v>0.05</v>
      </c>
    </row>
    <row r="232" spans="1:4" x14ac:dyDescent="0.25">
      <c r="A232" s="282" t="s">
        <v>5109</v>
      </c>
      <c r="B232" s="159">
        <v>43.92</v>
      </c>
      <c r="C232" s="159">
        <f t="shared" si="8"/>
        <v>6</v>
      </c>
      <c r="D232" s="159">
        <f t="shared" si="9"/>
        <v>0.30000000000000004</v>
      </c>
    </row>
    <row r="233" spans="1:4" x14ac:dyDescent="0.25">
      <c r="A233" s="282" t="s">
        <v>5110</v>
      </c>
      <c r="B233" s="159">
        <v>21.96</v>
      </c>
      <c r="C233" s="159">
        <f t="shared" si="8"/>
        <v>3</v>
      </c>
      <c r="D233" s="159">
        <f t="shared" si="9"/>
        <v>0.15000000000000002</v>
      </c>
    </row>
    <row r="234" spans="1:4" x14ac:dyDescent="0.25">
      <c r="A234" s="282" t="s">
        <v>5111</v>
      </c>
      <c r="B234" s="159">
        <v>21.96</v>
      </c>
      <c r="C234" s="159">
        <f t="shared" si="8"/>
        <v>3</v>
      </c>
      <c r="D234" s="159">
        <f t="shared" si="9"/>
        <v>0.15000000000000002</v>
      </c>
    </row>
    <row r="235" spans="1:4" x14ac:dyDescent="0.25">
      <c r="A235" s="282" t="s">
        <v>5112</v>
      </c>
      <c r="B235" s="159">
        <v>21.96</v>
      </c>
      <c r="C235" s="159">
        <f t="shared" si="8"/>
        <v>3</v>
      </c>
      <c r="D235" s="159">
        <f t="shared" si="9"/>
        <v>0.15000000000000002</v>
      </c>
    </row>
    <row r="236" spans="1:4" x14ac:dyDescent="0.25">
      <c r="A236" s="282" t="s">
        <v>5113</v>
      </c>
      <c r="B236" s="159">
        <v>7.32</v>
      </c>
      <c r="C236" s="159">
        <f t="shared" si="8"/>
        <v>1</v>
      </c>
      <c r="D236" s="159">
        <f t="shared" si="9"/>
        <v>0.05</v>
      </c>
    </row>
    <row r="237" spans="1:4" x14ac:dyDescent="0.25">
      <c r="A237" s="282" t="s">
        <v>5114</v>
      </c>
      <c r="B237" s="159">
        <v>14.64</v>
      </c>
      <c r="C237" s="159">
        <f t="shared" si="8"/>
        <v>2</v>
      </c>
      <c r="D237" s="159">
        <f t="shared" si="9"/>
        <v>0.1</v>
      </c>
    </row>
    <row r="238" spans="1:4" x14ac:dyDescent="0.25">
      <c r="A238" s="282" t="s">
        <v>5115</v>
      </c>
      <c r="B238" s="159">
        <v>7.32</v>
      </c>
      <c r="C238" s="159">
        <f t="shared" si="8"/>
        <v>1</v>
      </c>
      <c r="D238" s="159">
        <f t="shared" si="9"/>
        <v>0.05</v>
      </c>
    </row>
    <row r="239" spans="1:4" x14ac:dyDescent="0.25">
      <c r="A239" s="282" t="s">
        <v>5117</v>
      </c>
      <c r="B239" s="159">
        <v>21.96</v>
      </c>
      <c r="C239" s="159">
        <f t="shared" si="8"/>
        <v>3</v>
      </c>
      <c r="D239" s="159">
        <f t="shared" si="9"/>
        <v>0.15000000000000002</v>
      </c>
    </row>
    <row r="240" spans="1:4" x14ac:dyDescent="0.25">
      <c r="A240" s="282" t="s">
        <v>5118</v>
      </c>
      <c r="B240" s="159">
        <v>36.6</v>
      </c>
      <c r="C240" s="159">
        <f t="shared" si="8"/>
        <v>5</v>
      </c>
      <c r="D240" s="159">
        <f t="shared" si="9"/>
        <v>0.25</v>
      </c>
    </row>
    <row r="241" spans="1:4" x14ac:dyDescent="0.25">
      <c r="A241" s="282" t="s">
        <v>5119</v>
      </c>
      <c r="B241" s="159">
        <v>14.64</v>
      </c>
      <c r="C241" s="159">
        <f t="shared" si="8"/>
        <v>2</v>
      </c>
      <c r="D241" s="159">
        <f t="shared" si="9"/>
        <v>0.1</v>
      </c>
    </row>
    <row r="242" spans="1:4" x14ac:dyDescent="0.25">
      <c r="A242" s="282" t="s">
        <v>5121</v>
      </c>
      <c r="B242" s="159">
        <v>36.6</v>
      </c>
      <c r="C242" s="159">
        <f t="shared" si="8"/>
        <v>5</v>
      </c>
      <c r="D242" s="159">
        <f t="shared" si="9"/>
        <v>0.25</v>
      </c>
    </row>
    <row r="243" spans="1:4" x14ac:dyDescent="0.25">
      <c r="A243" s="282" t="s">
        <v>5122</v>
      </c>
      <c r="B243" s="159">
        <v>14.64</v>
      </c>
      <c r="C243" s="159">
        <f t="shared" si="8"/>
        <v>2</v>
      </c>
      <c r="D243" s="159">
        <f t="shared" si="9"/>
        <v>0.1</v>
      </c>
    </row>
    <row r="244" spans="1:4" x14ac:dyDescent="0.25">
      <c r="A244" s="282" t="s">
        <v>6103</v>
      </c>
      <c r="B244" s="159">
        <v>0</v>
      </c>
      <c r="C244" s="159">
        <f t="shared" si="8"/>
        <v>0</v>
      </c>
      <c r="D244" s="159">
        <f t="shared" si="9"/>
        <v>0</v>
      </c>
    </row>
    <row r="245" spans="1:4" x14ac:dyDescent="0.25">
      <c r="A245" s="282" t="s">
        <v>5125</v>
      </c>
      <c r="B245" s="159">
        <v>21.96</v>
      </c>
      <c r="C245" s="159">
        <f t="shared" si="8"/>
        <v>3</v>
      </c>
      <c r="D245" s="159">
        <f t="shared" si="9"/>
        <v>0.15000000000000002</v>
      </c>
    </row>
    <row r="246" spans="1:4" x14ac:dyDescent="0.25">
      <c r="A246" s="282" t="s">
        <v>5126</v>
      </c>
      <c r="B246" s="159">
        <v>29.28</v>
      </c>
      <c r="C246" s="159">
        <f t="shared" si="8"/>
        <v>4</v>
      </c>
      <c r="D246" s="159">
        <f t="shared" si="9"/>
        <v>0.2</v>
      </c>
    </row>
    <row r="247" spans="1:4" x14ac:dyDescent="0.25">
      <c r="A247" s="282" t="s">
        <v>5127</v>
      </c>
      <c r="B247" s="159">
        <v>58.56</v>
      </c>
      <c r="C247" s="159">
        <f t="shared" si="8"/>
        <v>8</v>
      </c>
      <c r="D247" s="159">
        <f t="shared" si="9"/>
        <v>0.4</v>
      </c>
    </row>
    <row r="248" spans="1:4" x14ac:dyDescent="0.25">
      <c r="A248" s="282" t="s">
        <v>5128</v>
      </c>
      <c r="B248" s="159">
        <v>7.32</v>
      </c>
      <c r="C248" s="159">
        <f t="shared" si="8"/>
        <v>1</v>
      </c>
      <c r="D248" s="159">
        <f t="shared" si="9"/>
        <v>0.05</v>
      </c>
    </row>
    <row r="249" spans="1:4" x14ac:dyDescent="0.25">
      <c r="A249" s="282" t="s">
        <v>5130</v>
      </c>
      <c r="B249" s="159">
        <v>14.64</v>
      </c>
      <c r="C249" s="159">
        <f t="shared" si="8"/>
        <v>2</v>
      </c>
      <c r="D249" s="159">
        <f t="shared" si="9"/>
        <v>0.1</v>
      </c>
    </row>
    <row r="250" spans="1:4" x14ac:dyDescent="0.25">
      <c r="A250" s="282" t="s">
        <v>5131</v>
      </c>
      <c r="B250" s="159">
        <v>14.64</v>
      </c>
      <c r="C250" s="159">
        <f t="shared" si="8"/>
        <v>2</v>
      </c>
      <c r="D250" s="159">
        <f t="shared" si="9"/>
        <v>0.1</v>
      </c>
    </row>
    <row r="251" spans="1:4" x14ac:dyDescent="0.25">
      <c r="A251" s="282" t="s">
        <v>5132</v>
      </c>
      <c r="B251" s="159">
        <v>43.92</v>
      </c>
      <c r="C251" s="159">
        <f t="shared" si="8"/>
        <v>6</v>
      </c>
      <c r="D251" s="159">
        <f t="shared" si="9"/>
        <v>0.30000000000000004</v>
      </c>
    </row>
    <row r="252" spans="1:4" x14ac:dyDescent="0.25">
      <c r="A252" s="282" t="s">
        <v>5133</v>
      </c>
      <c r="B252" s="159">
        <v>14.64</v>
      </c>
      <c r="C252" s="159">
        <f t="shared" si="8"/>
        <v>2</v>
      </c>
      <c r="D252" s="159">
        <f t="shared" si="9"/>
        <v>0.1</v>
      </c>
    </row>
    <row r="253" spans="1:4" x14ac:dyDescent="0.25">
      <c r="A253" s="282" t="s">
        <v>5134</v>
      </c>
      <c r="B253" s="159">
        <v>109.80000000000001</v>
      </c>
      <c r="C253" s="159">
        <f t="shared" si="8"/>
        <v>15.000000000000002</v>
      </c>
      <c r="D253" s="159">
        <f t="shared" si="9"/>
        <v>0.75000000000000011</v>
      </c>
    </row>
    <row r="254" spans="1:4" x14ac:dyDescent="0.25">
      <c r="A254" s="282" t="s">
        <v>5137</v>
      </c>
      <c r="B254" s="159">
        <v>7.32</v>
      </c>
      <c r="C254" s="159">
        <f t="shared" si="8"/>
        <v>1</v>
      </c>
      <c r="D254" s="159">
        <f t="shared" si="9"/>
        <v>0.05</v>
      </c>
    </row>
    <row r="255" spans="1:4" x14ac:dyDescent="0.25">
      <c r="A255" s="282" t="s">
        <v>5138</v>
      </c>
      <c r="B255" s="159">
        <v>7.32</v>
      </c>
      <c r="C255" s="159">
        <f t="shared" si="8"/>
        <v>1</v>
      </c>
      <c r="D255" s="159">
        <f t="shared" si="9"/>
        <v>0.05</v>
      </c>
    </row>
    <row r="256" spans="1:4" x14ac:dyDescent="0.25">
      <c r="A256" s="282" t="s">
        <v>5139</v>
      </c>
      <c r="B256" s="159">
        <v>36.6</v>
      </c>
      <c r="C256" s="159">
        <f t="shared" si="8"/>
        <v>5</v>
      </c>
      <c r="D256" s="159">
        <f t="shared" si="9"/>
        <v>0.25</v>
      </c>
    </row>
    <row r="257" spans="1:4" x14ac:dyDescent="0.25">
      <c r="A257" s="282" t="s">
        <v>5140</v>
      </c>
      <c r="B257" s="159">
        <v>58.56</v>
      </c>
      <c r="C257" s="159">
        <f t="shared" si="8"/>
        <v>8</v>
      </c>
      <c r="D257" s="159">
        <f t="shared" si="9"/>
        <v>0.4</v>
      </c>
    </row>
    <row r="258" spans="1:4" x14ac:dyDescent="0.25">
      <c r="A258" s="282" t="s">
        <v>5141</v>
      </c>
      <c r="B258" s="159">
        <v>65.88</v>
      </c>
      <c r="C258" s="159">
        <f t="shared" si="8"/>
        <v>8.9999999999999982</v>
      </c>
      <c r="D258" s="159">
        <f t="shared" si="9"/>
        <v>0.44999999999999996</v>
      </c>
    </row>
    <row r="259" spans="1:4" x14ac:dyDescent="0.25">
      <c r="A259" s="282" t="s">
        <v>5142</v>
      </c>
      <c r="B259" s="159">
        <v>36.6</v>
      </c>
      <c r="C259" s="159">
        <f t="shared" si="8"/>
        <v>5</v>
      </c>
      <c r="D259" s="159">
        <f t="shared" si="9"/>
        <v>0.25</v>
      </c>
    </row>
    <row r="260" spans="1:4" x14ac:dyDescent="0.25">
      <c r="A260" s="282" t="s">
        <v>5143</v>
      </c>
      <c r="B260" s="159">
        <v>21.96</v>
      </c>
      <c r="C260" s="159">
        <f t="shared" si="8"/>
        <v>3</v>
      </c>
      <c r="D260" s="159">
        <f t="shared" si="9"/>
        <v>0.15000000000000002</v>
      </c>
    </row>
    <row r="261" spans="1:4" x14ac:dyDescent="0.25">
      <c r="A261" s="282" t="s">
        <v>5144</v>
      </c>
      <c r="B261" s="159">
        <v>36.6</v>
      </c>
      <c r="C261" s="159">
        <f t="shared" si="8"/>
        <v>5</v>
      </c>
      <c r="D261" s="159">
        <f t="shared" si="9"/>
        <v>0.25</v>
      </c>
    </row>
    <row r="262" spans="1:4" x14ac:dyDescent="0.25">
      <c r="A262" s="282" t="s">
        <v>5145</v>
      </c>
      <c r="B262" s="159">
        <v>80.52000000000001</v>
      </c>
      <c r="C262" s="159">
        <f t="shared" si="8"/>
        <v>11.000000000000002</v>
      </c>
      <c r="D262" s="159">
        <f t="shared" si="9"/>
        <v>0.55000000000000016</v>
      </c>
    </row>
    <row r="263" spans="1:4" x14ac:dyDescent="0.25">
      <c r="A263" s="282" t="s">
        <v>5146</v>
      </c>
      <c r="B263" s="159">
        <v>21.96</v>
      </c>
      <c r="C263" s="159">
        <f t="shared" si="8"/>
        <v>3</v>
      </c>
      <c r="D263" s="159">
        <f t="shared" si="9"/>
        <v>0.15000000000000002</v>
      </c>
    </row>
    <row r="264" spans="1:4" x14ac:dyDescent="0.25">
      <c r="A264" s="282" t="s">
        <v>5147</v>
      </c>
      <c r="B264" s="159">
        <v>102.47999999999999</v>
      </c>
      <c r="C264" s="159">
        <f t="shared" si="8"/>
        <v>13.999999999999998</v>
      </c>
      <c r="D264" s="159">
        <f t="shared" si="9"/>
        <v>0.7</v>
      </c>
    </row>
    <row r="265" spans="1:4" x14ac:dyDescent="0.25">
      <c r="A265" s="282" t="s">
        <v>5148</v>
      </c>
      <c r="B265" s="159">
        <v>65.88</v>
      </c>
      <c r="C265" s="159">
        <f t="shared" si="8"/>
        <v>8.9999999999999982</v>
      </c>
      <c r="D265" s="159">
        <f t="shared" si="9"/>
        <v>0.44999999999999996</v>
      </c>
    </row>
    <row r="266" spans="1:4" x14ac:dyDescent="0.25">
      <c r="A266" s="282" t="s">
        <v>5149</v>
      </c>
      <c r="B266" s="159">
        <v>29.28</v>
      </c>
      <c r="C266" s="159">
        <f t="shared" ref="C266:C329" si="10">B266/$C$6</f>
        <v>4</v>
      </c>
      <c r="D266" s="159">
        <f t="shared" ref="D266:D329" si="11">C266*$D$6</f>
        <v>0.2</v>
      </c>
    </row>
    <row r="267" spans="1:4" x14ac:dyDescent="0.25">
      <c r="A267" s="282" t="s">
        <v>5150</v>
      </c>
      <c r="B267" s="159">
        <v>21.96</v>
      </c>
      <c r="C267" s="159">
        <f t="shared" si="10"/>
        <v>3</v>
      </c>
      <c r="D267" s="159">
        <f t="shared" si="11"/>
        <v>0.15000000000000002</v>
      </c>
    </row>
    <row r="268" spans="1:4" x14ac:dyDescent="0.25">
      <c r="A268" s="282" t="s">
        <v>5151</v>
      </c>
      <c r="B268" s="159">
        <v>80.52000000000001</v>
      </c>
      <c r="C268" s="159">
        <f t="shared" si="10"/>
        <v>11.000000000000002</v>
      </c>
      <c r="D268" s="159">
        <f t="shared" si="11"/>
        <v>0.55000000000000016</v>
      </c>
    </row>
    <row r="269" spans="1:4" x14ac:dyDescent="0.25">
      <c r="A269" s="282" t="s">
        <v>5152</v>
      </c>
      <c r="B269" s="159">
        <v>14.64</v>
      </c>
      <c r="C269" s="159">
        <f t="shared" si="10"/>
        <v>2</v>
      </c>
      <c r="D269" s="159">
        <f t="shared" si="11"/>
        <v>0.1</v>
      </c>
    </row>
    <row r="270" spans="1:4" x14ac:dyDescent="0.25">
      <c r="A270" s="282" t="s">
        <v>5153</v>
      </c>
      <c r="B270" s="159">
        <v>7.32</v>
      </c>
      <c r="C270" s="159">
        <f t="shared" si="10"/>
        <v>1</v>
      </c>
      <c r="D270" s="159">
        <f t="shared" si="11"/>
        <v>0.05</v>
      </c>
    </row>
    <row r="271" spans="1:4" x14ac:dyDescent="0.25">
      <c r="A271" s="282" t="s">
        <v>5154</v>
      </c>
      <c r="B271" s="159">
        <v>29.28</v>
      </c>
      <c r="C271" s="159">
        <f t="shared" si="10"/>
        <v>4</v>
      </c>
      <c r="D271" s="159">
        <f t="shared" si="11"/>
        <v>0.2</v>
      </c>
    </row>
    <row r="272" spans="1:4" x14ac:dyDescent="0.25">
      <c r="A272" s="282" t="s">
        <v>5155</v>
      </c>
      <c r="B272" s="159">
        <v>21.96</v>
      </c>
      <c r="C272" s="159">
        <f t="shared" si="10"/>
        <v>3</v>
      </c>
      <c r="D272" s="159">
        <f t="shared" si="11"/>
        <v>0.15000000000000002</v>
      </c>
    </row>
    <row r="273" spans="1:4" x14ac:dyDescent="0.25">
      <c r="A273" s="282" t="s">
        <v>5156</v>
      </c>
      <c r="B273" s="159">
        <v>7.32</v>
      </c>
      <c r="C273" s="159">
        <f t="shared" si="10"/>
        <v>1</v>
      </c>
      <c r="D273" s="159">
        <f t="shared" si="11"/>
        <v>0.05</v>
      </c>
    </row>
    <row r="274" spans="1:4" x14ac:dyDescent="0.25">
      <c r="A274" s="282" t="s">
        <v>5157</v>
      </c>
      <c r="B274" s="159">
        <v>102.47999999999999</v>
      </c>
      <c r="C274" s="159">
        <f t="shared" si="10"/>
        <v>13.999999999999998</v>
      </c>
      <c r="D274" s="159">
        <f t="shared" si="11"/>
        <v>0.7</v>
      </c>
    </row>
    <row r="275" spans="1:4" x14ac:dyDescent="0.25">
      <c r="A275" s="282" t="s">
        <v>5160</v>
      </c>
      <c r="B275" s="159">
        <v>21.96</v>
      </c>
      <c r="C275" s="159">
        <f t="shared" si="10"/>
        <v>3</v>
      </c>
      <c r="D275" s="159">
        <f t="shared" si="11"/>
        <v>0.15000000000000002</v>
      </c>
    </row>
    <row r="276" spans="1:4" x14ac:dyDescent="0.25">
      <c r="A276" s="282" t="s">
        <v>5161</v>
      </c>
      <c r="B276" s="159">
        <v>21.96</v>
      </c>
      <c r="C276" s="159">
        <f t="shared" si="10"/>
        <v>3</v>
      </c>
      <c r="D276" s="159">
        <f t="shared" si="11"/>
        <v>0.15000000000000002</v>
      </c>
    </row>
    <row r="277" spans="1:4" x14ac:dyDescent="0.25">
      <c r="A277" s="282" t="s">
        <v>5162</v>
      </c>
      <c r="B277" s="159">
        <v>36.6</v>
      </c>
      <c r="C277" s="159">
        <f t="shared" si="10"/>
        <v>5</v>
      </c>
      <c r="D277" s="159">
        <f t="shared" si="11"/>
        <v>0.25</v>
      </c>
    </row>
    <row r="278" spans="1:4" x14ac:dyDescent="0.25">
      <c r="A278" s="282" t="s">
        <v>5163</v>
      </c>
      <c r="B278" s="159">
        <v>14.64</v>
      </c>
      <c r="C278" s="159">
        <f t="shared" si="10"/>
        <v>2</v>
      </c>
      <c r="D278" s="159">
        <f t="shared" si="11"/>
        <v>0.1</v>
      </c>
    </row>
    <row r="279" spans="1:4" x14ac:dyDescent="0.25">
      <c r="A279" s="282" t="s">
        <v>5164</v>
      </c>
      <c r="B279" s="159">
        <v>51.24</v>
      </c>
      <c r="C279" s="159">
        <f t="shared" si="10"/>
        <v>7</v>
      </c>
      <c r="D279" s="159">
        <f t="shared" si="11"/>
        <v>0.35000000000000003</v>
      </c>
    </row>
    <row r="280" spans="1:4" x14ac:dyDescent="0.25">
      <c r="A280" s="282" t="s">
        <v>5165</v>
      </c>
      <c r="B280" s="159">
        <v>43.92</v>
      </c>
      <c r="C280" s="159">
        <f t="shared" si="10"/>
        <v>6</v>
      </c>
      <c r="D280" s="159">
        <f t="shared" si="11"/>
        <v>0.30000000000000004</v>
      </c>
    </row>
    <row r="281" spans="1:4" x14ac:dyDescent="0.25">
      <c r="A281" s="282" t="s">
        <v>5166</v>
      </c>
      <c r="B281" s="159">
        <v>21.96</v>
      </c>
      <c r="C281" s="159">
        <f t="shared" si="10"/>
        <v>3</v>
      </c>
      <c r="D281" s="159">
        <f t="shared" si="11"/>
        <v>0.15000000000000002</v>
      </c>
    </row>
    <row r="282" spans="1:4" x14ac:dyDescent="0.25">
      <c r="A282" s="282" t="s">
        <v>5167</v>
      </c>
      <c r="B282" s="159">
        <v>21.96</v>
      </c>
      <c r="C282" s="159">
        <f t="shared" si="10"/>
        <v>3</v>
      </c>
      <c r="D282" s="159">
        <f t="shared" si="11"/>
        <v>0.15000000000000002</v>
      </c>
    </row>
    <row r="283" spans="1:4" x14ac:dyDescent="0.25">
      <c r="A283" s="282" t="s">
        <v>5168</v>
      </c>
      <c r="B283" s="159">
        <v>36.6</v>
      </c>
      <c r="C283" s="159">
        <f t="shared" si="10"/>
        <v>5</v>
      </c>
      <c r="D283" s="159">
        <f t="shared" si="11"/>
        <v>0.25</v>
      </c>
    </row>
    <row r="284" spans="1:4" x14ac:dyDescent="0.25">
      <c r="A284" s="282" t="s">
        <v>5169</v>
      </c>
      <c r="B284" s="159">
        <v>36.6</v>
      </c>
      <c r="C284" s="159">
        <f t="shared" si="10"/>
        <v>5</v>
      </c>
      <c r="D284" s="159">
        <f t="shared" si="11"/>
        <v>0.25</v>
      </c>
    </row>
    <row r="285" spans="1:4" x14ac:dyDescent="0.25">
      <c r="A285" s="282" t="s">
        <v>5171</v>
      </c>
      <c r="B285" s="159">
        <v>7.32</v>
      </c>
      <c r="C285" s="159">
        <f t="shared" si="10"/>
        <v>1</v>
      </c>
      <c r="D285" s="159">
        <f t="shared" si="11"/>
        <v>0.05</v>
      </c>
    </row>
    <row r="286" spans="1:4" x14ac:dyDescent="0.25">
      <c r="A286" s="282" t="s">
        <v>5172</v>
      </c>
      <c r="B286" s="159">
        <v>51.24</v>
      </c>
      <c r="C286" s="159">
        <f t="shared" si="10"/>
        <v>7</v>
      </c>
      <c r="D286" s="159">
        <f t="shared" si="11"/>
        <v>0.35000000000000003</v>
      </c>
    </row>
    <row r="287" spans="1:4" x14ac:dyDescent="0.25">
      <c r="A287" s="282" t="s">
        <v>5173</v>
      </c>
      <c r="B287" s="159">
        <v>21.96</v>
      </c>
      <c r="C287" s="159">
        <f t="shared" si="10"/>
        <v>3</v>
      </c>
      <c r="D287" s="159">
        <f t="shared" si="11"/>
        <v>0.15000000000000002</v>
      </c>
    </row>
    <row r="288" spans="1:4" x14ac:dyDescent="0.25">
      <c r="A288" s="282" t="s">
        <v>5174</v>
      </c>
      <c r="B288" s="159">
        <v>21.96</v>
      </c>
      <c r="C288" s="159">
        <f t="shared" si="10"/>
        <v>3</v>
      </c>
      <c r="D288" s="159">
        <f t="shared" si="11"/>
        <v>0.15000000000000002</v>
      </c>
    </row>
    <row r="289" spans="1:4" x14ac:dyDescent="0.25">
      <c r="A289" s="282" t="s">
        <v>5175</v>
      </c>
      <c r="B289" s="159">
        <v>43.92</v>
      </c>
      <c r="C289" s="159">
        <f t="shared" si="10"/>
        <v>6</v>
      </c>
      <c r="D289" s="159">
        <f t="shared" si="11"/>
        <v>0.30000000000000004</v>
      </c>
    </row>
    <row r="290" spans="1:4" x14ac:dyDescent="0.25">
      <c r="A290" s="282" t="s">
        <v>5176</v>
      </c>
      <c r="B290" s="159">
        <v>58.56</v>
      </c>
      <c r="C290" s="159">
        <f t="shared" si="10"/>
        <v>8</v>
      </c>
      <c r="D290" s="159">
        <f t="shared" si="11"/>
        <v>0.4</v>
      </c>
    </row>
    <row r="291" spans="1:4" x14ac:dyDescent="0.25">
      <c r="A291" s="282" t="s">
        <v>5177</v>
      </c>
      <c r="B291" s="159">
        <v>14.64</v>
      </c>
      <c r="C291" s="159">
        <f t="shared" si="10"/>
        <v>2</v>
      </c>
      <c r="D291" s="159">
        <f t="shared" si="11"/>
        <v>0.1</v>
      </c>
    </row>
    <row r="292" spans="1:4" x14ac:dyDescent="0.25">
      <c r="A292" s="282" t="s">
        <v>5178</v>
      </c>
      <c r="B292" s="159">
        <v>7.32</v>
      </c>
      <c r="C292" s="159">
        <f t="shared" si="10"/>
        <v>1</v>
      </c>
      <c r="D292" s="159">
        <f t="shared" si="11"/>
        <v>0.05</v>
      </c>
    </row>
    <row r="293" spans="1:4" x14ac:dyDescent="0.25">
      <c r="A293" s="282" t="s">
        <v>5180</v>
      </c>
      <c r="B293" s="159">
        <v>87.84</v>
      </c>
      <c r="C293" s="159">
        <f t="shared" si="10"/>
        <v>12</v>
      </c>
      <c r="D293" s="159">
        <f t="shared" si="11"/>
        <v>0.60000000000000009</v>
      </c>
    </row>
    <row r="294" spans="1:4" x14ac:dyDescent="0.25">
      <c r="A294" s="282" t="s">
        <v>5181</v>
      </c>
      <c r="B294" s="159">
        <v>29.28</v>
      </c>
      <c r="C294" s="159">
        <f t="shared" si="10"/>
        <v>4</v>
      </c>
      <c r="D294" s="159">
        <f t="shared" si="11"/>
        <v>0.2</v>
      </c>
    </row>
    <row r="295" spans="1:4" x14ac:dyDescent="0.25">
      <c r="A295" s="282" t="s">
        <v>5182</v>
      </c>
      <c r="B295" s="159">
        <v>7.32</v>
      </c>
      <c r="C295" s="159">
        <f t="shared" si="10"/>
        <v>1</v>
      </c>
      <c r="D295" s="159">
        <f t="shared" si="11"/>
        <v>0.05</v>
      </c>
    </row>
    <row r="296" spans="1:4" x14ac:dyDescent="0.25">
      <c r="A296" s="282" t="s">
        <v>5183</v>
      </c>
      <c r="B296" s="159">
        <v>21.96</v>
      </c>
      <c r="C296" s="159">
        <f t="shared" si="10"/>
        <v>3</v>
      </c>
      <c r="D296" s="159">
        <f t="shared" si="11"/>
        <v>0.15000000000000002</v>
      </c>
    </row>
    <row r="297" spans="1:4" x14ac:dyDescent="0.25">
      <c r="A297" s="282" t="s">
        <v>5184</v>
      </c>
      <c r="B297" s="159">
        <v>43.92</v>
      </c>
      <c r="C297" s="159">
        <f t="shared" si="10"/>
        <v>6</v>
      </c>
      <c r="D297" s="159">
        <f t="shared" si="11"/>
        <v>0.30000000000000004</v>
      </c>
    </row>
    <row r="298" spans="1:4" x14ac:dyDescent="0.25">
      <c r="A298" s="282" t="s">
        <v>5185</v>
      </c>
      <c r="B298" s="159">
        <v>241.56</v>
      </c>
      <c r="C298" s="159">
        <f t="shared" si="10"/>
        <v>33</v>
      </c>
      <c r="D298" s="159">
        <f t="shared" si="11"/>
        <v>1.6500000000000001</v>
      </c>
    </row>
    <row r="299" spans="1:4" x14ac:dyDescent="0.25">
      <c r="A299" s="282" t="s">
        <v>5186</v>
      </c>
      <c r="B299" s="159">
        <v>14.64</v>
      </c>
      <c r="C299" s="159">
        <f t="shared" si="10"/>
        <v>2</v>
      </c>
      <c r="D299" s="159">
        <f t="shared" si="11"/>
        <v>0.1</v>
      </c>
    </row>
    <row r="300" spans="1:4" x14ac:dyDescent="0.25">
      <c r="A300" s="282" t="s">
        <v>5187</v>
      </c>
      <c r="B300" s="159">
        <v>7.32</v>
      </c>
      <c r="C300" s="159">
        <f t="shared" si="10"/>
        <v>1</v>
      </c>
      <c r="D300" s="159">
        <f t="shared" si="11"/>
        <v>0.05</v>
      </c>
    </row>
    <row r="301" spans="1:4" x14ac:dyDescent="0.25">
      <c r="A301" s="282" t="s">
        <v>5188</v>
      </c>
      <c r="B301" s="159">
        <v>14.64</v>
      </c>
      <c r="C301" s="159">
        <f t="shared" si="10"/>
        <v>2</v>
      </c>
      <c r="D301" s="159">
        <f t="shared" si="11"/>
        <v>0.1</v>
      </c>
    </row>
    <row r="302" spans="1:4" x14ac:dyDescent="0.25">
      <c r="A302" s="282" t="s">
        <v>5189</v>
      </c>
      <c r="B302" s="159">
        <v>36.6</v>
      </c>
      <c r="C302" s="159">
        <f t="shared" si="10"/>
        <v>5</v>
      </c>
      <c r="D302" s="159">
        <f t="shared" si="11"/>
        <v>0.25</v>
      </c>
    </row>
    <row r="303" spans="1:4" x14ac:dyDescent="0.25">
      <c r="A303" s="282" t="s">
        <v>5190</v>
      </c>
      <c r="B303" s="159">
        <v>7.32</v>
      </c>
      <c r="C303" s="159">
        <f t="shared" si="10"/>
        <v>1</v>
      </c>
      <c r="D303" s="159">
        <f t="shared" si="11"/>
        <v>0.05</v>
      </c>
    </row>
    <row r="304" spans="1:4" x14ac:dyDescent="0.25">
      <c r="A304" s="282" t="s">
        <v>5191</v>
      </c>
      <c r="B304" s="159">
        <v>29.28</v>
      </c>
      <c r="C304" s="159">
        <f t="shared" si="10"/>
        <v>4</v>
      </c>
      <c r="D304" s="159">
        <f t="shared" si="11"/>
        <v>0.2</v>
      </c>
    </row>
    <row r="305" spans="1:4" x14ac:dyDescent="0.25">
      <c r="A305" s="282" t="s">
        <v>5192</v>
      </c>
      <c r="B305" s="159">
        <v>21.96</v>
      </c>
      <c r="C305" s="159">
        <f t="shared" si="10"/>
        <v>3</v>
      </c>
      <c r="D305" s="159">
        <f t="shared" si="11"/>
        <v>0.15000000000000002</v>
      </c>
    </row>
    <row r="306" spans="1:4" x14ac:dyDescent="0.25">
      <c r="A306" s="282" t="s">
        <v>5193</v>
      </c>
      <c r="B306" s="159">
        <v>7.32</v>
      </c>
      <c r="C306" s="159">
        <f t="shared" si="10"/>
        <v>1</v>
      </c>
      <c r="D306" s="159">
        <f t="shared" si="11"/>
        <v>0.05</v>
      </c>
    </row>
    <row r="307" spans="1:4" x14ac:dyDescent="0.25">
      <c r="A307" s="282" t="s">
        <v>5194</v>
      </c>
      <c r="B307" s="159">
        <v>65.88</v>
      </c>
      <c r="C307" s="159">
        <f t="shared" si="10"/>
        <v>8.9999999999999982</v>
      </c>
      <c r="D307" s="159">
        <f t="shared" si="11"/>
        <v>0.44999999999999996</v>
      </c>
    </row>
    <row r="308" spans="1:4" x14ac:dyDescent="0.25">
      <c r="A308" s="282" t="s">
        <v>5196</v>
      </c>
      <c r="B308" s="159">
        <v>29.28</v>
      </c>
      <c r="C308" s="159">
        <f t="shared" si="10"/>
        <v>4</v>
      </c>
      <c r="D308" s="159">
        <f t="shared" si="11"/>
        <v>0.2</v>
      </c>
    </row>
    <row r="309" spans="1:4" x14ac:dyDescent="0.25">
      <c r="A309" s="282" t="s">
        <v>5197</v>
      </c>
      <c r="B309" s="159">
        <v>51.24</v>
      </c>
      <c r="C309" s="159">
        <f t="shared" si="10"/>
        <v>7</v>
      </c>
      <c r="D309" s="159">
        <f t="shared" si="11"/>
        <v>0.35000000000000003</v>
      </c>
    </row>
    <row r="310" spans="1:4" x14ac:dyDescent="0.25">
      <c r="A310" s="282" t="s">
        <v>5198</v>
      </c>
      <c r="B310" s="159">
        <v>21.96</v>
      </c>
      <c r="C310" s="159">
        <f t="shared" si="10"/>
        <v>3</v>
      </c>
      <c r="D310" s="159">
        <f t="shared" si="11"/>
        <v>0.15000000000000002</v>
      </c>
    </row>
    <row r="311" spans="1:4" x14ac:dyDescent="0.25">
      <c r="A311" s="282" t="s">
        <v>5199</v>
      </c>
      <c r="B311" s="159">
        <v>36.6</v>
      </c>
      <c r="C311" s="159">
        <f t="shared" si="10"/>
        <v>5</v>
      </c>
      <c r="D311" s="159">
        <f t="shared" si="11"/>
        <v>0.25</v>
      </c>
    </row>
    <row r="312" spans="1:4" x14ac:dyDescent="0.25">
      <c r="A312" s="282" t="s">
        <v>5200</v>
      </c>
      <c r="B312" s="159">
        <v>29.28</v>
      </c>
      <c r="C312" s="159">
        <f t="shared" si="10"/>
        <v>4</v>
      </c>
      <c r="D312" s="159">
        <f t="shared" si="11"/>
        <v>0.2</v>
      </c>
    </row>
    <row r="313" spans="1:4" x14ac:dyDescent="0.25">
      <c r="A313" s="282" t="s">
        <v>5201</v>
      </c>
      <c r="B313" s="159">
        <v>36.6</v>
      </c>
      <c r="C313" s="159">
        <f t="shared" si="10"/>
        <v>5</v>
      </c>
      <c r="D313" s="159">
        <f t="shared" si="11"/>
        <v>0.25</v>
      </c>
    </row>
    <row r="314" spans="1:4" x14ac:dyDescent="0.25">
      <c r="A314" s="282" t="s">
        <v>5202</v>
      </c>
      <c r="B314" s="159">
        <v>7.32</v>
      </c>
      <c r="C314" s="159">
        <f t="shared" si="10"/>
        <v>1</v>
      </c>
      <c r="D314" s="159">
        <f t="shared" si="11"/>
        <v>0.05</v>
      </c>
    </row>
    <row r="315" spans="1:4" x14ac:dyDescent="0.25">
      <c r="A315" s="282" t="s">
        <v>5203</v>
      </c>
      <c r="B315" s="159">
        <v>51.24</v>
      </c>
      <c r="C315" s="159">
        <f t="shared" si="10"/>
        <v>7</v>
      </c>
      <c r="D315" s="159">
        <f t="shared" si="11"/>
        <v>0.35000000000000003</v>
      </c>
    </row>
    <row r="316" spans="1:4" x14ac:dyDescent="0.25">
      <c r="A316" s="282" t="s">
        <v>5204</v>
      </c>
      <c r="B316" s="159">
        <v>7.32</v>
      </c>
      <c r="C316" s="159">
        <f t="shared" si="10"/>
        <v>1</v>
      </c>
      <c r="D316" s="159">
        <f t="shared" si="11"/>
        <v>0.05</v>
      </c>
    </row>
    <row r="317" spans="1:4" x14ac:dyDescent="0.25">
      <c r="A317" s="282" t="s">
        <v>5206</v>
      </c>
      <c r="B317" s="159">
        <v>14.64</v>
      </c>
      <c r="C317" s="159">
        <f t="shared" si="10"/>
        <v>2</v>
      </c>
      <c r="D317" s="159">
        <f t="shared" si="11"/>
        <v>0.1</v>
      </c>
    </row>
    <row r="318" spans="1:4" x14ac:dyDescent="0.25">
      <c r="A318" s="282" t="s">
        <v>5209</v>
      </c>
      <c r="B318" s="159">
        <v>29.28</v>
      </c>
      <c r="C318" s="159">
        <f t="shared" si="10"/>
        <v>4</v>
      </c>
      <c r="D318" s="159">
        <f t="shared" si="11"/>
        <v>0.2</v>
      </c>
    </row>
    <row r="319" spans="1:4" x14ac:dyDescent="0.25">
      <c r="A319" s="282" t="s">
        <v>5210</v>
      </c>
      <c r="B319" s="159">
        <v>36.6</v>
      </c>
      <c r="C319" s="159">
        <f t="shared" si="10"/>
        <v>5</v>
      </c>
      <c r="D319" s="159">
        <f t="shared" si="11"/>
        <v>0.25</v>
      </c>
    </row>
    <row r="320" spans="1:4" x14ac:dyDescent="0.25">
      <c r="A320" s="282" t="s">
        <v>5211</v>
      </c>
      <c r="B320" s="159">
        <v>7.32</v>
      </c>
      <c r="C320" s="159">
        <f t="shared" si="10"/>
        <v>1</v>
      </c>
      <c r="D320" s="159">
        <f t="shared" si="11"/>
        <v>0.05</v>
      </c>
    </row>
    <row r="321" spans="1:4" x14ac:dyDescent="0.25">
      <c r="A321" s="282" t="s">
        <v>5213</v>
      </c>
      <c r="B321" s="159">
        <v>124.44</v>
      </c>
      <c r="C321" s="159">
        <f t="shared" si="10"/>
        <v>17</v>
      </c>
      <c r="D321" s="159">
        <f t="shared" si="11"/>
        <v>0.85000000000000009</v>
      </c>
    </row>
    <row r="322" spans="1:4" x14ac:dyDescent="0.25">
      <c r="A322" s="282" t="s">
        <v>5214</v>
      </c>
      <c r="B322" s="159">
        <v>7.32</v>
      </c>
      <c r="C322" s="159">
        <f t="shared" si="10"/>
        <v>1</v>
      </c>
      <c r="D322" s="159">
        <f t="shared" si="11"/>
        <v>0.05</v>
      </c>
    </row>
    <row r="323" spans="1:4" x14ac:dyDescent="0.25">
      <c r="A323" s="282" t="s">
        <v>5215</v>
      </c>
      <c r="B323" s="159">
        <v>14.64</v>
      </c>
      <c r="C323" s="159">
        <f t="shared" si="10"/>
        <v>2</v>
      </c>
      <c r="D323" s="159">
        <f t="shared" si="11"/>
        <v>0.1</v>
      </c>
    </row>
    <row r="324" spans="1:4" x14ac:dyDescent="0.25">
      <c r="A324" s="282" t="s">
        <v>5216</v>
      </c>
      <c r="B324" s="159">
        <v>73.2</v>
      </c>
      <c r="C324" s="159">
        <f t="shared" si="10"/>
        <v>10</v>
      </c>
      <c r="D324" s="159">
        <f t="shared" si="11"/>
        <v>0.5</v>
      </c>
    </row>
    <row r="325" spans="1:4" x14ac:dyDescent="0.25">
      <c r="A325" s="282" t="s">
        <v>5217</v>
      </c>
      <c r="B325" s="159">
        <v>80.52000000000001</v>
      </c>
      <c r="C325" s="159">
        <f t="shared" si="10"/>
        <v>11.000000000000002</v>
      </c>
      <c r="D325" s="159">
        <f t="shared" si="11"/>
        <v>0.55000000000000016</v>
      </c>
    </row>
    <row r="326" spans="1:4" x14ac:dyDescent="0.25">
      <c r="A326" s="282" t="s">
        <v>5218</v>
      </c>
      <c r="B326" s="159">
        <v>21.96</v>
      </c>
      <c r="C326" s="159">
        <f t="shared" si="10"/>
        <v>3</v>
      </c>
      <c r="D326" s="159">
        <f t="shared" si="11"/>
        <v>0.15000000000000002</v>
      </c>
    </row>
    <row r="327" spans="1:4" x14ac:dyDescent="0.25">
      <c r="A327" s="282" t="s">
        <v>5219</v>
      </c>
      <c r="B327" s="159">
        <v>387.96</v>
      </c>
      <c r="C327" s="159">
        <f t="shared" si="10"/>
        <v>52.999999999999993</v>
      </c>
      <c r="D327" s="159">
        <f t="shared" si="11"/>
        <v>2.65</v>
      </c>
    </row>
    <row r="328" spans="1:4" x14ac:dyDescent="0.25">
      <c r="A328" s="282" t="s">
        <v>5221</v>
      </c>
      <c r="B328" s="159">
        <v>109.80000000000001</v>
      </c>
      <c r="C328" s="159">
        <f t="shared" si="10"/>
        <v>15.000000000000002</v>
      </c>
      <c r="D328" s="159">
        <f t="shared" si="11"/>
        <v>0.75000000000000011</v>
      </c>
    </row>
    <row r="329" spans="1:4" x14ac:dyDescent="0.25">
      <c r="A329" s="282" t="s">
        <v>5222</v>
      </c>
      <c r="B329" s="159">
        <v>7.32</v>
      </c>
      <c r="C329" s="159">
        <f t="shared" si="10"/>
        <v>1</v>
      </c>
      <c r="D329" s="159">
        <f t="shared" si="11"/>
        <v>0.05</v>
      </c>
    </row>
    <row r="330" spans="1:4" x14ac:dyDescent="0.25">
      <c r="A330" s="282" t="s">
        <v>5223</v>
      </c>
      <c r="B330" s="159">
        <v>73.2</v>
      </c>
      <c r="C330" s="159">
        <f t="shared" ref="C330:C393" si="12">B330/$C$6</f>
        <v>10</v>
      </c>
      <c r="D330" s="159">
        <f t="shared" ref="D330:D393" si="13">C330*$D$6</f>
        <v>0.5</v>
      </c>
    </row>
    <row r="331" spans="1:4" x14ac:dyDescent="0.25">
      <c r="A331" s="282" t="s">
        <v>5224</v>
      </c>
      <c r="B331" s="159">
        <v>14.64</v>
      </c>
      <c r="C331" s="159">
        <f t="shared" si="12"/>
        <v>2</v>
      </c>
      <c r="D331" s="159">
        <f t="shared" si="13"/>
        <v>0.1</v>
      </c>
    </row>
    <row r="332" spans="1:4" x14ac:dyDescent="0.25">
      <c r="A332" s="282" t="s">
        <v>5225</v>
      </c>
      <c r="B332" s="159">
        <v>21.96</v>
      </c>
      <c r="C332" s="159">
        <f t="shared" si="12"/>
        <v>3</v>
      </c>
      <c r="D332" s="159">
        <f t="shared" si="13"/>
        <v>0.15000000000000002</v>
      </c>
    </row>
    <row r="333" spans="1:4" x14ac:dyDescent="0.25">
      <c r="A333" s="282" t="s">
        <v>5228</v>
      </c>
      <c r="B333" s="159">
        <v>73.199999999999989</v>
      </c>
      <c r="C333" s="159">
        <f t="shared" si="12"/>
        <v>9.9999999999999982</v>
      </c>
      <c r="D333" s="159">
        <f t="shared" si="13"/>
        <v>0.49999999999999994</v>
      </c>
    </row>
    <row r="334" spans="1:4" x14ac:dyDescent="0.25">
      <c r="A334" s="282" t="s">
        <v>5231</v>
      </c>
      <c r="B334" s="159">
        <v>21.96</v>
      </c>
      <c r="C334" s="159">
        <f t="shared" si="12"/>
        <v>3</v>
      </c>
      <c r="D334" s="159">
        <f t="shared" si="13"/>
        <v>0.15000000000000002</v>
      </c>
    </row>
    <row r="335" spans="1:4" x14ac:dyDescent="0.25">
      <c r="A335" s="282" t="s">
        <v>5232</v>
      </c>
      <c r="B335" s="159">
        <v>80.52000000000001</v>
      </c>
      <c r="C335" s="159">
        <f t="shared" si="12"/>
        <v>11.000000000000002</v>
      </c>
      <c r="D335" s="159">
        <f t="shared" si="13"/>
        <v>0.55000000000000016</v>
      </c>
    </row>
    <row r="336" spans="1:4" x14ac:dyDescent="0.25">
      <c r="A336" s="282" t="s">
        <v>5233</v>
      </c>
      <c r="B336" s="159">
        <v>21.96</v>
      </c>
      <c r="C336" s="159">
        <f t="shared" si="12"/>
        <v>3</v>
      </c>
      <c r="D336" s="159">
        <f t="shared" si="13"/>
        <v>0.15000000000000002</v>
      </c>
    </row>
    <row r="337" spans="1:4" x14ac:dyDescent="0.25">
      <c r="A337" s="282" t="s">
        <v>5234</v>
      </c>
      <c r="B337" s="159">
        <v>7.32</v>
      </c>
      <c r="C337" s="159">
        <f t="shared" si="12"/>
        <v>1</v>
      </c>
      <c r="D337" s="159">
        <f t="shared" si="13"/>
        <v>0.05</v>
      </c>
    </row>
    <row r="338" spans="1:4" x14ac:dyDescent="0.25">
      <c r="A338" s="282" t="s">
        <v>5235</v>
      </c>
      <c r="B338" s="159">
        <v>226.92000000000002</v>
      </c>
      <c r="C338" s="159">
        <f t="shared" si="12"/>
        <v>31</v>
      </c>
      <c r="D338" s="159">
        <f t="shared" si="13"/>
        <v>1.55</v>
      </c>
    </row>
    <row r="339" spans="1:4" x14ac:dyDescent="0.25">
      <c r="A339" s="282" t="s">
        <v>5236</v>
      </c>
      <c r="B339" s="159">
        <v>29.28</v>
      </c>
      <c r="C339" s="159">
        <f t="shared" si="12"/>
        <v>4</v>
      </c>
      <c r="D339" s="159">
        <f t="shared" si="13"/>
        <v>0.2</v>
      </c>
    </row>
    <row r="340" spans="1:4" x14ac:dyDescent="0.25">
      <c r="A340" s="282" t="s">
        <v>5237</v>
      </c>
      <c r="B340" s="159">
        <v>36.6</v>
      </c>
      <c r="C340" s="159">
        <f t="shared" si="12"/>
        <v>5</v>
      </c>
      <c r="D340" s="159">
        <f t="shared" si="13"/>
        <v>0.25</v>
      </c>
    </row>
    <row r="341" spans="1:4" x14ac:dyDescent="0.25">
      <c r="A341" s="282" t="s">
        <v>5238</v>
      </c>
      <c r="B341" s="159">
        <v>58.56</v>
      </c>
      <c r="C341" s="159">
        <f t="shared" si="12"/>
        <v>8</v>
      </c>
      <c r="D341" s="159">
        <f t="shared" si="13"/>
        <v>0.4</v>
      </c>
    </row>
    <row r="342" spans="1:4" x14ac:dyDescent="0.25">
      <c r="A342" s="282" t="s">
        <v>5239</v>
      </c>
      <c r="B342" s="159">
        <v>7.32</v>
      </c>
      <c r="C342" s="159">
        <f t="shared" si="12"/>
        <v>1</v>
      </c>
      <c r="D342" s="159">
        <f t="shared" si="13"/>
        <v>0.05</v>
      </c>
    </row>
    <row r="343" spans="1:4" x14ac:dyDescent="0.25">
      <c r="A343" s="282" t="s">
        <v>5240</v>
      </c>
      <c r="B343" s="159">
        <v>36.6</v>
      </c>
      <c r="C343" s="159">
        <f t="shared" si="12"/>
        <v>5</v>
      </c>
      <c r="D343" s="159">
        <f t="shared" si="13"/>
        <v>0.25</v>
      </c>
    </row>
    <row r="344" spans="1:4" x14ac:dyDescent="0.25">
      <c r="A344" s="282" t="s">
        <v>5241</v>
      </c>
      <c r="B344" s="159">
        <v>21.96</v>
      </c>
      <c r="C344" s="159">
        <f t="shared" si="12"/>
        <v>3</v>
      </c>
      <c r="D344" s="159">
        <f t="shared" si="13"/>
        <v>0.15000000000000002</v>
      </c>
    </row>
    <row r="345" spans="1:4" x14ac:dyDescent="0.25">
      <c r="A345" s="282" t="s">
        <v>5242</v>
      </c>
      <c r="B345" s="159">
        <v>7.32</v>
      </c>
      <c r="C345" s="159">
        <f t="shared" si="12"/>
        <v>1</v>
      </c>
      <c r="D345" s="159">
        <f t="shared" si="13"/>
        <v>0.05</v>
      </c>
    </row>
    <row r="346" spans="1:4" x14ac:dyDescent="0.25">
      <c r="A346" s="282" t="s">
        <v>5244</v>
      </c>
      <c r="B346" s="159">
        <v>29.28</v>
      </c>
      <c r="C346" s="159">
        <f t="shared" si="12"/>
        <v>4</v>
      </c>
      <c r="D346" s="159">
        <f t="shared" si="13"/>
        <v>0.2</v>
      </c>
    </row>
    <row r="347" spans="1:4" x14ac:dyDescent="0.25">
      <c r="A347" s="282" t="s">
        <v>5245</v>
      </c>
      <c r="B347" s="159">
        <v>36.6</v>
      </c>
      <c r="C347" s="159">
        <f t="shared" si="12"/>
        <v>5</v>
      </c>
      <c r="D347" s="159">
        <f t="shared" si="13"/>
        <v>0.25</v>
      </c>
    </row>
    <row r="348" spans="1:4" x14ac:dyDescent="0.25">
      <c r="A348" s="282" t="s">
        <v>5246</v>
      </c>
      <c r="B348" s="159">
        <v>73.2</v>
      </c>
      <c r="C348" s="159">
        <f t="shared" si="12"/>
        <v>10</v>
      </c>
      <c r="D348" s="159">
        <f t="shared" si="13"/>
        <v>0.5</v>
      </c>
    </row>
    <row r="349" spans="1:4" x14ac:dyDescent="0.25">
      <c r="A349" s="282" t="s">
        <v>5247</v>
      </c>
      <c r="B349" s="159">
        <v>36.6</v>
      </c>
      <c r="C349" s="159">
        <f t="shared" si="12"/>
        <v>5</v>
      </c>
      <c r="D349" s="159">
        <f t="shared" si="13"/>
        <v>0.25</v>
      </c>
    </row>
    <row r="350" spans="1:4" x14ac:dyDescent="0.25">
      <c r="A350" s="282" t="s">
        <v>5248</v>
      </c>
      <c r="B350" s="159">
        <v>14.64</v>
      </c>
      <c r="C350" s="159">
        <f t="shared" si="12"/>
        <v>2</v>
      </c>
      <c r="D350" s="159">
        <f t="shared" si="13"/>
        <v>0.1</v>
      </c>
    </row>
    <row r="351" spans="1:4" x14ac:dyDescent="0.25">
      <c r="A351" s="282" t="s">
        <v>5249</v>
      </c>
      <c r="B351" s="159">
        <v>80.52000000000001</v>
      </c>
      <c r="C351" s="159">
        <f t="shared" si="12"/>
        <v>11.000000000000002</v>
      </c>
      <c r="D351" s="159">
        <f t="shared" si="13"/>
        <v>0.55000000000000016</v>
      </c>
    </row>
    <row r="352" spans="1:4" x14ac:dyDescent="0.25">
      <c r="A352" s="282" t="s">
        <v>5250</v>
      </c>
      <c r="B352" s="159">
        <v>73.2</v>
      </c>
      <c r="C352" s="159">
        <f t="shared" si="12"/>
        <v>10</v>
      </c>
      <c r="D352" s="159">
        <f t="shared" si="13"/>
        <v>0.5</v>
      </c>
    </row>
    <row r="353" spans="1:4" x14ac:dyDescent="0.25">
      <c r="A353" s="282" t="s">
        <v>5251</v>
      </c>
      <c r="B353" s="159">
        <v>14.64</v>
      </c>
      <c r="C353" s="159">
        <f t="shared" si="12"/>
        <v>2</v>
      </c>
      <c r="D353" s="159">
        <f t="shared" si="13"/>
        <v>0.1</v>
      </c>
    </row>
    <row r="354" spans="1:4" x14ac:dyDescent="0.25">
      <c r="A354" s="282" t="s">
        <v>5252</v>
      </c>
      <c r="B354" s="159">
        <v>7.32</v>
      </c>
      <c r="C354" s="159">
        <f t="shared" si="12"/>
        <v>1</v>
      </c>
      <c r="D354" s="159">
        <f t="shared" si="13"/>
        <v>0.05</v>
      </c>
    </row>
    <row r="355" spans="1:4" x14ac:dyDescent="0.25">
      <c r="A355" s="282" t="s">
        <v>5253</v>
      </c>
      <c r="B355" s="159">
        <v>14.64</v>
      </c>
      <c r="C355" s="159">
        <f t="shared" si="12"/>
        <v>2</v>
      </c>
      <c r="D355" s="159">
        <f t="shared" si="13"/>
        <v>0.1</v>
      </c>
    </row>
    <row r="356" spans="1:4" x14ac:dyDescent="0.25">
      <c r="A356" s="282" t="s">
        <v>5254</v>
      </c>
      <c r="B356" s="159">
        <v>7.32</v>
      </c>
      <c r="C356" s="159">
        <f t="shared" si="12"/>
        <v>1</v>
      </c>
      <c r="D356" s="159">
        <f t="shared" si="13"/>
        <v>0.05</v>
      </c>
    </row>
    <row r="357" spans="1:4" x14ac:dyDescent="0.25">
      <c r="A357" s="282" t="s">
        <v>5255</v>
      </c>
      <c r="B357" s="159">
        <v>36.6</v>
      </c>
      <c r="C357" s="159">
        <f t="shared" si="12"/>
        <v>5</v>
      </c>
      <c r="D357" s="159">
        <f t="shared" si="13"/>
        <v>0.25</v>
      </c>
    </row>
    <row r="358" spans="1:4" x14ac:dyDescent="0.25">
      <c r="A358" s="282" t="s">
        <v>5256</v>
      </c>
      <c r="B358" s="159">
        <v>7.32</v>
      </c>
      <c r="C358" s="159">
        <f t="shared" si="12"/>
        <v>1</v>
      </c>
      <c r="D358" s="159">
        <f t="shared" si="13"/>
        <v>0.05</v>
      </c>
    </row>
    <row r="359" spans="1:4" x14ac:dyDescent="0.25">
      <c r="A359" s="282" t="s">
        <v>5257</v>
      </c>
      <c r="B359" s="159">
        <v>87.84</v>
      </c>
      <c r="C359" s="159">
        <f t="shared" si="12"/>
        <v>12</v>
      </c>
      <c r="D359" s="159">
        <f t="shared" si="13"/>
        <v>0.60000000000000009</v>
      </c>
    </row>
    <row r="360" spans="1:4" x14ac:dyDescent="0.25">
      <c r="A360" s="282" t="s">
        <v>5258</v>
      </c>
      <c r="B360" s="159">
        <v>21.96</v>
      </c>
      <c r="C360" s="159">
        <f t="shared" si="12"/>
        <v>3</v>
      </c>
      <c r="D360" s="159">
        <f t="shared" si="13"/>
        <v>0.15000000000000002</v>
      </c>
    </row>
    <row r="361" spans="1:4" x14ac:dyDescent="0.25">
      <c r="A361" s="282" t="s">
        <v>5259</v>
      </c>
      <c r="B361" s="159">
        <v>36.6</v>
      </c>
      <c r="C361" s="159">
        <f t="shared" si="12"/>
        <v>5</v>
      </c>
      <c r="D361" s="159">
        <f t="shared" si="13"/>
        <v>0.25</v>
      </c>
    </row>
    <row r="362" spans="1:4" x14ac:dyDescent="0.25">
      <c r="A362" s="282" t="s">
        <v>5260</v>
      </c>
      <c r="B362" s="159">
        <v>36.6</v>
      </c>
      <c r="C362" s="159">
        <f t="shared" si="12"/>
        <v>5</v>
      </c>
      <c r="D362" s="159">
        <f t="shared" si="13"/>
        <v>0.25</v>
      </c>
    </row>
    <row r="363" spans="1:4" x14ac:dyDescent="0.25">
      <c r="A363" s="282" t="s">
        <v>5261</v>
      </c>
      <c r="B363" s="159">
        <v>43.92</v>
      </c>
      <c r="C363" s="159">
        <f t="shared" si="12"/>
        <v>6</v>
      </c>
      <c r="D363" s="159">
        <f t="shared" si="13"/>
        <v>0.30000000000000004</v>
      </c>
    </row>
    <row r="364" spans="1:4" x14ac:dyDescent="0.25">
      <c r="A364" s="282" t="s">
        <v>5262</v>
      </c>
      <c r="B364" s="159">
        <v>21.96</v>
      </c>
      <c r="C364" s="159">
        <f t="shared" si="12"/>
        <v>3</v>
      </c>
      <c r="D364" s="159">
        <f t="shared" si="13"/>
        <v>0.15000000000000002</v>
      </c>
    </row>
    <row r="365" spans="1:4" x14ac:dyDescent="0.25">
      <c r="A365" s="282" t="s">
        <v>5263</v>
      </c>
      <c r="B365" s="159">
        <v>58.56</v>
      </c>
      <c r="C365" s="159">
        <f t="shared" si="12"/>
        <v>8</v>
      </c>
      <c r="D365" s="159">
        <f t="shared" si="13"/>
        <v>0.4</v>
      </c>
    </row>
    <row r="366" spans="1:4" x14ac:dyDescent="0.25">
      <c r="A366" s="282" t="s">
        <v>5264</v>
      </c>
      <c r="B366" s="159">
        <v>14.64</v>
      </c>
      <c r="C366" s="159">
        <f t="shared" si="12"/>
        <v>2</v>
      </c>
      <c r="D366" s="159">
        <f t="shared" si="13"/>
        <v>0.1</v>
      </c>
    </row>
    <row r="367" spans="1:4" x14ac:dyDescent="0.25">
      <c r="A367" s="282" t="s">
        <v>5265</v>
      </c>
      <c r="B367" s="159">
        <v>43.92</v>
      </c>
      <c r="C367" s="159">
        <f t="shared" si="12"/>
        <v>6</v>
      </c>
      <c r="D367" s="159">
        <f t="shared" si="13"/>
        <v>0.30000000000000004</v>
      </c>
    </row>
    <row r="368" spans="1:4" x14ac:dyDescent="0.25">
      <c r="A368" s="282" t="s">
        <v>5266</v>
      </c>
      <c r="B368" s="159">
        <v>14.64</v>
      </c>
      <c r="C368" s="159">
        <f t="shared" si="12"/>
        <v>2</v>
      </c>
      <c r="D368" s="159">
        <f t="shared" si="13"/>
        <v>0.1</v>
      </c>
    </row>
    <row r="369" spans="1:4" x14ac:dyDescent="0.25">
      <c r="A369" s="282" t="s">
        <v>5267</v>
      </c>
      <c r="B369" s="159">
        <v>29.28</v>
      </c>
      <c r="C369" s="159">
        <f t="shared" si="12"/>
        <v>4</v>
      </c>
      <c r="D369" s="159">
        <f t="shared" si="13"/>
        <v>0.2</v>
      </c>
    </row>
    <row r="370" spans="1:4" x14ac:dyDescent="0.25">
      <c r="A370" s="282" t="s">
        <v>5268</v>
      </c>
      <c r="B370" s="159">
        <v>65.88</v>
      </c>
      <c r="C370" s="159">
        <f t="shared" si="12"/>
        <v>8.9999999999999982</v>
      </c>
      <c r="D370" s="159">
        <f t="shared" si="13"/>
        <v>0.44999999999999996</v>
      </c>
    </row>
    <row r="371" spans="1:4" x14ac:dyDescent="0.25">
      <c r="A371" s="282" t="s">
        <v>5269</v>
      </c>
      <c r="B371" s="159">
        <v>102.47999999999999</v>
      </c>
      <c r="C371" s="159">
        <f t="shared" si="12"/>
        <v>13.999999999999998</v>
      </c>
      <c r="D371" s="159">
        <f t="shared" si="13"/>
        <v>0.7</v>
      </c>
    </row>
    <row r="372" spans="1:4" x14ac:dyDescent="0.25">
      <c r="A372" s="282" t="s">
        <v>5270</v>
      </c>
      <c r="B372" s="159">
        <v>14.64</v>
      </c>
      <c r="C372" s="159">
        <f t="shared" si="12"/>
        <v>2</v>
      </c>
      <c r="D372" s="159">
        <f t="shared" si="13"/>
        <v>0.1</v>
      </c>
    </row>
    <row r="373" spans="1:4" x14ac:dyDescent="0.25">
      <c r="A373" s="282" t="s">
        <v>5271</v>
      </c>
      <c r="B373" s="159">
        <v>204.96</v>
      </c>
      <c r="C373" s="159">
        <f t="shared" si="12"/>
        <v>28</v>
      </c>
      <c r="D373" s="159">
        <f t="shared" si="13"/>
        <v>1.4000000000000001</v>
      </c>
    </row>
    <row r="374" spans="1:4" x14ac:dyDescent="0.25">
      <c r="A374" s="282" t="s">
        <v>5272</v>
      </c>
      <c r="B374" s="159">
        <v>51.24</v>
      </c>
      <c r="C374" s="159">
        <f t="shared" si="12"/>
        <v>7</v>
      </c>
      <c r="D374" s="159">
        <f t="shared" si="13"/>
        <v>0.35000000000000003</v>
      </c>
    </row>
    <row r="375" spans="1:4" x14ac:dyDescent="0.25">
      <c r="A375" s="282" t="s">
        <v>5273</v>
      </c>
      <c r="B375" s="159">
        <v>58.56</v>
      </c>
      <c r="C375" s="159">
        <f t="shared" si="12"/>
        <v>8</v>
      </c>
      <c r="D375" s="159">
        <f t="shared" si="13"/>
        <v>0.4</v>
      </c>
    </row>
    <row r="376" spans="1:4" x14ac:dyDescent="0.25">
      <c r="A376" s="282" t="s">
        <v>5274</v>
      </c>
      <c r="B376" s="159">
        <v>58.56</v>
      </c>
      <c r="C376" s="159">
        <f t="shared" si="12"/>
        <v>8</v>
      </c>
      <c r="D376" s="159">
        <f t="shared" si="13"/>
        <v>0.4</v>
      </c>
    </row>
    <row r="377" spans="1:4" x14ac:dyDescent="0.25">
      <c r="A377" s="282" t="s">
        <v>5275</v>
      </c>
      <c r="B377" s="159">
        <v>14.64</v>
      </c>
      <c r="C377" s="159">
        <f t="shared" si="12"/>
        <v>2</v>
      </c>
      <c r="D377" s="159">
        <f t="shared" si="13"/>
        <v>0.1</v>
      </c>
    </row>
    <row r="378" spans="1:4" x14ac:dyDescent="0.25">
      <c r="A378" s="282" t="s">
        <v>5276</v>
      </c>
      <c r="B378" s="159">
        <v>73.2</v>
      </c>
      <c r="C378" s="159">
        <f t="shared" si="12"/>
        <v>10</v>
      </c>
      <c r="D378" s="159">
        <f t="shared" si="13"/>
        <v>0.5</v>
      </c>
    </row>
    <row r="379" spans="1:4" x14ac:dyDescent="0.25">
      <c r="A379" s="282" t="s">
        <v>5277</v>
      </c>
      <c r="B379" s="159">
        <v>461.16</v>
      </c>
      <c r="C379" s="159">
        <f t="shared" si="12"/>
        <v>63</v>
      </c>
      <c r="D379" s="159">
        <f t="shared" si="13"/>
        <v>3.1500000000000004</v>
      </c>
    </row>
    <row r="380" spans="1:4" x14ac:dyDescent="0.25">
      <c r="A380" s="282" t="s">
        <v>5278</v>
      </c>
      <c r="B380" s="159">
        <v>29.28</v>
      </c>
      <c r="C380" s="159">
        <f t="shared" si="12"/>
        <v>4</v>
      </c>
      <c r="D380" s="159">
        <f t="shared" si="13"/>
        <v>0.2</v>
      </c>
    </row>
    <row r="381" spans="1:4" x14ac:dyDescent="0.25">
      <c r="A381" s="282" t="s">
        <v>5279</v>
      </c>
      <c r="B381" s="159">
        <v>490.44</v>
      </c>
      <c r="C381" s="159">
        <f t="shared" si="12"/>
        <v>67</v>
      </c>
      <c r="D381" s="159">
        <f t="shared" si="13"/>
        <v>3.35</v>
      </c>
    </row>
    <row r="382" spans="1:4" x14ac:dyDescent="0.25">
      <c r="A382" s="282" t="s">
        <v>5280</v>
      </c>
      <c r="B382" s="159">
        <v>43.92</v>
      </c>
      <c r="C382" s="159">
        <f t="shared" si="12"/>
        <v>6</v>
      </c>
      <c r="D382" s="159">
        <f t="shared" si="13"/>
        <v>0.30000000000000004</v>
      </c>
    </row>
    <row r="383" spans="1:4" x14ac:dyDescent="0.25">
      <c r="A383" s="282" t="s">
        <v>5281</v>
      </c>
      <c r="B383" s="159">
        <v>29.28</v>
      </c>
      <c r="C383" s="159">
        <f t="shared" si="12"/>
        <v>4</v>
      </c>
      <c r="D383" s="159">
        <f t="shared" si="13"/>
        <v>0.2</v>
      </c>
    </row>
    <row r="384" spans="1:4" x14ac:dyDescent="0.25">
      <c r="A384" s="282" t="s">
        <v>5282</v>
      </c>
      <c r="B384" s="159">
        <v>73.2</v>
      </c>
      <c r="C384" s="159">
        <f t="shared" si="12"/>
        <v>10</v>
      </c>
      <c r="D384" s="159">
        <f t="shared" si="13"/>
        <v>0.5</v>
      </c>
    </row>
    <row r="385" spans="1:4" x14ac:dyDescent="0.25">
      <c r="A385" s="282" t="s">
        <v>5283</v>
      </c>
      <c r="B385" s="159">
        <v>43.92</v>
      </c>
      <c r="C385" s="159">
        <f t="shared" si="12"/>
        <v>6</v>
      </c>
      <c r="D385" s="159">
        <f t="shared" si="13"/>
        <v>0.30000000000000004</v>
      </c>
    </row>
    <row r="386" spans="1:4" x14ac:dyDescent="0.25">
      <c r="A386" s="282" t="s">
        <v>5284</v>
      </c>
      <c r="B386" s="159">
        <v>51.24</v>
      </c>
      <c r="C386" s="159">
        <f t="shared" si="12"/>
        <v>7</v>
      </c>
      <c r="D386" s="159">
        <f t="shared" si="13"/>
        <v>0.35000000000000003</v>
      </c>
    </row>
    <row r="387" spans="1:4" x14ac:dyDescent="0.25">
      <c r="A387" s="282" t="s">
        <v>5285</v>
      </c>
      <c r="B387" s="159">
        <v>36.6</v>
      </c>
      <c r="C387" s="159">
        <f t="shared" si="12"/>
        <v>5</v>
      </c>
      <c r="D387" s="159">
        <f t="shared" si="13"/>
        <v>0.25</v>
      </c>
    </row>
    <row r="388" spans="1:4" x14ac:dyDescent="0.25">
      <c r="A388" s="282" t="s">
        <v>5286</v>
      </c>
      <c r="B388" s="159">
        <v>14.64</v>
      </c>
      <c r="C388" s="159">
        <f t="shared" si="12"/>
        <v>2</v>
      </c>
      <c r="D388" s="159">
        <f t="shared" si="13"/>
        <v>0.1</v>
      </c>
    </row>
    <row r="389" spans="1:4" x14ac:dyDescent="0.25">
      <c r="A389" s="282" t="s">
        <v>5287</v>
      </c>
      <c r="B389" s="159">
        <v>314.76</v>
      </c>
      <c r="C389" s="159">
        <f t="shared" si="12"/>
        <v>43</v>
      </c>
      <c r="D389" s="159">
        <f t="shared" si="13"/>
        <v>2.15</v>
      </c>
    </row>
    <row r="390" spans="1:4" x14ac:dyDescent="0.25">
      <c r="A390" s="282" t="s">
        <v>5289</v>
      </c>
      <c r="B390" s="159">
        <v>21.96</v>
      </c>
      <c r="C390" s="159">
        <f t="shared" si="12"/>
        <v>3</v>
      </c>
      <c r="D390" s="159">
        <f t="shared" si="13"/>
        <v>0.15000000000000002</v>
      </c>
    </row>
    <row r="391" spans="1:4" x14ac:dyDescent="0.25">
      <c r="A391" s="282" t="s">
        <v>5291</v>
      </c>
      <c r="B391" s="159">
        <v>7.32</v>
      </c>
      <c r="C391" s="159">
        <f t="shared" si="12"/>
        <v>1</v>
      </c>
      <c r="D391" s="159">
        <f t="shared" si="13"/>
        <v>0.05</v>
      </c>
    </row>
    <row r="392" spans="1:4" x14ac:dyDescent="0.25">
      <c r="A392" s="282" t="s">
        <v>5292</v>
      </c>
      <c r="B392" s="159">
        <v>51.24</v>
      </c>
      <c r="C392" s="159">
        <f t="shared" si="12"/>
        <v>7</v>
      </c>
      <c r="D392" s="159">
        <f t="shared" si="13"/>
        <v>0.35000000000000003</v>
      </c>
    </row>
    <row r="393" spans="1:4" x14ac:dyDescent="0.25">
      <c r="A393" s="282" t="s">
        <v>5293</v>
      </c>
      <c r="B393" s="159">
        <v>51.24</v>
      </c>
      <c r="C393" s="159">
        <f t="shared" si="12"/>
        <v>7</v>
      </c>
      <c r="D393" s="159">
        <f t="shared" si="13"/>
        <v>0.35000000000000003</v>
      </c>
    </row>
    <row r="394" spans="1:4" x14ac:dyDescent="0.25">
      <c r="A394" s="282" t="s">
        <v>5294</v>
      </c>
      <c r="B394" s="159">
        <v>1090.68</v>
      </c>
      <c r="C394" s="159">
        <f t="shared" ref="C394:C457" si="14">B394/$C$6</f>
        <v>149</v>
      </c>
      <c r="D394" s="159">
        <f t="shared" ref="D394:D457" si="15">C394*$D$6</f>
        <v>7.45</v>
      </c>
    </row>
    <row r="395" spans="1:4" x14ac:dyDescent="0.25">
      <c r="A395" s="282" t="s">
        <v>5295</v>
      </c>
      <c r="B395" s="159">
        <v>36.6</v>
      </c>
      <c r="C395" s="159">
        <f t="shared" si="14"/>
        <v>5</v>
      </c>
      <c r="D395" s="159">
        <f t="shared" si="15"/>
        <v>0.25</v>
      </c>
    </row>
    <row r="396" spans="1:4" x14ac:dyDescent="0.25">
      <c r="A396" s="282" t="s">
        <v>5296</v>
      </c>
      <c r="B396" s="159">
        <v>21.96</v>
      </c>
      <c r="C396" s="159">
        <f t="shared" si="14"/>
        <v>3</v>
      </c>
      <c r="D396" s="159">
        <f t="shared" si="15"/>
        <v>0.15000000000000002</v>
      </c>
    </row>
    <row r="397" spans="1:4" x14ac:dyDescent="0.25">
      <c r="A397" s="282" t="s">
        <v>5297</v>
      </c>
      <c r="B397" s="159">
        <v>21.96</v>
      </c>
      <c r="C397" s="159">
        <f t="shared" si="14"/>
        <v>3</v>
      </c>
      <c r="D397" s="159">
        <f t="shared" si="15"/>
        <v>0.15000000000000002</v>
      </c>
    </row>
    <row r="398" spans="1:4" x14ac:dyDescent="0.25">
      <c r="A398" s="282" t="s">
        <v>5298</v>
      </c>
      <c r="B398" s="159">
        <v>21.96</v>
      </c>
      <c r="C398" s="159">
        <f t="shared" si="14"/>
        <v>3</v>
      </c>
      <c r="D398" s="159">
        <f t="shared" si="15"/>
        <v>0.15000000000000002</v>
      </c>
    </row>
    <row r="399" spans="1:4" x14ac:dyDescent="0.25">
      <c r="A399" s="282" t="s">
        <v>5299</v>
      </c>
      <c r="B399" s="159">
        <v>58.56</v>
      </c>
      <c r="C399" s="159">
        <f t="shared" si="14"/>
        <v>8</v>
      </c>
      <c r="D399" s="159">
        <f t="shared" si="15"/>
        <v>0.4</v>
      </c>
    </row>
    <row r="400" spans="1:4" x14ac:dyDescent="0.25">
      <c r="A400" s="282" t="s">
        <v>5302</v>
      </c>
      <c r="B400" s="159">
        <v>65.88</v>
      </c>
      <c r="C400" s="159">
        <f t="shared" si="14"/>
        <v>8.9999999999999982</v>
      </c>
      <c r="D400" s="159">
        <f t="shared" si="15"/>
        <v>0.44999999999999996</v>
      </c>
    </row>
    <row r="401" spans="1:4" x14ac:dyDescent="0.25">
      <c r="A401" s="282" t="s">
        <v>5303</v>
      </c>
      <c r="B401" s="159">
        <v>14.64</v>
      </c>
      <c r="C401" s="159">
        <f t="shared" si="14"/>
        <v>2</v>
      </c>
      <c r="D401" s="159">
        <f t="shared" si="15"/>
        <v>0.1</v>
      </c>
    </row>
    <row r="402" spans="1:4" x14ac:dyDescent="0.25">
      <c r="A402" s="282" t="s">
        <v>5304</v>
      </c>
      <c r="B402" s="159">
        <v>204.95999999999998</v>
      </c>
      <c r="C402" s="159">
        <f t="shared" si="14"/>
        <v>27.999999999999996</v>
      </c>
      <c r="D402" s="159">
        <f t="shared" si="15"/>
        <v>1.4</v>
      </c>
    </row>
    <row r="403" spans="1:4" x14ac:dyDescent="0.25">
      <c r="A403" s="282" t="s">
        <v>5305</v>
      </c>
      <c r="B403" s="159">
        <v>7.32</v>
      </c>
      <c r="C403" s="159">
        <f t="shared" si="14"/>
        <v>1</v>
      </c>
      <c r="D403" s="159">
        <f t="shared" si="15"/>
        <v>0.05</v>
      </c>
    </row>
    <row r="404" spans="1:4" x14ac:dyDescent="0.25">
      <c r="A404" s="282" t="s">
        <v>5306</v>
      </c>
      <c r="B404" s="159">
        <v>7.32</v>
      </c>
      <c r="C404" s="159">
        <f t="shared" si="14"/>
        <v>1</v>
      </c>
      <c r="D404" s="159">
        <f t="shared" si="15"/>
        <v>0.05</v>
      </c>
    </row>
    <row r="405" spans="1:4" x14ac:dyDescent="0.25">
      <c r="A405" s="282" t="s">
        <v>5308</v>
      </c>
      <c r="B405" s="159">
        <v>7.32</v>
      </c>
      <c r="C405" s="159">
        <f t="shared" si="14"/>
        <v>1</v>
      </c>
      <c r="D405" s="159">
        <f t="shared" si="15"/>
        <v>0.05</v>
      </c>
    </row>
    <row r="406" spans="1:4" x14ac:dyDescent="0.25">
      <c r="A406" s="282" t="s">
        <v>5309</v>
      </c>
      <c r="B406" s="159">
        <v>95.16</v>
      </c>
      <c r="C406" s="159">
        <f t="shared" si="14"/>
        <v>12.999999999999998</v>
      </c>
      <c r="D406" s="159">
        <f t="shared" si="15"/>
        <v>0.64999999999999991</v>
      </c>
    </row>
    <row r="407" spans="1:4" x14ac:dyDescent="0.25">
      <c r="A407" s="282" t="s">
        <v>5310</v>
      </c>
      <c r="B407" s="159">
        <v>14.64</v>
      </c>
      <c r="C407" s="159">
        <f t="shared" si="14"/>
        <v>2</v>
      </c>
      <c r="D407" s="159">
        <f t="shared" si="15"/>
        <v>0.1</v>
      </c>
    </row>
    <row r="408" spans="1:4" x14ac:dyDescent="0.25">
      <c r="A408" s="282" t="s">
        <v>5311</v>
      </c>
      <c r="B408" s="159">
        <v>102.48</v>
      </c>
      <c r="C408" s="159">
        <f t="shared" si="14"/>
        <v>14</v>
      </c>
      <c r="D408" s="159">
        <f t="shared" si="15"/>
        <v>0.70000000000000007</v>
      </c>
    </row>
    <row r="409" spans="1:4" x14ac:dyDescent="0.25">
      <c r="A409" s="282" t="s">
        <v>5312</v>
      </c>
      <c r="B409" s="159">
        <v>7.32</v>
      </c>
      <c r="C409" s="159">
        <f t="shared" si="14"/>
        <v>1</v>
      </c>
      <c r="D409" s="159">
        <f t="shared" si="15"/>
        <v>0.05</v>
      </c>
    </row>
    <row r="410" spans="1:4" x14ac:dyDescent="0.25">
      <c r="A410" s="282" t="s">
        <v>5313</v>
      </c>
      <c r="B410" s="159">
        <v>14.64</v>
      </c>
      <c r="C410" s="159">
        <f t="shared" si="14"/>
        <v>2</v>
      </c>
      <c r="D410" s="159">
        <f t="shared" si="15"/>
        <v>0.1</v>
      </c>
    </row>
    <row r="411" spans="1:4" x14ac:dyDescent="0.25">
      <c r="A411" s="282" t="s">
        <v>5314</v>
      </c>
      <c r="B411" s="159">
        <v>36.6</v>
      </c>
      <c r="C411" s="159">
        <f t="shared" si="14"/>
        <v>5</v>
      </c>
      <c r="D411" s="159">
        <f t="shared" si="15"/>
        <v>0.25</v>
      </c>
    </row>
    <row r="412" spans="1:4" x14ac:dyDescent="0.25">
      <c r="A412" s="282" t="s">
        <v>5315</v>
      </c>
      <c r="B412" s="159">
        <v>51.24</v>
      </c>
      <c r="C412" s="159">
        <f t="shared" si="14"/>
        <v>7</v>
      </c>
      <c r="D412" s="159">
        <f t="shared" si="15"/>
        <v>0.35000000000000003</v>
      </c>
    </row>
    <row r="413" spans="1:4" x14ac:dyDescent="0.25">
      <c r="A413" s="282" t="s">
        <v>5316</v>
      </c>
      <c r="B413" s="159">
        <v>7.32</v>
      </c>
      <c r="C413" s="159">
        <f t="shared" si="14"/>
        <v>1</v>
      </c>
      <c r="D413" s="159">
        <f t="shared" si="15"/>
        <v>0.05</v>
      </c>
    </row>
    <row r="414" spans="1:4" x14ac:dyDescent="0.25">
      <c r="A414" s="282" t="s">
        <v>5317</v>
      </c>
      <c r="B414" s="159">
        <v>102.48</v>
      </c>
      <c r="C414" s="159">
        <f t="shared" si="14"/>
        <v>14</v>
      </c>
      <c r="D414" s="159">
        <f t="shared" si="15"/>
        <v>0.70000000000000007</v>
      </c>
    </row>
    <row r="415" spans="1:4" x14ac:dyDescent="0.25">
      <c r="A415" s="282" t="s">
        <v>5318</v>
      </c>
      <c r="B415" s="159">
        <v>212.28</v>
      </c>
      <c r="C415" s="159">
        <f t="shared" si="14"/>
        <v>29</v>
      </c>
      <c r="D415" s="159">
        <f t="shared" si="15"/>
        <v>1.4500000000000002</v>
      </c>
    </row>
    <row r="416" spans="1:4" x14ac:dyDescent="0.25">
      <c r="A416" s="282" t="s">
        <v>5319</v>
      </c>
      <c r="B416" s="159">
        <v>43.92</v>
      </c>
      <c r="C416" s="159">
        <f t="shared" si="14"/>
        <v>6</v>
      </c>
      <c r="D416" s="159">
        <f t="shared" si="15"/>
        <v>0.30000000000000004</v>
      </c>
    </row>
    <row r="417" spans="1:4" x14ac:dyDescent="0.25">
      <c r="A417" s="282" t="s">
        <v>5320</v>
      </c>
      <c r="B417" s="159">
        <v>21.96</v>
      </c>
      <c r="C417" s="159">
        <f t="shared" si="14"/>
        <v>3</v>
      </c>
      <c r="D417" s="159">
        <f t="shared" si="15"/>
        <v>0.15000000000000002</v>
      </c>
    </row>
    <row r="418" spans="1:4" x14ac:dyDescent="0.25">
      <c r="A418" s="282" t="s">
        <v>5321</v>
      </c>
      <c r="B418" s="159">
        <v>73.2</v>
      </c>
      <c r="C418" s="159">
        <f t="shared" si="14"/>
        <v>10</v>
      </c>
      <c r="D418" s="159">
        <f t="shared" si="15"/>
        <v>0.5</v>
      </c>
    </row>
    <row r="419" spans="1:4" x14ac:dyDescent="0.25">
      <c r="A419" s="282" t="s">
        <v>5323</v>
      </c>
      <c r="B419" s="159">
        <v>43.92</v>
      </c>
      <c r="C419" s="159">
        <f t="shared" si="14"/>
        <v>6</v>
      </c>
      <c r="D419" s="159">
        <f t="shared" si="15"/>
        <v>0.30000000000000004</v>
      </c>
    </row>
    <row r="420" spans="1:4" x14ac:dyDescent="0.25">
      <c r="A420" s="282" t="s">
        <v>5324</v>
      </c>
      <c r="B420" s="159">
        <v>7.32</v>
      </c>
      <c r="C420" s="159">
        <f t="shared" si="14"/>
        <v>1</v>
      </c>
      <c r="D420" s="159">
        <f t="shared" si="15"/>
        <v>0.05</v>
      </c>
    </row>
    <row r="421" spans="1:4" x14ac:dyDescent="0.25">
      <c r="A421" s="282" t="s">
        <v>5325</v>
      </c>
      <c r="B421" s="159">
        <v>80.52000000000001</v>
      </c>
      <c r="C421" s="159">
        <f t="shared" si="14"/>
        <v>11.000000000000002</v>
      </c>
      <c r="D421" s="159">
        <f t="shared" si="15"/>
        <v>0.55000000000000016</v>
      </c>
    </row>
    <row r="422" spans="1:4" x14ac:dyDescent="0.25">
      <c r="A422" s="282" t="s">
        <v>5326</v>
      </c>
      <c r="B422" s="159">
        <v>21.96</v>
      </c>
      <c r="C422" s="159">
        <f t="shared" si="14"/>
        <v>3</v>
      </c>
      <c r="D422" s="159">
        <f t="shared" si="15"/>
        <v>0.15000000000000002</v>
      </c>
    </row>
    <row r="423" spans="1:4" x14ac:dyDescent="0.25">
      <c r="A423" s="282" t="s">
        <v>5327</v>
      </c>
      <c r="B423" s="159">
        <v>14.64</v>
      </c>
      <c r="C423" s="159">
        <f t="shared" si="14"/>
        <v>2</v>
      </c>
      <c r="D423" s="159">
        <f t="shared" si="15"/>
        <v>0.1</v>
      </c>
    </row>
    <row r="424" spans="1:4" x14ac:dyDescent="0.25">
      <c r="A424" s="282" t="s">
        <v>5328</v>
      </c>
      <c r="B424" s="159">
        <v>102.48</v>
      </c>
      <c r="C424" s="159">
        <f t="shared" si="14"/>
        <v>14</v>
      </c>
      <c r="D424" s="159">
        <f t="shared" si="15"/>
        <v>0.70000000000000007</v>
      </c>
    </row>
    <row r="425" spans="1:4" x14ac:dyDescent="0.25">
      <c r="A425" s="282" t="s">
        <v>5329</v>
      </c>
      <c r="B425" s="159">
        <v>7.32</v>
      </c>
      <c r="C425" s="159">
        <f t="shared" si="14"/>
        <v>1</v>
      </c>
      <c r="D425" s="159">
        <f t="shared" si="15"/>
        <v>0.05</v>
      </c>
    </row>
    <row r="426" spans="1:4" x14ac:dyDescent="0.25">
      <c r="A426" s="282" t="s">
        <v>5330</v>
      </c>
      <c r="B426" s="159">
        <v>14.64</v>
      </c>
      <c r="C426" s="159">
        <f t="shared" si="14"/>
        <v>2</v>
      </c>
      <c r="D426" s="159">
        <f t="shared" si="15"/>
        <v>0.1</v>
      </c>
    </row>
    <row r="427" spans="1:4" x14ac:dyDescent="0.25">
      <c r="A427" s="282" t="s">
        <v>5331</v>
      </c>
      <c r="B427" s="159">
        <v>43.92</v>
      </c>
      <c r="C427" s="159">
        <f t="shared" si="14"/>
        <v>6</v>
      </c>
      <c r="D427" s="159">
        <f t="shared" si="15"/>
        <v>0.30000000000000004</v>
      </c>
    </row>
    <row r="428" spans="1:4" x14ac:dyDescent="0.25">
      <c r="A428" s="282" t="s">
        <v>5332</v>
      </c>
      <c r="B428" s="159">
        <v>197.64</v>
      </c>
      <c r="C428" s="159">
        <f t="shared" si="14"/>
        <v>26.999999999999996</v>
      </c>
      <c r="D428" s="159">
        <f t="shared" si="15"/>
        <v>1.3499999999999999</v>
      </c>
    </row>
    <row r="429" spans="1:4" x14ac:dyDescent="0.25">
      <c r="A429" s="282" t="s">
        <v>5333</v>
      </c>
      <c r="B429" s="159">
        <v>14.64</v>
      </c>
      <c r="C429" s="159">
        <f t="shared" si="14"/>
        <v>2</v>
      </c>
      <c r="D429" s="159">
        <f t="shared" si="15"/>
        <v>0.1</v>
      </c>
    </row>
    <row r="430" spans="1:4" x14ac:dyDescent="0.25">
      <c r="A430" s="282" t="s">
        <v>5334</v>
      </c>
      <c r="B430" s="159">
        <v>51.24</v>
      </c>
      <c r="C430" s="159">
        <f t="shared" si="14"/>
        <v>7</v>
      </c>
      <c r="D430" s="159">
        <f t="shared" si="15"/>
        <v>0.35000000000000003</v>
      </c>
    </row>
    <row r="431" spans="1:4" x14ac:dyDescent="0.25">
      <c r="A431" s="282" t="s">
        <v>5335</v>
      </c>
      <c r="B431" s="159">
        <v>322.08000000000004</v>
      </c>
      <c r="C431" s="159">
        <f t="shared" si="14"/>
        <v>44.000000000000007</v>
      </c>
      <c r="D431" s="159">
        <f t="shared" si="15"/>
        <v>2.2000000000000006</v>
      </c>
    </row>
    <row r="432" spans="1:4" x14ac:dyDescent="0.25">
      <c r="A432" s="282" t="s">
        <v>5337</v>
      </c>
      <c r="B432" s="159">
        <v>36.6</v>
      </c>
      <c r="C432" s="159">
        <f t="shared" si="14"/>
        <v>5</v>
      </c>
      <c r="D432" s="159">
        <f t="shared" si="15"/>
        <v>0.25</v>
      </c>
    </row>
    <row r="433" spans="1:4" x14ac:dyDescent="0.25">
      <c r="A433" s="282" t="s">
        <v>5339</v>
      </c>
      <c r="B433" s="159">
        <v>58.56</v>
      </c>
      <c r="C433" s="159">
        <f t="shared" si="14"/>
        <v>8</v>
      </c>
      <c r="D433" s="159">
        <f t="shared" si="15"/>
        <v>0.4</v>
      </c>
    </row>
    <row r="434" spans="1:4" x14ac:dyDescent="0.25">
      <c r="A434" s="282" t="s">
        <v>5340</v>
      </c>
      <c r="B434" s="159">
        <v>51.24</v>
      </c>
      <c r="C434" s="159">
        <f t="shared" si="14"/>
        <v>7</v>
      </c>
      <c r="D434" s="159">
        <f t="shared" si="15"/>
        <v>0.35000000000000003</v>
      </c>
    </row>
    <row r="435" spans="1:4" x14ac:dyDescent="0.25">
      <c r="A435" s="282" t="s">
        <v>5341</v>
      </c>
      <c r="B435" s="159">
        <v>7.32</v>
      </c>
      <c r="C435" s="159">
        <f t="shared" si="14"/>
        <v>1</v>
      </c>
      <c r="D435" s="159">
        <f t="shared" si="15"/>
        <v>0.05</v>
      </c>
    </row>
    <row r="436" spans="1:4" x14ac:dyDescent="0.25">
      <c r="A436" s="282" t="s">
        <v>5342</v>
      </c>
      <c r="B436" s="159">
        <v>36.6</v>
      </c>
      <c r="C436" s="159">
        <f t="shared" si="14"/>
        <v>5</v>
      </c>
      <c r="D436" s="159">
        <f t="shared" si="15"/>
        <v>0.25</v>
      </c>
    </row>
    <row r="437" spans="1:4" x14ac:dyDescent="0.25">
      <c r="A437" s="282" t="s">
        <v>5343</v>
      </c>
      <c r="B437" s="159">
        <v>36.6</v>
      </c>
      <c r="C437" s="159">
        <f t="shared" si="14"/>
        <v>5</v>
      </c>
      <c r="D437" s="159">
        <f t="shared" si="15"/>
        <v>0.25</v>
      </c>
    </row>
    <row r="438" spans="1:4" x14ac:dyDescent="0.25">
      <c r="A438" s="282" t="s">
        <v>5344</v>
      </c>
      <c r="B438" s="159">
        <v>43.92</v>
      </c>
      <c r="C438" s="159">
        <f t="shared" si="14"/>
        <v>6</v>
      </c>
      <c r="D438" s="159">
        <f t="shared" si="15"/>
        <v>0.30000000000000004</v>
      </c>
    </row>
    <row r="439" spans="1:4" x14ac:dyDescent="0.25">
      <c r="A439" s="282" t="s">
        <v>5346</v>
      </c>
      <c r="B439" s="159">
        <v>7.32</v>
      </c>
      <c r="C439" s="159">
        <f t="shared" si="14"/>
        <v>1</v>
      </c>
      <c r="D439" s="159">
        <f t="shared" si="15"/>
        <v>0.05</v>
      </c>
    </row>
    <row r="440" spans="1:4" x14ac:dyDescent="0.25">
      <c r="A440" s="282" t="s">
        <v>5347</v>
      </c>
      <c r="B440" s="159">
        <v>14.64</v>
      </c>
      <c r="C440" s="159">
        <f t="shared" si="14"/>
        <v>2</v>
      </c>
      <c r="D440" s="159">
        <f t="shared" si="15"/>
        <v>0.1</v>
      </c>
    </row>
    <row r="441" spans="1:4" x14ac:dyDescent="0.25">
      <c r="A441" s="282" t="s">
        <v>5348</v>
      </c>
      <c r="B441" s="159">
        <v>58.56</v>
      </c>
      <c r="C441" s="159">
        <f t="shared" si="14"/>
        <v>8</v>
      </c>
      <c r="D441" s="159">
        <f t="shared" si="15"/>
        <v>0.4</v>
      </c>
    </row>
    <row r="442" spans="1:4" x14ac:dyDescent="0.25">
      <c r="A442" s="282" t="s">
        <v>5349</v>
      </c>
      <c r="B442" s="159">
        <v>146.39999999999998</v>
      </c>
      <c r="C442" s="159">
        <f t="shared" si="14"/>
        <v>19.999999999999996</v>
      </c>
      <c r="D442" s="159">
        <f t="shared" si="15"/>
        <v>0.99999999999999989</v>
      </c>
    </row>
    <row r="443" spans="1:4" x14ac:dyDescent="0.25">
      <c r="A443" s="282" t="s">
        <v>5350</v>
      </c>
      <c r="B443" s="159">
        <v>65.88</v>
      </c>
      <c r="C443" s="159">
        <f t="shared" si="14"/>
        <v>8.9999999999999982</v>
      </c>
      <c r="D443" s="159">
        <f t="shared" si="15"/>
        <v>0.44999999999999996</v>
      </c>
    </row>
    <row r="444" spans="1:4" x14ac:dyDescent="0.25">
      <c r="A444" s="282" t="s">
        <v>5351</v>
      </c>
      <c r="B444" s="159">
        <v>7.32</v>
      </c>
      <c r="C444" s="159">
        <f t="shared" si="14"/>
        <v>1</v>
      </c>
      <c r="D444" s="159">
        <f t="shared" si="15"/>
        <v>0.05</v>
      </c>
    </row>
    <row r="445" spans="1:4" x14ac:dyDescent="0.25">
      <c r="A445" s="282" t="s">
        <v>5352</v>
      </c>
      <c r="B445" s="159">
        <v>21.96</v>
      </c>
      <c r="C445" s="159">
        <f t="shared" si="14"/>
        <v>3</v>
      </c>
      <c r="D445" s="159">
        <f t="shared" si="15"/>
        <v>0.15000000000000002</v>
      </c>
    </row>
    <row r="446" spans="1:4" x14ac:dyDescent="0.25">
      <c r="A446" s="282" t="s">
        <v>5353</v>
      </c>
      <c r="B446" s="159">
        <v>124.44</v>
      </c>
      <c r="C446" s="159">
        <f t="shared" si="14"/>
        <v>17</v>
      </c>
      <c r="D446" s="159">
        <f t="shared" si="15"/>
        <v>0.85000000000000009</v>
      </c>
    </row>
    <row r="447" spans="1:4" x14ac:dyDescent="0.25">
      <c r="A447" s="282" t="s">
        <v>5354</v>
      </c>
      <c r="B447" s="159">
        <v>51.24</v>
      </c>
      <c r="C447" s="159">
        <f t="shared" si="14"/>
        <v>7</v>
      </c>
      <c r="D447" s="159">
        <f t="shared" si="15"/>
        <v>0.35000000000000003</v>
      </c>
    </row>
    <row r="448" spans="1:4" x14ac:dyDescent="0.25">
      <c r="A448" s="282" t="s">
        <v>5355</v>
      </c>
      <c r="B448" s="159">
        <v>336.72</v>
      </c>
      <c r="C448" s="159">
        <f t="shared" si="14"/>
        <v>46</v>
      </c>
      <c r="D448" s="159">
        <f t="shared" si="15"/>
        <v>2.3000000000000003</v>
      </c>
    </row>
    <row r="449" spans="1:4" x14ac:dyDescent="0.25">
      <c r="A449" s="282" t="s">
        <v>5356</v>
      </c>
      <c r="B449" s="159">
        <v>21.96</v>
      </c>
      <c r="C449" s="159">
        <f t="shared" si="14"/>
        <v>3</v>
      </c>
      <c r="D449" s="159">
        <f t="shared" si="15"/>
        <v>0.15000000000000002</v>
      </c>
    </row>
    <row r="450" spans="1:4" x14ac:dyDescent="0.25">
      <c r="A450" s="282" t="s">
        <v>5357</v>
      </c>
      <c r="B450" s="159">
        <v>14.64</v>
      </c>
      <c r="C450" s="159">
        <f t="shared" si="14"/>
        <v>2</v>
      </c>
      <c r="D450" s="159">
        <f t="shared" si="15"/>
        <v>0.1</v>
      </c>
    </row>
    <row r="451" spans="1:4" x14ac:dyDescent="0.25">
      <c r="A451" s="282" t="s">
        <v>5358</v>
      </c>
      <c r="B451" s="159">
        <v>95.160000000000011</v>
      </c>
      <c r="C451" s="159">
        <f t="shared" si="14"/>
        <v>13.000000000000002</v>
      </c>
      <c r="D451" s="159">
        <f t="shared" si="15"/>
        <v>0.65000000000000013</v>
      </c>
    </row>
    <row r="452" spans="1:4" x14ac:dyDescent="0.25">
      <c r="A452" s="282" t="s">
        <v>5360</v>
      </c>
      <c r="B452" s="159">
        <v>29.28</v>
      </c>
      <c r="C452" s="159">
        <f t="shared" si="14"/>
        <v>4</v>
      </c>
      <c r="D452" s="159">
        <f t="shared" si="15"/>
        <v>0.2</v>
      </c>
    </row>
    <row r="453" spans="1:4" x14ac:dyDescent="0.25">
      <c r="A453" s="282" t="s">
        <v>5361</v>
      </c>
      <c r="B453" s="159">
        <v>14.64</v>
      </c>
      <c r="C453" s="159">
        <f t="shared" si="14"/>
        <v>2</v>
      </c>
      <c r="D453" s="159">
        <f t="shared" si="15"/>
        <v>0.1</v>
      </c>
    </row>
    <row r="454" spans="1:4" x14ac:dyDescent="0.25">
      <c r="A454" s="282" t="s">
        <v>5362</v>
      </c>
      <c r="B454" s="159">
        <v>14.64</v>
      </c>
      <c r="C454" s="159">
        <f t="shared" si="14"/>
        <v>2</v>
      </c>
      <c r="D454" s="159">
        <f t="shared" si="15"/>
        <v>0.1</v>
      </c>
    </row>
    <row r="455" spans="1:4" x14ac:dyDescent="0.25">
      <c r="A455" s="282" t="s">
        <v>5363</v>
      </c>
      <c r="B455" s="159">
        <v>29.28</v>
      </c>
      <c r="C455" s="159">
        <f t="shared" si="14"/>
        <v>4</v>
      </c>
      <c r="D455" s="159">
        <f t="shared" si="15"/>
        <v>0.2</v>
      </c>
    </row>
    <row r="456" spans="1:4" x14ac:dyDescent="0.25">
      <c r="A456" s="282" t="s">
        <v>5364</v>
      </c>
      <c r="B456" s="159">
        <v>14.64</v>
      </c>
      <c r="C456" s="159">
        <f t="shared" si="14"/>
        <v>2</v>
      </c>
      <c r="D456" s="159">
        <f t="shared" si="15"/>
        <v>0.1</v>
      </c>
    </row>
    <row r="457" spans="1:4" x14ac:dyDescent="0.25">
      <c r="A457" s="282" t="s">
        <v>5365</v>
      </c>
      <c r="B457" s="159">
        <v>7.32</v>
      </c>
      <c r="C457" s="159">
        <f t="shared" si="14"/>
        <v>1</v>
      </c>
      <c r="D457" s="159">
        <f t="shared" si="15"/>
        <v>0.05</v>
      </c>
    </row>
    <row r="458" spans="1:4" x14ac:dyDescent="0.25">
      <c r="A458" s="282" t="s">
        <v>5366</v>
      </c>
      <c r="B458" s="159">
        <v>117.12</v>
      </c>
      <c r="C458" s="159">
        <f t="shared" ref="C458:C521" si="16">B458/$C$6</f>
        <v>16</v>
      </c>
      <c r="D458" s="159">
        <f t="shared" ref="D458:D521" si="17">C458*$D$6</f>
        <v>0.8</v>
      </c>
    </row>
    <row r="459" spans="1:4" x14ac:dyDescent="0.25">
      <c r="A459" s="282" t="s">
        <v>5368</v>
      </c>
      <c r="B459" s="159">
        <v>36.6</v>
      </c>
      <c r="C459" s="159">
        <f t="shared" si="16"/>
        <v>5</v>
      </c>
      <c r="D459" s="159">
        <f t="shared" si="17"/>
        <v>0.25</v>
      </c>
    </row>
    <row r="460" spans="1:4" x14ac:dyDescent="0.25">
      <c r="A460" s="282" t="s">
        <v>5370</v>
      </c>
      <c r="B460" s="159">
        <v>21.96</v>
      </c>
      <c r="C460" s="159">
        <f t="shared" si="16"/>
        <v>3</v>
      </c>
      <c r="D460" s="159">
        <f t="shared" si="17"/>
        <v>0.15000000000000002</v>
      </c>
    </row>
    <row r="461" spans="1:4" x14ac:dyDescent="0.25">
      <c r="A461" s="282" t="s">
        <v>5371</v>
      </c>
      <c r="B461" s="159">
        <v>21.96</v>
      </c>
      <c r="C461" s="159">
        <f t="shared" si="16"/>
        <v>3</v>
      </c>
      <c r="D461" s="159">
        <f t="shared" si="17"/>
        <v>0.15000000000000002</v>
      </c>
    </row>
    <row r="462" spans="1:4" x14ac:dyDescent="0.25">
      <c r="A462" s="282" t="s">
        <v>5373</v>
      </c>
      <c r="B462" s="159">
        <v>7.32</v>
      </c>
      <c r="C462" s="159">
        <f t="shared" si="16"/>
        <v>1</v>
      </c>
      <c r="D462" s="159">
        <f t="shared" si="17"/>
        <v>0.05</v>
      </c>
    </row>
    <row r="463" spans="1:4" x14ac:dyDescent="0.25">
      <c r="A463" s="282" t="s">
        <v>5375</v>
      </c>
      <c r="B463" s="159">
        <v>21.96</v>
      </c>
      <c r="C463" s="159">
        <f t="shared" si="16"/>
        <v>3</v>
      </c>
      <c r="D463" s="159">
        <f t="shared" si="17"/>
        <v>0.15000000000000002</v>
      </c>
    </row>
    <row r="464" spans="1:4" x14ac:dyDescent="0.25">
      <c r="A464" s="282" t="s">
        <v>5376</v>
      </c>
      <c r="B464" s="159">
        <v>65.88</v>
      </c>
      <c r="C464" s="159">
        <f t="shared" si="16"/>
        <v>8.9999999999999982</v>
      </c>
      <c r="D464" s="159">
        <f t="shared" si="17"/>
        <v>0.44999999999999996</v>
      </c>
    </row>
    <row r="465" spans="1:4" x14ac:dyDescent="0.25">
      <c r="A465" s="282" t="s">
        <v>5378</v>
      </c>
      <c r="B465" s="159">
        <v>14.64</v>
      </c>
      <c r="C465" s="159">
        <f t="shared" si="16"/>
        <v>2</v>
      </c>
      <c r="D465" s="159">
        <f t="shared" si="17"/>
        <v>0.1</v>
      </c>
    </row>
    <row r="466" spans="1:4" x14ac:dyDescent="0.25">
      <c r="A466" s="282" t="s">
        <v>5379</v>
      </c>
      <c r="B466" s="159">
        <v>21.96</v>
      </c>
      <c r="C466" s="159">
        <f t="shared" si="16"/>
        <v>3</v>
      </c>
      <c r="D466" s="159">
        <f t="shared" si="17"/>
        <v>0.15000000000000002</v>
      </c>
    </row>
    <row r="467" spans="1:4" x14ac:dyDescent="0.25">
      <c r="A467" s="282" t="s">
        <v>5380</v>
      </c>
      <c r="B467" s="159">
        <v>51.24</v>
      </c>
      <c r="C467" s="159">
        <f t="shared" si="16"/>
        <v>7</v>
      </c>
      <c r="D467" s="159">
        <f t="shared" si="17"/>
        <v>0.35000000000000003</v>
      </c>
    </row>
    <row r="468" spans="1:4" x14ac:dyDescent="0.25">
      <c r="A468" s="282" t="s">
        <v>5381</v>
      </c>
      <c r="B468" s="159">
        <v>146.4</v>
      </c>
      <c r="C468" s="159">
        <f t="shared" si="16"/>
        <v>20</v>
      </c>
      <c r="D468" s="159">
        <f t="shared" si="17"/>
        <v>1</v>
      </c>
    </row>
    <row r="469" spans="1:4" x14ac:dyDescent="0.25">
      <c r="A469" s="282" t="s">
        <v>5383</v>
      </c>
      <c r="B469" s="159">
        <v>263.52</v>
      </c>
      <c r="C469" s="159">
        <f t="shared" si="16"/>
        <v>35.999999999999993</v>
      </c>
      <c r="D469" s="159">
        <f t="shared" si="17"/>
        <v>1.7999999999999998</v>
      </c>
    </row>
    <row r="470" spans="1:4" x14ac:dyDescent="0.25">
      <c r="A470" s="282" t="s">
        <v>5384</v>
      </c>
      <c r="B470" s="159">
        <v>29.28</v>
      </c>
      <c r="C470" s="159">
        <f t="shared" si="16"/>
        <v>4</v>
      </c>
      <c r="D470" s="159">
        <f t="shared" si="17"/>
        <v>0.2</v>
      </c>
    </row>
    <row r="471" spans="1:4" x14ac:dyDescent="0.25">
      <c r="A471" s="282" t="s">
        <v>5385</v>
      </c>
      <c r="B471" s="159">
        <v>161.04000000000002</v>
      </c>
      <c r="C471" s="159">
        <f t="shared" si="16"/>
        <v>22.000000000000004</v>
      </c>
      <c r="D471" s="159">
        <f t="shared" si="17"/>
        <v>1.1000000000000003</v>
      </c>
    </row>
    <row r="472" spans="1:4" x14ac:dyDescent="0.25">
      <c r="A472" s="282" t="s">
        <v>5386</v>
      </c>
      <c r="B472" s="159">
        <v>65.88</v>
      </c>
      <c r="C472" s="159">
        <f t="shared" si="16"/>
        <v>8.9999999999999982</v>
      </c>
      <c r="D472" s="159">
        <f t="shared" si="17"/>
        <v>0.44999999999999996</v>
      </c>
    </row>
    <row r="473" spans="1:4" x14ac:dyDescent="0.25">
      <c r="A473" s="282" t="s">
        <v>5387</v>
      </c>
      <c r="B473" s="159">
        <v>36.6</v>
      </c>
      <c r="C473" s="159">
        <f t="shared" si="16"/>
        <v>5</v>
      </c>
      <c r="D473" s="159">
        <f t="shared" si="17"/>
        <v>0.25</v>
      </c>
    </row>
    <row r="474" spans="1:4" x14ac:dyDescent="0.25">
      <c r="A474" s="282" t="s">
        <v>5388</v>
      </c>
      <c r="B474" s="159">
        <v>43.92</v>
      </c>
      <c r="C474" s="159">
        <f t="shared" si="16"/>
        <v>6</v>
      </c>
      <c r="D474" s="159">
        <f t="shared" si="17"/>
        <v>0.30000000000000004</v>
      </c>
    </row>
    <row r="475" spans="1:4" x14ac:dyDescent="0.25">
      <c r="A475" s="282" t="s">
        <v>5389</v>
      </c>
      <c r="B475" s="159">
        <v>36.6</v>
      </c>
      <c r="C475" s="159">
        <f t="shared" si="16"/>
        <v>5</v>
      </c>
      <c r="D475" s="159">
        <f t="shared" si="17"/>
        <v>0.25</v>
      </c>
    </row>
    <row r="476" spans="1:4" x14ac:dyDescent="0.25">
      <c r="A476" s="282" t="s">
        <v>5391</v>
      </c>
      <c r="B476" s="159">
        <v>80.52000000000001</v>
      </c>
      <c r="C476" s="159">
        <f t="shared" si="16"/>
        <v>11.000000000000002</v>
      </c>
      <c r="D476" s="159">
        <f t="shared" si="17"/>
        <v>0.55000000000000016</v>
      </c>
    </row>
    <row r="477" spans="1:4" x14ac:dyDescent="0.25">
      <c r="A477" s="282" t="s">
        <v>5392</v>
      </c>
      <c r="B477" s="159">
        <v>175.68</v>
      </c>
      <c r="C477" s="159">
        <f t="shared" si="16"/>
        <v>24</v>
      </c>
      <c r="D477" s="159">
        <f t="shared" si="17"/>
        <v>1.2000000000000002</v>
      </c>
    </row>
    <row r="478" spans="1:4" x14ac:dyDescent="0.25">
      <c r="A478" s="282" t="s">
        <v>5393</v>
      </c>
      <c r="B478" s="159">
        <v>29.28</v>
      </c>
      <c r="C478" s="159">
        <f t="shared" si="16"/>
        <v>4</v>
      </c>
      <c r="D478" s="159">
        <f t="shared" si="17"/>
        <v>0.2</v>
      </c>
    </row>
    <row r="479" spans="1:4" x14ac:dyDescent="0.25">
      <c r="A479" s="282" t="s">
        <v>5394</v>
      </c>
      <c r="B479" s="159">
        <v>161.04</v>
      </c>
      <c r="C479" s="159">
        <f t="shared" si="16"/>
        <v>21.999999999999996</v>
      </c>
      <c r="D479" s="159">
        <f t="shared" si="17"/>
        <v>1.0999999999999999</v>
      </c>
    </row>
    <row r="480" spans="1:4" x14ac:dyDescent="0.25">
      <c r="A480" s="282" t="s">
        <v>5395</v>
      </c>
      <c r="B480" s="159">
        <v>21.96</v>
      </c>
      <c r="C480" s="159">
        <f t="shared" si="16"/>
        <v>3</v>
      </c>
      <c r="D480" s="159">
        <f t="shared" si="17"/>
        <v>0.15000000000000002</v>
      </c>
    </row>
    <row r="481" spans="1:4" x14ac:dyDescent="0.25">
      <c r="A481" s="282" t="s">
        <v>5396</v>
      </c>
      <c r="B481" s="159">
        <v>14.64</v>
      </c>
      <c r="C481" s="159">
        <f t="shared" si="16"/>
        <v>2</v>
      </c>
      <c r="D481" s="159">
        <f t="shared" si="17"/>
        <v>0.1</v>
      </c>
    </row>
    <row r="482" spans="1:4" x14ac:dyDescent="0.25">
      <c r="A482" s="282" t="s">
        <v>5400</v>
      </c>
      <c r="B482" s="159">
        <v>14.64</v>
      </c>
      <c r="C482" s="159">
        <f t="shared" si="16"/>
        <v>2</v>
      </c>
      <c r="D482" s="159">
        <f t="shared" si="17"/>
        <v>0.1</v>
      </c>
    </row>
    <row r="483" spans="1:4" x14ac:dyDescent="0.25">
      <c r="A483" s="282" t="s">
        <v>5401</v>
      </c>
      <c r="B483" s="159">
        <v>14.64</v>
      </c>
      <c r="C483" s="159">
        <f t="shared" si="16"/>
        <v>2</v>
      </c>
      <c r="D483" s="159">
        <f t="shared" si="17"/>
        <v>0.1</v>
      </c>
    </row>
    <row r="484" spans="1:4" x14ac:dyDescent="0.25">
      <c r="A484" s="282" t="s">
        <v>5402</v>
      </c>
      <c r="B484" s="159">
        <v>7.32</v>
      </c>
      <c r="C484" s="159">
        <f t="shared" si="16"/>
        <v>1</v>
      </c>
      <c r="D484" s="159">
        <f t="shared" si="17"/>
        <v>0.05</v>
      </c>
    </row>
    <row r="485" spans="1:4" x14ac:dyDescent="0.25">
      <c r="A485" s="282" t="s">
        <v>5403</v>
      </c>
      <c r="B485" s="159">
        <v>36.6</v>
      </c>
      <c r="C485" s="159">
        <f t="shared" si="16"/>
        <v>5</v>
      </c>
      <c r="D485" s="159">
        <f t="shared" si="17"/>
        <v>0.25</v>
      </c>
    </row>
    <row r="486" spans="1:4" x14ac:dyDescent="0.25">
      <c r="A486" s="282" t="s">
        <v>5404</v>
      </c>
      <c r="B486" s="159">
        <v>36.6</v>
      </c>
      <c r="C486" s="159">
        <f t="shared" si="16"/>
        <v>5</v>
      </c>
      <c r="D486" s="159">
        <f t="shared" si="17"/>
        <v>0.25</v>
      </c>
    </row>
    <row r="487" spans="1:4" x14ac:dyDescent="0.25">
      <c r="A487" s="282" t="s">
        <v>5406</v>
      </c>
      <c r="B487" s="159">
        <v>21.96</v>
      </c>
      <c r="C487" s="159">
        <f t="shared" si="16"/>
        <v>3</v>
      </c>
      <c r="D487" s="159">
        <f t="shared" si="17"/>
        <v>0.15000000000000002</v>
      </c>
    </row>
    <row r="488" spans="1:4" x14ac:dyDescent="0.25">
      <c r="A488" s="282" t="s">
        <v>5407</v>
      </c>
      <c r="B488" s="159">
        <v>14.64</v>
      </c>
      <c r="C488" s="159">
        <f t="shared" si="16"/>
        <v>2</v>
      </c>
      <c r="D488" s="159">
        <f t="shared" si="17"/>
        <v>0.1</v>
      </c>
    </row>
    <row r="489" spans="1:4" x14ac:dyDescent="0.25">
      <c r="A489" s="282" t="s">
        <v>5408</v>
      </c>
      <c r="B489" s="159">
        <v>7.32</v>
      </c>
      <c r="C489" s="159">
        <f t="shared" si="16"/>
        <v>1</v>
      </c>
      <c r="D489" s="159">
        <f t="shared" si="17"/>
        <v>0.05</v>
      </c>
    </row>
    <row r="490" spans="1:4" x14ac:dyDescent="0.25">
      <c r="A490" s="282" t="s">
        <v>5409</v>
      </c>
      <c r="B490" s="159">
        <v>146.39999999999998</v>
      </c>
      <c r="C490" s="159">
        <f t="shared" si="16"/>
        <v>19.999999999999996</v>
      </c>
      <c r="D490" s="159">
        <f t="shared" si="17"/>
        <v>0.99999999999999989</v>
      </c>
    </row>
    <row r="491" spans="1:4" x14ac:dyDescent="0.25">
      <c r="A491" s="282" t="s">
        <v>5410</v>
      </c>
      <c r="B491" s="159">
        <v>292.8</v>
      </c>
      <c r="C491" s="159">
        <f t="shared" si="16"/>
        <v>40</v>
      </c>
      <c r="D491" s="159">
        <f t="shared" si="17"/>
        <v>2</v>
      </c>
    </row>
    <row r="492" spans="1:4" x14ac:dyDescent="0.25">
      <c r="A492" s="282" t="s">
        <v>5411</v>
      </c>
      <c r="B492" s="159">
        <v>117.12</v>
      </c>
      <c r="C492" s="159">
        <f t="shared" si="16"/>
        <v>16</v>
      </c>
      <c r="D492" s="159">
        <f t="shared" si="17"/>
        <v>0.8</v>
      </c>
    </row>
    <row r="493" spans="1:4" x14ac:dyDescent="0.25">
      <c r="A493" s="282" t="s">
        <v>5413</v>
      </c>
      <c r="B493" s="159">
        <v>29.28</v>
      </c>
      <c r="C493" s="159">
        <f t="shared" si="16"/>
        <v>4</v>
      </c>
      <c r="D493" s="159">
        <f t="shared" si="17"/>
        <v>0.2</v>
      </c>
    </row>
    <row r="494" spans="1:4" x14ac:dyDescent="0.25">
      <c r="A494" s="282" t="s">
        <v>5414</v>
      </c>
      <c r="B494" s="159">
        <v>29.28</v>
      </c>
      <c r="C494" s="159">
        <f t="shared" si="16"/>
        <v>4</v>
      </c>
      <c r="D494" s="159">
        <f t="shared" si="17"/>
        <v>0.2</v>
      </c>
    </row>
    <row r="495" spans="1:4" x14ac:dyDescent="0.25">
      <c r="A495" s="282" t="s">
        <v>5415</v>
      </c>
      <c r="B495" s="159">
        <v>21.96</v>
      </c>
      <c r="C495" s="159">
        <f t="shared" si="16"/>
        <v>3</v>
      </c>
      <c r="D495" s="159">
        <f t="shared" si="17"/>
        <v>0.15000000000000002</v>
      </c>
    </row>
    <row r="496" spans="1:4" x14ac:dyDescent="0.25">
      <c r="A496" s="282" t="s">
        <v>5416</v>
      </c>
      <c r="B496" s="159">
        <v>21.96</v>
      </c>
      <c r="C496" s="159">
        <f t="shared" si="16"/>
        <v>3</v>
      </c>
      <c r="D496" s="159">
        <f t="shared" si="17"/>
        <v>0.15000000000000002</v>
      </c>
    </row>
    <row r="497" spans="1:4" x14ac:dyDescent="0.25">
      <c r="A497" s="282" t="s">
        <v>5417</v>
      </c>
      <c r="B497" s="159">
        <v>263.52</v>
      </c>
      <c r="C497" s="159">
        <f t="shared" si="16"/>
        <v>35.999999999999993</v>
      </c>
      <c r="D497" s="159">
        <f t="shared" si="17"/>
        <v>1.7999999999999998</v>
      </c>
    </row>
    <row r="498" spans="1:4" x14ac:dyDescent="0.25">
      <c r="A498" s="282" t="s">
        <v>5418</v>
      </c>
      <c r="B498" s="159">
        <v>14.64</v>
      </c>
      <c r="C498" s="159">
        <f t="shared" si="16"/>
        <v>2</v>
      </c>
      <c r="D498" s="159">
        <f t="shared" si="17"/>
        <v>0.1</v>
      </c>
    </row>
    <row r="499" spans="1:4" x14ac:dyDescent="0.25">
      <c r="A499" s="282" t="s">
        <v>5419</v>
      </c>
      <c r="B499" s="159">
        <v>73.2</v>
      </c>
      <c r="C499" s="159">
        <f t="shared" si="16"/>
        <v>10</v>
      </c>
      <c r="D499" s="159">
        <f t="shared" si="17"/>
        <v>0.5</v>
      </c>
    </row>
    <row r="500" spans="1:4" x14ac:dyDescent="0.25">
      <c r="A500" s="282" t="s">
        <v>5420</v>
      </c>
      <c r="B500" s="159">
        <v>58.56</v>
      </c>
      <c r="C500" s="159">
        <f t="shared" si="16"/>
        <v>8</v>
      </c>
      <c r="D500" s="159">
        <f t="shared" si="17"/>
        <v>0.4</v>
      </c>
    </row>
    <row r="501" spans="1:4" x14ac:dyDescent="0.25">
      <c r="A501" s="282" t="s">
        <v>5421</v>
      </c>
      <c r="B501" s="159">
        <v>7.32</v>
      </c>
      <c r="C501" s="159">
        <f t="shared" si="16"/>
        <v>1</v>
      </c>
      <c r="D501" s="159">
        <f t="shared" si="17"/>
        <v>0.05</v>
      </c>
    </row>
    <row r="502" spans="1:4" x14ac:dyDescent="0.25">
      <c r="A502" s="282" t="s">
        <v>5422</v>
      </c>
      <c r="B502" s="159">
        <v>36.6</v>
      </c>
      <c r="C502" s="159">
        <f t="shared" si="16"/>
        <v>5</v>
      </c>
      <c r="D502" s="159">
        <f t="shared" si="17"/>
        <v>0.25</v>
      </c>
    </row>
    <row r="503" spans="1:4" x14ac:dyDescent="0.25">
      <c r="A503" s="282" t="s">
        <v>5423</v>
      </c>
      <c r="B503" s="159">
        <v>73.2</v>
      </c>
      <c r="C503" s="159">
        <f t="shared" si="16"/>
        <v>10</v>
      </c>
      <c r="D503" s="159">
        <f t="shared" si="17"/>
        <v>0.5</v>
      </c>
    </row>
    <row r="504" spans="1:4" x14ac:dyDescent="0.25">
      <c r="A504" s="282" t="s">
        <v>5425</v>
      </c>
      <c r="B504" s="159">
        <v>21.96</v>
      </c>
      <c r="C504" s="159">
        <f t="shared" si="16"/>
        <v>3</v>
      </c>
      <c r="D504" s="159">
        <f t="shared" si="17"/>
        <v>0.15000000000000002</v>
      </c>
    </row>
    <row r="505" spans="1:4" x14ac:dyDescent="0.25">
      <c r="A505" s="282" t="s">
        <v>5426</v>
      </c>
      <c r="B505" s="159">
        <v>87.84</v>
      </c>
      <c r="C505" s="159">
        <f t="shared" si="16"/>
        <v>12</v>
      </c>
      <c r="D505" s="159">
        <f t="shared" si="17"/>
        <v>0.60000000000000009</v>
      </c>
    </row>
    <row r="506" spans="1:4" x14ac:dyDescent="0.25">
      <c r="A506" s="282" t="s">
        <v>5427</v>
      </c>
      <c r="B506" s="159">
        <v>95.16</v>
      </c>
      <c r="C506" s="159">
        <f t="shared" si="16"/>
        <v>12.999999999999998</v>
      </c>
      <c r="D506" s="159">
        <f t="shared" si="17"/>
        <v>0.64999999999999991</v>
      </c>
    </row>
    <row r="507" spans="1:4" x14ac:dyDescent="0.25">
      <c r="A507" s="282" t="s">
        <v>5428</v>
      </c>
      <c r="B507" s="159">
        <v>29.28</v>
      </c>
      <c r="C507" s="159">
        <f t="shared" si="16"/>
        <v>4</v>
      </c>
      <c r="D507" s="159">
        <f t="shared" si="17"/>
        <v>0.2</v>
      </c>
    </row>
    <row r="508" spans="1:4" x14ac:dyDescent="0.25">
      <c r="A508" s="282" t="s">
        <v>5429</v>
      </c>
      <c r="B508" s="159">
        <v>29.28</v>
      </c>
      <c r="C508" s="159">
        <f t="shared" si="16"/>
        <v>4</v>
      </c>
      <c r="D508" s="159">
        <f t="shared" si="17"/>
        <v>0.2</v>
      </c>
    </row>
    <row r="509" spans="1:4" x14ac:dyDescent="0.25">
      <c r="A509" s="282" t="s">
        <v>5430</v>
      </c>
      <c r="B509" s="159">
        <v>14.64</v>
      </c>
      <c r="C509" s="159">
        <f t="shared" si="16"/>
        <v>2</v>
      </c>
      <c r="D509" s="159">
        <f t="shared" si="17"/>
        <v>0.1</v>
      </c>
    </row>
    <row r="510" spans="1:4" x14ac:dyDescent="0.25">
      <c r="A510" s="282" t="s">
        <v>5431</v>
      </c>
      <c r="B510" s="159">
        <v>65.88</v>
      </c>
      <c r="C510" s="159">
        <f t="shared" si="16"/>
        <v>8.9999999999999982</v>
      </c>
      <c r="D510" s="159">
        <f t="shared" si="17"/>
        <v>0.44999999999999996</v>
      </c>
    </row>
    <row r="511" spans="1:4" x14ac:dyDescent="0.25">
      <c r="A511" s="282" t="s">
        <v>5433</v>
      </c>
      <c r="B511" s="159">
        <v>366</v>
      </c>
      <c r="C511" s="159">
        <f t="shared" si="16"/>
        <v>50</v>
      </c>
      <c r="D511" s="159">
        <f t="shared" si="17"/>
        <v>2.5</v>
      </c>
    </row>
    <row r="512" spans="1:4" x14ac:dyDescent="0.25">
      <c r="A512" s="282" t="s">
        <v>5434</v>
      </c>
      <c r="B512" s="159">
        <v>29.28</v>
      </c>
      <c r="C512" s="159">
        <f t="shared" si="16"/>
        <v>4</v>
      </c>
      <c r="D512" s="159">
        <f t="shared" si="17"/>
        <v>0.2</v>
      </c>
    </row>
    <row r="513" spans="1:4" x14ac:dyDescent="0.25">
      <c r="A513" s="282" t="s">
        <v>5435</v>
      </c>
      <c r="B513" s="159">
        <v>29.28</v>
      </c>
      <c r="C513" s="159">
        <f t="shared" si="16"/>
        <v>4</v>
      </c>
      <c r="D513" s="159">
        <f t="shared" si="17"/>
        <v>0.2</v>
      </c>
    </row>
    <row r="514" spans="1:4" x14ac:dyDescent="0.25">
      <c r="A514" s="282" t="s">
        <v>5436</v>
      </c>
      <c r="B514" s="159">
        <v>14.64</v>
      </c>
      <c r="C514" s="159">
        <f t="shared" si="16"/>
        <v>2</v>
      </c>
      <c r="D514" s="159">
        <f t="shared" si="17"/>
        <v>0.1</v>
      </c>
    </row>
    <row r="515" spans="1:4" x14ac:dyDescent="0.25">
      <c r="A515" s="282" t="s">
        <v>5437</v>
      </c>
      <c r="B515" s="159">
        <v>797.88</v>
      </c>
      <c r="C515" s="159">
        <f t="shared" si="16"/>
        <v>109</v>
      </c>
      <c r="D515" s="159">
        <f t="shared" si="17"/>
        <v>5.45</v>
      </c>
    </row>
    <row r="516" spans="1:4" x14ac:dyDescent="0.25">
      <c r="A516" s="282" t="s">
        <v>5438</v>
      </c>
      <c r="B516" s="159">
        <v>21.96</v>
      </c>
      <c r="C516" s="159">
        <f t="shared" si="16"/>
        <v>3</v>
      </c>
      <c r="D516" s="159">
        <f t="shared" si="17"/>
        <v>0.15000000000000002</v>
      </c>
    </row>
    <row r="517" spans="1:4" x14ac:dyDescent="0.25">
      <c r="A517" s="282" t="s">
        <v>5439</v>
      </c>
      <c r="B517" s="159">
        <v>21.96</v>
      </c>
      <c r="C517" s="159">
        <f t="shared" si="16"/>
        <v>3</v>
      </c>
      <c r="D517" s="159">
        <f t="shared" si="17"/>
        <v>0.15000000000000002</v>
      </c>
    </row>
    <row r="518" spans="1:4" x14ac:dyDescent="0.25">
      <c r="A518" s="282" t="s">
        <v>5441</v>
      </c>
      <c r="B518" s="159">
        <v>43.92</v>
      </c>
      <c r="C518" s="159">
        <f t="shared" si="16"/>
        <v>6</v>
      </c>
      <c r="D518" s="159">
        <f t="shared" si="17"/>
        <v>0.30000000000000004</v>
      </c>
    </row>
    <row r="519" spans="1:4" x14ac:dyDescent="0.25">
      <c r="A519" s="282" t="s">
        <v>5443</v>
      </c>
      <c r="B519" s="159">
        <v>14.64</v>
      </c>
      <c r="C519" s="159">
        <f t="shared" si="16"/>
        <v>2</v>
      </c>
      <c r="D519" s="159">
        <f t="shared" si="17"/>
        <v>0.1</v>
      </c>
    </row>
    <row r="520" spans="1:4" x14ac:dyDescent="0.25">
      <c r="A520" s="282" t="s">
        <v>5444</v>
      </c>
      <c r="B520" s="159">
        <v>7.32</v>
      </c>
      <c r="C520" s="159">
        <f t="shared" si="16"/>
        <v>1</v>
      </c>
      <c r="D520" s="159">
        <f t="shared" si="17"/>
        <v>0.05</v>
      </c>
    </row>
    <row r="521" spans="1:4" x14ac:dyDescent="0.25">
      <c r="A521" s="282" t="s">
        <v>5445</v>
      </c>
      <c r="B521" s="159">
        <v>21.96</v>
      </c>
      <c r="C521" s="159">
        <f t="shared" si="16"/>
        <v>3</v>
      </c>
      <c r="D521" s="159">
        <f t="shared" si="17"/>
        <v>0.15000000000000002</v>
      </c>
    </row>
    <row r="522" spans="1:4" x14ac:dyDescent="0.25">
      <c r="A522" s="282" t="s">
        <v>5446</v>
      </c>
      <c r="B522" s="159">
        <v>7.32</v>
      </c>
      <c r="C522" s="159">
        <f t="shared" ref="C522:C585" si="18">B522/$C$6</f>
        <v>1</v>
      </c>
      <c r="D522" s="159">
        <f t="shared" ref="D522:D585" si="19">C522*$D$6</f>
        <v>0.05</v>
      </c>
    </row>
    <row r="523" spans="1:4" x14ac:dyDescent="0.25">
      <c r="A523" s="282" t="s">
        <v>5447</v>
      </c>
      <c r="B523" s="159">
        <v>29.28</v>
      </c>
      <c r="C523" s="159">
        <f t="shared" si="18"/>
        <v>4</v>
      </c>
      <c r="D523" s="159">
        <f t="shared" si="19"/>
        <v>0.2</v>
      </c>
    </row>
    <row r="524" spans="1:4" x14ac:dyDescent="0.25">
      <c r="A524" s="282" t="s">
        <v>5448</v>
      </c>
      <c r="B524" s="159">
        <v>109.79999999999998</v>
      </c>
      <c r="C524" s="159">
        <f t="shared" si="18"/>
        <v>14.999999999999996</v>
      </c>
      <c r="D524" s="159">
        <f t="shared" si="19"/>
        <v>0.74999999999999989</v>
      </c>
    </row>
    <row r="525" spans="1:4" x14ac:dyDescent="0.25">
      <c r="A525" s="282" t="s">
        <v>5449</v>
      </c>
      <c r="B525" s="159">
        <v>21.96</v>
      </c>
      <c r="C525" s="159">
        <f t="shared" si="18"/>
        <v>3</v>
      </c>
      <c r="D525" s="159">
        <f t="shared" si="19"/>
        <v>0.15000000000000002</v>
      </c>
    </row>
    <row r="526" spans="1:4" x14ac:dyDescent="0.25">
      <c r="A526" s="282" t="s">
        <v>5451</v>
      </c>
      <c r="B526" s="159">
        <v>21.96</v>
      </c>
      <c r="C526" s="159">
        <f t="shared" si="18"/>
        <v>3</v>
      </c>
      <c r="D526" s="159">
        <f t="shared" si="19"/>
        <v>0.15000000000000002</v>
      </c>
    </row>
    <row r="527" spans="1:4" x14ac:dyDescent="0.25">
      <c r="A527" s="282" t="s">
        <v>5452</v>
      </c>
      <c r="B527" s="159">
        <v>29.28</v>
      </c>
      <c r="C527" s="159">
        <f t="shared" si="18"/>
        <v>4</v>
      </c>
      <c r="D527" s="159">
        <f t="shared" si="19"/>
        <v>0.2</v>
      </c>
    </row>
    <row r="528" spans="1:4" x14ac:dyDescent="0.25">
      <c r="A528" s="282" t="s">
        <v>5453</v>
      </c>
      <c r="B528" s="159">
        <v>80.52000000000001</v>
      </c>
      <c r="C528" s="159">
        <f t="shared" si="18"/>
        <v>11.000000000000002</v>
      </c>
      <c r="D528" s="159">
        <f t="shared" si="19"/>
        <v>0.55000000000000016</v>
      </c>
    </row>
    <row r="529" spans="1:4" x14ac:dyDescent="0.25">
      <c r="A529" s="282" t="s">
        <v>5454</v>
      </c>
      <c r="B529" s="159">
        <v>73.2</v>
      </c>
      <c r="C529" s="159">
        <f t="shared" si="18"/>
        <v>10</v>
      </c>
      <c r="D529" s="159">
        <f t="shared" si="19"/>
        <v>0.5</v>
      </c>
    </row>
    <row r="530" spans="1:4" x14ac:dyDescent="0.25">
      <c r="A530" s="282" t="s">
        <v>5455</v>
      </c>
      <c r="B530" s="159">
        <v>14.64</v>
      </c>
      <c r="C530" s="159">
        <f t="shared" si="18"/>
        <v>2</v>
      </c>
      <c r="D530" s="159">
        <f t="shared" si="19"/>
        <v>0.1</v>
      </c>
    </row>
    <row r="531" spans="1:4" x14ac:dyDescent="0.25">
      <c r="A531" s="282" t="s">
        <v>5456</v>
      </c>
      <c r="B531" s="159">
        <v>29.28</v>
      </c>
      <c r="C531" s="159">
        <f t="shared" si="18"/>
        <v>4</v>
      </c>
      <c r="D531" s="159">
        <f t="shared" si="19"/>
        <v>0.2</v>
      </c>
    </row>
    <row r="532" spans="1:4" x14ac:dyDescent="0.25">
      <c r="A532" s="282" t="s">
        <v>5457</v>
      </c>
      <c r="B532" s="159">
        <v>73.2</v>
      </c>
      <c r="C532" s="159">
        <f t="shared" si="18"/>
        <v>10</v>
      </c>
      <c r="D532" s="159">
        <f t="shared" si="19"/>
        <v>0.5</v>
      </c>
    </row>
    <row r="533" spans="1:4" x14ac:dyDescent="0.25">
      <c r="A533" s="282" t="s">
        <v>5458</v>
      </c>
      <c r="B533" s="159">
        <v>7.32</v>
      </c>
      <c r="C533" s="159">
        <f t="shared" si="18"/>
        <v>1</v>
      </c>
      <c r="D533" s="159">
        <f t="shared" si="19"/>
        <v>0.05</v>
      </c>
    </row>
    <row r="534" spans="1:4" x14ac:dyDescent="0.25">
      <c r="A534" s="282" t="s">
        <v>5459</v>
      </c>
      <c r="B534" s="159">
        <v>58.56</v>
      </c>
      <c r="C534" s="159">
        <f t="shared" si="18"/>
        <v>8</v>
      </c>
      <c r="D534" s="159">
        <f t="shared" si="19"/>
        <v>0.4</v>
      </c>
    </row>
    <row r="535" spans="1:4" x14ac:dyDescent="0.25">
      <c r="A535" s="282" t="s">
        <v>5461</v>
      </c>
      <c r="B535" s="159">
        <v>21.96</v>
      </c>
      <c r="C535" s="159">
        <f t="shared" si="18"/>
        <v>3</v>
      </c>
      <c r="D535" s="159">
        <f t="shared" si="19"/>
        <v>0.15000000000000002</v>
      </c>
    </row>
    <row r="536" spans="1:4" x14ac:dyDescent="0.25">
      <c r="A536" s="282" t="s">
        <v>5462</v>
      </c>
      <c r="B536" s="159">
        <v>14.64</v>
      </c>
      <c r="C536" s="159">
        <f t="shared" si="18"/>
        <v>2</v>
      </c>
      <c r="D536" s="159">
        <f t="shared" si="19"/>
        <v>0.1</v>
      </c>
    </row>
    <row r="537" spans="1:4" x14ac:dyDescent="0.25">
      <c r="A537" s="282" t="s">
        <v>5463</v>
      </c>
      <c r="B537" s="159">
        <v>14.64</v>
      </c>
      <c r="C537" s="159">
        <f t="shared" si="18"/>
        <v>2</v>
      </c>
      <c r="D537" s="159">
        <f t="shared" si="19"/>
        <v>0.1</v>
      </c>
    </row>
    <row r="538" spans="1:4" x14ac:dyDescent="0.25">
      <c r="A538" s="282" t="s">
        <v>5464</v>
      </c>
      <c r="B538" s="159">
        <v>14.64</v>
      </c>
      <c r="C538" s="159">
        <f t="shared" si="18"/>
        <v>2</v>
      </c>
      <c r="D538" s="159">
        <f t="shared" si="19"/>
        <v>0.1</v>
      </c>
    </row>
    <row r="539" spans="1:4" x14ac:dyDescent="0.25">
      <c r="A539" s="282" t="s">
        <v>5465</v>
      </c>
      <c r="B539" s="159">
        <v>7.32</v>
      </c>
      <c r="C539" s="159">
        <f t="shared" si="18"/>
        <v>1</v>
      </c>
      <c r="D539" s="159">
        <f t="shared" si="19"/>
        <v>0.05</v>
      </c>
    </row>
    <row r="540" spans="1:4" x14ac:dyDescent="0.25">
      <c r="A540" s="282" t="s">
        <v>5466</v>
      </c>
      <c r="B540" s="159">
        <v>21.96</v>
      </c>
      <c r="C540" s="159">
        <f t="shared" si="18"/>
        <v>3</v>
      </c>
      <c r="D540" s="159">
        <f t="shared" si="19"/>
        <v>0.15000000000000002</v>
      </c>
    </row>
    <row r="541" spans="1:4" x14ac:dyDescent="0.25">
      <c r="A541" s="282" t="s">
        <v>5467</v>
      </c>
      <c r="B541" s="159">
        <v>14.64</v>
      </c>
      <c r="C541" s="159">
        <f t="shared" si="18"/>
        <v>2</v>
      </c>
      <c r="D541" s="159">
        <f t="shared" si="19"/>
        <v>0.1</v>
      </c>
    </row>
    <row r="542" spans="1:4" x14ac:dyDescent="0.25">
      <c r="A542" s="282" t="s">
        <v>5468</v>
      </c>
      <c r="B542" s="159">
        <v>29.28</v>
      </c>
      <c r="C542" s="159">
        <f t="shared" si="18"/>
        <v>4</v>
      </c>
      <c r="D542" s="159">
        <f t="shared" si="19"/>
        <v>0.2</v>
      </c>
    </row>
    <row r="543" spans="1:4" x14ac:dyDescent="0.25">
      <c r="A543" s="282" t="s">
        <v>5469</v>
      </c>
      <c r="B543" s="159">
        <v>73.2</v>
      </c>
      <c r="C543" s="159">
        <f t="shared" si="18"/>
        <v>10</v>
      </c>
      <c r="D543" s="159">
        <f t="shared" si="19"/>
        <v>0.5</v>
      </c>
    </row>
    <row r="544" spans="1:4" x14ac:dyDescent="0.25">
      <c r="A544" s="282" t="s">
        <v>5470</v>
      </c>
      <c r="B544" s="159">
        <v>80.52000000000001</v>
      </c>
      <c r="C544" s="159">
        <f t="shared" si="18"/>
        <v>11.000000000000002</v>
      </c>
      <c r="D544" s="159">
        <f t="shared" si="19"/>
        <v>0.55000000000000016</v>
      </c>
    </row>
    <row r="545" spans="1:4" x14ac:dyDescent="0.25">
      <c r="A545" s="282" t="s">
        <v>5472</v>
      </c>
      <c r="B545" s="159">
        <v>21.96</v>
      </c>
      <c r="C545" s="159">
        <f t="shared" si="18"/>
        <v>3</v>
      </c>
      <c r="D545" s="159">
        <f t="shared" si="19"/>
        <v>0.15000000000000002</v>
      </c>
    </row>
    <row r="546" spans="1:4" x14ac:dyDescent="0.25">
      <c r="A546" s="282" t="s">
        <v>5473</v>
      </c>
      <c r="B546" s="159">
        <v>58.56</v>
      </c>
      <c r="C546" s="159">
        <f t="shared" si="18"/>
        <v>8</v>
      </c>
      <c r="D546" s="159">
        <f t="shared" si="19"/>
        <v>0.4</v>
      </c>
    </row>
    <row r="547" spans="1:4" x14ac:dyDescent="0.25">
      <c r="A547" s="282" t="s">
        <v>5474</v>
      </c>
      <c r="B547" s="159">
        <v>21.96</v>
      </c>
      <c r="C547" s="159">
        <f t="shared" si="18"/>
        <v>3</v>
      </c>
      <c r="D547" s="159">
        <f t="shared" si="19"/>
        <v>0.15000000000000002</v>
      </c>
    </row>
    <row r="548" spans="1:4" x14ac:dyDescent="0.25">
      <c r="A548" s="282" t="s">
        <v>5475</v>
      </c>
      <c r="B548" s="159">
        <v>7.32</v>
      </c>
      <c r="C548" s="159">
        <f t="shared" si="18"/>
        <v>1</v>
      </c>
      <c r="D548" s="159">
        <f t="shared" si="19"/>
        <v>0.05</v>
      </c>
    </row>
    <row r="549" spans="1:4" x14ac:dyDescent="0.25">
      <c r="A549" s="282" t="s">
        <v>5476</v>
      </c>
      <c r="B549" s="159">
        <v>21.96</v>
      </c>
      <c r="C549" s="159">
        <f t="shared" si="18"/>
        <v>3</v>
      </c>
      <c r="D549" s="159">
        <f t="shared" si="19"/>
        <v>0.15000000000000002</v>
      </c>
    </row>
    <row r="550" spans="1:4" x14ac:dyDescent="0.25">
      <c r="A550" s="282" t="s">
        <v>5477</v>
      </c>
      <c r="B550" s="159">
        <v>87.84</v>
      </c>
      <c r="C550" s="159">
        <f t="shared" si="18"/>
        <v>12</v>
      </c>
      <c r="D550" s="159">
        <f t="shared" si="19"/>
        <v>0.60000000000000009</v>
      </c>
    </row>
    <row r="551" spans="1:4" x14ac:dyDescent="0.25">
      <c r="A551" s="282" t="s">
        <v>5478</v>
      </c>
      <c r="B551" s="159">
        <v>241.56</v>
      </c>
      <c r="C551" s="159">
        <f t="shared" si="18"/>
        <v>33</v>
      </c>
      <c r="D551" s="159">
        <f t="shared" si="19"/>
        <v>1.6500000000000001</v>
      </c>
    </row>
    <row r="552" spans="1:4" x14ac:dyDescent="0.25">
      <c r="A552" s="282" t="s">
        <v>5479</v>
      </c>
      <c r="B552" s="159">
        <v>7.32</v>
      </c>
      <c r="C552" s="159">
        <f t="shared" si="18"/>
        <v>1</v>
      </c>
      <c r="D552" s="159">
        <f t="shared" si="19"/>
        <v>0.05</v>
      </c>
    </row>
    <row r="553" spans="1:4" x14ac:dyDescent="0.25">
      <c r="A553" s="282" t="s">
        <v>5480</v>
      </c>
      <c r="B553" s="159">
        <v>373.32</v>
      </c>
      <c r="C553" s="159">
        <f t="shared" si="18"/>
        <v>51</v>
      </c>
      <c r="D553" s="159">
        <f t="shared" si="19"/>
        <v>2.5500000000000003</v>
      </c>
    </row>
    <row r="554" spans="1:4" x14ac:dyDescent="0.25">
      <c r="A554" s="282" t="s">
        <v>5481</v>
      </c>
      <c r="B554" s="159">
        <v>73.2</v>
      </c>
      <c r="C554" s="159">
        <f t="shared" si="18"/>
        <v>10</v>
      </c>
      <c r="D554" s="159">
        <f t="shared" si="19"/>
        <v>0.5</v>
      </c>
    </row>
    <row r="555" spans="1:4" x14ac:dyDescent="0.25">
      <c r="A555" s="282" t="s">
        <v>5482</v>
      </c>
      <c r="B555" s="159">
        <v>14.64</v>
      </c>
      <c r="C555" s="159">
        <f t="shared" si="18"/>
        <v>2</v>
      </c>
      <c r="D555" s="159">
        <f t="shared" si="19"/>
        <v>0.1</v>
      </c>
    </row>
    <row r="556" spans="1:4" x14ac:dyDescent="0.25">
      <c r="A556" s="282" t="s">
        <v>5483</v>
      </c>
      <c r="B556" s="159">
        <v>7.32</v>
      </c>
      <c r="C556" s="159">
        <f t="shared" si="18"/>
        <v>1</v>
      </c>
      <c r="D556" s="159">
        <f t="shared" si="19"/>
        <v>0.05</v>
      </c>
    </row>
    <row r="557" spans="1:4" x14ac:dyDescent="0.25">
      <c r="A557" s="282" t="s">
        <v>5484</v>
      </c>
      <c r="B557" s="159">
        <v>139.08000000000001</v>
      </c>
      <c r="C557" s="159">
        <f t="shared" si="18"/>
        <v>19</v>
      </c>
      <c r="D557" s="159">
        <f t="shared" si="19"/>
        <v>0.95000000000000007</v>
      </c>
    </row>
    <row r="558" spans="1:4" x14ac:dyDescent="0.25">
      <c r="A558" s="282" t="s">
        <v>5485</v>
      </c>
      <c r="B558" s="159">
        <v>7.32</v>
      </c>
      <c r="C558" s="159">
        <f t="shared" si="18"/>
        <v>1</v>
      </c>
      <c r="D558" s="159">
        <f t="shared" si="19"/>
        <v>0.05</v>
      </c>
    </row>
    <row r="559" spans="1:4" x14ac:dyDescent="0.25">
      <c r="A559" s="282" t="s">
        <v>5487</v>
      </c>
      <c r="B559" s="159">
        <v>7.32</v>
      </c>
      <c r="C559" s="159">
        <f t="shared" si="18"/>
        <v>1</v>
      </c>
      <c r="D559" s="159">
        <f t="shared" si="19"/>
        <v>0.05</v>
      </c>
    </row>
    <row r="560" spans="1:4" x14ac:dyDescent="0.25">
      <c r="A560" s="282" t="s">
        <v>5488</v>
      </c>
      <c r="B560" s="159">
        <v>417.24</v>
      </c>
      <c r="C560" s="159">
        <f t="shared" si="18"/>
        <v>57</v>
      </c>
      <c r="D560" s="159">
        <f t="shared" si="19"/>
        <v>2.85</v>
      </c>
    </row>
    <row r="561" spans="1:4" x14ac:dyDescent="0.25">
      <c r="A561" s="282" t="s">
        <v>5489</v>
      </c>
      <c r="B561" s="159">
        <v>29.28</v>
      </c>
      <c r="C561" s="159">
        <f t="shared" si="18"/>
        <v>4</v>
      </c>
      <c r="D561" s="159">
        <f t="shared" si="19"/>
        <v>0.2</v>
      </c>
    </row>
    <row r="562" spans="1:4" x14ac:dyDescent="0.25">
      <c r="A562" s="282" t="s">
        <v>5490</v>
      </c>
      <c r="B562" s="159">
        <v>14.64</v>
      </c>
      <c r="C562" s="159">
        <f t="shared" si="18"/>
        <v>2</v>
      </c>
      <c r="D562" s="159">
        <f t="shared" si="19"/>
        <v>0.1</v>
      </c>
    </row>
    <row r="563" spans="1:4" x14ac:dyDescent="0.25">
      <c r="A563" s="282" t="s">
        <v>5491</v>
      </c>
      <c r="B563" s="159">
        <v>21.96</v>
      </c>
      <c r="C563" s="159">
        <f t="shared" si="18"/>
        <v>3</v>
      </c>
      <c r="D563" s="159">
        <f t="shared" si="19"/>
        <v>0.15000000000000002</v>
      </c>
    </row>
    <row r="564" spans="1:4" x14ac:dyDescent="0.25">
      <c r="A564" s="282" t="s">
        <v>5492</v>
      </c>
      <c r="B564" s="159">
        <v>109.80000000000001</v>
      </c>
      <c r="C564" s="159">
        <f t="shared" si="18"/>
        <v>15.000000000000002</v>
      </c>
      <c r="D564" s="159">
        <f t="shared" si="19"/>
        <v>0.75000000000000011</v>
      </c>
    </row>
    <row r="565" spans="1:4" x14ac:dyDescent="0.25">
      <c r="A565" s="282" t="s">
        <v>5494</v>
      </c>
      <c r="B565" s="159">
        <v>51.24</v>
      </c>
      <c r="C565" s="159">
        <f t="shared" si="18"/>
        <v>7</v>
      </c>
      <c r="D565" s="159">
        <f t="shared" si="19"/>
        <v>0.35000000000000003</v>
      </c>
    </row>
    <row r="566" spans="1:4" x14ac:dyDescent="0.25">
      <c r="A566" s="282" t="s">
        <v>5495</v>
      </c>
      <c r="B566" s="159">
        <v>36.6</v>
      </c>
      <c r="C566" s="159">
        <f t="shared" si="18"/>
        <v>5</v>
      </c>
      <c r="D566" s="159">
        <f t="shared" si="19"/>
        <v>0.25</v>
      </c>
    </row>
    <row r="567" spans="1:4" x14ac:dyDescent="0.25">
      <c r="A567" s="282" t="s">
        <v>5496</v>
      </c>
      <c r="B567" s="159">
        <v>80.52</v>
      </c>
      <c r="C567" s="159">
        <f t="shared" si="18"/>
        <v>10.999999999999998</v>
      </c>
      <c r="D567" s="159">
        <f t="shared" si="19"/>
        <v>0.54999999999999993</v>
      </c>
    </row>
    <row r="568" spans="1:4" x14ac:dyDescent="0.25">
      <c r="A568" s="282" t="s">
        <v>5497</v>
      </c>
      <c r="B568" s="159">
        <v>7.32</v>
      </c>
      <c r="C568" s="159">
        <f t="shared" si="18"/>
        <v>1</v>
      </c>
      <c r="D568" s="159">
        <f t="shared" si="19"/>
        <v>0.05</v>
      </c>
    </row>
    <row r="569" spans="1:4" x14ac:dyDescent="0.25">
      <c r="A569" s="282" t="s">
        <v>5498</v>
      </c>
      <c r="B569" s="159">
        <v>43.92</v>
      </c>
      <c r="C569" s="159">
        <f t="shared" si="18"/>
        <v>6</v>
      </c>
      <c r="D569" s="159">
        <f t="shared" si="19"/>
        <v>0.30000000000000004</v>
      </c>
    </row>
    <row r="570" spans="1:4" x14ac:dyDescent="0.25">
      <c r="A570" s="282" t="s">
        <v>5499</v>
      </c>
      <c r="B570" s="159">
        <v>7.32</v>
      </c>
      <c r="C570" s="159">
        <f t="shared" si="18"/>
        <v>1</v>
      </c>
      <c r="D570" s="159">
        <f t="shared" si="19"/>
        <v>0.05</v>
      </c>
    </row>
    <row r="571" spans="1:4" x14ac:dyDescent="0.25">
      <c r="A571" s="282" t="s">
        <v>5500</v>
      </c>
      <c r="B571" s="159">
        <v>36.6</v>
      </c>
      <c r="C571" s="159">
        <f t="shared" si="18"/>
        <v>5</v>
      </c>
      <c r="D571" s="159">
        <f t="shared" si="19"/>
        <v>0.25</v>
      </c>
    </row>
    <row r="572" spans="1:4" x14ac:dyDescent="0.25">
      <c r="A572" s="282" t="s">
        <v>5501</v>
      </c>
      <c r="B572" s="159">
        <v>29.28</v>
      </c>
      <c r="C572" s="159">
        <f t="shared" si="18"/>
        <v>4</v>
      </c>
      <c r="D572" s="159">
        <f t="shared" si="19"/>
        <v>0.2</v>
      </c>
    </row>
    <row r="573" spans="1:4" x14ac:dyDescent="0.25">
      <c r="A573" s="282" t="s">
        <v>5502</v>
      </c>
      <c r="B573" s="159">
        <v>36.6</v>
      </c>
      <c r="C573" s="159">
        <f t="shared" si="18"/>
        <v>5</v>
      </c>
      <c r="D573" s="159">
        <f t="shared" si="19"/>
        <v>0.25</v>
      </c>
    </row>
    <row r="574" spans="1:4" x14ac:dyDescent="0.25">
      <c r="A574" s="282" t="s">
        <v>5503</v>
      </c>
      <c r="B574" s="159">
        <v>51.24</v>
      </c>
      <c r="C574" s="159">
        <f t="shared" si="18"/>
        <v>7</v>
      </c>
      <c r="D574" s="159">
        <f t="shared" si="19"/>
        <v>0.35000000000000003</v>
      </c>
    </row>
    <row r="575" spans="1:4" x14ac:dyDescent="0.25">
      <c r="A575" s="282" t="s">
        <v>5504</v>
      </c>
      <c r="B575" s="159">
        <v>43.92</v>
      </c>
      <c r="C575" s="159">
        <f t="shared" si="18"/>
        <v>6</v>
      </c>
      <c r="D575" s="159">
        <f t="shared" si="19"/>
        <v>0.30000000000000004</v>
      </c>
    </row>
    <row r="576" spans="1:4" x14ac:dyDescent="0.25">
      <c r="A576" s="282" t="s">
        <v>5505</v>
      </c>
      <c r="B576" s="159">
        <v>43.92</v>
      </c>
      <c r="C576" s="159">
        <f t="shared" si="18"/>
        <v>6</v>
      </c>
      <c r="D576" s="159">
        <f t="shared" si="19"/>
        <v>0.30000000000000004</v>
      </c>
    </row>
    <row r="577" spans="1:4" x14ac:dyDescent="0.25">
      <c r="A577" s="282" t="s">
        <v>5506</v>
      </c>
      <c r="B577" s="159">
        <v>36.6</v>
      </c>
      <c r="C577" s="159">
        <f t="shared" si="18"/>
        <v>5</v>
      </c>
      <c r="D577" s="159">
        <f t="shared" si="19"/>
        <v>0.25</v>
      </c>
    </row>
    <row r="578" spans="1:4" x14ac:dyDescent="0.25">
      <c r="A578" s="282" t="s">
        <v>5507</v>
      </c>
      <c r="B578" s="159">
        <v>73.2</v>
      </c>
      <c r="C578" s="159">
        <f t="shared" si="18"/>
        <v>10</v>
      </c>
      <c r="D578" s="159">
        <f t="shared" si="19"/>
        <v>0.5</v>
      </c>
    </row>
    <row r="579" spans="1:4" x14ac:dyDescent="0.25">
      <c r="A579" s="282" t="s">
        <v>5508</v>
      </c>
      <c r="B579" s="159">
        <v>43.92</v>
      </c>
      <c r="C579" s="159">
        <f t="shared" si="18"/>
        <v>6</v>
      </c>
      <c r="D579" s="159">
        <f t="shared" si="19"/>
        <v>0.30000000000000004</v>
      </c>
    </row>
    <row r="580" spans="1:4" x14ac:dyDescent="0.25">
      <c r="A580" s="282" t="s">
        <v>5509</v>
      </c>
      <c r="B580" s="159">
        <v>7.32</v>
      </c>
      <c r="C580" s="159">
        <f t="shared" si="18"/>
        <v>1</v>
      </c>
      <c r="D580" s="159">
        <f t="shared" si="19"/>
        <v>0.05</v>
      </c>
    </row>
    <row r="581" spans="1:4" x14ac:dyDescent="0.25">
      <c r="A581" s="282" t="s">
        <v>5510</v>
      </c>
      <c r="B581" s="159">
        <v>36.6</v>
      </c>
      <c r="C581" s="159">
        <f t="shared" si="18"/>
        <v>5</v>
      </c>
      <c r="D581" s="159">
        <f t="shared" si="19"/>
        <v>0.25</v>
      </c>
    </row>
    <row r="582" spans="1:4" x14ac:dyDescent="0.25">
      <c r="A582" s="282" t="s">
        <v>5512</v>
      </c>
      <c r="B582" s="159">
        <v>87.84</v>
      </c>
      <c r="C582" s="159">
        <f t="shared" si="18"/>
        <v>12</v>
      </c>
      <c r="D582" s="159">
        <f t="shared" si="19"/>
        <v>0.60000000000000009</v>
      </c>
    </row>
    <row r="583" spans="1:4" x14ac:dyDescent="0.25">
      <c r="A583" s="282" t="s">
        <v>5515</v>
      </c>
      <c r="B583" s="159">
        <v>21.96</v>
      </c>
      <c r="C583" s="159">
        <f t="shared" si="18"/>
        <v>3</v>
      </c>
      <c r="D583" s="159">
        <f t="shared" si="19"/>
        <v>0.15000000000000002</v>
      </c>
    </row>
    <row r="584" spans="1:4" x14ac:dyDescent="0.25">
      <c r="A584" s="282" t="s">
        <v>5516</v>
      </c>
      <c r="B584" s="159">
        <v>80.52000000000001</v>
      </c>
      <c r="C584" s="159">
        <f t="shared" si="18"/>
        <v>11.000000000000002</v>
      </c>
      <c r="D584" s="159">
        <f t="shared" si="19"/>
        <v>0.55000000000000016</v>
      </c>
    </row>
    <row r="585" spans="1:4" x14ac:dyDescent="0.25">
      <c r="A585" s="282" t="s">
        <v>5517</v>
      </c>
      <c r="B585" s="159">
        <v>43.92</v>
      </c>
      <c r="C585" s="159">
        <f t="shared" si="18"/>
        <v>6</v>
      </c>
      <c r="D585" s="159">
        <f t="shared" si="19"/>
        <v>0.30000000000000004</v>
      </c>
    </row>
    <row r="586" spans="1:4" x14ac:dyDescent="0.25">
      <c r="A586" s="282" t="s">
        <v>5518</v>
      </c>
      <c r="B586" s="159">
        <v>102.48</v>
      </c>
      <c r="C586" s="159">
        <f t="shared" ref="C586:C649" si="20">B586/$C$6</f>
        <v>14</v>
      </c>
      <c r="D586" s="159">
        <f t="shared" ref="D586:D649" si="21">C586*$D$6</f>
        <v>0.70000000000000007</v>
      </c>
    </row>
    <row r="587" spans="1:4" x14ac:dyDescent="0.25">
      <c r="A587" s="282" t="s">
        <v>5519</v>
      </c>
      <c r="B587" s="159">
        <v>21.96</v>
      </c>
      <c r="C587" s="159">
        <f t="shared" si="20"/>
        <v>3</v>
      </c>
      <c r="D587" s="159">
        <f t="shared" si="21"/>
        <v>0.15000000000000002</v>
      </c>
    </row>
    <row r="588" spans="1:4" x14ac:dyDescent="0.25">
      <c r="A588" s="282" t="s">
        <v>5520</v>
      </c>
      <c r="B588" s="159">
        <v>58.56</v>
      </c>
      <c r="C588" s="159">
        <f t="shared" si="20"/>
        <v>8</v>
      </c>
      <c r="D588" s="159">
        <f t="shared" si="21"/>
        <v>0.4</v>
      </c>
    </row>
    <row r="589" spans="1:4" x14ac:dyDescent="0.25">
      <c r="A589" s="282" t="s">
        <v>5521</v>
      </c>
      <c r="B589" s="159">
        <v>29.28</v>
      </c>
      <c r="C589" s="159">
        <f t="shared" si="20"/>
        <v>4</v>
      </c>
      <c r="D589" s="159">
        <f t="shared" si="21"/>
        <v>0.2</v>
      </c>
    </row>
    <row r="590" spans="1:4" x14ac:dyDescent="0.25">
      <c r="A590" s="282" t="s">
        <v>5523</v>
      </c>
      <c r="B590" s="159">
        <v>29.28</v>
      </c>
      <c r="C590" s="159">
        <f t="shared" si="20"/>
        <v>4</v>
      </c>
      <c r="D590" s="159">
        <f t="shared" si="21"/>
        <v>0.2</v>
      </c>
    </row>
    <row r="591" spans="1:4" x14ac:dyDescent="0.25">
      <c r="A591" s="282" t="s">
        <v>5525</v>
      </c>
      <c r="B591" s="159">
        <v>29.28</v>
      </c>
      <c r="C591" s="159">
        <f t="shared" si="20"/>
        <v>4</v>
      </c>
      <c r="D591" s="159">
        <f t="shared" si="21"/>
        <v>0.2</v>
      </c>
    </row>
    <row r="592" spans="1:4" x14ac:dyDescent="0.25">
      <c r="A592" s="282" t="s">
        <v>5528</v>
      </c>
      <c r="B592" s="159">
        <v>14.64</v>
      </c>
      <c r="C592" s="159">
        <f t="shared" si="20"/>
        <v>2</v>
      </c>
      <c r="D592" s="159">
        <f t="shared" si="21"/>
        <v>0.1</v>
      </c>
    </row>
    <row r="593" spans="1:4" x14ac:dyDescent="0.25">
      <c r="A593" s="282" t="s">
        <v>5530</v>
      </c>
      <c r="B593" s="159">
        <v>65.88</v>
      </c>
      <c r="C593" s="159">
        <f t="shared" si="20"/>
        <v>8.9999999999999982</v>
      </c>
      <c r="D593" s="159">
        <f t="shared" si="21"/>
        <v>0.44999999999999996</v>
      </c>
    </row>
    <row r="594" spans="1:4" x14ac:dyDescent="0.25">
      <c r="A594" s="282" t="s">
        <v>5532</v>
      </c>
      <c r="B594" s="159">
        <v>29.28</v>
      </c>
      <c r="C594" s="159">
        <f t="shared" si="20"/>
        <v>4</v>
      </c>
      <c r="D594" s="159">
        <f t="shared" si="21"/>
        <v>0.2</v>
      </c>
    </row>
    <row r="595" spans="1:4" x14ac:dyDescent="0.25">
      <c r="A595" s="282" t="s">
        <v>5533</v>
      </c>
      <c r="B595" s="159">
        <v>36.6</v>
      </c>
      <c r="C595" s="159">
        <f t="shared" si="20"/>
        <v>5</v>
      </c>
      <c r="D595" s="159">
        <f t="shared" si="21"/>
        <v>0.25</v>
      </c>
    </row>
    <row r="596" spans="1:4" x14ac:dyDescent="0.25">
      <c r="A596" s="282" t="s">
        <v>5534</v>
      </c>
      <c r="B596" s="159">
        <v>29.28</v>
      </c>
      <c r="C596" s="159">
        <f t="shared" si="20"/>
        <v>4</v>
      </c>
      <c r="D596" s="159">
        <f t="shared" si="21"/>
        <v>0.2</v>
      </c>
    </row>
    <row r="597" spans="1:4" x14ac:dyDescent="0.25">
      <c r="A597" s="282" t="s">
        <v>5535</v>
      </c>
      <c r="B597" s="159">
        <v>29.28</v>
      </c>
      <c r="C597" s="159">
        <f t="shared" si="20"/>
        <v>4</v>
      </c>
      <c r="D597" s="159">
        <f t="shared" si="21"/>
        <v>0.2</v>
      </c>
    </row>
    <row r="598" spans="1:4" x14ac:dyDescent="0.25">
      <c r="A598" s="282" t="s">
        <v>5536</v>
      </c>
      <c r="B598" s="159">
        <v>109.80000000000001</v>
      </c>
      <c r="C598" s="159">
        <f t="shared" si="20"/>
        <v>15.000000000000002</v>
      </c>
      <c r="D598" s="159">
        <f t="shared" si="21"/>
        <v>0.75000000000000011</v>
      </c>
    </row>
    <row r="599" spans="1:4" x14ac:dyDescent="0.25">
      <c r="A599" s="282" t="s">
        <v>5537</v>
      </c>
      <c r="B599" s="159">
        <v>14.64</v>
      </c>
      <c r="C599" s="159">
        <f t="shared" si="20"/>
        <v>2</v>
      </c>
      <c r="D599" s="159">
        <f t="shared" si="21"/>
        <v>0.1</v>
      </c>
    </row>
    <row r="600" spans="1:4" x14ac:dyDescent="0.25">
      <c r="A600" s="282" t="s">
        <v>5538</v>
      </c>
      <c r="B600" s="159">
        <v>14.64</v>
      </c>
      <c r="C600" s="159">
        <f t="shared" si="20"/>
        <v>2</v>
      </c>
      <c r="D600" s="159">
        <f t="shared" si="21"/>
        <v>0.1</v>
      </c>
    </row>
    <row r="601" spans="1:4" x14ac:dyDescent="0.25">
      <c r="A601" s="282" t="s">
        <v>5540</v>
      </c>
      <c r="B601" s="159">
        <v>14.64</v>
      </c>
      <c r="C601" s="159">
        <f t="shared" si="20"/>
        <v>2</v>
      </c>
      <c r="D601" s="159">
        <f t="shared" si="21"/>
        <v>0.1</v>
      </c>
    </row>
    <row r="602" spans="1:4" x14ac:dyDescent="0.25">
      <c r="A602" s="282" t="s">
        <v>5541</v>
      </c>
      <c r="B602" s="159">
        <v>183</v>
      </c>
      <c r="C602" s="159">
        <f t="shared" si="20"/>
        <v>25</v>
      </c>
      <c r="D602" s="159">
        <f t="shared" si="21"/>
        <v>1.25</v>
      </c>
    </row>
    <row r="603" spans="1:4" x14ac:dyDescent="0.25">
      <c r="A603" s="282" t="s">
        <v>5542</v>
      </c>
      <c r="B603" s="159">
        <v>7.32</v>
      </c>
      <c r="C603" s="159">
        <f t="shared" si="20"/>
        <v>1</v>
      </c>
      <c r="D603" s="159">
        <f t="shared" si="21"/>
        <v>0.05</v>
      </c>
    </row>
    <row r="604" spans="1:4" x14ac:dyDescent="0.25">
      <c r="A604" s="282" t="s">
        <v>5543</v>
      </c>
      <c r="B604" s="159">
        <v>139.08000000000001</v>
      </c>
      <c r="C604" s="159">
        <f t="shared" si="20"/>
        <v>19</v>
      </c>
      <c r="D604" s="159">
        <f t="shared" si="21"/>
        <v>0.95000000000000007</v>
      </c>
    </row>
    <row r="605" spans="1:4" x14ac:dyDescent="0.25">
      <c r="A605" s="282" t="s">
        <v>5544</v>
      </c>
      <c r="B605" s="159">
        <v>51.24</v>
      </c>
      <c r="C605" s="159">
        <f t="shared" si="20"/>
        <v>7</v>
      </c>
      <c r="D605" s="159">
        <f t="shared" si="21"/>
        <v>0.35000000000000003</v>
      </c>
    </row>
    <row r="606" spans="1:4" x14ac:dyDescent="0.25">
      <c r="A606" s="282" t="s">
        <v>5545</v>
      </c>
      <c r="B606" s="159">
        <v>14.64</v>
      </c>
      <c r="C606" s="159">
        <f t="shared" si="20"/>
        <v>2</v>
      </c>
      <c r="D606" s="159">
        <f t="shared" si="21"/>
        <v>0.1</v>
      </c>
    </row>
    <row r="607" spans="1:4" x14ac:dyDescent="0.25">
      <c r="A607" s="282" t="s">
        <v>5546</v>
      </c>
      <c r="B607" s="159">
        <v>65.88</v>
      </c>
      <c r="C607" s="159">
        <f t="shared" si="20"/>
        <v>8.9999999999999982</v>
      </c>
      <c r="D607" s="159">
        <f t="shared" si="21"/>
        <v>0.44999999999999996</v>
      </c>
    </row>
    <row r="608" spans="1:4" x14ac:dyDescent="0.25">
      <c r="A608" s="282" t="s">
        <v>5547</v>
      </c>
      <c r="B608" s="159">
        <v>65.88</v>
      </c>
      <c r="C608" s="159">
        <f t="shared" si="20"/>
        <v>8.9999999999999982</v>
      </c>
      <c r="D608" s="159">
        <f t="shared" si="21"/>
        <v>0.44999999999999996</v>
      </c>
    </row>
    <row r="609" spans="1:4" x14ac:dyDescent="0.25">
      <c r="A609" s="282" t="s">
        <v>5548</v>
      </c>
      <c r="B609" s="159">
        <v>7.32</v>
      </c>
      <c r="C609" s="159">
        <f t="shared" si="20"/>
        <v>1</v>
      </c>
      <c r="D609" s="159">
        <f t="shared" si="21"/>
        <v>0.05</v>
      </c>
    </row>
    <row r="610" spans="1:4" x14ac:dyDescent="0.25">
      <c r="A610" s="282" t="s">
        <v>5549</v>
      </c>
      <c r="B610" s="159">
        <v>314.76</v>
      </c>
      <c r="C610" s="159">
        <f t="shared" si="20"/>
        <v>43</v>
      </c>
      <c r="D610" s="159">
        <f t="shared" si="21"/>
        <v>2.15</v>
      </c>
    </row>
    <row r="611" spans="1:4" x14ac:dyDescent="0.25">
      <c r="A611" s="282" t="s">
        <v>5550</v>
      </c>
      <c r="B611" s="159">
        <v>7.32</v>
      </c>
      <c r="C611" s="159">
        <f t="shared" si="20"/>
        <v>1</v>
      </c>
      <c r="D611" s="159">
        <f t="shared" si="21"/>
        <v>0.05</v>
      </c>
    </row>
    <row r="612" spans="1:4" x14ac:dyDescent="0.25">
      <c r="A612" s="282" t="s">
        <v>5551</v>
      </c>
      <c r="B612" s="159">
        <v>139.08000000000001</v>
      </c>
      <c r="C612" s="159">
        <f t="shared" si="20"/>
        <v>19</v>
      </c>
      <c r="D612" s="159">
        <f t="shared" si="21"/>
        <v>0.95000000000000007</v>
      </c>
    </row>
    <row r="613" spans="1:4" x14ac:dyDescent="0.25">
      <c r="A613" s="282" t="s">
        <v>5552</v>
      </c>
      <c r="B613" s="159">
        <v>29.28</v>
      </c>
      <c r="C613" s="159">
        <f t="shared" si="20"/>
        <v>4</v>
      </c>
      <c r="D613" s="159">
        <f t="shared" si="21"/>
        <v>0.2</v>
      </c>
    </row>
    <row r="614" spans="1:4" x14ac:dyDescent="0.25">
      <c r="A614" s="282" t="s">
        <v>5553</v>
      </c>
      <c r="B614" s="159">
        <v>7.32</v>
      </c>
      <c r="C614" s="159">
        <f t="shared" si="20"/>
        <v>1</v>
      </c>
      <c r="D614" s="159">
        <f t="shared" si="21"/>
        <v>0.05</v>
      </c>
    </row>
    <row r="615" spans="1:4" x14ac:dyDescent="0.25">
      <c r="A615" s="282" t="s">
        <v>5555</v>
      </c>
      <c r="B615" s="159">
        <v>14.64</v>
      </c>
      <c r="C615" s="159">
        <f t="shared" si="20"/>
        <v>2</v>
      </c>
      <c r="D615" s="159">
        <f t="shared" si="21"/>
        <v>0.1</v>
      </c>
    </row>
    <row r="616" spans="1:4" x14ac:dyDescent="0.25">
      <c r="A616" s="282" t="s">
        <v>5557</v>
      </c>
      <c r="B616" s="159">
        <v>7.32</v>
      </c>
      <c r="C616" s="159">
        <f t="shared" si="20"/>
        <v>1</v>
      </c>
      <c r="D616" s="159">
        <f t="shared" si="21"/>
        <v>0.05</v>
      </c>
    </row>
    <row r="617" spans="1:4" x14ac:dyDescent="0.25">
      <c r="A617" s="282" t="s">
        <v>5558</v>
      </c>
      <c r="B617" s="159">
        <v>14.64</v>
      </c>
      <c r="C617" s="159">
        <f t="shared" si="20"/>
        <v>2</v>
      </c>
      <c r="D617" s="159">
        <f t="shared" si="21"/>
        <v>0.1</v>
      </c>
    </row>
    <row r="618" spans="1:4" x14ac:dyDescent="0.25">
      <c r="A618" s="282" t="s">
        <v>5559</v>
      </c>
      <c r="B618" s="159">
        <v>14.64</v>
      </c>
      <c r="C618" s="159">
        <f t="shared" si="20"/>
        <v>2</v>
      </c>
      <c r="D618" s="159">
        <f t="shared" si="21"/>
        <v>0.1</v>
      </c>
    </row>
    <row r="619" spans="1:4" x14ac:dyDescent="0.25">
      <c r="A619" s="282" t="s">
        <v>5560</v>
      </c>
      <c r="B619" s="159">
        <v>65.88</v>
      </c>
      <c r="C619" s="159">
        <f t="shared" si="20"/>
        <v>8.9999999999999982</v>
      </c>
      <c r="D619" s="159">
        <f t="shared" si="21"/>
        <v>0.44999999999999996</v>
      </c>
    </row>
    <row r="620" spans="1:4" x14ac:dyDescent="0.25">
      <c r="A620" s="282" t="s">
        <v>5561</v>
      </c>
      <c r="B620" s="159">
        <v>431.88</v>
      </c>
      <c r="C620" s="159">
        <f t="shared" si="20"/>
        <v>59</v>
      </c>
      <c r="D620" s="159">
        <f t="shared" si="21"/>
        <v>2.95</v>
      </c>
    </row>
    <row r="621" spans="1:4" x14ac:dyDescent="0.25">
      <c r="A621" s="282" t="s">
        <v>5563</v>
      </c>
      <c r="B621" s="159">
        <v>73.2</v>
      </c>
      <c r="C621" s="159">
        <f t="shared" si="20"/>
        <v>10</v>
      </c>
      <c r="D621" s="159">
        <f t="shared" si="21"/>
        <v>0.5</v>
      </c>
    </row>
    <row r="622" spans="1:4" x14ac:dyDescent="0.25">
      <c r="A622" s="282" t="s">
        <v>5564</v>
      </c>
      <c r="B622" s="159">
        <v>80.52000000000001</v>
      </c>
      <c r="C622" s="159">
        <f t="shared" si="20"/>
        <v>11.000000000000002</v>
      </c>
      <c r="D622" s="159">
        <f t="shared" si="21"/>
        <v>0.55000000000000016</v>
      </c>
    </row>
    <row r="623" spans="1:4" x14ac:dyDescent="0.25">
      <c r="A623" s="282" t="s">
        <v>5565</v>
      </c>
      <c r="B623" s="159">
        <v>21.96</v>
      </c>
      <c r="C623" s="159">
        <f t="shared" si="20"/>
        <v>3</v>
      </c>
      <c r="D623" s="159">
        <f t="shared" si="21"/>
        <v>0.15000000000000002</v>
      </c>
    </row>
    <row r="624" spans="1:4" x14ac:dyDescent="0.25">
      <c r="A624" s="282" t="s">
        <v>5566</v>
      </c>
      <c r="B624" s="159">
        <v>14.64</v>
      </c>
      <c r="C624" s="159">
        <f t="shared" si="20"/>
        <v>2</v>
      </c>
      <c r="D624" s="159">
        <f t="shared" si="21"/>
        <v>0.1</v>
      </c>
    </row>
    <row r="625" spans="1:4" x14ac:dyDescent="0.25">
      <c r="A625" s="282" t="s">
        <v>5567</v>
      </c>
      <c r="B625" s="159">
        <v>95.16</v>
      </c>
      <c r="C625" s="159">
        <f t="shared" si="20"/>
        <v>12.999999999999998</v>
      </c>
      <c r="D625" s="159">
        <f t="shared" si="21"/>
        <v>0.64999999999999991</v>
      </c>
    </row>
    <row r="626" spans="1:4" x14ac:dyDescent="0.25">
      <c r="A626" s="282" t="s">
        <v>5568</v>
      </c>
      <c r="B626" s="159">
        <v>58.56</v>
      </c>
      <c r="C626" s="159">
        <f t="shared" si="20"/>
        <v>8</v>
      </c>
      <c r="D626" s="159">
        <f t="shared" si="21"/>
        <v>0.4</v>
      </c>
    </row>
    <row r="627" spans="1:4" x14ac:dyDescent="0.25">
      <c r="A627" s="282" t="s">
        <v>5569</v>
      </c>
      <c r="B627" s="159">
        <v>29.28</v>
      </c>
      <c r="C627" s="159">
        <f t="shared" si="20"/>
        <v>4</v>
      </c>
      <c r="D627" s="159">
        <f t="shared" si="21"/>
        <v>0.2</v>
      </c>
    </row>
    <row r="628" spans="1:4" x14ac:dyDescent="0.25">
      <c r="A628" s="282" t="s">
        <v>5570</v>
      </c>
      <c r="B628" s="159">
        <v>7.32</v>
      </c>
      <c r="C628" s="159">
        <f t="shared" si="20"/>
        <v>1</v>
      </c>
      <c r="D628" s="159">
        <f t="shared" si="21"/>
        <v>0.05</v>
      </c>
    </row>
    <row r="629" spans="1:4" x14ac:dyDescent="0.25">
      <c r="A629" s="282" t="s">
        <v>5571</v>
      </c>
      <c r="B629" s="159">
        <v>102.47999999999999</v>
      </c>
      <c r="C629" s="159">
        <f t="shared" si="20"/>
        <v>13.999999999999998</v>
      </c>
      <c r="D629" s="159">
        <f t="shared" si="21"/>
        <v>0.7</v>
      </c>
    </row>
    <row r="630" spans="1:4" x14ac:dyDescent="0.25">
      <c r="A630" s="282" t="s">
        <v>5572</v>
      </c>
      <c r="B630" s="159">
        <v>58.56</v>
      </c>
      <c r="C630" s="159">
        <f t="shared" si="20"/>
        <v>8</v>
      </c>
      <c r="D630" s="159">
        <f t="shared" si="21"/>
        <v>0.4</v>
      </c>
    </row>
    <row r="631" spans="1:4" x14ac:dyDescent="0.25">
      <c r="A631" s="282" t="s">
        <v>5573</v>
      </c>
      <c r="B631" s="159">
        <v>7.32</v>
      </c>
      <c r="C631" s="159">
        <f t="shared" si="20"/>
        <v>1</v>
      </c>
      <c r="D631" s="159">
        <f t="shared" si="21"/>
        <v>0.05</v>
      </c>
    </row>
    <row r="632" spans="1:4" x14ac:dyDescent="0.25">
      <c r="A632" s="282" t="s">
        <v>5574</v>
      </c>
      <c r="B632" s="159">
        <v>58.56</v>
      </c>
      <c r="C632" s="159">
        <f t="shared" si="20"/>
        <v>8</v>
      </c>
      <c r="D632" s="159">
        <f t="shared" si="21"/>
        <v>0.4</v>
      </c>
    </row>
    <row r="633" spans="1:4" x14ac:dyDescent="0.25">
      <c r="A633" s="282" t="s">
        <v>5575</v>
      </c>
      <c r="B633" s="159">
        <v>73.2</v>
      </c>
      <c r="C633" s="159">
        <f t="shared" si="20"/>
        <v>10</v>
      </c>
      <c r="D633" s="159">
        <f t="shared" si="21"/>
        <v>0.5</v>
      </c>
    </row>
    <row r="634" spans="1:4" x14ac:dyDescent="0.25">
      <c r="A634" s="282" t="s">
        <v>6104</v>
      </c>
      <c r="B634" s="159">
        <v>7.32</v>
      </c>
      <c r="C634" s="159">
        <f t="shared" si="20"/>
        <v>1</v>
      </c>
      <c r="D634" s="159">
        <f t="shared" si="21"/>
        <v>0.05</v>
      </c>
    </row>
    <row r="635" spans="1:4" x14ac:dyDescent="0.25">
      <c r="A635" s="282" t="s">
        <v>5577</v>
      </c>
      <c r="B635" s="159">
        <v>36.6</v>
      </c>
      <c r="C635" s="159">
        <f t="shared" si="20"/>
        <v>5</v>
      </c>
      <c r="D635" s="159">
        <f t="shared" si="21"/>
        <v>0.25</v>
      </c>
    </row>
    <row r="636" spans="1:4" x14ac:dyDescent="0.25">
      <c r="A636" s="282" t="s">
        <v>5578</v>
      </c>
      <c r="B636" s="159">
        <v>7.32</v>
      </c>
      <c r="C636" s="159">
        <f t="shared" si="20"/>
        <v>1</v>
      </c>
      <c r="D636" s="159">
        <f t="shared" si="21"/>
        <v>0.05</v>
      </c>
    </row>
    <row r="637" spans="1:4" x14ac:dyDescent="0.25">
      <c r="A637" s="282" t="s">
        <v>5579</v>
      </c>
      <c r="B637" s="159">
        <v>7.32</v>
      </c>
      <c r="C637" s="159">
        <f t="shared" si="20"/>
        <v>1</v>
      </c>
      <c r="D637" s="159">
        <f t="shared" si="21"/>
        <v>0.05</v>
      </c>
    </row>
    <row r="638" spans="1:4" x14ac:dyDescent="0.25">
      <c r="A638" s="282" t="s">
        <v>5580</v>
      </c>
      <c r="B638" s="159">
        <v>7.32</v>
      </c>
      <c r="C638" s="159">
        <f t="shared" si="20"/>
        <v>1</v>
      </c>
      <c r="D638" s="159">
        <f t="shared" si="21"/>
        <v>0.05</v>
      </c>
    </row>
    <row r="639" spans="1:4" x14ac:dyDescent="0.25">
      <c r="A639" s="282" t="s">
        <v>5581</v>
      </c>
      <c r="B639" s="159">
        <v>21.96</v>
      </c>
      <c r="C639" s="159">
        <f t="shared" si="20"/>
        <v>3</v>
      </c>
      <c r="D639" s="159">
        <f t="shared" si="21"/>
        <v>0.15000000000000002</v>
      </c>
    </row>
    <row r="640" spans="1:4" x14ac:dyDescent="0.25">
      <c r="A640" s="282" t="s">
        <v>5582</v>
      </c>
      <c r="B640" s="159">
        <v>80.52000000000001</v>
      </c>
      <c r="C640" s="159">
        <f t="shared" si="20"/>
        <v>11.000000000000002</v>
      </c>
      <c r="D640" s="159">
        <f t="shared" si="21"/>
        <v>0.55000000000000016</v>
      </c>
    </row>
    <row r="641" spans="1:4" x14ac:dyDescent="0.25">
      <c r="A641" s="282" t="s">
        <v>5584</v>
      </c>
      <c r="B641" s="159">
        <v>109.80000000000001</v>
      </c>
      <c r="C641" s="159">
        <f t="shared" si="20"/>
        <v>15.000000000000002</v>
      </c>
      <c r="D641" s="159">
        <f t="shared" si="21"/>
        <v>0.75000000000000011</v>
      </c>
    </row>
    <row r="642" spans="1:4" x14ac:dyDescent="0.25">
      <c r="A642" s="282" t="s">
        <v>5586</v>
      </c>
      <c r="B642" s="159">
        <v>29.28</v>
      </c>
      <c r="C642" s="159">
        <f t="shared" si="20"/>
        <v>4</v>
      </c>
      <c r="D642" s="159">
        <f t="shared" si="21"/>
        <v>0.2</v>
      </c>
    </row>
    <row r="643" spans="1:4" x14ac:dyDescent="0.25">
      <c r="A643" s="282" t="s">
        <v>5588</v>
      </c>
      <c r="B643" s="159">
        <v>21.96</v>
      </c>
      <c r="C643" s="159">
        <f t="shared" si="20"/>
        <v>3</v>
      </c>
      <c r="D643" s="159">
        <f t="shared" si="21"/>
        <v>0.15000000000000002</v>
      </c>
    </row>
    <row r="644" spans="1:4" x14ac:dyDescent="0.25">
      <c r="A644" s="282" t="s">
        <v>5589</v>
      </c>
      <c r="B644" s="159">
        <v>7.32</v>
      </c>
      <c r="C644" s="159">
        <f t="shared" si="20"/>
        <v>1</v>
      </c>
      <c r="D644" s="159">
        <f t="shared" si="21"/>
        <v>0.05</v>
      </c>
    </row>
    <row r="645" spans="1:4" x14ac:dyDescent="0.25">
      <c r="A645" s="282" t="s">
        <v>5590</v>
      </c>
      <c r="B645" s="159">
        <v>7.32</v>
      </c>
      <c r="C645" s="159">
        <f t="shared" si="20"/>
        <v>1</v>
      </c>
      <c r="D645" s="159">
        <f t="shared" si="21"/>
        <v>0.05</v>
      </c>
    </row>
    <row r="646" spans="1:4" x14ac:dyDescent="0.25">
      <c r="A646" s="282" t="s">
        <v>5591</v>
      </c>
      <c r="B646" s="159">
        <v>36.6</v>
      </c>
      <c r="C646" s="159">
        <f t="shared" si="20"/>
        <v>5</v>
      </c>
      <c r="D646" s="159">
        <f t="shared" si="21"/>
        <v>0.25</v>
      </c>
    </row>
    <row r="647" spans="1:4" x14ac:dyDescent="0.25">
      <c r="A647" s="282" t="s">
        <v>5592</v>
      </c>
      <c r="B647" s="159">
        <v>65.88</v>
      </c>
      <c r="C647" s="159">
        <f t="shared" si="20"/>
        <v>8.9999999999999982</v>
      </c>
      <c r="D647" s="159">
        <f t="shared" si="21"/>
        <v>0.44999999999999996</v>
      </c>
    </row>
    <row r="648" spans="1:4" x14ac:dyDescent="0.25">
      <c r="A648" s="282" t="s">
        <v>5593</v>
      </c>
      <c r="B648" s="159">
        <v>95.16</v>
      </c>
      <c r="C648" s="159">
        <f t="shared" si="20"/>
        <v>12.999999999999998</v>
      </c>
      <c r="D648" s="159">
        <f t="shared" si="21"/>
        <v>0.64999999999999991</v>
      </c>
    </row>
    <row r="649" spans="1:4" x14ac:dyDescent="0.25">
      <c r="A649" s="282" t="s">
        <v>5594</v>
      </c>
      <c r="B649" s="159">
        <v>36.6</v>
      </c>
      <c r="C649" s="159">
        <f t="shared" si="20"/>
        <v>5</v>
      </c>
      <c r="D649" s="159">
        <f t="shared" si="21"/>
        <v>0.25</v>
      </c>
    </row>
    <row r="650" spans="1:4" x14ac:dyDescent="0.25">
      <c r="A650" s="282" t="s">
        <v>5597</v>
      </c>
      <c r="B650" s="159">
        <v>7.32</v>
      </c>
      <c r="C650" s="159">
        <f t="shared" ref="C650:C713" si="22">B650/$C$6</f>
        <v>1</v>
      </c>
      <c r="D650" s="159">
        <f t="shared" ref="D650:D713" si="23">C650*$D$6</f>
        <v>0.05</v>
      </c>
    </row>
    <row r="651" spans="1:4" x14ac:dyDescent="0.25">
      <c r="A651" s="282" t="s">
        <v>5598</v>
      </c>
      <c r="B651" s="159">
        <v>87.84</v>
      </c>
      <c r="C651" s="159">
        <f t="shared" si="22"/>
        <v>12</v>
      </c>
      <c r="D651" s="159">
        <f t="shared" si="23"/>
        <v>0.60000000000000009</v>
      </c>
    </row>
    <row r="652" spans="1:4" x14ac:dyDescent="0.25">
      <c r="A652" s="282" t="s">
        <v>5599</v>
      </c>
      <c r="B652" s="159">
        <v>21.96</v>
      </c>
      <c r="C652" s="159">
        <f t="shared" si="22"/>
        <v>3</v>
      </c>
      <c r="D652" s="159">
        <f t="shared" si="23"/>
        <v>0.15000000000000002</v>
      </c>
    </row>
    <row r="653" spans="1:4" x14ac:dyDescent="0.25">
      <c r="A653" s="282" t="s">
        <v>5600</v>
      </c>
      <c r="B653" s="159">
        <v>14.64</v>
      </c>
      <c r="C653" s="159">
        <f t="shared" si="22"/>
        <v>2</v>
      </c>
      <c r="D653" s="159">
        <f t="shared" si="23"/>
        <v>0.1</v>
      </c>
    </row>
    <row r="654" spans="1:4" x14ac:dyDescent="0.25">
      <c r="A654" s="282" t="s">
        <v>5601</v>
      </c>
      <c r="B654" s="159">
        <v>29.28</v>
      </c>
      <c r="C654" s="159">
        <f t="shared" si="22"/>
        <v>4</v>
      </c>
      <c r="D654" s="159">
        <f t="shared" si="23"/>
        <v>0.2</v>
      </c>
    </row>
    <row r="655" spans="1:4" x14ac:dyDescent="0.25">
      <c r="A655" s="282" t="s">
        <v>5602</v>
      </c>
      <c r="B655" s="159">
        <v>102.48</v>
      </c>
      <c r="C655" s="159">
        <f t="shared" si="22"/>
        <v>14</v>
      </c>
      <c r="D655" s="159">
        <f t="shared" si="23"/>
        <v>0.70000000000000007</v>
      </c>
    </row>
    <row r="656" spans="1:4" x14ac:dyDescent="0.25">
      <c r="A656" s="282" t="s">
        <v>5603</v>
      </c>
      <c r="B656" s="159">
        <v>58.56</v>
      </c>
      <c r="C656" s="159">
        <f t="shared" si="22"/>
        <v>8</v>
      </c>
      <c r="D656" s="159">
        <f t="shared" si="23"/>
        <v>0.4</v>
      </c>
    </row>
    <row r="657" spans="1:4" x14ac:dyDescent="0.25">
      <c r="A657" s="282" t="s">
        <v>5604</v>
      </c>
      <c r="B657" s="159">
        <v>58.56</v>
      </c>
      <c r="C657" s="159">
        <f t="shared" si="22"/>
        <v>8</v>
      </c>
      <c r="D657" s="159">
        <f t="shared" si="23"/>
        <v>0.4</v>
      </c>
    </row>
    <row r="658" spans="1:4" x14ac:dyDescent="0.25">
      <c r="A658" s="282" t="s">
        <v>5605</v>
      </c>
      <c r="B658" s="159">
        <v>14.64</v>
      </c>
      <c r="C658" s="159">
        <f t="shared" si="22"/>
        <v>2</v>
      </c>
      <c r="D658" s="159">
        <f t="shared" si="23"/>
        <v>0.1</v>
      </c>
    </row>
    <row r="659" spans="1:4" x14ac:dyDescent="0.25">
      <c r="A659" s="282" t="s">
        <v>5606</v>
      </c>
      <c r="B659" s="159">
        <v>7.32</v>
      </c>
      <c r="C659" s="159">
        <f t="shared" si="22"/>
        <v>1</v>
      </c>
      <c r="D659" s="159">
        <f t="shared" si="23"/>
        <v>0.05</v>
      </c>
    </row>
    <row r="660" spans="1:4" x14ac:dyDescent="0.25">
      <c r="A660" s="282" t="s">
        <v>5607</v>
      </c>
      <c r="B660" s="159">
        <v>51.24</v>
      </c>
      <c r="C660" s="159">
        <f t="shared" si="22"/>
        <v>7</v>
      </c>
      <c r="D660" s="159">
        <f t="shared" si="23"/>
        <v>0.35000000000000003</v>
      </c>
    </row>
    <row r="661" spans="1:4" x14ac:dyDescent="0.25">
      <c r="A661" s="282" t="s">
        <v>5609</v>
      </c>
      <c r="B661" s="159">
        <v>80.52000000000001</v>
      </c>
      <c r="C661" s="159">
        <f t="shared" si="22"/>
        <v>11.000000000000002</v>
      </c>
      <c r="D661" s="159">
        <f t="shared" si="23"/>
        <v>0.55000000000000016</v>
      </c>
    </row>
    <row r="662" spans="1:4" x14ac:dyDescent="0.25">
      <c r="A662" s="282" t="s">
        <v>5610</v>
      </c>
      <c r="B662" s="159">
        <v>14.64</v>
      </c>
      <c r="C662" s="159">
        <f t="shared" si="22"/>
        <v>2</v>
      </c>
      <c r="D662" s="159">
        <f t="shared" si="23"/>
        <v>0.1</v>
      </c>
    </row>
    <row r="663" spans="1:4" x14ac:dyDescent="0.25">
      <c r="A663" s="282" t="s">
        <v>5612</v>
      </c>
      <c r="B663" s="159">
        <v>73.2</v>
      </c>
      <c r="C663" s="159">
        <f t="shared" si="22"/>
        <v>10</v>
      </c>
      <c r="D663" s="159">
        <f t="shared" si="23"/>
        <v>0.5</v>
      </c>
    </row>
    <row r="664" spans="1:4" x14ac:dyDescent="0.25">
      <c r="A664" s="282" t="s">
        <v>5613</v>
      </c>
      <c r="B664" s="159">
        <v>14.64</v>
      </c>
      <c r="C664" s="159">
        <f t="shared" si="22"/>
        <v>2</v>
      </c>
      <c r="D664" s="159">
        <f t="shared" si="23"/>
        <v>0.1</v>
      </c>
    </row>
    <row r="665" spans="1:4" x14ac:dyDescent="0.25">
      <c r="A665" s="282" t="s">
        <v>5614</v>
      </c>
      <c r="B665" s="159">
        <v>58.56</v>
      </c>
      <c r="C665" s="159">
        <f t="shared" si="22"/>
        <v>8</v>
      </c>
      <c r="D665" s="159">
        <f t="shared" si="23"/>
        <v>0.4</v>
      </c>
    </row>
    <row r="666" spans="1:4" x14ac:dyDescent="0.25">
      <c r="A666" s="282" t="s">
        <v>5615</v>
      </c>
      <c r="B666" s="159">
        <v>175.68</v>
      </c>
      <c r="C666" s="159">
        <f t="shared" si="22"/>
        <v>24</v>
      </c>
      <c r="D666" s="159">
        <f t="shared" si="23"/>
        <v>1.2000000000000002</v>
      </c>
    </row>
    <row r="667" spans="1:4" x14ac:dyDescent="0.25">
      <c r="A667" s="282" t="s">
        <v>5616</v>
      </c>
      <c r="B667" s="159">
        <v>29.28</v>
      </c>
      <c r="C667" s="159">
        <f t="shared" si="22"/>
        <v>4</v>
      </c>
      <c r="D667" s="159">
        <f t="shared" si="23"/>
        <v>0.2</v>
      </c>
    </row>
    <row r="668" spans="1:4" x14ac:dyDescent="0.25">
      <c r="A668" s="282" t="s">
        <v>5619</v>
      </c>
      <c r="B668" s="159">
        <v>14.64</v>
      </c>
      <c r="C668" s="159">
        <f t="shared" si="22"/>
        <v>2</v>
      </c>
      <c r="D668" s="159">
        <f t="shared" si="23"/>
        <v>0.1</v>
      </c>
    </row>
    <row r="669" spans="1:4" x14ac:dyDescent="0.25">
      <c r="A669" s="282" t="s">
        <v>5620</v>
      </c>
      <c r="B669" s="159">
        <v>102.47999999999999</v>
      </c>
      <c r="C669" s="159">
        <f t="shared" si="22"/>
        <v>13.999999999999998</v>
      </c>
      <c r="D669" s="159">
        <f t="shared" si="23"/>
        <v>0.7</v>
      </c>
    </row>
    <row r="670" spans="1:4" x14ac:dyDescent="0.25">
      <c r="A670" s="282" t="s">
        <v>5621</v>
      </c>
      <c r="B670" s="159">
        <v>65.88</v>
      </c>
      <c r="C670" s="159">
        <f t="shared" si="22"/>
        <v>8.9999999999999982</v>
      </c>
      <c r="D670" s="159">
        <f t="shared" si="23"/>
        <v>0.44999999999999996</v>
      </c>
    </row>
    <row r="671" spans="1:4" x14ac:dyDescent="0.25">
      <c r="A671" s="282" t="s">
        <v>5623</v>
      </c>
      <c r="B671" s="159">
        <v>29.28</v>
      </c>
      <c r="C671" s="159">
        <f t="shared" si="22"/>
        <v>4</v>
      </c>
      <c r="D671" s="159">
        <f t="shared" si="23"/>
        <v>0.2</v>
      </c>
    </row>
    <row r="672" spans="1:4" x14ac:dyDescent="0.25">
      <c r="A672" s="282" t="s">
        <v>5624</v>
      </c>
      <c r="B672" s="159">
        <v>373.32</v>
      </c>
      <c r="C672" s="159">
        <f t="shared" si="22"/>
        <v>51</v>
      </c>
      <c r="D672" s="159">
        <f t="shared" si="23"/>
        <v>2.5500000000000003</v>
      </c>
    </row>
    <row r="673" spans="1:4" x14ac:dyDescent="0.25">
      <c r="A673" s="282" t="s">
        <v>5625</v>
      </c>
      <c r="B673" s="159">
        <v>36.6</v>
      </c>
      <c r="C673" s="159">
        <f t="shared" si="22"/>
        <v>5</v>
      </c>
      <c r="D673" s="159">
        <f t="shared" si="23"/>
        <v>0.25</v>
      </c>
    </row>
    <row r="674" spans="1:4" x14ac:dyDescent="0.25">
      <c r="A674" s="282" t="s">
        <v>5626</v>
      </c>
      <c r="B674" s="159">
        <v>51.24</v>
      </c>
      <c r="C674" s="159">
        <f t="shared" si="22"/>
        <v>7</v>
      </c>
      <c r="D674" s="159">
        <f t="shared" si="23"/>
        <v>0.35000000000000003</v>
      </c>
    </row>
    <row r="675" spans="1:4" x14ac:dyDescent="0.25">
      <c r="A675" s="282" t="s">
        <v>5628</v>
      </c>
      <c r="B675" s="159">
        <v>87.84</v>
      </c>
      <c r="C675" s="159">
        <f t="shared" si="22"/>
        <v>12</v>
      </c>
      <c r="D675" s="159">
        <f t="shared" si="23"/>
        <v>0.60000000000000009</v>
      </c>
    </row>
    <row r="676" spans="1:4" x14ac:dyDescent="0.25">
      <c r="A676" s="282" t="s">
        <v>5629</v>
      </c>
      <c r="B676" s="159">
        <v>14.64</v>
      </c>
      <c r="C676" s="159">
        <f t="shared" si="22"/>
        <v>2</v>
      </c>
      <c r="D676" s="159">
        <f t="shared" si="23"/>
        <v>0.1</v>
      </c>
    </row>
    <row r="677" spans="1:4" x14ac:dyDescent="0.25">
      <c r="A677" s="282" t="s">
        <v>5630</v>
      </c>
      <c r="B677" s="159">
        <v>51.24</v>
      </c>
      <c r="C677" s="159">
        <f t="shared" si="22"/>
        <v>7</v>
      </c>
      <c r="D677" s="159">
        <f t="shared" si="23"/>
        <v>0.35000000000000003</v>
      </c>
    </row>
    <row r="678" spans="1:4" x14ac:dyDescent="0.25">
      <c r="A678" s="282" t="s">
        <v>5631</v>
      </c>
      <c r="B678" s="159">
        <v>58.56</v>
      </c>
      <c r="C678" s="159">
        <f t="shared" si="22"/>
        <v>8</v>
      </c>
      <c r="D678" s="159">
        <f t="shared" si="23"/>
        <v>0.4</v>
      </c>
    </row>
    <row r="679" spans="1:4" x14ac:dyDescent="0.25">
      <c r="A679" s="282" t="s">
        <v>5632</v>
      </c>
      <c r="B679" s="159">
        <v>14.64</v>
      </c>
      <c r="C679" s="159">
        <f t="shared" si="22"/>
        <v>2</v>
      </c>
      <c r="D679" s="159">
        <f t="shared" si="23"/>
        <v>0.1</v>
      </c>
    </row>
    <row r="680" spans="1:4" x14ac:dyDescent="0.25">
      <c r="A680" s="282" t="s">
        <v>5633</v>
      </c>
      <c r="B680" s="159">
        <v>197.64</v>
      </c>
      <c r="C680" s="159">
        <f t="shared" si="22"/>
        <v>26.999999999999996</v>
      </c>
      <c r="D680" s="159">
        <f t="shared" si="23"/>
        <v>1.3499999999999999</v>
      </c>
    </row>
    <row r="681" spans="1:4" x14ac:dyDescent="0.25">
      <c r="A681" s="282" t="s">
        <v>5634</v>
      </c>
      <c r="B681" s="159">
        <v>1522.56</v>
      </c>
      <c r="C681" s="159">
        <f t="shared" si="22"/>
        <v>207.99999999999997</v>
      </c>
      <c r="D681" s="159">
        <f t="shared" si="23"/>
        <v>10.399999999999999</v>
      </c>
    </row>
    <row r="682" spans="1:4" x14ac:dyDescent="0.25">
      <c r="A682" s="282" t="s">
        <v>5635</v>
      </c>
      <c r="B682" s="159">
        <v>36.6</v>
      </c>
      <c r="C682" s="159">
        <f t="shared" si="22"/>
        <v>5</v>
      </c>
      <c r="D682" s="159">
        <f t="shared" si="23"/>
        <v>0.25</v>
      </c>
    </row>
    <row r="683" spans="1:4" x14ac:dyDescent="0.25">
      <c r="A683" s="282" t="s">
        <v>5636</v>
      </c>
      <c r="B683" s="159">
        <v>109.79999999999998</v>
      </c>
      <c r="C683" s="159">
        <f t="shared" si="22"/>
        <v>14.999999999999996</v>
      </c>
      <c r="D683" s="159">
        <f t="shared" si="23"/>
        <v>0.74999999999999989</v>
      </c>
    </row>
    <row r="684" spans="1:4" x14ac:dyDescent="0.25">
      <c r="A684" s="282" t="s">
        <v>5637</v>
      </c>
      <c r="B684" s="159">
        <v>36.6</v>
      </c>
      <c r="C684" s="159">
        <f t="shared" si="22"/>
        <v>5</v>
      </c>
      <c r="D684" s="159">
        <f t="shared" si="23"/>
        <v>0.25</v>
      </c>
    </row>
    <row r="685" spans="1:4" x14ac:dyDescent="0.25">
      <c r="A685" s="282" t="s">
        <v>5639</v>
      </c>
      <c r="B685" s="159">
        <v>29.28</v>
      </c>
      <c r="C685" s="159">
        <f t="shared" si="22"/>
        <v>4</v>
      </c>
      <c r="D685" s="159">
        <f t="shared" si="23"/>
        <v>0.2</v>
      </c>
    </row>
    <row r="686" spans="1:4" x14ac:dyDescent="0.25">
      <c r="A686" s="282" t="s">
        <v>5640</v>
      </c>
      <c r="B686" s="159">
        <v>7.32</v>
      </c>
      <c r="C686" s="159">
        <f t="shared" si="22"/>
        <v>1</v>
      </c>
      <c r="D686" s="159">
        <f t="shared" si="23"/>
        <v>0.05</v>
      </c>
    </row>
    <row r="687" spans="1:4" x14ac:dyDescent="0.25">
      <c r="A687" s="282" t="s">
        <v>5641</v>
      </c>
      <c r="B687" s="159">
        <v>65.88</v>
      </c>
      <c r="C687" s="159">
        <f t="shared" si="22"/>
        <v>8.9999999999999982</v>
      </c>
      <c r="D687" s="159">
        <f t="shared" si="23"/>
        <v>0.44999999999999996</v>
      </c>
    </row>
    <row r="688" spans="1:4" x14ac:dyDescent="0.25">
      <c r="A688" s="282" t="s">
        <v>5642</v>
      </c>
      <c r="B688" s="159">
        <v>36.6</v>
      </c>
      <c r="C688" s="159">
        <f t="shared" si="22"/>
        <v>5</v>
      </c>
      <c r="D688" s="159">
        <f t="shared" si="23"/>
        <v>0.25</v>
      </c>
    </row>
    <row r="689" spans="1:4" x14ac:dyDescent="0.25">
      <c r="A689" s="282" t="s">
        <v>5643</v>
      </c>
      <c r="B689" s="159">
        <v>7.32</v>
      </c>
      <c r="C689" s="159">
        <f t="shared" si="22"/>
        <v>1</v>
      </c>
      <c r="D689" s="159">
        <f t="shared" si="23"/>
        <v>0.05</v>
      </c>
    </row>
    <row r="690" spans="1:4" x14ac:dyDescent="0.25">
      <c r="A690" s="282" t="s">
        <v>5644</v>
      </c>
      <c r="B690" s="159">
        <v>36.6</v>
      </c>
      <c r="C690" s="159">
        <f t="shared" si="22"/>
        <v>5</v>
      </c>
      <c r="D690" s="159">
        <f t="shared" si="23"/>
        <v>0.25</v>
      </c>
    </row>
    <row r="691" spans="1:4" x14ac:dyDescent="0.25">
      <c r="A691" s="282" t="s">
        <v>5645</v>
      </c>
      <c r="B691" s="159">
        <v>14.64</v>
      </c>
      <c r="C691" s="159">
        <f t="shared" si="22"/>
        <v>2</v>
      </c>
      <c r="D691" s="159">
        <f t="shared" si="23"/>
        <v>0.1</v>
      </c>
    </row>
    <row r="692" spans="1:4" x14ac:dyDescent="0.25">
      <c r="A692" s="282" t="s">
        <v>5646</v>
      </c>
      <c r="B692" s="159">
        <v>21.96</v>
      </c>
      <c r="C692" s="159">
        <f t="shared" si="22"/>
        <v>3</v>
      </c>
      <c r="D692" s="159">
        <f t="shared" si="23"/>
        <v>0.15000000000000002</v>
      </c>
    </row>
    <row r="693" spans="1:4" x14ac:dyDescent="0.25">
      <c r="A693" s="282" t="s">
        <v>5647</v>
      </c>
      <c r="B693" s="159">
        <v>58.56</v>
      </c>
      <c r="C693" s="159">
        <f t="shared" si="22"/>
        <v>8</v>
      </c>
      <c r="D693" s="159">
        <f t="shared" si="23"/>
        <v>0.4</v>
      </c>
    </row>
    <row r="694" spans="1:4" x14ac:dyDescent="0.25">
      <c r="A694" s="282" t="s">
        <v>5648</v>
      </c>
      <c r="B694" s="159">
        <v>14.64</v>
      </c>
      <c r="C694" s="159">
        <f t="shared" si="22"/>
        <v>2</v>
      </c>
      <c r="D694" s="159">
        <f t="shared" si="23"/>
        <v>0.1</v>
      </c>
    </row>
    <row r="695" spans="1:4" x14ac:dyDescent="0.25">
      <c r="A695" s="282" t="s">
        <v>5649</v>
      </c>
      <c r="B695" s="159">
        <v>139.08000000000001</v>
      </c>
      <c r="C695" s="159">
        <f t="shared" si="22"/>
        <v>19</v>
      </c>
      <c r="D695" s="159">
        <f t="shared" si="23"/>
        <v>0.95000000000000007</v>
      </c>
    </row>
    <row r="696" spans="1:4" x14ac:dyDescent="0.25">
      <c r="A696" s="282" t="s">
        <v>5650</v>
      </c>
      <c r="B696" s="159">
        <v>29.28</v>
      </c>
      <c r="C696" s="159">
        <f t="shared" si="22"/>
        <v>4</v>
      </c>
      <c r="D696" s="159">
        <f t="shared" si="23"/>
        <v>0.2</v>
      </c>
    </row>
    <row r="697" spans="1:4" x14ac:dyDescent="0.25">
      <c r="A697" s="282" t="s">
        <v>5651</v>
      </c>
      <c r="B697" s="159">
        <v>29.28</v>
      </c>
      <c r="C697" s="159">
        <f t="shared" si="22"/>
        <v>4</v>
      </c>
      <c r="D697" s="159">
        <f t="shared" si="23"/>
        <v>0.2</v>
      </c>
    </row>
    <row r="698" spans="1:4" x14ac:dyDescent="0.25">
      <c r="A698" s="282" t="s">
        <v>5652</v>
      </c>
      <c r="B698" s="159">
        <v>21.96</v>
      </c>
      <c r="C698" s="159">
        <f t="shared" si="22"/>
        <v>3</v>
      </c>
      <c r="D698" s="159">
        <f t="shared" si="23"/>
        <v>0.15000000000000002</v>
      </c>
    </row>
    <row r="699" spans="1:4" x14ac:dyDescent="0.25">
      <c r="A699" s="282" t="s">
        <v>5653</v>
      </c>
      <c r="B699" s="159">
        <v>248.88</v>
      </c>
      <c r="C699" s="159">
        <f t="shared" si="22"/>
        <v>34</v>
      </c>
      <c r="D699" s="159">
        <f t="shared" si="23"/>
        <v>1.7000000000000002</v>
      </c>
    </row>
    <row r="700" spans="1:4" x14ac:dyDescent="0.25">
      <c r="A700" s="282" t="s">
        <v>5655</v>
      </c>
      <c r="B700" s="159">
        <v>7.32</v>
      </c>
      <c r="C700" s="159">
        <f t="shared" si="22"/>
        <v>1</v>
      </c>
      <c r="D700" s="159">
        <f t="shared" si="23"/>
        <v>0.05</v>
      </c>
    </row>
    <row r="701" spans="1:4" x14ac:dyDescent="0.25">
      <c r="A701" s="282" t="s">
        <v>5656</v>
      </c>
      <c r="B701" s="159">
        <v>14.64</v>
      </c>
      <c r="C701" s="159">
        <f t="shared" si="22"/>
        <v>2</v>
      </c>
      <c r="D701" s="159">
        <f t="shared" si="23"/>
        <v>0.1</v>
      </c>
    </row>
    <row r="702" spans="1:4" x14ac:dyDescent="0.25">
      <c r="A702" s="282" t="s">
        <v>5657</v>
      </c>
      <c r="B702" s="159">
        <v>21.96</v>
      </c>
      <c r="C702" s="159">
        <f t="shared" si="22"/>
        <v>3</v>
      </c>
      <c r="D702" s="159">
        <f t="shared" si="23"/>
        <v>0.15000000000000002</v>
      </c>
    </row>
    <row r="703" spans="1:4" x14ac:dyDescent="0.25">
      <c r="A703" s="282" t="s">
        <v>5658</v>
      </c>
      <c r="B703" s="159">
        <v>29.28</v>
      </c>
      <c r="C703" s="159">
        <f t="shared" si="22"/>
        <v>4</v>
      </c>
      <c r="D703" s="159">
        <f t="shared" si="23"/>
        <v>0.2</v>
      </c>
    </row>
    <row r="704" spans="1:4" x14ac:dyDescent="0.25">
      <c r="A704" s="282" t="s">
        <v>5660</v>
      </c>
      <c r="B704" s="159">
        <v>36.6</v>
      </c>
      <c r="C704" s="159">
        <f t="shared" si="22"/>
        <v>5</v>
      </c>
      <c r="D704" s="159">
        <f t="shared" si="23"/>
        <v>0.25</v>
      </c>
    </row>
    <row r="705" spans="1:4" x14ac:dyDescent="0.25">
      <c r="A705" s="282" t="s">
        <v>5661</v>
      </c>
      <c r="B705" s="159">
        <v>7.32</v>
      </c>
      <c r="C705" s="159">
        <f t="shared" si="22"/>
        <v>1</v>
      </c>
      <c r="D705" s="159">
        <f t="shared" si="23"/>
        <v>0.05</v>
      </c>
    </row>
    <row r="706" spans="1:4" x14ac:dyDescent="0.25">
      <c r="A706" s="282" t="s">
        <v>5662</v>
      </c>
      <c r="B706" s="159">
        <v>175.68</v>
      </c>
      <c r="C706" s="159">
        <f t="shared" si="22"/>
        <v>24</v>
      </c>
      <c r="D706" s="159">
        <f t="shared" si="23"/>
        <v>1.2000000000000002</v>
      </c>
    </row>
    <row r="707" spans="1:4" x14ac:dyDescent="0.25">
      <c r="A707" s="282" t="s">
        <v>5664</v>
      </c>
      <c r="B707" s="159">
        <v>58.56</v>
      </c>
      <c r="C707" s="159">
        <f t="shared" si="22"/>
        <v>8</v>
      </c>
      <c r="D707" s="159">
        <f t="shared" si="23"/>
        <v>0.4</v>
      </c>
    </row>
    <row r="708" spans="1:4" x14ac:dyDescent="0.25">
      <c r="A708" s="282" t="s">
        <v>5665</v>
      </c>
      <c r="B708" s="159">
        <v>21.96</v>
      </c>
      <c r="C708" s="159">
        <f t="shared" si="22"/>
        <v>3</v>
      </c>
      <c r="D708" s="159">
        <f t="shared" si="23"/>
        <v>0.15000000000000002</v>
      </c>
    </row>
    <row r="709" spans="1:4" x14ac:dyDescent="0.25">
      <c r="A709" s="282" t="s">
        <v>5666</v>
      </c>
      <c r="B709" s="159">
        <v>65.88</v>
      </c>
      <c r="C709" s="159">
        <f t="shared" si="22"/>
        <v>8.9999999999999982</v>
      </c>
      <c r="D709" s="159">
        <f t="shared" si="23"/>
        <v>0.44999999999999996</v>
      </c>
    </row>
    <row r="710" spans="1:4" x14ac:dyDescent="0.25">
      <c r="A710" s="282" t="s">
        <v>5667</v>
      </c>
      <c r="B710" s="159">
        <v>146.4</v>
      </c>
      <c r="C710" s="159">
        <f t="shared" si="22"/>
        <v>20</v>
      </c>
      <c r="D710" s="159">
        <f t="shared" si="23"/>
        <v>1</v>
      </c>
    </row>
    <row r="711" spans="1:4" x14ac:dyDescent="0.25">
      <c r="A711" s="282" t="s">
        <v>5668</v>
      </c>
      <c r="B711" s="159">
        <v>7.32</v>
      </c>
      <c r="C711" s="159">
        <f t="shared" si="22"/>
        <v>1</v>
      </c>
      <c r="D711" s="159">
        <f t="shared" si="23"/>
        <v>0.05</v>
      </c>
    </row>
    <row r="712" spans="1:4" x14ac:dyDescent="0.25">
      <c r="A712" s="282" t="s">
        <v>5669</v>
      </c>
      <c r="B712" s="159">
        <v>226.92000000000002</v>
      </c>
      <c r="C712" s="159">
        <f t="shared" si="22"/>
        <v>31</v>
      </c>
      <c r="D712" s="159">
        <f t="shared" si="23"/>
        <v>1.55</v>
      </c>
    </row>
    <row r="713" spans="1:4" x14ac:dyDescent="0.25">
      <c r="A713" s="282" t="s">
        <v>5670</v>
      </c>
      <c r="B713" s="159">
        <v>7.32</v>
      </c>
      <c r="C713" s="159">
        <f t="shared" si="22"/>
        <v>1</v>
      </c>
      <c r="D713" s="159">
        <f t="shared" si="23"/>
        <v>0.05</v>
      </c>
    </row>
    <row r="714" spans="1:4" x14ac:dyDescent="0.25">
      <c r="A714" s="282" t="s">
        <v>5671</v>
      </c>
      <c r="B714" s="159">
        <v>109.80000000000001</v>
      </c>
      <c r="C714" s="159">
        <f t="shared" ref="C714:C777" si="24">B714/$C$6</f>
        <v>15.000000000000002</v>
      </c>
      <c r="D714" s="159">
        <f t="shared" ref="D714:D777" si="25">C714*$D$6</f>
        <v>0.75000000000000011</v>
      </c>
    </row>
    <row r="715" spans="1:4" x14ac:dyDescent="0.25">
      <c r="A715" s="282" t="s">
        <v>5672</v>
      </c>
      <c r="B715" s="159">
        <v>14.64</v>
      </c>
      <c r="C715" s="159">
        <f t="shared" si="24"/>
        <v>2</v>
      </c>
      <c r="D715" s="159">
        <f t="shared" si="25"/>
        <v>0.1</v>
      </c>
    </row>
    <row r="716" spans="1:4" x14ac:dyDescent="0.25">
      <c r="A716" s="282" t="s">
        <v>5673</v>
      </c>
      <c r="B716" s="159">
        <v>21.96</v>
      </c>
      <c r="C716" s="159">
        <f t="shared" si="24"/>
        <v>3</v>
      </c>
      <c r="D716" s="159">
        <f t="shared" si="25"/>
        <v>0.15000000000000002</v>
      </c>
    </row>
    <row r="717" spans="1:4" x14ac:dyDescent="0.25">
      <c r="A717" s="282" t="s">
        <v>5675</v>
      </c>
      <c r="B717" s="159">
        <v>51.24</v>
      </c>
      <c r="C717" s="159">
        <f t="shared" si="24"/>
        <v>7</v>
      </c>
      <c r="D717" s="159">
        <f t="shared" si="25"/>
        <v>0.35000000000000003</v>
      </c>
    </row>
    <row r="718" spans="1:4" x14ac:dyDescent="0.25">
      <c r="A718" s="282" t="s">
        <v>5676</v>
      </c>
      <c r="B718" s="159">
        <v>29.28</v>
      </c>
      <c r="C718" s="159">
        <f t="shared" si="24"/>
        <v>4</v>
      </c>
      <c r="D718" s="159">
        <f t="shared" si="25"/>
        <v>0.2</v>
      </c>
    </row>
    <row r="719" spans="1:4" x14ac:dyDescent="0.25">
      <c r="A719" s="282" t="s">
        <v>6105</v>
      </c>
      <c r="B719" s="159">
        <v>0</v>
      </c>
      <c r="C719" s="159">
        <f t="shared" si="24"/>
        <v>0</v>
      </c>
      <c r="D719" s="159">
        <f t="shared" si="25"/>
        <v>0</v>
      </c>
    </row>
    <row r="720" spans="1:4" x14ac:dyDescent="0.25">
      <c r="A720" s="282" t="s">
        <v>5677</v>
      </c>
      <c r="B720" s="159">
        <v>36.6</v>
      </c>
      <c r="C720" s="159">
        <f t="shared" si="24"/>
        <v>5</v>
      </c>
      <c r="D720" s="159">
        <f t="shared" si="25"/>
        <v>0.25</v>
      </c>
    </row>
    <row r="721" spans="1:4" x14ac:dyDescent="0.25">
      <c r="A721" s="282" t="s">
        <v>5678</v>
      </c>
      <c r="B721" s="159">
        <v>21.96</v>
      </c>
      <c r="C721" s="159">
        <f t="shared" si="24"/>
        <v>3</v>
      </c>
      <c r="D721" s="159">
        <f t="shared" si="25"/>
        <v>0.15000000000000002</v>
      </c>
    </row>
    <row r="722" spans="1:4" x14ac:dyDescent="0.25">
      <c r="A722" s="282" t="s">
        <v>5679</v>
      </c>
      <c r="B722" s="159">
        <v>7.32</v>
      </c>
      <c r="C722" s="159">
        <f t="shared" si="24"/>
        <v>1</v>
      </c>
      <c r="D722" s="159">
        <f t="shared" si="25"/>
        <v>0.05</v>
      </c>
    </row>
    <row r="723" spans="1:4" x14ac:dyDescent="0.25">
      <c r="A723" s="282" t="s">
        <v>5680</v>
      </c>
      <c r="B723" s="159">
        <v>21.96</v>
      </c>
      <c r="C723" s="159">
        <f t="shared" si="24"/>
        <v>3</v>
      </c>
      <c r="D723" s="159">
        <f t="shared" si="25"/>
        <v>0.15000000000000002</v>
      </c>
    </row>
    <row r="724" spans="1:4" x14ac:dyDescent="0.25">
      <c r="A724" s="282" t="s">
        <v>5681</v>
      </c>
      <c r="B724" s="159">
        <v>80.52000000000001</v>
      </c>
      <c r="C724" s="159">
        <f t="shared" si="24"/>
        <v>11.000000000000002</v>
      </c>
      <c r="D724" s="159">
        <f t="shared" si="25"/>
        <v>0.55000000000000016</v>
      </c>
    </row>
    <row r="725" spans="1:4" x14ac:dyDescent="0.25">
      <c r="A725" s="282" t="s">
        <v>5682</v>
      </c>
      <c r="B725" s="159">
        <v>7.32</v>
      </c>
      <c r="C725" s="159">
        <f t="shared" si="24"/>
        <v>1</v>
      </c>
      <c r="D725" s="159">
        <f t="shared" si="25"/>
        <v>0.05</v>
      </c>
    </row>
    <row r="726" spans="1:4" x14ac:dyDescent="0.25">
      <c r="A726" s="282" t="s">
        <v>5683</v>
      </c>
      <c r="B726" s="159">
        <v>51.24</v>
      </c>
      <c r="C726" s="159">
        <f t="shared" si="24"/>
        <v>7</v>
      </c>
      <c r="D726" s="159">
        <f t="shared" si="25"/>
        <v>0.35000000000000003</v>
      </c>
    </row>
    <row r="727" spans="1:4" x14ac:dyDescent="0.25">
      <c r="A727" s="282" t="s">
        <v>6106</v>
      </c>
      <c r="B727" s="159">
        <v>29.28</v>
      </c>
      <c r="C727" s="159">
        <f t="shared" si="24"/>
        <v>4</v>
      </c>
      <c r="D727" s="159">
        <f t="shared" si="25"/>
        <v>0.2</v>
      </c>
    </row>
    <row r="728" spans="1:4" x14ac:dyDescent="0.25">
      <c r="A728" s="282" t="s">
        <v>5685</v>
      </c>
      <c r="B728" s="159">
        <v>248.88</v>
      </c>
      <c r="C728" s="159">
        <f t="shared" si="24"/>
        <v>34</v>
      </c>
      <c r="D728" s="159">
        <f t="shared" si="25"/>
        <v>1.7000000000000002</v>
      </c>
    </row>
    <row r="729" spans="1:4" x14ac:dyDescent="0.25">
      <c r="A729" s="282" t="s">
        <v>5687</v>
      </c>
      <c r="B729" s="159">
        <v>7.32</v>
      </c>
      <c r="C729" s="159">
        <f t="shared" si="24"/>
        <v>1</v>
      </c>
      <c r="D729" s="159">
        <f t="shared" si="25"/>
        <v>0.05</v>
      </c>
    </row>
    <row r="730" spans="1:4" x14ac:dyDescent="0.25">
      <c r="A730" s="282" t="s">
        <v>5688</v>
      </c>
      <c r="B730" s="159">
        <v>87.84</v>
      </c>
      <c r="C730" s="159">
        <f t="shared" si="24"/>
        <v>12</v>
      </c>
      <c r="D730" s="159">
        <f t="shared" si="25"/>
        <v>0.60000000000000009</v>
      </c>
    </row>
    <row r="731" spans="1:4" x14ac:dyDescent="0.25">
      <c r="A731" s="282" t="s">
        <v>5689</v>
      </c>
      <c r="B731" s="159">
        <v>7.32</v>
      </c>
      <c r="C731" s="159">
        <f t="shared" si="24"/>
        <v>1</v>
      </c>
      <c r="D731" s="159">
        <f t="shared" si="25"/>
        <v>0.05</v>
      </c>
    </row>
    <row r="732" spans="1:4" x14ac:dyDescent="0.25">
      <c r="A732" s="282" t="s">
        <v>5690</v>
      </c>
      <c r="B732" s="159">
        <v>212.28</v>
      </c>
      <c r="C732" s="159">
        <f t="shared" si="24"/>
        <v>29</v>
      </c>
      <c r="D732" s="159">
        <f t="shared" si="25"/>
        <v>1.4500000000000002</v>
      </c>
    </row>
    <row r="733" spans="1:4" x14ac:dyDescent="0.25">
      <c r="A733" s="282" t="s">
        <v>5691</v>
      </c>
      <c r="B733" s="159">
        <v>95.16</v>
      </c>
      <c r="C733" s="159">
        <f t="shared" si="24"/>
        <v>12.999999999999998</v>
      </c>
      <c r="D733" s="159">
        <f t="shared" si="25"/>
        <v>0.64999999999999991</v>
      </c>
    </row>
    <row r="734" spans="1:4" x14ac:dyDescent="0.25">
      <c r="A734" s="282" t="s">
        <v>5692</v>
      </c>
      <c r="B734" s="159">
        <v>36.6</v>
      </c>
      <c r="C734" s="159">
        <f t="shared" si="24"/>
        <v>5</v>
      </c>
      <c r="D734" s="159">
        <f t="shared" si="25"/>
        <v>0.25</v>
      </c>
    </row>
    <row r="735" spans="1:4" x14ac:dyDescent="0.25">
      <c r="A735" s="282" t="s">
        <v>5693</v>
      </c>
      <c r="B735" s="159">
        <v>7.32</v>
      </c>
      <c r="C735" s="159">
        <f t="shared" si="24"/>
        <v>1</v>
      </c>
      <c r="D735" s="159">
        <f t="shared" si="25"/>
        <v>0.05</v>
      </c>
    </row>
    <row r="736" spans="1:4" x14ac:dyDescent="0.25">
      <c r="A736" s="282" t="s">
        <v>5694</v>
      </c>
      <c r="B736" s="159">
        <v>29.28</v>
      </c>
      <c r="C736" s="159">
        <f t="shared" si="24"/>
        <v>4</v>
      </c>
      <c r="D736" s="159">
        <f t="shared" si="25"/>
        <v>0.2</v>
      </c>
    </row>
    <row r="737" spans="1:4" x14ac:dyDescent="0.25">
      <c r="A737" s="282" t="s">
        <v>5695</v>
      </c>
      <c r="B737" s="159">
        <v>36.6</v>
      </c>
      <c r="C737" s="159">
        <f t="shared" si="24"/>
        <v>5</v>
      </c>
      <c r="D737" s="159">
        <f t="shared" si="25"/>
        <v>0.25</v>
      </c>
    </row>
    <row r="738" spans="1:4" x14ac:dyDescent="0.25">
      <c r="A738" s="282" t="s">
        <v>5696</v>
      </c>
      <c r="B738" s="159">
        <v>73.2</v>
      </c>
      <c r="C738" s="159">
        <f t="shared" si="24"/>
        <v>10</v>
      </c>
      <c r="D738" s="159">
        <f t="shared" si="25"/>
        <v>0.5</v>
      </c>
    </row>
    <row r="739" spans="1:4" x14ac:dyDescent="0.25">
      <c r="A739" s="282" t="s">
        <v>5697</v>
      </c>
      <c r="B739" s="159">
        <v>21.96</v>
      </c>
      <c r="C739" s="159">
        <f t="shared" si="24"/>
        <v>3</v>
      </c>
      <c r="D739" s="159">
        <f t="shared" si="25"/>
        <v>0.15000000000000002</v>
      </c>
    </row>
    <row r="740" spans="1:4" x14ac:dyDescent="0.25">
      <c r="A740" s="282" t="s">
        <v>5698</v>
      </c>
      <c r="B740" s="159">
        <v>58.56</v>
      </c>
      <c r="C740" s="159">
        <f t="shared" si="24"/>
        <v>8</v>
      </c>
      <c r="D740" s="159">
        <f t="shared" si="25"/>
        <v>0.4</v>
      </c>
    </row>
    <row r="741" spans="1:4" x14ac:dyDescent="0.25">
      <c r="A741" s="282" t="s">
        <v>5699</v>
      </c>
      <c r="B741" s="159">
        <v>212.27999999999997</v>
      </c>
      <c r="C741" s="159">
        <f t="shared" si="24"/>
        <v>28.999999999999996</v>
      </c>
      <c r="D741" s="159">
        <f t="shared" si="25"/>
        <v>1.45</v>
      </c>
    </row>
    <row r="742" spans="1:4" x14ac:dyDescent="0.25">
      <c r="A742" s="282" t="s">
        <v>5700</v>
      </c>
      <c r="B742" s="159">
        <v>14.64</v>
      </c>
      <c r="C742" s="159">
        <f t="shared" si="24"/>
        <v>2</v>
      </c>
      <c r="D742" s="159">
        <f t="shared" si="25"/>
        <v>0.1</v>
      </c>
    </row>
    <row r="743" spans="1:4" x14ac:dyDescent="0.25">
      <c r="A743" s="282" t="s">
        <v>5701</v>
      </c>
      <c r="B743" s="159">
        <v>29.28</v>
      </c>
      <c r="C743" s="159">
        <f t="shared" si="24"/>
        <v>4</v>
      </c>
      <c r="D743" s="159">
        <f t="shared" si="25"/>
        <v>0.2</v>
      </c>
    </row>
    <row r="744" spans="1:4" x14ac:dyDescent="0.25">
      <c r="A744" s="282" t="s">
        <v>5702</v>
      </c>
      <c r="B744" s="159">
        <v>29.28</v>
      </c>
      <c r="C744" s="159">
        <f t="shared" si="24"/>
        <v>4</v>
      </c>
      <c r="D744" s="159">
        <f t="shared" si="25"/>
        <v>0.2</v>
      </c>
    </row>
    <row r="745" spans="1:4" x14ac:dyDescent="0.25">
      <c r="A745" s="282" t="s">
        <v>5703</v>
      </c>
      <c r="B745" s="159">
        <v>36.6</v>
      </c>
      <c r="C745" s="159">
        <f t="shared" si="24"/>
        <v>5</v>
      </c>
      <c r="D745" s="159">
        <f t="shared" si="25"/>
        <v>0.25</v>
      </c>
    </row>
    <row r="746" spans="1:4" x14ac:dyDescent="0.25">
      <c r="A746" s="282" t="s">
        <v>5704</v>
      </c>
      <c r="B746" s="159">
        <v>29.28</v>
      </c>
      <c r="C746" s="159">
        <f t="shared" si="24"/>
        <v>4</v>
      </c>
      <c r="D746" s="159">
        <f t="shared" si="25"/>
        <v>0.2</v>
      </c>
    </row>
    <row r="747" spans="1:4" x14ac:dyDescent="0.25">
      <c r="A747" s="282" t="s">
        <v>5705</v>
      </c>
      <c r="B747" s="159">
        <v>87.84</v>
      </c>
      <c r="C747" s="159">
        <f t="shared" si="24"/>
        <v>12</v>
      </c>
      <c r="D747" s="159">
        <f t="shared" si="25"/>
        <v>0.60000000000000009</v>
      </c>
    </row>
    <row r="748" spans="1:4" x14ac:dyDescent="0.25">
      <c r="A748" s="282" t="s">
        <v>5706</v>
      </c>
      <c r="B748" s="159">
        <v>43.92</v>
      </c>
      <c r="C748" s="159">
        <f t="shared" si="24"/>
        <v>6</v>
      </c>
      <c r="D748" s="159">
        <f t="shared" si="25"/>
        <v>0.30000000000000004</v>
      </c>
    </row>
    <row r="749" spans="1:4" x14ac:dyDescent="0.25">
      <c r="A749" s="282" t="s">
        <v>5707</v>
      </c>
      <c r="B749" s="159">
        <v>270.84000000000003</v>
      </c>
      <c r="C749" s="159">
        <f t="shared" si="24"/>
        <v>37</v>
      </c>
      <c r="D749" s="159">
        <f t="shared" si="25"/>
        <v>1.85</v>
      </c>
    </row>
    <row r="750" spans="1:4" x14ac:dyDescent="0.25">
      <c r="A750" s="282" t="s">
        <v>5708</v>
      </c>
      <c r="B750" s="159">
        <v>21.96</v>
      </c>
      <c r="C750" s="159">
        <f t="shared" si="24"/>
        <v>3</v>
      </c>
      <c r="D750" s="159">
        <f t="shared" si="25"/>
        <v>0.15000000000000002</v>
      </c>
    </row>
    <row r="751" spans="1:4" x14ac:dyDescent="0.25">
      <c r="A751" s="282" t="s">
        <v>5709</v>
      </c>
      <c r="B751" s="159">
        <v>43.92</v>
      </c>
      <c r="C751" s="159">
        <f t="shared" si="24"/>
        <v>6</v>
      </c>
      <c r="D751" s="159">
        <f t="shared" si="25"/>
        <v>0.30000000000000004</v>
      </c>
    </row>
    <row r="752" spans="1:4" x14ac:dyDescent="0.25">
      <c r="A752" s="282" t="s">
        <v>5711</v>
      </c>
      <c r="B752" s="159">
        <v>73.2</v>
      </c>
      <c r="C752" s="159">
        <f t="shared" si="24"/>
        <v>10</v>
      </c>
      <c r="D752" s="159">
        <f t="shared" si="25"/>
        <v>0.5</v>
      </c>
    </row>
    <row r="753" spans="1:4" x14ac:dyDescent="0.25">
      <c r="A753" s="282" t="s">
        <v>5712</v>
      </c>
      <c r="B753" s="159">
        <v>43.92</v>
      </c>
      <c r="C753" s="159">
        <f t="shared" si="24"/>
        <v>6</v>
      </c>
      <c r="D753" s="159">
        <f t="shared" si="25"/>
        <v>0.30000000000000004</v>
      </c>
    </row>
    <row r="754" spans="1:4" x14ac:dyDescent="0.25">
      <c r="A754" s="282" t="s">
        <v>5713</v>
      </c>
      <c r="B754" s="159">
        <v>51.24</v>
      </c>
      <c r="C754" s="159">
        <f t="shared" si="24"/>
        <v>7</v>
      </c>
      <c r="D754" s="159">
        <f t="shared" si="25"/>
        <v>0.35000000000000003</v>
      </c>
    </row>
    <row r="755" spans="1:4" x14ac:dyDescent="0.25">
      <c r="A755" s="282" t="s">
        <v>5714</v>
      </c>
      <c r="B755" s="159">
        <v>36.6</v>
      </c>
      <c r="C755" s="159">
        <f t="shared" si="24"/>
        <v>5</v>
      </c>
      <c r="D755" s="159">
        <f t="shared" si="25"/>
        <v>0.25</v>
      </c>
    </row>
    <row r="756" spans="1:4" x14ac:dyDescent="0.25">
      <c r="A756" s="282" t="s">
        <v>5715</v>
      </c>
      <c r="B756" s="159">
        <v>7.32</v>
      </c>
      <c r="C756" s="159">
        <f t="shared" si="24"/>
        <v>1</v>
      </c>
      <c r="D756" s="159">
        <f t="shared" si="25"/>
        <v>0.05</v>
      </c>
    </row>
    <row r="757" spans="1:4" x14ac:dyDescent="0.25">
      <c r="A757" s="282" t="s">
        <v>5716</v>
      </c>
      <c r="B757" s="159">
        <v>21.96</v>
      </c>
      <c r="C757" s="159">
        <f t="shared" si="24"/>
        <v>3</v>
      </c>
      <c r="D757" s="159">
        <f t="shared" si="25"/>
        <v>0.15000000000000002</v>
      </c>
    </row>
    <row r="758" spans="1:4" x14ac:dyDescent="0.25">
      <c r="A758" s="282" t="s">
        <v>5717</v>
      </c>
      <c r="B758" s="159">
        <v>43.92</v>
      </c>
      <c r="C758" s="159">
        <f t="shared" si="24"/>
        <v>6</v>
      </c>
      <c r="D758" s="159">
        <f t="shared" si="25"/>
        <v>0.30000000000000004</v>
      </c>
    </row>
    <row r="759" spans="1:4" x14ac:dyDescent="0.25">
      <c r="A759" s="282" t="s">
        <v>5718</v>
      </c>
      <c r="B759" s="159">
        <v>36.6</v>
      </c>
      <c r="C759" s="159">
        <f t="shared" si="24"/>
        <v>5</v>
      </c>
      <c r="D759" s="159">
        <f t="shared" si="25"/>
        <v>0.25</v>
      </c>
    </row>
    <row r="760" spans="1:4" x14ac:dyDescent="0.25">
      <c r="A760" s="282" t="s">
        <v>5719</v>
      </c>
      <c r="B760" s="159">
        <v>14.64</v>
      </c>
      <c r="C760" s="159">
        <f t="shared" si="24"/>
        <v>2</v>
      </c>
      <c r="D760" s="159">
        <f t="shared" si="25"/>
        <v>0.1</v>
      </c>
    </row>
    <row r="761" spans="1:4" x14ac:dyDescent="0.25">
      <c r="A761" s="282" t="s">
        <v>5720</v>
      </c>
      <c r="B761" s="159">
        <v>14.64</v>
      </c>
      <c r="C761" s="159">
        <f t="shared" si="24"/>
        <v>2</v>
      </c>
      <c r="D761" s="159">
        <f t="shared" si="25"/>
        <v>0.1</v>
      </c>
    </row>
    <row r="762" spans="1:4" x14ac:dyDescent="0.25">
      <c r="A762" s="282" t="s">
        <v>5721</v>
      </c>
      <c r="B762" s="159">
        <v>7.32</v>
      </c>
      <c r="C762" s="159">
        <f t="shared" si="24"/>
        <v>1</v>
      </c>
      <c r="D762" s="159">
        <f t="shared" si="25"/>
        <v>0.05</v>
      </c>
    </row>
    <row r="763" spans="1:4" x14ac:dyDescent="0.25">
      <c r="A763" s="282" t="s">
        <v>5722</v>
      </c>
      <c r="B763" s="159">
        <v>43.92</v>
      </c>
      <c r="C763" s="159">
        <f t="shared" si="24"/>
        <v>6</v>
      </c>
      <c r="D763" s="159">
        <f t="shared" si="25"/>
        <v>0.30000000000000004</v>
      </c>
    </row>
    <row r="764" spans="1:4" x14ac:dyDescent="0.25">
      <c r="A764" s="282" t="s">
        <v>5723</v>
      </c>
      <c r="B764" s="159">
        <v>21.96</v>
      </c>
      <c r="C764" s="159">
        <f t="shared" si="24"/>
        <v>3</v>
      </c>
      <c r="D764" s="159">
        <f t="shared" si="25"/>
        <v>0.15000000000000002</v>
      </c>
    </row>
    <row r="765" spans="1:4" x14ac:dyDescent="0.25">
      <c r="A765" s="282" t="s">
        <v>5724</v>
      </c>
      <c r="B765" s="159">
        <v>4575</v>
      </c>
      <c r="C765" s="159">
        <f t="shared" si="24"/>
        <v>625</v>
      </c>
      <c r="D765" s="159">
        <f t="shared" si="25"/>
        <v>31.25</v>
      </c>
    </row>
    <row r="766" spans="1:4" x14ac:dyDescent="0.25">
      <c r="A766" s="282" t="s">
        <v>5725</v>
      </c>
      <c r="B766" s="159">
        <v>29.28</v>
      </c>
      <c r="C766" s="159">
        <f t="shared" si="24"/>
        <v>4</v>
      </c>
      <c r="D766" s="159">
        <f t="shared" si="25"/>
        <v>0.2</v>
      </c>
    </row>
    <row r="767" spans="1:4" x14ac:dyDescent="0.25">
      <c r="A767" s="282" t="s">
        <v>5726</v>
      </c>
      <c r="B767" s="159">
        <v>109.80000000000001</v>
      </c>
      <c r="C767" s="159">
        <f t="shared" si="24"/>
        <v>15.000000000000002</v>
      </c>
      <c r="D767" s="159">
        <f t="shared" si="25"/>
        <v>0.75000000000000011</v>
      </c>
    </row>
    <row r="768" spans="1:4" x14ac:dyDescent="0.25">
      <c r="A768" s="282" t="s">
        <v>5727</v>
      </c>
      <c r="B768" s="159">
        <v>29.28</v>
      </c>
      <c r="C768" s="159">
        <f t="shared" si="24"/>
        <v>4</v>
      </c>
      <c r="D768" s="159">
        <f t="shared" si="25"/>
        <v>0.2</v>
      </c>
    </row>
    <row r="769" spans="1:4" x14ac:dyDescent="0.25">
      <c r="A769" s="282" t="s">
        <v>5728</v>
      </c>
      <c r="B769" s="159">
        <v>102.48000000000002</v>
      </c>
      <c r="C769" s="159">
        <f t="shared" si="24"/>
        <v>14.000000000000002</v>
      </c>
      <c r="D769" s="159">
        <f t="shared" si="25"/>
        <v>0.70000000000000018</v>
      </c>
    </row>
    <row r="770" spans="1:4" x14ac:dyDescent="0.25">
      <c r="A770" s="282" t="s">
        <v>5730</v>
      </c>
      <c r="B770" s="159">
        <v>14.64</v>
      </c>
      <c r="C770" s="159">
        <f t="shared" si="24"/>
        <v>2</v>
      </c>
      <c r="D770" s="159">
        <f t="shared" si="25"/>
        <v>0.1</v>
      </c>
    </row>
    <row r="771" spans="1:4" x14ac:dyDescent="0.25">
      <c r="A771" s="282" t="s">
        <v>5731</v>
      </c>
      <c r="B771" s="159">
        <v>29.28</v>
      </c>
      <c r="C771" s="159">
        <f t="shared" si="24"/>
        <v>4</v>
      </c>
      <c r="D771" s="159">
        <f t="shared" si="25"/>
        <v>0.2</v>
      </c>
    </row>
    <row r="772" spans="1:4" x14ac:dyDescent="0.25">
      <c r="A772" s="282" t="s">
        <v>5732</v>
      </c>
      <c r="B772" s="159">
        <v>58.56</v>
      </c>
      <c r="C772" s="159">
        <f t="shared" si="24"/>
        <v>8</v>
      </c>
      <c r="D772" s="159">
        <f t="shared" si="25"/>
        <v>0.4</v>
      </c>
    </row>
    <row r="773" spans="1:4" x14ac:dyDescent="0.25">
      <c r="A773" s="282" t="s">
        <v>5733</v>
      </c>
      <c r="B773" s="159">
        <v>36.6</v>
      </c>
      <c r="C773" s="159">
        <f t="shared" si="24"/>
        <v>5</v>
      </c>
      <c r="D773" s="159">
        <f t="shared" si="25"/>
        <v>0.25</v>
      </c>
    </row>
    <row r="774" spans="1:4" x14ac:dyDescent="0.25">
      <c r="A774" s="282" t="s">
        <v>5734</v>
      </c>
      <c r="B774" s="159">
        <v>7.32</v>
      </c>
      <c r="C774" s="159">
        <f t="shared" si="24"/>
        <v>1</v>
      </c>
      <c r="D774" s="159">
        <f t="shared" si="25"/>
        <v>0.05</v>
      </c>
    </row>
    <row r="775" spans="1:4" x14ac:dyDescent="0.25">
      <c r="A775" s="282" t="s">
        <v>5736</v>
      </c>
      <c r="B775" s="159">
        <v>58.56</v>
      </c>
      <c r="C775" s="159">
        <f t="shared" si="24"/>
        <v>8</v>
      </c>
      <c r="D775" s="159">
        <f t="shared" si="25"/>
        <v>0.4</v>
      </c>
    </row>
    <row r="776" spans="1:4" x14ac:dyDescent="0.25">
      <c r="A776" s="282" t="s">
        <v>5737</v>
      </c>
      <c r="B776" s="159">
        <v>36.6</v>
      </c>
      <c r="C776" s="159">
        <f t="shared" si="24"/>
        <v>5</v>
      </c>
      <c r="D776" s="159">
        <f t="shared" si="25"/>
        <v>0.25</v>
      </c>
    </row>
    <row r="777" spans="1:4" x14ac:dyDescent="0.25">
      <c r="A777" s="282" t="s">
        <v>5738</v>
      </c>
      <c r="B777" s="159">
        <v>7.32</v>
      </c>
      <c r="C777" s="159">
        <f t="shared" si="24"/>
        <v>1</v>
      </c>
      <c r="D777" s="159">
        <f t="shared" si="25"/>
        <v>0.05</v>
      </c>
    </row>
    <row r="778" spans="1:4" x14ac:dyDescent="0.25">
      <c r="A778" s="282" t="s">
        <v>5739</v>
      </c>
      <c r="B778" s="159">
        <v>102.48</v>
      </c>
      <c r="C778" s="159">
        <f t="shared" ref="C778:C841" si="26">B778/$C$6</f>
        <v>14</v>
      </c>
      <c r="D778" s="159">
        <f t="shared" ref="D778:D841" si="27">C778*$D$6</f>
        <v>0.70000000000000007</v>
      </c>
    </row>
    <row r="779" spans="1:4" x14ac:dyDescent="0.25">
      <c r="A779" s="282" t="s">
        <v>5740</v>
      </c>
      <c r="B779" s="159">
        <v>58.56</v>
      </c>
      <c r="C779" s="159">
        <f t="shared" si="26"/>
        <v>8</v>
      </c>
      <c r="D779" s="159">
        <f t="shared" si="27"/>
        <v>0.4</v>
      </c>
    </row>
    <row r="780" spans="1:4" x14ac:dyDescent="0.25">
      <c r="A780" s="282" t="s">
        <v>5743</v>
      </c>
      <c r="B780" s="159">
        <v>65.88</v>
      </c>
      <c r="C780" s="159">
        <f t="shared" si="26"/>
        <v>8.9999999999999982</v>
      </c>
      <c r="D780" s="159">
        <f t="shared" si="27"/>
        <v>0.44999999999999996</v>
      </c>
    </row>
    <row r="781" spans="1:4" x14ac:dyDescent="0.25">
      <c r="A781" s="282" t="s">
        <v>5744</v>
      </c>
      <c r="B781" s="159">
        <v>21.96</v>
      </c>
      <c r="C781" s="159">
        <f t="shared" si="26"/>
        <v>3</v>
      </c>
      <c r="D781" s="159">
        <f t="shared" si="27"/>
        <v>0.15000000000000002</v>
      </c>
    </row>
    <row r="782" spans="1:4" x14ac:dyDescent="0.25">
      <c r="A782" s="282" t="s">
        <v>5746</v>
      </c>
      <c r="B782" s="159">
        <v>7.32</v>
      </c>
      <c r="C782" s="159">
        <f t="shared" si="26"/>
        <v>1</v>
      </c>
      <c r="D782" s="159">
        <f t="shared" si="27"/>
        <v>0.05</v>
      </c>
    </row>
    <row r="783" spans="1:4" x14ac:dyDescent="0.25">
      <c r="A783" s="282" t="s">
        <v>5747</v>
      </c>
      <c r="B783" s="159">
        <v>36.6</v>
      </c>
      <c r="C783" s="159">
        <f t="shared" si="26"/>
        <v>5</v>
      </c>
      <c r="D783" s="159">
        <f t="shared" si="27"/>
        <v>0.25</v>
      </c>
    </row>
    <row r="784" spans="1:4" x14ac:dyDescent="0.25">
      <c r="A784" s="282" t="s">
        <v>5749</v>
      </c>
      <c r="B784" s="159">
        <v>21.96</v>
      </c>
      <c r="C784" s="159">
        <f t="shared" si="26"/>
        <v>3</v>
      </c>
      <c r="D784" s="159">
        <f t="shared" si="27"/>
        <v>0.15000000000000002</v>
      </c>
    </row>
    <row r="785" spans="1:4" x14ac:dyDescent="0.25">
      <c r="A785" s="282" t="s">
        <v>5750</v>
      </c>
      <c r="B785" s="159">
        <v>14.64</v>
      </c>
      <c r="C785" s="159">
        <f t="shared" si="26"/>
        <v>2</v>
      </c>
      <c r="D785" s="159">
        <f t="shared" si="27"/>
        <v>0.1</v>
      </c>
    </row>
    <row r="786" spans="1:4" x14ac:dyDescent="0.25">
      <c r="A786" s="282" t="s">
        <v>5751</v>
      </c>
      <c r="B786" s="159">
        <v>131.76</v>
      </c>
      <c r="C786" s="159">
        <f t="shared" si="26"/>
        <v>17.999999999999996</v>
      </c>
      <c r="D786" s="159">
        <f t="shared" si="27"/>
        <v>0.89999999999999991</v>
      </c>
    </row>
    <row r="787" spans="1:4" x14ac:dyDescent="0.25">
      <c r="A787" s="282" t="s">
        <v>5752</v>
      </c>
      <c r="B787" s="159">
        <v>36.6</v>
      </c>
      <c r="C787" s="159">
        <f t="shared" si="26"/>
        <v>5</v>
      </c>
      <c r="D787" s="159">
        <f t="shared" si="27"/>
        <v>0.25</v>
      </c>
    </row>
    <row r="788" spans="1:4" x14ac:dyDescent="0.25">
      <c r="A788" s="282" t="s">
        <v>6107</v>
      </c>
      <c r="B788" s="159">
        <v>51.24</v>
      </c>
      <c r="C788" s="159">
        <f t="shared" si="26"/>
        <v>7</v>
      </c>
      <c r="D788" s="159">
        <f t="shared" si="27"/>
        <v>0.35000000000000003</v>
      </c>
    </row>
    <row r="789" spans="1:4" x14ac:dyDescent="0.25">
      <c r="A789" s="282" t="s">
        <v>5753</v>
      </c>
      <c r="B789" s="159">
        <v>87.84</v>
      </c>
      <c r="C789" s="159">
        <f t="shared" si="26"/>
        <v>12</v>
      </c>
      <c r="D789" s="159">
        <f t="shared" si="27"/>
        <v>0.60000000000000009</v>
      </c>
    </row>
    <row r="790" spans="1:4" x14ac:dyDescent="0.25">
      <c r="A790" s="282" t="s">
        <v>5754</v>
      </c>
      <c r="B790" s="159">
        <v>109.80000000000001</v>
      </c>
      <c r="C790" s="159">
        <f t="shared" si="26"/>
        <v>15.000000000000002</v>
      </c>
      <c r="D790" s="159">
        <f t="shared" si="27"/>
        <v>0.75000000000000011</v>
      </c>
    </row>
    <row r="791" spans="1:4" x14ac:dyDescent="0.25">
      <c r="A791" s="282" t="s">
        <v>5755</v>
      </c>
      <c r="B791" s="159">
        <v>58.56</v>
      </c>
      <c r="C791" s="159">
        <f t="shared" si="26"/>
        <v>8</v>
      </c>
      <c r="D791" s="159">
        <f t="shared" si="27"/>
        <v>0.4</v>
      </c>
    </row>
    <row r="792" spans="1:4" x14ac:dyDescent="0.25">
      <c r="A792" s="282" t="s">
        <v>5756</v>
      </c>
      <c r="B792" s="159">
        <v>29.28</v>
      </c>
      <c r="C792" s="159">
        <f t="shared" si="26"/>
        <v>4</v>
      </c>
      <c r="D792" s="159">
        <f t="shared" si="27"/>
        <v>0.2</v>
      </c>
    </row>
    <row r="793" spans="1:4" x14ac:dyDescent="0.25">
      <c r="A793" s="282" t="s">
        <v>5757</v>
      </c>
      <c r="B793" s="159">
        <v>29.28</v>
      </c>
      <c r="C793" s="159">
        <f t="shared" si="26"/>
        <v>4</v>
      </c>
      <c r="D793" s="159">
        <f t="shared" si="27"/>
        <v>0.2</v>
      </c>
    </row>
    <row r="794" spans="1:4" x14ac:dyDescent="0.25">
      <c r="A794" s="282" t="s">
        <v>5758</v>
      </c>
      <c r="B794" s="159">
        <v>29.28</v>
      </c>
      <c r="C794" s="159">
        <f t="shared" si="26"/>
        <v>4</v>
      </c>
      <c r="D794" s="159">
        <f t="shared" si="27"/>
        <v>0.2</v>
      </c>
    </row>
    <row r="795" spans="1:4" x14ac:dyDescent="0.25">
      <c r="A795" s="282" t="s">
        <v>5759</v>
      </c>
      <c r="B795" s="159">
        <v>43.92</v>
      </c>
      <c r="C795" s="159">
        <f t="shared" si="26"/>
        <v>6</v>
      </c>
      <c r="D795" s="159">
        <f t="shared" si="27"/>
        <v>0.30000000000000004</v>
      </c>
    </row>
    <row r="796" spans="1:4" x14ac:dyDescent="0.25">
      <c r="A796" s="282" t="s">
        <v>5760</v>
      </c>
      <c r="B796" s="159">
        <v>14.64</v>
      </c>
      <c r="C796" s="159">
        <f t="shared" si="26"/>
        <v>2</v>
      </c>
      <c r="D796" s="159">
        <f t="shared" si="27"/>
        <v>0.1</v>
      </c>
    </row>
    <row r="797" spans="1:4" x14ac:dyDescent="0.25">
      <c r="A797" s="282" t="s">
        <v>5761</v>
      </c>
      <c r="B797" s="159">
        <v>14.64</v>
      </c>
      <c r="C797" s="159">
        <f t="shared" si="26"/>
        <v>2</v>
      </c>
      <c r="D797" s="159">
        <f t="shared" si="27"/>
        <v>0.1</v>
      </c>
    </row>
    <row r="798" spans="1:4" x14ac:dyDescent="0.25">
      <c r="A798" s="282" t="s">
        <v>5762</v>
      </c>
      <c r="B798" s="159">
        <v>161.04</v>
      </c>
      <c r="C798" s="159">
        <f t="shared" si="26"/>
        <v>21.999999999999996</v>
      </c>
      <c r="D798" s="159">
        <f t="shared" si="27"/>
        <v>1.0999999999999999</v>
      </c>
    </row>
    <row r="799" spans="1:4" x14ac:dyDescent="0.25">
      <c r="A799" s="282" t="s">
        <v>5763</v>
      </c>
      <c r="B799" s="159">
        <v>80.52000000000001</v>
      </c>
      <c r="C799" s="159">
        <f t="shared" si="26"/>
        <v>11.000000000000002</v>
      </c>
      <c r="D799" s="159">
        <f t="shared" si="27"/>
        <v>0.55000000000000016</v>
      </c>
    </row>
    <row r="800" spans="1:4" x14ac:dyDescent="0.25">
      <c r="A800" s="282" t="s">
        <v>5764</v>
      </c>
      <c r="B800" s="159">
        <v>161.04</v>
      </c>
      <c r="C800" s="159">
        <f t="shared" si="26"/>
        <v>21.999999999999996</v>
      </c>
      <c r="D800" s="159">
        <f t="shared" si="27"/>
        <v>1.0999999999999999</v>
      </c>
    </row>
    <row r="801" spans="1:4" x14ac:dyDescent="0.25">
      <c r="A801" s="282" t="s">
        <v>5765</v>
      </c>
      <c r="B801" s="159">
        <v>263.52</v>
      </c>
      <c r="C801" s="159">
        <f t="shared" si="26"/>
        <v>35.999999999999993</v>
      </c>
      <c r="D801" s="159">
        <f t="shared" si="27"/>
        <v>1.7999999999999998</v>
      </c>
    </row>
    <row r="802" spans="1:4" x14ac:dyDescent="0.25">
      <c r="A802" s="282" t="s">
        <v>5766</v>
      </c>
      <c r="B802" s="159">
        <v>58.56</v>
      </c>
      <c r="C802" s="159">
        <f t="shared" si="26"/>
        <v>8</v>
      </c>
      <c r="D802" s="159">
        <f t="shared" si="27"/>
        <v>0.4</v>
      </c>
    </row>
    <row r="803" spans="1:4" x14ac:dyDescent="0.25">
      <c r="A803" s="282" t="s">
        <v>5767</v>
      </c>
      <c r="B803" s="159">
        <v>21.96</v>
      </c>
      <c r="C803" s="159">
        <f t="shared" si="26"/>
        <v>3</v>
      </c>
      <c r="D803" s="159">
        <f t="shared" si="27"/>
        <v>0.15000000000000002</v>
      </c>
    </row>
    <row r="804" spans="1:4" x14ac:dyDescent="0.25">
      <c r="A804" s="282" t="s">
        <v>5768</v>
      </c>
      <c r="B804" s="159">
        <v>14.64</v>
      </c>
      <c r="C804" s="159">
        <f t="shared" si="26"/>
        <v>2</v>
      </c>
      <c r="D804" s="159">
        <f t="shared" si="27"/>
        <v>0.1</v>
      </c>
    </row>
    <row r="805" spans="1:4" x14ac:dyDescent="0.25">
      <c r="A805" s="282" t="s">
        <v>5769</v>
      </c>
      <c r="B805" s="159">
        <v>58.56</v>
      </c>
      <c r="C805" s="159">
        <f t="shared" si="26"/>
        <v>8</v>
      </c>
      <c r="D805" s="159">
        <f t="shared" si="27"/>
        <v>0.4</v>
      </c>
    </row>
    <row r="806" spans="1:4" x14ac:dyDescent="0.25">
      <c r="A806" s="282" t="s">
        <v>5770</v>
      </c>
      <c r="B806" s="159">
        <v>51.24</v>
      </c>
      <c r="C806" s="159">
        <f t="shared" si="26"/>
        <v>7</v>
      </c>
      <c r="D806" s="159">
        <f t="shared" si="27"/>
        <v>0.35000000000000003</v>
      </c>
    </row>
    <row r="807" spans="1:4" x14ac:dyDescent="0.25">
      <c r="A807" s="282" t="s">
        <v>5771</v>
      </c>
      <c r="B807" s="159">
        <v>168.36</v>
      </c>
      <c r="C807" s="159">
        <f t="shared" si="26"/>
        <v>23</v>
      </c>
      <c r="D807" s="159">
        <f t="shared" si="27"/>
        <v>1.1500000000000001</v>
      </c>
    </row>
    <row r="808" spans="1:4" x14ac:dyDescent="0.25">
      <c r="A808" s="282" t="s">
        <v>5772</v>
      </c>
      <c r="B808" s="159">
        <v>14.64</v>
      </c>
      <c r="C808" s="159">
        <f t="shared" si="26"/>
        <v>2</v>
      </c>
      <c r="D808" s="159">
        <f t="shared" si="27"/>
        <v>0.1</v>
      </c>
    </row>
    <row r="809" spans="1:4" x14ac:dyDescent="0.25">
      <c r="A809" s="282" t="s">
        <v>5773</v>
      </c>
      <c r="B809" s="159">
        <v>14.64</v>
      </c>
      <c r="C809" s="159">
        <f t="shared" si="26"/>
        <v>2</v>
      </c>
      <c r="D809" s="159">
        <f t="shared" si="27"/>
        <v>0.1</v>
      </c>
    </row>
    <row r="810" spans="1:4" x14ac:dyDescent="0.25">
      <c r="A810" s="282" t="s">
        <v>5774</v>
      </c>
      <c r="B810" s="159">
        <v>73.2</v>
      </c>
      <c r="C810" s="159">
        <f t="shared" si="26"/>
        <v>10</v>
      </c>
      <c r="D810" s="159">
        <f t="shared" si="27"/>
        <v>0.5</v>
      </c>
    </row>
    <row r="811" spans="1:4" x14ac:dyDescent="0.25">
      <c r="A811" s="282" t="s">
        <v>5775</v>
      </c>
      <c r="B811" s="159">
        <v>21.96</v>
      </c>
      <c r="C811" s="159">
        <f t="shared" si="26"/>
        <v>3</v>
      </c>
      <c r="D811" s="159">
        <f t="shared" si="27"/>
        <v>0.15000000000000002</v>
      </c>
    </row>
    <row r="812" spans="1:4" x14ac:dyDescent="0.25">
      <c r="A812" s="282" t="s">
        <v>5776</v>
      </c>
      <c r="B812" s="159">
        <v>7.32</v>
      </c>
      <c r="C812" s="159">
        <f t="shared" si="26"/>
        <v>1</v>
      </c>
      <c r="D812" s="159">
        <f t="shared" si="27"/>
        <v>0.05</v>
      </c>
    </row>
    <row r="813" spans="1:4" x14ac:dyDescent="0.25">
      <c r="A813" s="282" t="s">
        <v>5777</v>
      </c>
      <c r="B813" s="159">
        <v>21.96</v>
      </c>
      <c r="C813" s="159">
        <f t="shared" si="26"/>
        <v>3</v>
      </c>
      <c r="D813" s="159">
        <f t="shared" si="27"/>
        <v>0.15000000000000002</v>
      </c>
    </row>
    <row r="814" spans="1:4" x14ac:dyDescent="0.25">
      <c r="A814" s="282" t="s">
        <v>5778</v>
      </c>
      <c r="B814" s="159">
        <v>21.96</v>
      </c>
      <c r="C814" s="159">
        <f t="shared" si="26"/>
        <v>3</v>
      </c>
      <c r="D814" s="159">
        <f t="shared" si="27"/>
        <v>0.15000000000000002</v>
      </c>
    </row>
    <row r="815" spans="1:4" x14ac:dyDescent="0.25">
      <c r="A815" s="282" t="s">
        <v>5780</v>
      </c>
      <c r="B815" s="159">
        <v>21.96</v>
      </c>
      <c r="C815" s="159">
        <f t="shared" si="26"/>
        <v>3</v>
      </c>
      <c r="D815" s="159">
        <f t="shared" si="27"/>
        <v>0.15000000000000002</v>
      </c>
    </row>
    <row r="816" spans="1:4" x14ac:dyDescent="0.25">
      <c r="A816" s="282" t="s">
        <v>5781</v>
      </c>
      <c r="B816" s="159">
        <v>292.8</v>
      </c>
      <c r="C816" s="159">
        <f t="shared" si="26"/>
        <v>40</v>
      </c>
      <c r="D816" s="159">
        <f t="shared" si="27"/>
        <v>2</v>
      </c>
    </row>
    <row r="817" spans="1:4" x14ac:dyDescent="0.25">
      <c r="A817" s="282" t="s">
        <v>5784</v>
      </c>
      <c r="B817" s="159">
        <v>36.6</v>
      </c>
      <c r="C817" s="159">
        <f t="shared" si="26"/>
        <v>5</v>
      </c>
      <c r="D817" s="159">
        <f t="shared" si="27"/>
        <v>0.25</v>
      </c>
    </row>
    <row r="818" spans="1:4" x14ac:dyDescent="0.25">
      <c r="A818" s="282" t="s">
        <v>5785</v>
      </c>
      <c r="B818" s="159">
        <v>14.64</v>
      </c>
      <c r="C818" s="159">
        <f t="shared" si="26"/>
        <v>2</v>
      </c>
      <c r="D818" s="159">
        <f t="shared" si="27"/>
        <v>0.1</v>
      </c>
    </row>
    <row r="819" spans="1:4" x14ac:dyDescent="0.25">
      <c r="A819" s="282" t="s">
        <v>5786</v>
      </c>
      <c r="B819" s="159">
        <v>36.6</v>
      </c>
      <c r="C819" s="159">
        <f t="shared" si="26"/>
        <v>5</v>
      </c>
      <c r="D819" s="159">
        <f t="shared" si="27"/>
        <v>0.25</v>
      </c>
    </row>
    <row r="820" spans="1:4" x14ac:dyDescent="0.25">
      <c r="A820" s="282" t="s">
        <v>5788</v>
      </c>
      <c r="B820" s="159">
        <v>80.52000000000001</v>
      </c>
      <c r="C820" s="159">
        <f t="shared" si="26"/>
        <v>11.000000000000002</v>
      </c>
      <c r="D820" s="159">
        <f t="shared" si="27"/>
        <v>0.55000000000000016</v>
      </c>
    </row>
    <row r="821" spans="1:4" x14ac:dyDescent="0.25">
      <c r="A821" s="282" t="s">
        <v>5789</v>
      </c>
      <c r="B821" s="159">
        <v>36.6</v>
      </c>
      <c r="C821" s="159">
        <f t="shared" si="26"/>
        <v>5</v>
      </c>
      <c r="D821" s="159">
        <f t="shared" si="27"/>
        <v>0.25</v>
      </c>
    </row>
    <row r="822" spans="1:4" x14ac:dyDescent="0.25">
      <c r="A822" s="282" t="s">
        <v>5790</v>
      </c>
      <c r="B822" s="159">
        <v>58.56</v>
      </c>
      <c r="C822" s="159">
        <f t="shared" si="26"/>
        <v>8</v>
      </c>
      <c r="D822" s="159">
        <f t="shared" si="27"/>
        <v>0.4</v>
      </c>
    </row>
    <row r="823" spans="1:4" x14ac:dyDescent="0.25">
      <c r="A823" s="282" t="s">
        <v>5791</v>
      </c>
      <c r="B823" s="159">
        <v>14.64</v>
      </c>
      <c r="C823" s="159">
        <f t="shared" si="26"/>
        <v>2</v>
      </c>
      <c r="D823" s="159">
        <f t="shared" si="27"/>
        <v>0.1</v>
      </c>
    </row>
    <row r="824" spans="1:4" x14ac:dyDescent="0.25">
      <c r="A824" s="282" t="s">
        <v>5792</v>
      </c>
      <c r="B824" s="159">
        <v>29.28</v>
      </c>
      <c r="C824" s="159">
        <f t="shared" si="26"/>
        <v>4</v>
      </c>
      <c r="D824" s="159">
        <f t="shared" si="27"/>
        <v>0.2</v>
      </c>
    </row>
    <row r="825" spans="1:4" x14ac:dyDescent="0.25">
      <c r="A825" s="282" t="s">
        <v>5793</v>
      </c>
      <c r="B825" s="159">
        <v>102.48</v>
      </c>
      <c r="C825" s="159">
        <f t="shared" si="26"/>
        <v>14</v>
      </c>
      <c r="D825" s="159">
        <f t="shared" si="27"/>
        <v>0.70000000000000007</v>
      </c>
    </row>
    <row r="826" spans="1:4" x14ac:dyDescent="0.25">
      <c r="A826" s="282" t="s">
        <v>5794</v>
      </c>
      <c r="B826" s="159">
        <v>36.6</v>
      </c>
      <c r="C826" s="159">
        <f t="shared" si="26"/>
        <v>5</v>
      </c>
      <c r="D826" s="159">
        <f t="shared" si="27"/>
        <v>0.25</v>
      </c>
    </row>
    <row r="827" spans="1:4" x14ac:dyDescent="0.25">
      <c r="A827" s="282" t="s">
        <v>5795</v>
      </c>
      <c r="B827" s="159">
        <v>36.6</v>
      </c>
      <c r="C827" s="159">
        <f t="shared" si="26"/>
        <v>5</v>
      </c>
      <c r="D827" s="159">
        <f t="shared" si="27"/>
        <v>0.25</v>
      </c>
    </row>
    <row r="828" spans="1:4" x14ac:dyDescent="0.25">
      <c r="A828" s="282" t="s">
        <v>5796</v>
      </c>
      <c r="B828" s="159">
        <v>29.28</v>
      </c>
      <c r="C828" s="159">
        <f t="shared" si="26"/>
        <v>4</v>
      </c>
      <c r="D828" s="159">
        <f t="shared" si="27"/>
        <v>0.2</v>
      </c>
    </row>
    <row r="829" spans="1:4" x14ac:dyDescent="0.25">
      <c r="A829" s="282" t="s">
        <v>5797</v>
      </c>
      <c r="B829" s="159">
        <v>183</v>
      </c>
      <c r="C829" s="159">
        <f t="shared" si="26"/>
        <v>25</v>
      </c>
      <c r="D829" s="159">
        <f t="shared" si="27"/>
        <v>1.25</v>
      </c>
    </row>
    <row r="830" spans="1:4" x14ac:dyDescent="0.25">
      <c r="A830" s="282" t="s">
        <v>5798</v>
      </c>
      <c r="B830" s="159">
        <v>7.32</v>
      </c>
      <c r="C830" s="159">
        <f t="shared" si="26"/>
        <v>1</v>
      </c>
      <c r="D830" s="159">
        <f t="shared" si="27"/>
        <v>0.05</v>
      </c>
    </row>
    <row r="831" spans="1:4" x14ac:dyDescent="0.25">
      <c r="A831" s="282" t="s">
        <v>5799</v>
      </c>
      <c r="B831" s="159">
        <v>21.96</v>
      </c>
      <c r="C831" s="159">
        <f t="shared" si="26"/>
        <v>3</v>
      </c>
      <c r="D831" s="159">
        <f t="shared" si="27"/>
        <v>0.15000000000000002</v>
      </c>
    </row>
    <row r="832" spans="1:4" x14ac:dyDescent="0.25">
      <c r="A832" s="282" t="s">
        <v>5801</v>
      </c>
      <c r="B832" s="159">
        <v>7.32</v>
      </c>
      <c r="C832" s="159">
        <f t="shared" si="26"/>
        <v>1</v>
      </c>
      <c r="D832" s="159">
        <f t="shared" si="27"/>
        <v>0.05</v>
      </c>
    </row>
    <row r="833" spans="1:4" x14ac:dyDescent="0.25">
      <c r="A833" s="282" t="s">
        <v>5802</v>
      </c>
      <c r="B833" s="159">
        <v>14.64</v>
      </c>
      <c r="C833" s="159">
        <f t="shared" si="26"/>
        <v>2</v>
      </c>
      <c r="D833" s="159">
        <f t="shared" si="27"/>
        <v>0.1</v>
      </c>
    </row>
    <row r="834" spans="1:4" x14ac:dyDescent="0.25">
      <c r="A834" s="282" t="s">
        <v>5803</v>
      </c>
      <c r="B834" s="159">
        <v>36.6</v>
      </c>
      <c r="C834" s="159">
        <f t="shared" si="26"/>
        <v>5</v>
      </c>
      <c r="D834" s="159">
        <f t="shared" si="27"/>
        <v>0.25</v>
      </c>
    </row>
    <row r="835" spans="1:4" x14ac:dyDescent="0.25">
      <c r="A835" s="282" t="s">
        <v>5804</v>
      </c>
      <c r="B835" s="159">
        <v>29.28</v>
      </c>
      <c r="C835" s="159">
        <f t="shared" si="26"/>
        <v>4</v>
      </c>
      <c r="D835" s="159">
        <f t="shared" si="27"/>
        <v>0.2</v>
      </c>
    </row>
    <row r="836" spans="1:4" x14ac:dyDescent="0.25">
      <c r="A836" s="282" t="s">
        <v>5806</v>
      </c>
      <c r="B836" s="159">
        <v>51.24</v>
      </c>
      <c r="C836" s="159">
        <f t="shared" si="26"/>
        <v>7</v>
      </c>
      <c r="D836" s="159">
        <f t="shared" si="27"/>
        <v>0.35000000000000003</v>
      </c>
    </row>
    <row r="837" spans="1:4" x14ac:dyDescent="0.25">
      <c r="A837" s="282" t="s">
        <v>5807</v>
      </c>
      <c r="B837" s="159">
        <v>36.6</v>
      </c>
      <c r="C837" s="159">
        <f t="shared" si="26"/>
        <v>5</v>
      </c>
      <c r="D837" s="159">
        <f t="shared" si="27"/>
        <v>0.25</v>
      </c>
    </row>
    <row r="838" spans="1:4" x14ac:dyDescent="0.25">
      <c r="A838" s="282" t="s">
        <v>5808</v>
      </c>
      <c r="B838" s="159">
        <v>175.68</v>
      </c>
      <c r="C838" s="159">
        <f t="shared" si="26"/>
        <v>24</v>
      </c>
      <c r="D838" s="159">
        <f t="shared" si="27"/>
        <v>1.2000000000000002</v>
      </c>
    </row>
    <row r="839" spans="1:4" x14ac:dyDescent="0.25">
      <c r="A839" s="282" t="s">
        <v>5809</v>
      </c>
      <c r="B839" s="159">
        <v>65.88</v>
      </c>
      <c r="C839" s="159">
        <f t="shared" si="26"/>
        <v>8.9999999999999982</v>
      </c>
      <c r="D839" s="159">
        <f t="shared" si="27"/>
        <v>0.44999999999999996</v>
      </c>
    </row>
    <row r="840" spans="1:4" x14ac:dyDescent="0.25">
      <c r="A840" s="282" t="s">
        <v>5810</v>
      </c>
      <c r="B840" s="159">
        <v>14.64</v>
      </c>
      <c r="C840" s="159">
        <f t="shared" si="26"/>
        <v>2</v>
      </c>
      <c r="D840" s="159">
        <f t="shared" si="27"/>
        <v>0.1</v>
      </c>
    </row>
    <row r="841" spans="1:4" x14ac:dyDescent="0.25">
      <c r="A841" s="282" t="s">
        <v>5811</v>
      </c>
      <c r="B841" s="159">
        <v>36.6</v>
      </c>
      <c r="C841" s="159">
        <f t="shared" si="26"/>
        <v>5</v>
      </c>
      <c r="D841" s="159">
        <f t="shared" si="27"/>
        <v>0.25</v>
      </c>
    </row>
    <row r="842" spans="1:4" x14ac:dyDescent="0.25">
      <c r="A842" s="282" t="s">
        <v>5813</v>
      </c>
      <c r="B842" s="159">
        <v>29.28</v>
      </c>
      <c r="C842" s="159">
        <f t="shared" ref="C842:C905" si="28">B842/$C$6</f>
        <v>4</v>
      </c>
      <c r="D842" s="159">
        <f t="shared" ref="D842:D905" si="29">C842*$D$6</f>
        <v>0.2</v>
      </c>
    </row>
    <row r="843" spans="1:4" x14ac:dyDescent="0.25">
      <c r="A843" s="282" t="s">
        <v>5814</v>
      </c>
      <c r="B843" s="159">
        <v>431.88</v>
      </c>
      <c r="C843" s="159">
        <f t="shared" si="28"/>
        <v>59</v>
      </c>
      <c r="D843" s="159">
        <f t="shared" si="29"/>
        <v>2.95</v>
      </c>
    </row>
    <row r="844" spans="1:4" x14ac:dyDescent="0.25">
      <c r="A844" s="282" t="s">
        <v>5815</v>
      </c>
      <c r="B844" s="159">
        <v>14.64</v>
      </c>
      <c r="C844" s="159">
        <f t="shared" si="28"/>
        <v>2</v>
      </c>
      <c r="D844" s="159">
        <f t="shared" si="29"/>
        <v>0.1</v>
      </c>
    </row>
    <row r="845" spans="1:4" x14ac:dyDescent="0.25">
      <c r="A845" s="282" t="s">
        <v>5816</v>
      </c>
      <c r="B845" s="159">
        <v>29.28</v>
      </c>
      <c r="C845" s="159">
        <f t="shared" si="28"/>
        <v>4</v>
      </c>
      <c r="D845" s="159">
        <f t="shared" si="29"/>
        <v>0.2</v>
      </c>
    </row>
    <row r="846" spans="1:4" x14ac:dyDescent="0.25">
      <c r="A846" s="282" t="s">
        <v>5817</v>
      </c>
      <c r="B846" s="159">
        <v>21.96</v>
      </c>
      <c r="C846" s="159">
        <f t="shared" si="28"/>
        <v>3</v>
      </c>
      <c r="D846" s="159">
        <f t="shared" si="29"/>
        <v>0.15000000000000002</v>
      </c>
    </row>
    <row r="847" spans="1:4" x14ac:dyDescent="0.25">
      <c r="A847" s="282" t="s">
        <v>5818</v>
      </c>
      <c r="B847" s="159">
        <v>43.92</v>
      </c>
      <c r="C847" s="159">
        <f t="shared" si="28"/>
        <v>6</v>
      </c>
      <c r="D847" s="159">
        <f t="shared" si="29"/>
        <v>0.30000000000000004</v>
      </c>
    </row>
    <row r="848" spans="1:4" x14ac:dyDescent="0.25">
      <c r="A848" s="282" t="s">
        <v>5819</v>
      </c>
      <c r="B848" s="159">
        <v>29.28</v>
      </c>
      <c r="C848" s="159">
        <f t="shared" si="28"/>
        <v>4</v>
      </c>
      <c r="D848" s="159">
        <f t="shared" si="29"/>
        <v>0.2</v>
      </c>
    </row>
    <row r="849" spans="1:4" x14ac:dyDescent="0.25">
      <c r="A849" s="282" t="s">
        <v>5820</v>
      </c>
      <c r="B849" s="159">
        <v>7.32</v>
      </c>
      <c r="C849" s="159">
        <f t="shared" si="28"/>
        <v>1</v>
      </c>
      <c r="D849" s="159">
        <f t="shared" si="29"/>
        <v>0.05</v>
      </c>
    </row>
    <row r="850" spans="1:4" x14ac:dyDescent="0.25">
      <c r="A850" s="282" t="s">
        <v>5821</v>
      </c>
      <c r="B850" s="159">
        <v>36.6</v>
      </c>
      <c r="C850" s="159">
        <f t="shared" si="28"/>
        <v>5</v>
      </c>
      <c r="D850" s="159">
        <f t="shared" si="29"/>
        <v>0.25</v>
      </c>
    </row>
    <row r="851" spans="1:4" x14ac:dyDescent="0.25">
      <c r="A851" s="282" t="s">
        <v>5823</v>
      </c>
      <c r="B851" s="159">
        <v>7.32</v>
      </c>
      <c r="C851" s="159">
        <f t="shared" si="28"/>
        <v>1</v>
      </c>
      <c r="D851" s="159">
        <f t="shared" si="29"/>
        <v>0.05</v>
      </c>
    </row>
    <row r="852" spans="1:4" x14ac:dyDescent="0.25">
      <c r="A852" s="282" t="s">
        <v>5824</v>
      </c>
      <c r="B852" s="159">
        <v>7.32</v>
      </c>
      <c r="C852" s="159">
        <f t="shared" si="28"/>
        <v>1</v>
      </c>
      <c r="D852" s="159">
        <f t="shared" si="29"/>
        <v>0.05</v>
      </c>
    </row>
    <row r="853" spans="1:4" x14ac:dyDescent="0.25">
      <c r="A853" s="282" t="s">
        <v>5825</v>
      </c>
      <c r="B853" s="159">
        <v>109.8</v>
      </c>
      <c r="C853" s="159">
        <f t="shared" si="28"/>
        <v>14.999999999999998</v>
      </c>
      <c r="D853" s="159">
        <f t="shared" si="29"/>
        <v>0.75</v>
      </c>
    </row>
    <row r="854" spans="1:4" x14ac:dyDescent="0.25">
      <c r="A854" s="282" t="s">
        <v>5826</v>
      </c>
      <c r="B854" s="159">
        <v>7.32</v>
      </c>
      <c r="C854" s="159">
        <f t="shared" si="28"/>
        <v>1</v>
      </c>
      <c r="D854" s="159">
        <f t="shared" si="29"/>
        <v>0.05</v>
      </c>
    </row>
    <row r="855" spans="1:4" x14ac:dyDescent="0.25">
      <c r="A855" s="282" t="s">
        <v>5827</v>
      </c>
      <c r="B855" s="159">
        <v>43.92</v>
      </c>
      <c r="C855" s="159">
        <f t="shared" si="28"/>
        <v>6</v>
      </c>
      <c r="D855" s="159">
        <f t="shared" si="29"/>
        <v>0.30000000000000004</v>
      </c>
    </row>
    <row r="856" spans="1:4" x14ac:dyDescent="0.25">
      <c r="A856" s="282" t="s">
        <v>5828</v>
      </c>
      <c r="B856" s="159">
        <v>14.64</v>
      </c>
      <c r="C856" s="159">
        <f t="shared" si="28"/>
        <v>2</v>
      </c>
      <c r="D856" s="159">
        <f t="shared" si="29"/>
        <v>0.1</v>
      </c>
    </row>
    <row r="857" spans="1:4" x14ac:dyDescent="0.25">
      <c r="A857" s="282" t="s">
        <v>5829</v>
      </c>
      <c r="B857" s="159">
        <v>7.32</v>
      </c>
      <c r="C857" s="159">
        <f t="shared" si="28"/>
        <v>1</v>
      </c>
      <c r="D857" s="159">
        <f t="shared" si="29"/>
        <v>0.05</v>
      </c>
    </row>
    <row r="858" spans="1:4" x14ac:dyDescent="0.25">
      <c r="A858" s="282" t="s">
        <v>5831</v>
      </c>
      <c r="B858" s="159">
        <v>21.96</v>
      </c>
      <c r="C858" s="159">
        <f t="shared" si="28"/>
        <v>3</v>
      </c>
      <c r="D858" s="159">
        <f t="shared" si="29"/>
        <v>0.15000000000000002</v>
      </c>
    </row>
    <row r="859" spans="1:4" x14ac:dyDescent="0.25">
      <c r="A859" s="282" t="s">
        <v>5832</v>
      </c>
      <c r="B859" s="159">
        <v>7.32</v>
      </c>
      <c r="C859" s="159">
        <f t="shared" si="28"/>
        <v>1</v>
      </c>
      <c r="D859" s="159">
        <f t="shared" si="29"/>
        <v>0.05</v>
      </c>
    </row>
    <row r="860" spans="1:4" x14ac:dyDescent="0.25">
      <c r="A860" s="282" t="s">
        <v>5833</v>
      </c>
      <c r="B860" s="159">
        <v>87.84</v>
      </c>
      <c r="C860" s="159">
        <f t="shared" si="28"/>
        <v>12</v>
      </c>
      <c r="D860" s="159">
        <f t="shared" si="29"/>
        <v>0.60000000000000009</v>
      </c>
    </row>
    <row r="861" spans="1:4" x14ac:dyDescent="0.25">
      <c r="A861" s="282" t="s">
        <v>5834</v>
      </c>
      <c r="B861" s="159">
        <v>51.24</v>
      </c>
      <c r="C861" s="159">
        <f t="shared" si="28"/>
        <v>7</v>
      </c>
      <c r="D861" s="159">
        <f t="shared" si="29"/>
        <v>0.35000000000000003</v>
      </c>
    </row>
    <row r="862" spans="1:4" x14ac:dyDescent="0.25">
      <c r="A862" s="282" t="s">
        <v>5835</v>
      </c>
      <c r="B862" s="159">
        <v>14.64</v>
      </c>
      <c r="C862" s="159">
        <f t="shared" si="28"/>
        <v>2</v>
      </c>
      <c r="D862" s="159">
        <f t="shared" si="29"/>
        <v>0.1</v>
      </c>
    </row>
    <row r="863" spans="1:4" x14ac:dyDescent="0.25">
      <c r="A863" s="282" t="s">
        <v>5836</v>
      </c>
      <c r="B863" s="159">
        <v>29.28</v>
      </c>
      <c r="C863" s="159">
        <f t="shared" si="28"/>
        <v>4</v>
      </c>
      <c r="D863" s="159">
        <f t="shared" si="29"/>
        <v>0.2</v>
      </c>
    </row>
    <row r="864" spans="1:4" x14ac:dyDescent="0.25">
      <c r="A864" s="282" t="s">
        <v>5837</v>
      </c>
      <c r="B864" s="159">
        <v>14.64</v>
      </c>
      <c r="C864" s="159">
        <f t="shared" si="28"/>
        <v>2</v>
      </c>
      <c r="D864" s="159">
        <f t="shared" si="29"/>
        <v>0.1</v>
      </c>
    </row>
    <row r="865" spans="1:4" x14ac:dyDescent="0.25">
      <c r="A865" s="282" t="s">
        <v>5838</v>
      </c>
      <c r="B865" s="159">
        <v>161.04</v>
      </c>
      <c r="C865" s="159">
        <f t="shared" si="28"/>
        <v>21.999999999999996</v>
      </c>
      <c r="D865" s="159">
        <f t="shared" si="29"/>
        <v>1.0999999999999999</v>
      </c>
    </row>
    <row r="866" spans="1:4" x14ac:dyDescent="0.25">
      <c r="A866" s="282" t="s">
        <v>6099</v>
      </c>
      <c r="B866" s="159">
        <v>0</v>
      </c>
      <c r="C866" s="159">
        <f t="shared" si="28"/>
        <v>0</v>
      </c>
      <c r="D866" s="159">
        <f t="shared" si="29"/>
        <v>0</v>
      </c>
    </row>
    <row r="867" spans="1:4" x14ac:dyDescent="0.25">
      <c r="A867" s="282" t="s">
        <v>5840</v>
      </c>
      <c r="B867" s="159">
        <v>43.92</v>
      </c>
      <c r="C867" s="159">
        <f t="shared" si="28"/>
        <v>6</v>
      </c>
      <c r="D867" s="159">
        <f t="shared" si="29"/>
        <v>0.30000000000000004</v>
      </c>
    </row>
    <row r="868" spans="1:4" x14ac:dyDescent="0.25">
      <c r="A868" s="282" t="s">
        <v>5841</v>
      </c>
      <c r="B868" s="159">
        <v>14.64</v>
      </c>
      <c r="C868" s="159">
        <f t="shared" si="28"/>
        <v>2</v>
      </c>
      <c r="D868" s="159">
        <f t="shared" si="29"/>
        <v>0.1</v>
      </c>
    </row>
    <row r="869" spans="1:4" x14ac:dyDescent="0.25">
      <c r="A869" s="282" t="s">
        <v>5843</v>
      </c>
      <c r="B869" s="159">
        <v>14.64</v>
      </c>
      <c r="C869" s="159">
        <f t="shared" si="28"/>
        <v>2</v>
      </c>
      <c r="D869" s="159">
        <f t="shared" si="29"/>
        <v>0.1</v>
      </c>
    </row>
    <row r="870" spans="1:4" x14ac:dyDescent="0.25">
      <c r="A870" s="282" t="s">
        <v>5844</v>
      </c>
      <c r="B870" s="159">
        <v>51.24</v>
      </c>
      <c r="C870" s="159">
        <f t="shared" si="28"/>
        <v>7</v>
      </c>
      <c r="D870" s="159">
        <f t="shared" si="29"/>
        <v>0.35000000000000003</v>
      </c>
    </row>
    <row r="871" spans="1:4" x14ac:dyDescent="0.25">
      <c r="A871" s="282" t="s">
        <v>5845</v>
      </c>
      <c r="B871" s="159">
        <v>7.32</v>
      </c>
      <c r="C871" s="159">
        <f t="shared" si="28"/>
        <v>1</v>
      </c>
      <c r="D871" s="159">
        <f t="shared" si="29"/>
        <v>0.05</v>
      </c>
    </row>
    <row r="872" spans="1:4" x14ac:dyDescent="0.25">
      <c r="A872" s="282" t="s">
        <v>5846</v>
      </c>
      <c r="B872" s="159">
        <v>7.32</v>
      </c>
      <c r="C872" s="159">
        <f t="shared" si="28"/>
        <v>1</v>
      </c>
      <c r="D872" s="159">
        <f t="shared" si="29"/>
        <v>0.05</v>
      </c>
    </row>
    <row r="873" spans="1:4" x14ac:dyDescent="0.25">
      <c r="A873" s="282" t="s">
        <v>5847</v>
      </c>
      <c r="B873" s="159">
        <v>73.199999999999989</v>
      </c>
      <c r="C873" s="159">
        <f t="shared" si="28"/>
        <v>9.9999999999999982</v>
      </c>
      <c r="D873" s="159">
        <f t="shared" si="29"/>
        <v>0.49999999999999994</v>
      </c>
    </row>
    <row r="874" spans="1:4" x14ac:dyDescent="0.25">
      <c r="A874" s="282" t="s">
        <v>5848</v>
      </c>
      <c r="B874" s="159">
        <v>58.56</v>
      </c>
      <c r="C874" s="159">
        <f t="shared" si="28"/>
        <v>8</v>
      </c>
      <c r="D874" s="159">
        <f t="shared" si="29"/>
        <v>0.4</v>
      </c>
    </row>
    <row r="875" spans="1:4" x14ac:dyDescent="0.25">
      <c r="A875" s="282" t="s">
        <v>5849</v>
      </c>
      <c r="B875" s="159">
        <v>117.12</v>
      </c>
      <c r="C875" s="159">
        <f t="shared" si="28"/>
        <v>16</v>
      </c>
      <c r="D875" s="159">
        <f t="shared" si="29"/>
        <v>0.8</v>
      </c>
    </row>
    <row r="876" spans="1:4" x14ac:dyDescent="0.25">
      <c r="A876" s="282" t="s">
        <v>5850</v>
      </c>
      <c r="B876" s="159">
        <v>14.64</v>
      </c>
      <c r="C876" s="159">
        <f t="shared" si="28"/>
        <v>2</v>
      </c>
      <c r="D876" s="159">
        <f t="shared" si="29"/>
        <v>0.1</v>
      </c>
    </row>
    <row r="877" spans="1:4" x14ac:dyDescent="0.25">
      <c r="A877" s="282" t="s">
        <v>5851</v>
      </c>
      <c r="B877" s="159">
        <v>58.56</v>
      </c>
      <c r="C877" s="159">
        <f t="shared" si="28"/>
        <v>8</v>
      </c>
      <c r="D877" s="159">
        <f t="shared" si="29"/>
        <v>0.4</v>
      </c>
    </row>
    <row r="878" spans="1:4" x14ac:dyDescent="0.25">
      <c r="A878" s="282" t="s">
        <v>5853</v>
      </c>
      <c r="B878" s="159">
        <v>7.32</v>
      </c>
      <c r="C878" s="159">
        <f t="shared" si="28"/>
        <v>1</v>
      </c>
      <c r="D878" s="159">
        <f t="shared" si="29"/>
        <v>0.05</v>
      </c>
    </row>
    <row r="879" spans="1:4" x14ac:dyDescent="0.25">
      <c r="A879" s="282" t="s">
        <v>5854</v>
      </c>
      <c r="B879" s="159">
        <v>7.32</v>
      </c>
      <c r="C879" s="159">
        <f t="shared" si="28"/>
        <v>1</v>
      </c>
      <c r="D879" s="159">
        <f t="shared" si="29"/>
        <v>0.05</v>
      </c>
    </row>
    <row r="880" spans="1:4" x14ac:dyDescent="0.25">
      <c r="A880" s="282" t="s">
        <v>5855</v>
      </c>
      <c r="B880" s="159">
        <v>36.6</v>
      </c>
      <c r="C880" s="159">
        <f t="shared" si="28"/>
        <v>5</v>
      </c>
      <c r="D880" s="159">
        <f t="shared" si="29"/>
        <v>0.25</v>
      </c>
    </row>
    <row r="881" spans="1:4" x14ac:dyDescent="0.25">
      <c r="A881" s="282" t="s">
        <v>5856</v>
      </c>
      <c r="B881" s="159">
        <v>29.28</v>
      </c>
      <c r="C881" s="159">
        <f t="shared" si="28"/>
        <v>4</v>
      </c>
      <c r="D881" s="159">
        <f t="shared" si="29"/>
        <v>0.2</v>
      </c>
    </row>
    <row r="882" spans="1:4" x14ac:dyDescent="0.25">
      <c r="A882" s="282" t="s">
        <v>5857</v>
      </c>
      <c r="B882" s="159">
        <v>14.64</v>
      </c>
      <c r="C882" s="159">
        <f t="shared" si="28"/>
        <v>2</v>
      </c>
      <c r="D882" s="159">
        <f t="shared" si="29"/>
        <v>0.1</v>
      </c>
    </row>
    <row r="883" spans="1:4" x14ac:dyDescent="0.25">
      <c r="A883" s="282" t="s">
        <v>5858</v>
      </c>
      <c r="B883" s="159">
        <v>29.28</v>
      </c>
      <c r="C883" s="159">
        <f t="shared" si="28"/>
        <v>4</v>
      </c>
      <c r="D883" s="159">
        <f t="shared" si="29"/>
        <v>0.2</v>
      </c>
    </row>
    <row r="884" spans="1:4" x14ac:dyDescent="0.25">
      <c r="A884" s="282" t="s">
        <v>5859</v>
      </c>
      <c r="B884" s="159">
        <v>43.92</v>
      </c>
      <c r="C884" s="159">
        <f t="shared" si="28"/>
        <v>6</v>
      </c>
      <c r="D884" s="159">
        <f t="shared" si="29"/>
        <v>0.30000000000000004</v>
      </c>
    </row>
    <row r="885" spans="1:4" x14ac:dyDescent="0.25">
      <c r="A885" s="282" t="s">
        <v>5862</v>
      </c>
      <c r="B885" s="159">
        <v>29.28</v>
      </c>
      <c r="C885" s="159">
        <f t="shared" si="28"/>
        <v>4</v>
      </c>
      <c r="D885" s="159">
        <f t="shared" si="29"/>
        <v>0.2</v>
      </c>
    </row>
    <row r="886" spans="1:4" x14ac:dyDescent="0.25">
      <c r="A886" s="282" t="s">
        <v>5863</v>
      </c>
      <c r="B886" s="159">
        <v>43.92</v>
      </c>
      <c r="C886" s="159">
        <f t="shared" si="28"/>
        <v>6</v>
      </c>
      <c r="D886" s="159">
        <f t="shared" si="29"/>
        <v>0.30000000000000004</v>
      </c>
    </row>
    <row r="887" spans="1:4" x14ac:dyDescent="0.25">
      <c r="A887" s="282" t="s">
        <v>5864</v>
      </c>
      <c r="B887" s="159">
        <v>65.88</v>
      </c>
      <c r="C887" s="159">
        <f t="shared" si="28"/>
        <v>8.9999999999999982</v>
      </c>
      <c r="D887" s="159">
        <f t="shared" si="29"/>
        <v>0.44999999999999996</v>
      </c>
    </row>
    <row r="888" spans="1:4" x14ac:dyDescent="0.25">
      <c r="A888" s="282" t="s">
        <v>5865</v>
      </c>
      <c r="B888" s="159">
        <v>21.96</v>
      </c>
      <c r="C888" s="159">
        <f t="shared" si="28"/>
        <v>3</v>
      </c>
      <c r="D888" s="159">
        <f t="shared" si="29"/>
        <v>0.15000000000000002</v>
      </c>
    </row>
    <row r="889" spans="1:4" x14ac:dyDescent="0.25">
      <c r="A889" s="282" t="s">
        <v>5866</v>
      </c>
      <c r="B889" s="159">
        <v>29.28</v>
      </c>
      <c r="C889" s="159">
        <f t="shared" si="28"/>
        <v>4</v>
      </c>
      <c r="D889" s="159">
        <f t="shared" si="29"/>
        <v>0.2</v>
      </c>
    </row>
    <row r="890" spans="1:4" x14ac:dyDescent="0.25">
      <c r="A890" s="282" t="s">
        <v>5867</v>
      </c>
      <c r="B890" s="159">
        <v>58.56</v>
      </c>
      <c r="C890" s="159">
        <f t="shared" si="28"/>
        <v>8</v>
      </c>
      <c r="D890" s="159">
        <f t="shared" si="29"/>
        <v>0.4</v>
      </c>
    </row>
    <row r="891" spans="1:4" x14ac:dyDescent="0.25">
      <c r="A891" s="282" t="s">
        <v>5868</v>
      </c>
      <c r="B891" s="159">
        <v>14.64</v>
      </c>
      <c r="C891" s="159">
        <f t="shared" si="28"/>
        <v>2</v>
      </c>
      <c r="D891" s="159">
        <f t="shared" si="29"/>
        <v>0.1</v>
      </c>
    </row>
    <row r="892" spans="1:4" x14ac:dyDescent="0.25">
      <c r="A892" s="282" t="s">
        <v>5869</v>
      </c>
      <c r="B892" s="159">
        <v>14.64</v>
      </c>
      <c r="C892" s="159">
        <f t="shared" si="28"/>
        <v>2</v>
      </c>
      <c r="D892" s="159">
        <f t="shared" si="29"/>
        <v>0.1</v>
      </c>
    </row>
    <row r="893" spans="1:4" x14ac:dyDescent="0.25">
      <c r="A893" s="282" t="s">
        <v>5870</v>
      </c>
      <c r="B893" s="159">
        <v>7.32</v>
      </c>
      <c r="C893" s="159">
        <f t="shared" si="28"/>
        <v>1</v>
      </c>
      <c r="D893" s="159">
        <f t="shared" si="29"/>
        <v>0.05</v>
      </c>
    </row>
    <row r="894" spans="1:4" x14ac:dyDescent="0.25">
      <c r="A894" s="282" t="s">
        <v>5873</v>
      </c>
      <c r="B894" s="159">
        <v>117.12</v>
      </c>
      <c r="C894" s="159">
        <f t="shared" si="28"/>
        <v>16</v>
      </c>
      <c r="D894" s="159">
        <f t="shared" si="29"/>
        <v>0.8</v>
      </c>
    </row>
    <row r="895" spans="1:4" x14ac:dyDescent="0.25">
      <c r="A895" s="282" t="s">
        <v>5874</v>
      </c>
      <c r="B895" s="159">
        <v>21.96</v>
      </c>
      <c r="C895" s="159">
        <f t="shared" si="28"/>
        <v>3</v>
      </c>
      <c r="D895" s="159">
        <f t="shared" si="29"/>
        <v>0.15000000000000002</v>
      </c>
    </row>
    <row r="896" spans="1:4" x14ac:dyDescent="0.25">
      <c r="A896" s="282" t="s">
        <v>5876</v>
      </c>
      <c r="B896" s="159">
        <v>7.32</v>
      </c>
      <c r="C896" s="159">
        <f t="shared" si="28"/>
        <v>1</v>
      </c>
      <c r="D896" s="159">
        <f t="shared" si="29"/>
        <v>0.05</v>
      </c>
    </row>
    <row r="897" spans="1:4" x14ac:dyDescent="0.25">
      <c r="A897" s="282" t="s">
        <v>5877</v>
      </c>
      <c r="B897" s="159">
        <v>36.6</v>
      </c>
      <c r="C897" s="159">
        <f t="shared" si="28"/>
        <v>5</v>
      </c>
      <c r="D897" s="159">
        <f t="shared" si="29"/>
        <v>0.25</v>
      </c>
    </row>
    <row r="898" spans="1:4" x14ac:dyDescent="0.25">
      <c r="A898" s="282" t="s">
        <v>5878</v>
      </c>
      <c r="B898" s="159">
        <v>21.96</v>
      </c>
      <c r="C898" s="159">
        <f t="shared" si="28"/>
        <v>3</v>
      </c>
      <c r="D898" s="159">
        <f t="shared" si="29"/>
        <v>0.15000000000000002</v>
      </c>
    </row>
    <row r="899" spans="1:4" x14ac:dyDescent="0.25">
      <c r="A899" s="282" t="s">
        <v>5879</v>
      </c>
      <c r="B899" s="159">
        <v>7.32</v>
      </c>
      <c r="C899" s="159">
        <f t="shared" si="28"/>
        <v>1</v>
      </c>
      <c r="D899" s="159">
        <f t="shared" si="29"/>
        <v>0.05</v>
      </c>
    </row>
    <row r="900" spans="1:4" x14ac:dyDescent="0.25">
      <c r="A900" s="282" t="s">
        <v>5881</v>
      </c>
      <c r="B900" s="159">
        <v>36.6</v>
      </c>
      <c r="C900" s="159">
        <f t="shared" si="28"/>
        <v>5</v>
      </c>
      <c r="D900" s="159">
        <f t="shared" si="29"/>
        <v>0.25</v>
      </c>
    </row>
    <row r="901" spans="1:4" x14ac:dyDescent="0.25">
      <c r="A901" s="282" t="s">
        <v>5882</v>
      </c>
      <c r="B901" s="159">
        <v>29.28</v>
      </c>
      <c r="C901" s="159">
        <f t="shared" si="28"/>
        <v>4</v>
      </c>
      <c r="D901" s="159">
        <f t="shared" si="29"/>
        <v>0.2</v>
      </c>
    </row>
    <row r="902" spans="1:4" x14ac:dyDescent="0.25">
      <c r="A902" s="282" t="s">
        <v>5884</v>
      </c>
      <c r="B902" s="159">
        <v>73.2</v>
      </c>
      <c r="C902" s="159">
        <f t="shared" si="28"/>
        <v>10</v>
      </c>
      <c r="D902" s="159">
        <f t="shared" si="29"/>
        <v>0.5</v>
      </c>
    </row>
    <row r="903" spans="1:4" x14ac:dyDescent="0.25">
      <c r="A903" s="282" t="s">
        <v>5885</v>
      </c>
      <c r="B903" s="159">
        <v>161.04000000000002</v>
      </c>
      <c r="C903" s="159">
        <f t="shared" si="28"/>
        <v>22.000000000000004</v>
      </c>
      <c r="D903" s="159">
        <f t="shared" si="29"/>
        <v>1.1000000000000003</v>
      </c>
    </row>
    <row r="904" spans="1:4" x14ac:dyDescent="0.25">
      <c r="A904" s="282" t="s">
        <v>5886</v>
      </c>
      <c r="B904" s="159">
        <v>183</v>
      </c>
      <c r="C904" s="159">
        <f t="shared" si="28"/>
        <v>25</v>
      </c>
      <c r="D904" s="159">
        <f t="shared" si="29"/>
        <v>1.25</v>
      </c>
    </row>
    <row r="905" spans="1:4" x14ac:dyDescent="0.25">
      <c r="A905" s="282" t="s">
        <v>5887</v>
      </c>
      <c r="B905" s="159">
        <v>21.96</v>
      </c>
      <c r="C905" s="159">
        <f t="shared" si="28"/>
        <v>3</v>
      </c>
      <c r="D905" s="159">
        <f t="shared" si="29"/>
        <v>0.15000000000000002</v>
      </c>
    </row>
    <row r="906" spans="1:4" x14ac:dyDescent="0.25">
      <c r="A906" s="282" t="s">
        <v>5888</v>
      </c>
      <c r="B906" s="159">
        <v>58.56</v>
      </c>
      <c r="C906" s="159">
        <f t="shared" ref="C906:C969" si="30">B906/$C$6</f>
        <v>8</v>
      </c>
      <c r="D906" s="159">
        <f t="shared" ref="D906:D969" si="31">C906*$D$6</f>
        <v>0.4</v>
      </c>
    </row>
    <row r="907" spans="1:4" x14ac:dyDescent="0.25">
      <c r="A907" s="282" t="s">
        <v>5889</v>
      </c>
      <c r="B907" s="159">
        <v>21.96</v>
      </c>
      <c r="C907" s="159">
        <f t="shared" si="30"/>
        <v>3</v>
      </c>
      <c r="D907" s="159">
        <f t="shared" si="31"/>
        <v>0.15000000000000002</v>
      </c>
    </row>
    <row r="908" spans="1:4" x14ac:dyDescent="0.25">
      <c r="A908" s="282" t="s">
        <v>5890</v>
      </c>
      <c r="B908" s="159">
        <v>29.28</v>
      </c>
      <c r="C908" s="159">
        <f t="shared" si="30"/>
        <v>4</v>
      </c>
      <c r="D908" s="159">
        <f t="shared" si="31"/>
        <v>0.2</v>
      </c>
    </row>
    <row r="909" spans="1:4" x14ac:dyDescent="0.25">
      <c r="A909" s="282" t="s">
        <v>5891</v>
      </c>
      <c r="B909" s="159">
        <v>29.28</v>
      </c>
      <c r="C909" s="159">
        <f t="shared" si="30"/>
        <v>4</v>
      </c>
      <c r="D909" s="159">
        <f t="shared" si="31"/>
        <v>0.2</v>
      </c>
    </row>
    <row r="910" spans="1:4" x14ac:dyDescent="0.25">
      <c r="A910" s="282" t="s">
        <v>5892</v>
      </c>
      <c r="B910" s="159">
        <v>29.28</v>
      </c>
      <c r="C910" s="159">
        <f t="shared" si="30"/>
        <v>4</v>
      </c>
      <c r="D910" s="159">
        <f t="shared" si="31"/>
        <v>0.2</v>
      </c>
    </row>
    <row r="911" spans="1:4" x14ac:dyDescent="0.25">
      <c r="A911" s="282" t="s">
        <v>5893</v>
      </c>
      <c r="B911" s="159">
        <v>153.72</v>
      </c>
      <c r="C911" s="159">
        <f t="shared" si="30"/>
        <v>21</v>
      </c>
      <c r="D911" s="159">
        <f t="shared" si="31"/>
        <v>1.05</v>
      </c>
    </row>
    <row r="912" spans="1:4" x14ac:dyDescent="0.25">
      <c r="A912" s="282" t="s">
        <v>5894</v>
      </c>
      <c r="B912" s="159">
        <v>14.64</v>
      </c>
      <c r="C912" s="159">
        <f t="shared" si="30"/>
        <v>2</v>
      </c>
      <c r="D912" s="159">
        <f t="shared" si="31"/>
        <v>0.1</v>
      </c>
    </row>
    <row r="913" spans="1:4" x14ac:dyDescent="0.25">
      <c r="A913" s="282" t="s">
        <v>5895</v>
      </c>
      <c r="B913" s="159">
        <v>87.84</v>
      </c>
      <c r="C913" s="159">
        <f t="shared" si="30"/>
        <v>12</v>
      </c>
      <c r="D913" s="159">
        <f t="shared" si="31"/>
        <v>0.60000000000000009</v>
      </c>
    </row>
    <row r="914" spans="1:4" x14ac:dyDescent="0.25">
      <c r="A914" s="282" t="s">
        <v>5896</v>
      </c>
      <c r="B914" s="159">
        <v>43.92</v>
      </c>
      <c r="C914" s="159">
        <f t="shared" si="30"/>
        <v>6</v>
      </c>
      <c r="D914" s="159">
        <f t="shared" si="31"/>
        <v>0.30000000000000004</v>
      </c>
    </row>
    <row r="915" spans="1:4" x14ac:dyDescent="0.25">
      <c r="A915" s="282" t="s">
        <v>5897</v>
      </c>
      <c r="B915" s="159">
        <v>36.6</v>
      </c>
      <c r="C915" s="159">
        <f t="shared" si="30"/>
        <v>5</v>
      </c>
      <c r="D915" s="159">
        <f t="shared" si="31"/>
        <v>0.25</v>
      </c>
    </row>
    <row r="916" spans="1:4" x14ac:dyDescent="0.25">
      <c r="A916" s="282" t="s">
        <v>5898</v>
      </c>
      <c r="B916" s="159">
        <v>73.2</v>
      </c>
      <c r="C916" s="159">
        <f t="shared" si="30"/>
        <v>10</v>
      </c>
      <c r="D916" s="159">
        <f t="shared" si="31"/>
        <v>0.5</v>
      </c>
    </row>
    <row r="917" spans="1:4" x14ac:dyDescent="0.25">
      <c r="A917" s="282" t="s">
        <v>5899</v>
      </c>
      <c r="B917" s="159">
        <v>373.32</v>
      </c>
      <c r="C917" s="159">
        <f t="shared" si="30"/>
        <v>51</v>
      </c>
      <c r="D917" s="159">
        <f t="shared" si="31"/>
        <v>2.5500000000000003</v>
      </c>
    </row>
    <row r="918" spans="1:4" x14ac:dyDescent="0.25">
      <c r="A918" s="282" t="s">
        <v>6108</v>
      </c>
      <c r="B918" s="159">
        <v>0</v>
      </c>
      <c r="C918" s="159">
        <f t="shared" si="30"/>
        <v>0</v>
      </c>
      <c r="D918" s="159">
        <f t="shared" si="31"/>
        <v>0</v>
      </c>
    </row>
    <row r="919" spans="1:4" x14ac:dyDescent="0.25">
      <c r="A919" s="282" t="s">
        <v>5901</v>
      </c>
      <c r="B919" s="159">
        <v>14.64</v>
      </c>
      <c r="C919" s="159">
        <f t="shared" si="30"/>
        <v>2</v>
      </c>
      <c r="D919" s="159">
        <f t="shared" si="31"/>
        <v>0.1</v>
      </c>
    </row>
    <row r="920" spans="1:4" x14ac:dyDescent="0.25">
      <c r="A920" s="282" t="s">
        <v>5902</v>
      </c>
      <c r="B920" s="159">
        <v>7.32</v>
      </c>
      <c r="C920" s="159">
        <f t="shared" si="30"/>
        <v>1</v>
      </c>
      <c r="D920" s="159">
        <f t="shared" si="31"/>
        <v>0.05</v>
      </c>
    </row>
    <row r="921" spans="1:4" x14ac:dyDescent="0.25">
      <c r="A921" s="282" t="s">
        <v>5903</v>
      </c>
      <c r="B921" s="159">
        <v>36.6</v>
      </c>
      <c r="C921" s="159">
        <f t="shared" si="30"/>
        <v>5</v>
      </c>
      <c r="D921" s="159">
        <f t="shared" si="31"/>
        <v>0.25</v>
      </c>
    </row>
    <row r="922" spans="1:4" x14ac:dyDescent="0.25">
      <c r="A922" s="282" t="s">
        <v>5904</v>
      </c>
      <c r="B922" s="159">
        <v>7.32</v>
      </c>
      <c r="C922" s="159">
        <f t="shared" si="30"/>
        <v>1</v>
      </c>
      <c r="D922" s="159">
        <f t="shared" si="31"/>
        <v>0.05</v>
      </c>
    </row>
    <row r="923" spans="1:4" x14ac:dyDescent="0.25">
      <c r="A923" s="282" t="s">
        <v>5905</v>
      </c>
      <c r="B923" s="159">
        <v>29.28</v>
      </c>
      <c r="C923" s="159">
        <f t="shared" si="30"/>
        <v>4</v>
      </c>
      <c r="D923" s="159">
        <f t="shared" si="31"/>
        <v>0.2</v>
      </c>
    </row>
    <row r="924" spans="1:4" x14ac:dyDescent="0.25">
      <c r="A924" s="282" t="s">
        <v>5906</v>
      </c>
      <c r="B924" s="159">
        <v>29.28</v>
      </c>
      <c r="C924" s="159">
        <f t="shared" si="30"/>
        <v>4</v>
      </c>
      <c r="D924" s="159">
        <f t="shared" si="31"/>
        <v>0.2</v>
      </c>
    </row>
    <row r="925" spans="1:4" x14ac:dyDescent="0.25">
      <c r="A925" s="282" t="s">
        <v>5907</v>
      </c>
      <c r="B925" s="159">
        <v>21.96</v>
      </c>
      <c r="C925" s="159">
        <f t="shared" si="30"/>
        <v>3</v>
      </c>
      <c r="D925" s="159">
        <f t="shared" si="31"/>
        <v>0.15000000000000002</v>
      </c>
    </row>
    <row r="926" spans="1:4" x14ac:dyDescent="0.25">
      <c r="A926" s="282" t="s">
        <v>5909</v>
      </c>
      <c r="B926" s="159">
        <v>58.56</v>
      </c>
      <c r="C926" s="159">
        <f t="shared" si="30"/>
        <v>8</v>
      </c>
      <c r="D926" s="159">
        <f t="shared" si="31"/>
        <v>0.4</v>
      </c>
    </row>
    <row r="927" spans="1:4" x14ac:dyDescent="0.25">
      <c r="A927" s="282" t="s">
        <v>5910</v>
      </c>
      <c r="B927" s="159">
        <v>7.32</v>
      </c>
      <c r="C927" s="159">
        <f t="shared" si="30"/>
        <v>1</v>
      </c>
      <c r="D927" s="159">
        <f t="shared" si="31"/>
        <v>0.05</v>
      </c>
    </row>
    <row r="928" spans="1:4" x14ac:dyDescent="0.25">
      <c r="A928" s="282" t="s">
        <v>5912</v>
      </c>
      <c r="B928" s="159">
        <v>139.08000000000001</v>
      </c>
      <c r="C928" s="159">
        <f t="shared" si="30"/>
        <v>19</v>
      </c>
      <c r="D928" s="159">
        <f t="shared" si="31"/>
        <v>0.95000000000000007</v>
      </c>
    </row>
    <row r="929" spans="1:4" x14ac:dyDescent="0.25">
      <c r="A929" s="282" t="s">
        <v>5913</v>
      </c>
      <c r="B929" s="159">
        <v>14.64</v>
      </c>
      <c r="C929" s="159">
        <f t="shared" si="30"/>
        <v>2</v>
      </c>
      <c r="D929" s="159">
        <f t="shared" si="31"/>
        <v>0.1</v>
      </c>
    </row>
    <row r="930" spans="1:4" x14ac:dyDescent="0.25">
      <c r="A930" s="282" t="s">
        <v>5914</v>
      </c>
      <c r="B930" s="159">
        <v>109.8</v>
      </c>
      <c r="C930" s="159">
        <f t="shared" si="30"/>
        <v>14.999999999999998</v>
      </c>
      <c r="D930" s="159">
        <f t="shared" si="31"/>
        <v>0.75</v>
      </c>
    </row>
    <row r="931" spans="1:4" x14ac:dyDescent="0.25">
      <c r="A931" s="282" t="s">
        <v>5915</v>
      </c>
      <c r="B931" s="159">
        <v>51.24</v>
      </c>
      <c r="C931" s="159">
        <f t="shared" si="30"/>
        <v>7</v>
      </c>
      <c r="D931" s="159">
        <f t="shared" si="31"/>
        <v>0.35000000000000003</v>
      </c>
    </row>
    <row r="932" spans="1:4" x14ac:dyDescent="0.25">
      <c r="A932" s="282" t="s">
        <v>5916</v>
      </c>
      <c r="B932" s="159">
        <v>7.32</v>
      </c>
      <c r="C932" s="159">
        <f t="shared" si="30"/>
        <v>1</v>
      </c>
      <c r="D932" s="159">
        <f t="shared" si="31"/>
        <v>0.05</v>
      </c>
    </row>
    <row r="933" spans="1:4" x14ac:dyDescent="0.25">
      <c r="A933" s="282" t="s">
        <v>5920</v>
      </c>
      <c r="B933" s="159">
        <v>51.24</v>
      </c>
      <c r="C933" s="159">
        <f t="shared" si="30"/>
        <v>7</v>
      </c>
      <c r="D933" s="159">
        <f t="shared" si="31"/>
        <v>0.35000000000000003</v>
      </c>
    </row>
    <row r="934" spans="1:4" x14ac:dyDescent="0.25">
      <c r="A934" s="282" t="s">
        <v>5921</v>
      </c>
      <c r="B934" s="159">
        <v>29.28</v>
      </c>
      <c r="C934" s="159">
        <f t="shared" si="30"/>
        <v>4</v>
      </c>
      <c r="D934" s="159">
        <f t="shared" si="31"/>
        <v>0.2</v>
      </c>
    </row>
    <row r="935" spans="1:4" x14ac:dyDescent="0.25">
      <c r="A935" s="282" t="s">
        <v>5922</v>
      </c>
      <c r="B935" s="159">
        <v>14.64</v>
      </c>
      <c r="C935" s="159">
        <f t="shared" si="30"/>
        <v>2</v>
      </c>
      <c r="D935" s="159">
        <f t="shared" si="31"/>
        <v>0.1</v>
      </c>
    </row>
    <row r="936" spans="1:4" x14ac:dyDescent="0.25">
      <c r="A936" s="282" t="s">
        <v>5923</v>
      </c>
      <c r="B936" s="159">
        <v>7.32</v>
      </c>
      <c r="C936" s="159">
        <f t="shared" si="30"/>
        <v>1</v>
      </c>
      <c r="D936" s="159">
        <f t="shared" si="31"/>
        <v>0.05</v>
      </c>
    </row>
    <row r="937" spans="1:4" x14ac:dyDescent="0.25">
      <c r="A937" s="282" t="s">
        <v>5924</v>
      </c>
      <c r="B937" s="159">
        <v>102.48</v>
      </c>
      <c r="C937" s="159">
        <f t="shared" si="30"/>
        <v>14</v>
      </c>
      <c r="D937" s="159">
        <f t="shared" si="31"/>
        <v>0.70000000000000007</v>
      </c>
    </row>
    <row r="938" spans="1:4" x14ac:dyDescent="0.25">
      <c r="A938" s="282" t="s">
        <v>5925</v>
      </c>
      <c r="B938" s="159">
        <v>43.92</v>
      </c>
      <c r="C938" s="159">
        <f t="shared" si="30"/>
        <v>6</v>
      </c>
      <c r="D938" s="159">
        <f t="shared" si="31"/>
        <v>0.30000000000000004</v>
      </c>
    </row>
    <row r="939" spans="1:4" x14ac:dyDescent="0.25">
      <c r="A939" s="282" t="s">
        <v>5926</v>
      </c>
      <c r="B939" s="159">
        <v>65.88</v>
      </c>
      <c r="C939" s="159">
        <f t="shared" si="30"/>
        <v>8.9999999999999982</v>
      </c>
      <c r="D939" s="159">
        <f t="shared" si="31"/>
        <v>0.44999999999999996</v>
      </c>
    </row>
    <row r="940" spans="1:4" x14ac:dyDescent="0.25">
      <c r="A940" s="282" t="s">
        <v>5929</v>
      </c>
      <c r="B940" s="159">
        <v>21.96</v>
      </c>
      <c r="C940" s="159">
        <f t="shared" si="30"/>
        <v>3</v>
      </c>
      <c r="D940" s="159">
        <f t="shared" si="31"/>
        <v>0.15000000000000002</v>
      </c>
    </row>
    <row r="941" spans="1:4" x14ac:dyDescent="0.25">
      <c r="A941" s="282" t="s">
        <v>5930</v>
      </c>
      <c r="B941" s="159">
        <v>21.96</v>
      </c>
      <c r="C941" s="159">
        <f t="shared" si="30"/>
        <v>3</v>
      </c>
      <c r="D941" s="159">
        <f t="shared" si="31"/>
        <v>0.15000000000000002</v>
      </c>
    </row>
    <row r="942" spans="1:4" x14ac:dyDescent="0.25">
      <c r="A942" s="282" t="s">
        <v>5931</v>
      </c>
      <c r="B942" s="159">
        <v>307.44</v>
      </c>
      <c r="C942" s="159">
        <f t="shared" si="30"/>
        <v>42</v>
      </c>
      <c r="D942" s="159">
        <f t="shared" si="31"/>
        <v>2.1</v>
      </c>
    </row>
    <row r="943" spans="1:4" x14ac:dyDescent="0.25">
      <c r="A943" s="282" t="s">
        <v>5932</v>
      </c>
      <c r="B943" s="159">
        <v>7.32</v>
      </c>
      <c r="C943" s="159">
        <f t="shared" si="30"/>
        <v>1</v>
      </c>
      <c r="D943" s="159">
        <f t="shared" si="31"/>
        <v>0.05</v>
      </c>
    </row>
    <row r="944" spans="1:4" x14ac:dyDescent="0.25">
      <c r="A944" s="282" t="s">
        <v>5933</v>
      </c>
      <c r="B944" s="159">
        <v>146.4</v>
      </c>
      <c r="C944" s="159">
        <f t="shared" si="30"/>
        <v>20</v>
      </c>
      <c r="D944" s="159">
        <f t="shared" si="31"/>
        <v>1</v>
      </c>
    </row>
    <row r="945" spans="1:4" x14ac:dyDescent="0.25">
      <c r="A945" s="282" t="s">
        <v>5934</v>
      </c>
      <c r="B945" s="159">
        <v>95.16</v>
      </c>
      <c r="C945" s="159">
        <f t="shared" si="30"/>
        <v>12.999999999999998</v>
      </c>
      <c r="D945" s="159">
        <f t="shared" si="31"/>
        <v>0.64999999999999991</v>
      </c>
    </row>
    <row r="946" spans="1:4" x14ac:dyDescent="0.25">
      <c r="A946" s="282" t="s">
        <v>5935</v>
      </c>
      <c r="B946" s="159">
        <v>14.64</v>
      </c>
      <c r="C946" s="159">
        <f t="shared" si="30"/>
        <v>2</v>
      </c>
      <c r="D946" s="159">
        <f t="shared" si="31"/>
        <v>0.1</v>
      </c>
    </row>
    <row r="947" spans="1:4" x14ac:dyDescent="0.25">
      <c r="A947" s="282" t="s">
        <v>5937</v>
      </c>
      <c r="B947" s="159">
        <v>21.96</v>
      </c>
      <c r="C947" s="159">
        <f t="shared" si="30"/>
        <v>3</v>
      </c>
      <c r="D947" s="159">
        <f t="shared" si="31"/>
        <v>0.15000000000000002</v>
      </c>
    </row>
    <row r="948" spans="1:4" x14ac:dyDescent="0.25">
      <c r="A948" s="282" t="s">
        <v>5938</v>
      </c>
      <c r="B948" s="159">
        <v>7.32</v>
      </c>
      <c r="C948" s="159">
        <f t="shared" si="30"/>
        <v>1</v>
      </c>
      <c r="D948" s="159">
        <f t="shared" si="31"/>
        <v>0.05</v>
      </c>
    </row>
    <row r="949" spans="1:4" x14ac:dyDescent="0.25">
      <c r="A949" s="282" t="s">
        <v>5940</v>
      </c>
      <c r="B949" s="159">
        <v>21.96</v>
      </c>
      <c r="C949" s="159">
        <f t="shared" si="30"/>
        <v>3</v>
      </c>
      <c r="D949" s="159">
        <f t="shared" si="31"/>
        <v>0.15000000000000002</v>
      </c>
    </row>
    <row r="950" spans="1:4" x14ac:dyDescent="0.25">
      <c r="A950" s="282" t="s">
        <v>5941</v>
      </c>
      <c r="B950" s="159">
        <v>29.28</v>
      </c>
      <c r="C950" s="159">
        <f t="shared" si="30"/>
        <v>4</v>
      </c>
      <c r="D950" s="159">
        <f t="shared" si="31"/>
        <v>0.2</v>
      </c>
    </row>
    <row r="951" spans="1:4" x14ac:dyDescent="0.25">
      <c r="A951" s="282" t="s">
        <v>5942</v>
      </c>
      <c r="B951" s="159">
        <v>14.64</v>
      </c>
      <c r="C951" s="159">
        <f t="shared" si="30"/>
        <v>2</v>
      </c>
      <c r="D951" s="159">
        <f t="shared" si="31"/>
        <v>0.1</v>
      </c>
    </row>
    <row r="952" spans="1:4" x14ac:dyDescent="0.25">
      <c r="A952" s="282" t="s">
        <v>5943</v>
      </c>
      <c r="B952" s="159">
        <v>36.6</v>
      </c>
      <c r="C952" s="159">
        <f t="shared" si="30"/>
        <v>5</v>
      </c>
      <c r="D952" s="159">
        <f t="shared" si="31"/>
        <v>0.25</v>
      </c>
    </row>
    <row r="953" spans="1:4" x14ac:dyDescent="0.25">
      <c r="A953" s="282" t="s">
        <v>5944</v>
      </c>
      <c r="B953" s="159">
        <v>21.96</v>
      </c>
      <c r="C953" s="159">
        <f t="shared" si="30"/>
        <v>3</v>
      </c>
      <c r="D953" s="159">
        <f t="shared" si="31"/>
        <v>0.15000000000000002</v>
      </c>
    </row>
    <row r="954" spans="1:4" x14ac:dyDescent="0.25">
      <c r="A954" s="282" t="s">
        <v>5946</v>
      </c>
      <c r="B954" s="159">
        <v>21.96</v>
      </c>
      <c r="C954" s="159">
        <f t="shared" si="30"/>
        <v>3</v>
      </c>
      <c r="D954" s="159">
        <f t="shared" si="31"/>
        <v>0.15000000000000002</v>
      </c>
    </row>
    <row r="955" spans="1:4" x14ac:dyDescent="0.25">
      <c r="A955" s="282" t="s">
        <v>5947</v>
      </c>
      <c r="B955" s="159">
        <v>431.88</v>
      </c>
      <c r="C955" s="159">
        <f t="shared" si="30"/>
        <v>59</v>
      </c>
      <c r="D955" s="159">
        <f t="shared" si="31"/>
        <v>2.95</v>
      </c>
    </row>
    <row r="956" spans="1:4" x14ac:dyDescent="0.25">
      <c r="A956" s="282" t="s">
        <v>5948</v>
      </c>
      <c r="B956" s="159">
        <v>58.56</v>
      </c>
      <c r="C956" s="159">
        <f t="shared" si="30"/>
        <v>8</v>
      </c>
      <c r="D956" s="159">
        <f t="shared" si="31"/>
        <v>0.4</v>
      </c>
    </row>
    <row r="957" spans="1:4" x14ac:dyDescent="0.25">
      <c r="A957" s="282" t="s">
        <v>5949</v>
      </c>
      <c r="B957" s="159">
        <v>7.32</v>
      </c>
      <c r="C957" s="159">
        <f t="shared" si="30"/>
        <v>1</v>
      </c>
      <c r="D957" s="159">
        <f t="shared" si="31"/>
        <v>0.05</v>
      </c>
    </row>
    <row r="958" spans="1:4" x14ac:dyDescent="0.25">
      <c r="A958" s="282" t="s">
        <v>5950</v>
      </c>
      <c r="B958" s="159">
        <v>117.12</v>
      </c>
      <c r="C958" s="159">
        <f t="shared" si="30"/>
        <v>16</v>
      </c>
      <c r="D958" s="159">
        <f t="shared" si="31"/>
        <v>0.8</v>
      </c>
    </row>
    <row r="959" spans="1:4" x14ac:dyDescent="0.25">
      <c r="A959" s="282" t="s">
        <v>5951</v>
      </c>
      <c r="B959" s="159">
        <v>21.96</v>
      </c>
      <c r="C959" s="159">
        <f t="shared" si="30"/>
        <v>3</v>
      </c>
      <c r="D959" s="159">
        <f t="shared" si="31"/>
        <v>0.15000000000000002</v>
      </c>
    </row>
    <row r="960" spans="1:4" x14ac:dyDescent="0.25">
      <c r="A960" s="282" t="s">
        <v>5952</v>
      </c>
      <c r="B960" s="159">
        <v>175.68</v>
      </c>
      <c r="C960" s="159">
        <f t="shared" si="30"/>
        <v>24</v>
      </c>
      <c r="D960" s="159">
        <f t="shared" si="31"/>
        <v>1.2000000000000002</v>
      </c>
    </row>
    <row r="961" spans="1:4" x14ac:dyDescent="0.25">
      <c r="A961" s="282" t="s">
        <v>5953</v>
      </c>
      <c r="B961" s="159">
        <v>102.48000000000002</v>
      </c>
      <c r="C961" s="159">
        <f t="shared" si="30"/>
        <v>14.000000000000002</v>
      </c>
      <c r="D961" s="159">
        <f t="shared" si="31"/>
        <v>0.70000000000000018</v>
      </c>
    </row>
    <row r="962" spans="1:4" x14ac:dyDescent="0.25">
      <c r="A962" s="282" t="s">
        <v>5954</v>
      </c>
      <c r="B962" s="159">
        <v>21.96</v>
      </c>
      <c r="C962" s="159">
        <f t="shared" si="30"/>
        <v>3</v>
      </c>
      <c r="D962" s="159">
        <f t="shared" si="31"/>
        <v>0.15000000000000002</v>
      </c>
    </row>
    <row r="963" spans="1:4" x14ac:dyDescent="0.25">
      <c r="A963" s="282" t="s">
        <v>5955</v>
      </c>
      <c r="B963" s="159">
        <v>7.32</v>
      </c>
      <c r="C963" s="159">
        <f t="shared" si="30"/>
        <v>1</v>
      </c>
      <c r="D963" s="159">
        <f t="shared" si="31"/>
        <v>0.05</v>
      </c>
    </row>
    <row r="964" spans="1:4" x14ac:dyDescent="0.25">
      <c r="A964" s="282" t="s">
        <v>5958</v>
      </c>
      <c r="B964" s="159">
        <v>14.64</v>
      </c>
      <c r="C964" s="159">
        <f t="shared" si="30"/>
        <v>2</v>
      </c>
      <c r="D964" s="159">
        <f t="shared" si="31"/>
        <v>0.1</v>
      </c>
    </row>
    <row r="965" spans="1:4" x14ac:dyDescent="0.25">
      <c r="A965" s="282" t="s">
        <v>5959</v>
      </c>
      <c r="B965" s="159">
        <v>14.64</v>
      </c>
      <c r="C965" s="159">
        <f t="shared" si="30"/>
        <v>2</v>
      </c>
      <c r="D965" s="159">
        <f t="shared" si="31"/>
        <v>0.1</v>
      </c>
    </row>
    <row r="966" spans="1:4" x14ac:dyDescent="0.25">
      <c r="A966" s="282" t="s">
        <v>5960</v>
      </c>
      <c r="B966" s="159">
        <v>14.64</v>
      </c>
      <c r="C966" s="159">
        <f t="shared" si="30"/>
        <v>2</v>
      </c>
      <c r="D966" s="159">
        <f t="shared" si="31"/>
        <v>0.1</v>
      </c>
    </row>
    <row r="967" spans="1:4" x14ac:dyDescent="0.25">
      <c r="A967" s="282" t="s">
        <v>5961</v>
      </c>
      <c r="B967" s="159">
        <v>14.64</v>
      </c>
      <c r="C967" s="159">
        <f t="shared" si="30"/>
        <v>2</v>
      </c>
      <c r="D967" s="159">
        <f t="shared" si="31"/>
        <v>0.1</v>
      </c>
    </row>
    <row r="968" spans="1:4" x14ac:dyDescent="0.25">
      <c r="A968" s="282" t="s">
        <v>5962</v>
      </c>
      <c r="B968" s="159">
        <v>14.64</v>
      </c>
      <c r="C968" s="159">
        <f t="shared" si="30"/>
        <v>2</v>
      </c>
      <c r="D968" s="159">
        <f t="shared" si="31"/>
        <v>0.1</v>
      </c>
    </row>
    <row r="969" spans="1:4" x14ac:dyDescent="0.25">
      <c r="A969" s="282" t="s">
        <v>5963</v>
      </c>
      <c r="B969" s="159">
        <v>14.64</v>
      </c>
      <c r="C969" s="159">
        <f t="shared" si="30"/>
        <v>2</v>
      </c>
      <c r="D969" s="159">
        <f t="shared" si="31"/>
        <v>0.1</v>
      </c>
    </row>
    <row r="970" spans="1:4" x14ac:dyDescent="0.25">
      <c r="A970" s="282" t="s">
        <v>5964</v>
      </c>
      <c r="B970" s="159">
        <v>51.24</v>
      </c>
      <c r="C970" s="159">
        <f t="shared" ref="C970:C998" si="32">B970/$C$6</f>
        <v>7</v>
      </c>
      <c r="D970" s="159">
        <f t="shared" ref="D970:D997" si="33">C970*$D$6</f>
        <v>0.35000000000000003</v>
      </c>
    </row>
    <row r="971" spans="1:4" x14ac:dyDescent="0.25">
      <c r="A971" s="282" t="s">
        <v>5965</v>
      </c>
      <c r="B971" s="159">
        <v>7.32</v>
      </c>
      <c r="C971" s="159">
        <f t="shared" si="32"/>
        <v>1</v>
      </c>
      <c r="D971" s="159">
        <f t="shared" si="33"/>
        <v>0.05</v>
      </c>
    </row>
    <row r="972" spans="1:4" x14ac:dyDescent="0.25">
      <c r="A972" s="282" t="s">
        <v>5967</v>
      </c>
      <c r="B972" s="159">
        <v>58.56</v>
      </c>
      <c r="C972" s="159">
        <f t="shared" si="32"/>
        <v>8</v>
      </c>
      <c r="D972" s="159">
        <f t="shared" si="33"/>
        <v>0.4</v>
      </c>
    </row>
    <row r="973" spans="1:4" x14ac:dyDescent="0.25">
      <c r="A973" s="282" t="s">
        <v>5968</v>
      </c>
      <c r="B973" s="159">
        <v>21.96</v>
      </c>
      <c r="C973" s="159">
        <f t="shared" si="32"/>
        <v>3</v>
      </c>
      <c r="D973" s="159">
        <f t="shared" si="33"/>
        <v>0.15000000000000002</v>
      </c>
    </row>
    <row r="974" spans="1:4" x14ac:dyDescent="0.25">
      <c r="A974" s="282" t="s">
        <v>5969</v>
      </c>
      <c r="B974" s="159">
        <v>43.92</v>
      </c>
      <c r="C974" s="159">
        <f t="shared" si="32"/>
        <v>6</v>
      </c>
      <c r="D974" s="159">
        <f t="shared" si="33"/>
        <v>0.30000000000000004</v>
      </c>
    </row>
    <row r="975" spans="1:4" x14ac:dyDescent="0.25">
      <c r="A975" s="282" t="s">
        <v>5970</v>
      </c>
      <c r="B975" s="159">
        <v>14.64</v>
      </c>
      <c r="C975" s="159">
        <f t="shared" si="32"/>
        <v>2</v>
      </c>
      <c r="D975" s="159">
        <f t="shared" si="33"/>
        <v>0.1</v>
      </c>
    </row>
    <row r="976" spans="1:4" x14ac:dyDescent="0.25">
      <c r="A976" s="282" t="s">
        <v>5971</v>
      </c>
      <c r="B976" s="159">
        <v>21.96</v>
      </c>
      <c r="C976" s="159">
        <f t="shared" si="32"/>
        <v>3</v>
      </c>
      <c r="D976" s="159">
        <f t="shared" si="33"/>
        <v>0.15000000000000002</v>
      </c>
    </row>
    <row r="977" spans="1:4" x14ac:dyDescent="0.25">
      <c r="A977" s="282" t="s">
        <v>5973</v>
      </c>
      <c r="B977" s="159">
        <v>36.6</v>
      </c>
      <c r="C977" s="159">
        <f t="shared" si="32"/>
        <v>5</v>
      </c>
      <c r="D977" s="159">
        <f t="shared" si="33"/>
        <v>0.25</v>
      </c>
    </row>
    <row r="978" spans="1:4" x14ac:dyDescent="0.25">
      <c r="A978" s="282" t="s">
        <v>5975</v>
      </c>
      <c r="B978" s="159">
        <v>80.52</v>
      </c>
      <c r="C978" s="159">
        <f t="shared" si="32"/>
        <v>10.999999999999998</v>
      </c>
      <c r="D978" s="159">
        <f t="shared" si="33"/>
        <v>0.54999999999999993</v>
      </c>
    </row>
    <row r="979" spans="1:4" x14ac:dyDescent="0.25">
      <c r="A979" s="282" t="s">
        <v>5976</v>
      </c>
      <c r="B979" s="159">
        <v>109.80000000000001</v>
      </c>
      <c r="C979" s="159">
        <f t="shared" si="32"/>
        <v>15.000000000000002</v>
      </c>
      <c r="D979" s="159">
        <f t="shared" si="33"/>
        <v>0.75000000000000011</v>
      </c>
    </row>
    <row r="980" spans="1:4" x14ac:dyDescent="0.25">
      <c r="A980" s="282" t="s">
        <v>5977</v>
      </c>
      <c r="B980" s="159">
        <v>7.32</v>
      </c>
      <c r="C980" s="159">
        <f t="shared" si="32"/>
        <v>1</v>
      </c>
      <c r="D980" s="159">
        <f t="shared" si="33"/>
        <v>0.05</v>
      </c>
    </row>
    <row r="981" spans="1:4" x14ac:dyDescent="0.25">
      <c r="A981" s="282" t="s">
        <v>5978</v>
      </c>
      <c r="B981" s="159">
        <v>14.64</v>
      </c>
      <c r="C981" s="159">
        <f t="shared" si="32"/>
        <v>2</v>
      </c>
      <c r="D981" s="159">
        <f t="shared" si="33"/>
        <v>0.1</v>
      </c>
    </row>
    <row r="982" spans="1:4" x14ac:dyDescent="0.25">
      <c r="A982" s="282" t="s">
        <v>5979</v>
      </c>
      <c r="B982" s="159">
        <v>36.6</v>
      </c>
      <c r="C982" s="159">
        <f t="shared" si="32"/>
        <v>5</v>
      </c>
      <c r="D982" s="159">
        <f t="shared" si="33"/>
        <v>0.25</v>
      </c>
    </row>
    <row r="983" spans="1:4" x14ac:dyDescent="0.25">
      <c r="A983" s="282" t="s">
        <v>5980</v>
      </c>
      <c r="B983" s="159">
        <v>29.28</v>
      </c>
      <c r="C983" s="159">
        <f t="shared" si="32"/>
        <v>4</v>
      </c>
      <c r="D983" s="159">
        <f t="shared" si="33"/>
        <v>0.2</v>
      </c>
    </row>
    <row r="984" spans="1:4" x14ac:dyDescent="0.25">
      <c r="A984" s="282" t="s">
        <v>5982</v>
      </c>
      <c r="B984" s="159">
        <v>29.28</v>
      </c>
      <c r="C984" s="159">
        <f t="shared" si="32"/>
        <v>4</v>
      </c>
      <c r="D984" s="159">
        <f t="shared" si="33"/>
        <v>0.2</v>
      </c>
    </row>
    <row r="985" spans="1:4" x14ac:dyDescent="0.25">
      <c r="A985" s="282" t="s">
        <v>5983</v>
      </c>
      <c r="B985" s="159">
        <v>161.04</v>
      </c>
      <c r="C985" s="159">
        <f t="shared" si="32"/>
        <v>21.999999999999996</v>
      </c>
      <c r="D985" s="159">
        <f t="shared" si="33"/>
        <v>1.0999999999999999</v>
      </c>
    </row>
    <row r="986" spans="1:4" x14ac:dyDescent="0.25">
      <c r="A986" s="282" t="s">
        <v>5984</v>
      </c>
      <c r="B986" s="159">
        <v>29.28</v>
      </c>
      <c r="C986" s="159">
        <f t="shared" si="32"/>
        <v>4</v>
      </c>
      <c r="D986" s="159">
        <f t="shared" si="33"/>
        <v>0.2</v>
      </c>
    </row>
    <row r="987" spans="1:4" x14ac:dyDescent="0.25">
      <c r="A987" s="282" t="s">
        <v>5985</v>
      </c>
      <c r="B987" s="159">
        <v>131.76</v>
      </c>
      <c r="C987" s="159">
        <f t="shared" si="32"/>
        <v>17.999999999999996</v>
      </c>
      <c r="D987" s="159">
        <f t="shared" si="33"/>
        <v>0.89999999999999991</v>
      </c>
    </row>
    <row r="988" spans="1:4" x14ac:dyDescent="0.25">
      <c r="A988" s="282" t="s">
        <v>5986</v>
      </c>
      <c r="B988" s="159">
        <v>21.96</v>
      </c>
      <c r="C988" s="159">
        <f t="shared" si="32"/>
        <v>3</v>
      </c>
      <c r="D988" s="159">
        <f t="shared" si="33"/>
        <v>0.15000000000000002</v>
      </c>
    </row>
    <row r="989" spans="1:4" x14ac:dyDescent="0.25">
      <c r="A989" s="282" t="s">
        <v>5987</v>
      </c>
      <c r="B989" s="159">
        <v>14.64</v>
      </c>
      <c r="C989" s="159">
        <f t="shared" si="32"/>
        <v>2</v>
      </c>
      <c r="D989" s="159">
        <f t="shared" si="33"/>
        <v>0.1</v>
      </c>
    </row>
    <row r="990" spans="1:4" x14ac:dyDescent="0.25">
      <c r="A990" s="282" t="s">
        <v>5988</v>
      </c>
      <c r="B990" s="159">
        <v>21.96</v>
      </c>
      <c r="C990" s="159">
        <f t="shared" si="32"/>
        <v>3</v>
      </c>
      <c r="D990" s="159">
        <f t="shared" si="33"/>
        <v>0.15000000000000002</v>
      </c>
    </row>
    <row r="991" spans="1:4" x14ac:dyDescent="0.25">
      <c r="A991" s="282" t="s">
        <v>5990</v>
      </c>
      <c r="B991" s="159">
        <v>7.32</v>
      </c>
      <c r="C991" s="159">
        <f t="shared" si="32"/>
        <v>1</v>
      </c>
      <c r="D991" s="159">
        <f t="shared" si="33"/>
        <v>0.05</v>
      </c>
    </row>
    <row r="992" spans="1:4" x14ac:dyDescent="0.25">
      <c r="A992" s="282" t="s">
        <v>5991</v>
      </c>
      <c r="B992" s="159">
        <v>29.28</v>
      </c>
      <c r="C992" s="159">
        <f t="shared" si="32"/>
        <v>4</v>
      </c>
      <c r="D992" s="159">
        <f t="shared" si="33"/>
        <v>0.2</v>
      </c>
    </row>
    <row r="993" spans="1:4" x14ac:dyDescent="0.25">
      <c r="A993" s="282" t="s">
        <v>5993</v>
      </c>
      <c r="B993" s="159">
        <v>29.28</v>
      </c>
      <c r="C993" s="159">
        <f t="shared" si="32"/>
        <v>4</v>
      </c>
      <c r="D993" s="159">
        <f t="shared" si="33"/>
        <v>0.2</v>
      </c>
    </row>
    <row r="994" spans="1:4" x14ac:dyDescent="0.25">
      <c r="A994" s="282" t="s">
        <v>5994</v>
      </c>
      <c r="B994" s="159">
        <v>51.24</v>
      </c>
      <c r="C994" s="159">
        <f t="shared" si="32"/>
        <v>7</v>
      </c>
      <c r="D994" s="159">
        <f t="shared" si="33"/>
        <v>0.35000000000000003</v>
      </c>
    </row>
    <row r="995" spans="1:4" x14ac:dyDescent="0.25">
      <c r="A995" s="282" t="s">
        <v>5995</v>
      </c>
      <c r="B995" s="159">
        <v>7.32</v>
      </c>
      <c r="C995" s="159">
        <f t="shared" si="32"/>
        <v>1</v>
      </c>
      <c r="D995" s="159">
        <f t="shared" si="33"/>
        <v>0.05</v>
      </c>
    </row>
    <row r="996" spans="1:4" x14ac:dyDescent="0.25">
      <c r="A996" s="282" t="s">
        <v>5996</v>
      </c>
      <c r="B996" s="159">
        <v>29.28</v>
      </c>
      <c r="C996" s="159">
        <f t="shared" si="32"/>
        <v>4</v>
      </c>
      <c r="D996" s="159">
        <f t="shared" si="33"/>
        <v>0.2</v>
      </c>
    </row>
    <row r="997" spans="1:4" x14ac:dyDescent="0.25">
      <c r="A997" s="282" t="s">
        <v>5997</v>
      </c>
      <c r="B997" s="159">
        <v>21.96</v>
      </c>
      <c r="C997" s="159">
        <f t="shared" si="32"/>
        <v>3</v>
      </c>
      <c r="D997" s="159">
        <f t="shared" si="33"/>
        <v>0.15000000000000002</v>
      </c>
    </row>
    <row r="998" spans="1:4" x14ac:dyDescent="0.25">
      <c r="A998" s="282" t="s">
        <v>5998</v>
      </c>
      <c r="B998" s="159">
        <v>21.96</v>
      </c>
      <c r="C998" s="159">
        <f t="shared" si="32"/>
        <v>3</v>
      </c>
      <c r="D998" s="159">
        <f>C998*$D$6</f>
        <v>0.15000000000000002</v>
      </c>
    </row>
    <row r="999" spans="1:4" x14ac:dyDescent="0.25">
      <c r="A999" s="310" t="s">
        <v>64</v>
      </c>
      <c r="B999" s="311"/>
      <c r="C999" s="312"/>
      <c r="D999" s="287">
        <f>SUM(D9:D998)</f>
        <v>387.9000000000002</v>
      </c>
    </row>
  </sheetData>
  <mergeCells count="3">
    <mergeCell ref="A3:D3"/>
    <mergeCell ref="B1:D1"/>
    <mergeCell ref="A999:C99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89A20-3C16-4CEB-819F-A88149C5D0BB}">
  <dimension ref="A1:M1257"/>
  <sheetViews>
    <sheetView workbookViewId="0">
      <selection activeCell="J1262" sqref="J1262"/>
    </sheetView>
  </sheetViews>
  <sheetFormatPr defaultRowHeight="15" x14ac:dyDescent="0.25"/>
  <cols>
    <col min="1" max="1" width="50.42578125" style="278" customWidth="1"/>
    <col min="2" max="2" width="29.42578125" style="156" customWidth="1"/>
    <col min="3" max="3" width="18.7109375" style="156" customWidth="1"/>
    <col min="4" max="4" width="24.42578125" style="156" customWidth="1"/>
    <col min="5" max="5" width="11.140625" style="156" bestFit="1" customWidth="1"/>
    <col min="6" max="9" width="9.5703125" style="156" bestFit="1" customWidth="1"/>
    <col min="10" max="11" width="9.140625" style="156"/>
    <col min="12" max="12" width="10" style="156" bestFit="1" customWidth="1"/>
    <col min="13" max="13" width="9.140625" style="156"/>
  </cols>
  <sheetData>
    <row r="1" spans="1:13" s="181" customFormat="1" ht="114.75" customHeight="1" x14ac:dyDescent="0.25">
      <c r="A1" s="278"/>
      <c r="B1" s="309" t="s">
        <v>3440</v>
      </c>
      <c r="C1" s="309"/>
      <c r="D1" s="309"/>
      <c r="E1" s="157"/>
      <c r="F1" s="157"/>
      <c r="G1" s="157"/>
      <c r="H1" s="157"/>
      <c r="I1" s="156"/>
      <c r="J1" s="156"/>
      <c r="K1" s="156"/>
      <c r="L1" s="156"/>
      <c r="M1" s="156"/>
    </row>
    <row r="2" spans="1:13" s="181" customFormat="1" x14ac:dyDescent="0.25">
      <c r="A2" s="278"/>
      <c r="B2" s="156"/>
      <c r="C2" s="156"/>
      <c r="D2" s="156"/>
      <c r="E2" s="156"/>
      <c r="F2" s="156"/>
      <c r="G2" s="156"/>
      <c r="H2" s="156"/>
      <c r="I2" s="156"/>
      <c r="J2" s="156"/>
      <c r="K2" s="156"/>
      <c r="L2" s="156"/>
      <c r="M2" s="156"/>
    </row>
    <row r="3" spans="1:13" s="181" customFormat="1" ht="59.25" customHeight="1" x14ac:dyDescent="0.25">
      <c r="A3" s="308" t="s">
        <v>6111</v>
      </c>
      <c r="B3" s="308"/>
      <c r="C3" s="308"/>
      <c r="D3" s="308"/>
      <c r="E3" s="308"/>
      <c r="F3" s="308"/>
      <c r="G3" s="308"/>
      <c r="H3" s="308"/>
      <c r="I3" s="156"/>
      <c r="J3" s="156"/>
      <c r="K3" s="156"/>
      <c r="L3" s="156"/>
      <c r="M3" s="156"/>
    </row>
    <row r="4" spans="1:13" s="181" customFormat="1" x14ac:dyDescent="0.25">
      <c r="A4" s="278"/>
      <c r="B4" s="156"/>
      <c r="C4" s="156"/>
      <c r="D4" s="156"/>
      <c r="E4" s="156"/>
      <c r="F4" s="156"/>
      <c r="G4" s="156"/>
      <c r="H4" s="156"/>
      <c r="I4" s="156"/>
      <c r="J4" s="156"/>
      <c r="K4" s="156"/>
      <c r="L4" s="156"/>
      <c r="M4" s="156"/>
    </row>
    <row r="5" spans="1:13" ht="90" customHeight="1" x14ac:dyDescent="0.25">
      <c r="A5" s="285">
        <v>3.5969597055300081E-4</v>
      </c>
      <c r="B5" s="317" t="s">
        <v>4843</v>
      </c>
      <c r="C5" s="317"/>
      <c r="F5" s="191"/>
      <c r="G5" s="191"/>
      <c r="H5" s="191"/>
      <c r="I5" s="191"/>
      <c r="J5" s="191"/>
      <c r="K5" s="191"/>
      <c r="L5" s="191"/>
      <c r="M5" s="191"/>
    </row>
    <row r="7" spans="1:13" ht="30" x14ac:dyDescent="0.25">
      <c r="A7" s="279" t="s">
        <v>50</v>
      </c>
      <c r="B7" s="159" t="s">
        <v>6097</v>
      </c>
      <c r="C7" s="279" t="s">
        <v>4651</v>
      </c>
      <c r="M7"/>
    </row>
    <row r="8" spans="1:13" x14ac:dyDescent="0.25">
      <c r="A8" s="279" t="s">
        <v>5172</v>
      </c>
      <c r="B8" s="159">
        <v>10834.449999999999</v>
      </c>
      <c r="C8" s="159">
        <f>ROUND(B8*$A$5,2)</f>
        <v>3.9</v>
      </c>
      <c r="M8"/>
    </row>
    <row r="9" spans="1:13" ht="30" x14ac:dyDescent="0.25">
      <c r="A9" s="279" t="s">
        <v>5173</v>
      </c>
      <c r="B9" s="159">
        <v>15357.15</v>
      </c>
      <c r="C9" s="159">
        <f t="shared" ref="C9:C71" si="0">ROUND(B9*$A$5,2)</f>
        <v>5.52</v>
      </c>
      <c r="M9"/>
    </row>
    <row r="10" spans="1:13" x14ac:dyDescent="0.25">
      <c r="A10" s="279" t="s">
        <v>5673</v>
      </c>
      <c r="B10" s="159">
        <v>12327.869999999999</v>
      </c>
      <c r="C10" s="159">
        <f t="shared" si="0"/>
        <v>4.43</v>
      </c>
      <c r="M10"/>
    </row>
    <row r="11" spans="1:13" x14ac:dyDescent="0.25">
      <c r="A11" s="279" t="s">
        <v>5821</v>
      </c>
      <c r="B11" s="159">
        <v>13472.71</v>
      </c>
      <c r="C11" s="159">
        <f t="shared" si="0"/>
        <v>4.8499999999999996</v>
      </c>
      <c r="M11"/>
    </row>
    <row r="12" spans="1:13" x14ac:dyDescent="0.25">
      <c r="A12" s="279" t="s">
        <v>5674</v>
      </c>
      <c r="B12" s="159">
        <v>5385.83</v>
      </c>
      <c r="C12" s="159">
        <f t="shared" si="0"/>
        <v>1.94</v>
      </c>
      <c r="M12"/>
    </row>
    <row r="13" spans="1:13" x14ac:dyDescent="0.25">
      <c r="A13" s="279" t="s">
        <v>4844</v>
      </c>
      <c r="B13" s="159">
        <v>8865.9699999999993</v>
      </c>
      <c r="C13" s="159">
        <f t="shared" si="0"/>
        <v>3.19</v>
      </c>
      <c r="M13"/>
    </row>
    <row r="14" spans="1:13" x14ac:dyDescent="0.25">
      <c r="A14" s="279" t="s">
        <v>5675</v>
      </c>
      <c r="B14" s="159">
        <v>8394.92</v>
      </c>
      <c r="C14" s="159">
        <f t="shared" si="0"/>
        <v>3.02</v>
      </c>
      <c r="M14"/>
    </row>
    <row r="15" spans="1:13" x14ac:dyDescent="0.25">
      <c r="A15" s="279" t="s">
        <v>5018</v>
      </c>
      <c r="B15" s="159">
        <v>7162.7900000000009</v>
      </c>
      <c r="C15" s="159">
        <f t="shared" si="0"/>
        <v>2.58</v>
      </c>
      <c r="M15"/>
    </row>
    <row r="16" spans="1:13" x14ac:dyDescent="0.25">
      <c r="A16" s="279" t="s">
        <v>5174</v>
      </c>
      <c r="B16" s="159">
        <v>8822.7999999999993</v>
      </c>
      <c r="C16" s="159">
        <f t="shared" si="0"/>
        <v>3.17</v>
      </c>
      <c r="M16"/>
    </row>
    <row r="17" spans="1:13" x14ac:dyDescent="0.25">
      <c r="A17" s="279" t="s">
        <v>5175</v>
      </c>
      <c r="B17" s="159">
        <v>19254.79</v>
      </c>
      <c r="C17" s="159">
        <f t="shared" si="0"/>
        <v>6.93</v>
      </c>
      <c r="M17"/>
    </row>
    <row r="18" spans="1:13" x14ac:dyDescent="0.25">
      <c r="A18" s="279" t="s">
        <v>5176</v>
      </c>
      <c r="B18" s="159">
        <v>4754.59</v>
      </c>
      <c r="C18" s="159">
        <f t="shared" si="0"/>
        <v>1.71</v>
      </c>
      <c r="M18"/>
    </row>
    <row r="19" spans="1:13" x14ac:dyDescent="0.25">
      <c r="A19" s="279" t="s">
        <v>5822</v>
      </c>
      <c r="B19" s="159">
        <v>8764.6299999999992</v>
      </c>
      <c r="C19" s="159">
        <f t="shared" si="0"/>
        <v>3.15</v>
      </c>
      <c r="M19"/>
    </row>
    <row r="20" spans="1:13" x14ac:dyDescent="0.25">
      <c r="A20" s="279" t="s">
        <v>4845</v>
      </c>
      <c r="B20" s="159">
        <v>10557.23</v>
      </c>
      <c r="C20" s="159">
        <f t="shared" si="0"/>
        <v>3.8</v>
      </c>
      <c r="M20"/>
    </row>
    <row r="21" spans="1:13" x14ac:dyDescent="0.25">
      <c r="A21" s="279" t="s">
        <v>5177</v>
      </c>
      <c r="B21" s="159">
        <v>7458.9500000000007</v>
      </c>
      <c r="C21" s="159">
        <f t="shared" si="0"/>
        <v>2.68</v>
      </c>
      <c r="M21"/>
    </row>
    <row r="22" spans="1:13" x14ac:dyDescent="0.25">
      <c r="A22" s="279" t="s">
        <v>5178</v>
      </c>
      <c r="B22" s="159">
        <v>17747.189999999999</v>
      </c>
      <c r="C22" s="159">
        <f t="shared" si="0"/>
        <v>6.38</v>
      </c>
      <c r="M22"/>
    </row>
    <row r="23" spans="1:13" x14ac:dyDescent="0.25">
      <c r="A23" s="279" t="s">
        <v>5179</v>
      </c>
      <c r="B23" s="159">
        <v>7056.43</v>
      </c>
      <c r="C23" s="159">
        <f t="shared" si="0"/>
        <v>2.54</v>
      </c>
      <c r="M23"/>
    </row>
    <row r="24" spans="1:13" x14ac:dyDescent="0.25">
      <c r="A24" s="279" t="s">
        <v>5019</v>
      </c>
      <c r="B24" s="159">
        <v>8031.35</v>
      </c>
      <c r="C24" s="159">
        <f t="shared" si="0"/>
        <v>2.89</v>
      </c>
      <c r="M24"/>
    </row>
    <row r="25" spans="1:13" x14ac:dyDescent="0.25">
      <c r="A25" s="279" t="s">
        <v>4846</v>
      </c>
      <c r="B25" s="159">
        <v>15566.36</v>
      </c>
      <c r="C25" s="159">
        <f t="shared" si="0"/>
        <v>5.6</v>
      </c>
      <c r="M25"/>
    </row>
    <row r="26" spans="1:13" x14ac:dyDescent="0.25">
      <c r="A26" s="279" t="s">
        <v>5676</v>
      </c>
      <c r="B26" s="159">
        <v>9697.41</v>
      </c>
      <c r="C26" s="159">
        <f t="shared" si="0"/>
        <v>3.49</v>
      </c>
      <c r="M26"/>
    </row>
    <row r="27" spans="1:13" x14ac:dyDescent="0.25">
      <c r="A27" s="279" t="s">
        <v>5180</v>
      </c>
      <c r="B27" s="159">
        <v>12310.92</v>
      </c>
      <c r="C27" s="159">
        <f t="shared" si="0"/>
        <v>4.43</v>
      </c>
      <c r="M27"/>
    </row>
    <row r="28" spans="1:13" x14ac:dyDescent="0.25">
      <c r="A28" s="279" t="s">
        <v>5181</v>
      </c>
      <c r="B28" s="159">
        <v>7456.08</v>
      </c>
      <c r="C28" s="159">
        <f t="shared" si="0"/>
        <v>2.68</v>
      </c>
      <c r="M28"/>
    </row>
    <row r="29" spans="1:13" ht="30" x14ac:dyDescent="0.25">
      <c r="A29" s="279" t="s">
        <v>4847</v>
      </c>
      <c r="B29" s="159">
        <v>12074.35</v>
      </c>
      <c r="C29" s="159">
        <f t="shared" si="0"/>
        <v>4.34</v>
      </c>
      <c r="M29"/>
    </row>
    <row r="30" spans="1:13" x14ac:dyDescent="0.25">
      <c r="A30" s="279" t="s">
        <v>5823</v>
      </c>
      <c r="B30" s="159">
        <v>6484.380000000001</v>
      </c>
      <c r="C30" s="159">
        <f t="shared" si="0"/>
        <v>2.33</v>
      </c>
      <c r="M30"/>
    </row>
    <row r="31" spans="1:13" x14ac:dyDescent="0.25">
      <c r="A31" s="279" t="s">
        <v>5824</v>
      </c>
      <c r="B31" s="159">
        <v>11369.83</v>
      </c>
      <c r="C31" s="159">
        <f t="shared" si="0"/>
        <v>4.09</v>
      </c>
      <c r="M31"/>
    </row>
    <row r="32" spans="1:13" x14ac:dyDescent="0.25">
      <c r="A32" s="279" t="s">
        <v>5182</v>
      </c>
      <c r="B32" s="159">
        <v>11431.02</v>
      </c>
      <c r="C32" s="159">
        <f t="shared" si="0"/>
        <v>4.1100000000000003</v>
      </c>
      <c r="M32"/>
    </row>
    <row r="33" spans="1:13" x14ac:dyDescent="0.25">
      <c r="A33" s="279" t="s">
        <v>5183</v>
      </c>
      <c r="B33" s="159">
        <v>9247.44</v>
      </c>
      <c r="C33" s="159">
        <f t="shared" si="0"/>
        <v>3.33</v>
      </c>
      <c r="M33"/>
    </row>
    <row r="34" spans="1:13" ht="30" x14ac:dyDescent="0.25">
      <c r="A34" s="279" t="s">
        <v>5184</v>
      </c>
      <c r="B34" s="159">
        <v>14720.02</v>
      </c>
      <c r="C34" s="159">
        <f t="shared" si="0"/>
        <v>5.29</v>
      </c>
      <c r="M34"/>
    </row>
    <row r="35" spans="1:13" x14ac:dyDescent="0.25">
      <c r="A35" s="279" t="s">
        <v>5825</v>
      </c>
      <c r="B35" s="159">
        <v>10005.299999999999</v>
      </c>
      <c r="C35" s="159">
        <f t="shared" si="0"/>
        <v>3.6</v>
      </c>
      <c r="M35"/>
    </row>
    <row r="36" spans="1:13" x14ac:dyDescent="0.25">
      <c r="A36" s="279" t="s">
        <v>5185</v>
      </c>
      <c r="B36" s="159">
        <v>14281.82</v>
      </c>
      <c r="C36" s="159">
        <f t="shared" si="0"/>
        <v>5.14</v>
      </c>
      <c r="M36"/>
    </row>
    <row r="37" spans="1:13" x14ac:dyDescent="0.25">
      <c r="A37" s="279" t="s">
        <v>5020</v>
      </c>
      <c r="B37" s="159">
        <v>12431.5</v>
      </c>
      <c r="C37" s="159">
        <f t="shared" si="0"/>
        <v>4.47</v>
      </c>
      <c r="M37"/>
    </row>
    <row r="38" spans="1:13" x14ac:dyDescent="0.25">
      <c r="A38" s="279" t="s">
        <v>4848</v>
      </c>
      <c r="B38" s="159">
        <v>15331.52</v>
      </c>
      <c r="C38" s="159">
        <f t="shared" si="0"/>
        <v>5.51</v>
      </c>
      <c r="M38"/>
    </row>
    <row r="39" spans="1:13" ht="30" x14ac:dyDescent="0.25">
      <c r="A39" s="279" t="s">
        <v>4849</v>
      </c>
      <c r="B39" s="159">
        <v>10679.810000000001</v>
      </c>
      <c r="C39" s="159">
        <f t="shared" si="0"/>
        <v>3.84</v>
      </c>
      <c r="M39"/>
    </row>
    <row r="40" spans="1:13" x14ac:dyDescent="0.25">
      <c r="A40" s="279" t="s">
        <v>5186</v>
      </c>
      <c r="B40" s="159">
        <v>15319.530000000002</v>
      </c>
      <c r="C40" s="159">
        <f t="shared" si="0"/>
        <v>5.51</v>
      </c>
      <c r="M40"/>
    </row>
    <row r="41" spans="1:13" ht="30" x14ac:dyDescent="0.25">
      <c r="A41" s="279" t="s">
        <v>5187</v>
      </c>
      <c r="B41" s="159">
        <v>8723.0300000000007</v>
      </c>
      <c r="C41" s="159">
        <f t="shared" si="0"/>
        <v>3.14</v>
      </c>
      <c r="M41"/>
    </row>
    <row r="42" spans="1:13" x14ac:dyDescent="0.25">
      <c r="A42" s="279" t="s">
        <v>5188</v>
      </c>
      <c r="B42" s="159">
        <v>8643.25</v>
      </c>
      <c r="C42" s="159">
        <f t="shared" si="0"/>
        <v>3.11</v>
      </c>
      <c r="M42"/>
    </row>
    <row r="43" spans="1:13" x14ac:dyDescent="0.25">
      <c r="A43" s="279" t="s">
        <v>5189</v>
      </c>
      <c r="B43" s="159">
        <v>12456.8</v>
      </c>
      <c r="C43" s="159">
        <f t="shared" si="0"/>
        <v>4.4800000000000004</v>
      </c>
      <c r="M43"/>
    </row>
    <row r="44" spans="1:13" x14ac:dyDescent="0.25">
      <c r="A44" s="279" t="s">
        <v>5677</v>
      </c>
      <c r="B44" s="159">
        <v>11856.949999999999</v>
      </c>
      <c r="C44" s="159">
        <f t="shared" si="0"/>
        <v>4.26</v>
      </c>
      <c r="M44"/>
    </row>
    <row r="45" spans="1:13" x14ac:dyDescent="0.25">
      <c r="A45" s="279" t="s">
        <v>5678</v>
      </c>
      <c r="B45" s="159">
        <v>12038.47</v>
      </c>
      <c r="C45" s="159">
        <f t="shared" si="0"/>
        <v>4.33</v>
      </c>
      <c r="M45"/>
    </row>
    <row r="46" spans="1:13" x14ac:dyDescent="0.25">
      <c r="A46" s="279" t="s">
        <v>5826</v>
      </c>
      <c r="B46" s="159">
        <v>12628.570000000002</v>
      </c>
      <c r="C46" s="159">
        <f t="shared" si="0"/>
        <v>4.54</v>
      </c>
      <c r="M46"/>
    </row>
    <row r="47" spans="1:13" x14ac:dyDescent="0.25">
      <c r="A47" s="279" t="s">
        <v>5190</v>
      </c>
      <c r="B47" s="159">
        <v>8816.9699999999993</v>
      </c>
      <c r="C47" s="159">
        <f t="shared" si="0"/>
        <v>3.17</v>
      </c>
      <c r="M47"/>
    </row>
    <row r="48" spans="1:13" x14ac:dyDescent="0.25">
      <c r="A48" s="279" t="s">
        <v>5191</v>
      </c>
      <c r="B48" s="159">
        <v>6878.2999999999993</v>
      </c>
      <c r="C48" s="159">
        <f t="shared" si="0"/>
        <v>2.4700000000000002</v>
      </c>
      <c r="M48"/>
    </row>
    <row r="49" spans="1:13" x14ac:dyDescent="0.25">
      <c r="A49" s="279" t="s">
        <v>5827</v>
      </c>
      <c r="B49" s="159">
        <v>14746.550000000001</v>
      </c>
      <c r="C49" s="159">
        <f t="shared" si="0"/>
        <v>5.3</v>
      </c>
      <c r="M49"/>
    </row>
    <row r="50" spans="1:13" x14ac:dyDescent="0.25">
      <c r="A50" s="279" t="s">
        <v>5679</v>
      </c>
      <c r="B50" s="159">
        <v>9613.61</v>
      </c>
      <c r="C50" s="159">
        <f t="shared" si="0"/>
        <v>3.46</v>
      </c>
      <c r="M50"/>
    </row>
    <row r="51" spans="1:13" x14ac:dyDescent="0.25">
      <c r="A51" s="279" t="s">
        <v>5828</v>
      </c>
      <c r="B51" s="159">
        <v>11398.7</v>
      </c>
      <c r="C51" s="159">
        <f t="shared" si="0"/>
        <v>4.0999999999999996</v>
      </c>
      <c r="M51"/>
    </row>
    <row r="52" spans="1:13" x14ac:dyDescent="0.25">
      <c r="A52" s="279" t="s">
        <v>5021</v>
      </c>
      <c r="B52" s="159">
        <v>11741.45</v>
      </c>
      <c r="C52" s="159">
        <f t="shared" si="0"/>
        <v>4.22</v>
      </c>
      <c r="M52"/>
    </row>
    <row r="53" spans="1:13" x14ac:dyDescent="0.25">
      <c r="A53" s="279" t="s">
        <v>5022</v>
      </c>
      <c r="B53" s="159">
        <v>9502.2800000000007</v>
      </c>
      <c r="C53" s="159">
        <f t="shared" si="0"/>
        <v>3.42</v>
      </c>
      <c r="M53"/>
    </row>
    <row r="54" spans="1:13" x14ac:dyDescent="0.25">
      <c r="A54" s="279" t="s">
        <v>5192</v>
      </c>
      <c r="B54" s="159">
        <v>9980.7799999999988</v>
      </c>
      <c r="C54" s="159">
        <f t="shared" si="0"/>
        <v>3.59</v>
      </c>
      <c r="M54"/>
    </row>
    <row r="55" spans="1:13" x14ac:dyDescent="0.25">
      <c r="A55" s="279" t="s">
        <v>5829</v>
      </c>
      <c r="B55" s="159">
        <v>13038.14</v>
      </c>
      <c r="C55" s="159">
        <f t="shared" si="0"/>
        <v>4.6900000000000004</v>
      </c>
      <c r="M55"/>
    </row>
    <row r="56" spans="1:13" x14ac:dyDescent="0.25">
      <c r="A56" s="279" t="s">
        <v>5680</v>
      </c>
      <c r="B56" s="159">
        <v>10978</v>
      </c>
      <c r="C56" s="159">
        <f t="shared" si="0"/>
        <v>3.95</v>
      </c>
      <c r="M56"/>
    </row>
    <row r="57" spans="1:13" x14ac:dyDescent="0.25">
      <c r="A57" s="279" t="s">
        <v>5193</v>
      </c>
      <c r="B57" s="159">
        <v>13098.960000000001</v>
      </c>
      <c r="C57" s="159">
        <f t="shared" si="0"/>
        <v>4.71</v>
      </c>
      <c r="M57"/>
    </row>
    <row r="58" spans="1:13" x14ac:dyDescent="0.25">
      <c r="A58" s="279" t="s">
        <v>5830</v>
      </c>
      <c r="B58" s="159">
        <v>4050.4599999999996</v>
      </c>
      <c r="C58" s="159">
        <f t="shared" si="0"/>
        <v>1.46</v>
      </c>
      <c r="M58"/>
    </row>
    <row r="59" spans="1:13" x14ac:dyDescent="0.25">
      <c r="A59" s="279" t="s">
        <v>5194</v>
      </c>
      <c r="B59" s="159">
        <v>14944.149999999998</v>
      </c>
      <c r="C59" s="159">
        <f t="shared" si="0"/>
        <v>5.38</v>
      </c>
      <c r="M59"/>
    </row>
    <row r="60" spans="1:13" ht="30" x14ac:dyDescent="0.25">
      <c r="A60" s="279" t="s">
        <v>5195</v>
      </c>
      <c r="B60" s="159">
        <v>12844.54</v>
      </c>
      <c r="C60" s="159">
        <f t="shared" si="0"/>
        <v>4.62</v>
      </c>
      <c r="M60"/>
    </row>
    <row r="61" spans="1:13" x14ac:dyDescent="0.25">
      <c r="A61" s="279" t="s">
        <v>5196</v>
      </c>
      <c r="B61" s="159">
        <v>8801.49</v>
      </c>
      <c r="C61" s="159">
        <f t="shared" si="0"/>
        <v>3.17</v>
      </c>
      <c r="M61"/>
    </row>
    <row r="62" spans="1:13" x14ac:dyDescent="0.25">
      <c r="A62" s="279" t="s">
        <v>5197</v>
      </c>
      <c r="B62" s="159">
        <v>12486.71</v>
      </c>
      <c r="C62" s="159">
        <f t="shared" si="0"/>
        <v>4.49</v>
      </c>
      <c r="M62"/>
    </row>
    <row r="63" spans="1:13" x14ac:dyDescent="0.25">
      <c r="A63" s="279" t="s">
        <v>5198</v>
      </c>
      <c r="B63" s="159">
        <v>14519.91</v>
      </c>
      <c r="C63" s="159">
        <f t="shared" si="0"/>
        <v>5.22</v>
      </c>
      <c r="M63"/>
    </row>
    <row r="64" spans="1:13" x14ac:dyDescent="0.25">
      <c r="A64" s="279" t="s">
        <v>5681</v>
      </c>
      <c r="B64" s="159">
        <v>15806.710000000001</v>
      </c>
      <c r="C64" s="159">
        <f t="shared" si="0"/>
        <v>5.69</v>
      </c>
      <c r="M64"/>
    </row>
    <row r="65" spans="1:13" x14ac:dyDescent="0.25">
      <c r="A65" s="279" t="s">
        <v>5831</v>
      </c>
      <c r="B65" s="159">
        <v>7282.23</v>
      </c>
      <c r="C65" s="159">
        <f t="shared" si="0"/>
        <v>2.62</v>
      </c>
      <c r="M65"/>
    </row>
    <row r="66" spans="1:13" x14ac:dyDescent="0.25">
      <c r="A66" s="279" t="s">
        <v>5023</v>
      </c>
      <c r="B66" s="159">
        <v>21297.97</v>
      </c>
      <c r="C66" s="159">
        <f t="shared" si="0"/>
        <v>7.66</v>
      </c>
      <c r="M66"/>
    </row>
    <row r="67" spans="1:13" x14ac:dyDescent="0.25">
      <c r="A67" s="279" t="s">
        <v>5199</v>
      </c>
      <c r="B67" s="159">
        <v>10940.23</v>
      </c>
      <c r="C67" s="159">
        <f t="shared" si="0"/>
        <v>3.94</v>
      </c>
      <c r="M67"/>
    </row>
    <row r="68" spans="1:13" ht="30" x14ac:dyDescent="0.25">
      <c r="A68" s="279" t="s">
        <v>5200</v>
      </c>
      <c r="B68" s="159">
        <v>8425.14</v>
      </c>
      <c r="C68" s="159">
        <f t="shared" si="0"/>
        <v>3.03</v>
      </c>
      <c r="M68"/>
    </row>
    <row r="69" spans="1:13" x14ac:dyDescent="0.25">
      <c r="A69" s="279" t="s">
        <v>5201</v>
      </c>
      <c r="B69" s="159">
        <v>16072.630000000001</v>
      </c>
      <c r="C69" s="159">
        <f t="shared" si="0"/>
        <v>5.78</v>
      </c>
      <c r="M69"/>
    </row>
    <row r="70" spans="1:13" ht="30" x14ac:dyDescent="0.25">
      <c r="A70" s="279" t="s">
        <v>4850</v>
      </c>
      <c r="B70" s="159">
        <v>16545.990000000002</v>
      </c>
      <c r="C70" s="159">
        <f t="shared" si="0"/>
        <v>5.95</v>
      </c>
      <c r="M70"/>
    </row>
    <row r="71" spans="1:13" x14ac:dyDescent="0.25">
      <c r="A71" s="279" t="s">
        <v>5202</v>
      </c>
      <c r="B71" s="159">
        <v>5819.95</v>
      </c>
      <c r="C71" s="159">
        <f t="shared" si="0"/>
        <v>2.09</v>
      </c>
      <c r="M71"/>
    </row>
    <row r="72" spans="1:13" x14ac:dyDescent="0.25">
      <c r="A72" s="279" t="s">
        <v>5203</v>
      </c>
      <c r="B72" s="159">
        <v>9279.67</v>
      </c>
      <c r="C72" s="159">
        <f t="shared" ref="C72:C135" si="1">ROUND(B72*$A$5,2)</f>
        <v>3.34</v>
      </c>
      <c r="M72"/>
    </row>
    <row r="73" spans="1:13" x14ac:dyDescent="0.25">
      <c r="A73" s="279" t="s">
        <v>5832</v>
      </c>
      <c r="B73" s="159">
        <v>7952.59</v>
      </c>
      <c r="C73" s="159">
        <f t="shared" si="1"/>
        <v>2.86</v>
      </c>
      <c r="M73"/>
    </row>
    <row r="74" spans="1:13" x14ac:dyDescent="0.25">
      <c r="A74" s="279" t="s">
        <v>5833</v>
      </c>
      <c r="B74" s="159">
        <v>15253.43</v>
      </c>
      <c r="C74" s="159">
        <f t="shared" si="1"/>
        <v>5.49</v>
      </c>
      <c r="M74"/>
    </row>
    <row r="75" spans="1:13" ht="30" x14ac:dyDescent="0.25">
      <c r="A75" s="279" t="s">
        <v>5834</v>
      </c>
      <c r="B75" s="159">
        <v>7722.9</v>
      </c>
      <c r="C75" s="159">
        <f t="shared" si="1"/>
        <v>2.78</v>
      </c>
      <c r="M75"/>
    </row>
    <row r="76" spans="1:13" x14ac:dyDescent="0.25">
      <c r="A76" s="279" t="s">
        <v>5835</v>
      </c>
      <c r="B76" s="159">
        <v>10004.93</v>
      </c>
      <c r="C76" s="159">
        <f t="shared" si="1"/>
        <v>3.6</v>
      </c>
      <c r="M76"/>
    </row>
    <row r="77" spans="1:13" x14ac:dyDescent="0.25">
      <c r="A77" s="279" t="s">
        <v>5204</v>
      </c>
      <c r="B77" s="159">
        <v>8042.9400000000005</v>
      </c>
      <c r="C77" s="159">
        <f t="shared" si="1"/>
        <v>2.89</v>
      </c>
      <c r="M77"/>
    </row>
    <row r="78" spans="1:13" x14ac:dyDescent="0.25">
      <c r="A78" s="279" t="s">
        <v>4851</v>
      </c>
      <c r="B78" s="159">
        <v>7129.7800000000007</v>
      </c>
      <c r="C78" s="159">
        <f t="shared" si="1"/>
        <v>2.56</v>
      </c>
      <c r="M78"/>
    </row>
    <row r="79" spans="1:13" x14ac:dyDescent="0.25">
      <c r="A79" s="279" t="s">
        <v>5205</v>
      </c>
      <c r="B79" s="159">
        <v>6506.6999999999989</v>
      </c>
      <c r="C79" s="159">
        <f t="shared" si="1"/>
        <v>2.34</v>
      </c>
      <c r="M79"/>
    </row>
    <row r="80" spans="1:13" x14ac:dyDescent="0.25">
      <c r="A80" s="279" t="s">
        <v>5206</v>
      </c>
      <c r="B80" s="159">
        <v>13324.68</v>
      </c>
      <c r="C80" s="159">
        <f t="shared" si="1"/>
        <v>4.79</v>
      </c>
      <c r="M80"/>
    </row>
    <row r="81" spans="1:13" x14ac:dyDescent="0.25">
      <c r="A81" s="279" t="s">
        <v>5836</v>
      </c>
      <c r="B81" s="159">
        <v>7499.2899999999991</v>
      </c>
      <c r="C81" s="159">
        <f t="shared" si="1"/>
        <v>2.7</v>
      </c>
      <c r="M81"/>
    </row>
    <row r="82" spans="1:13" x14ac:dyDescent="0.25">
      <c r="A82" s="279" t="s">
        <v>4852</v>
      </c>
      <c r="B82" s="159">
        <v>8053.4500000000007</v>
      </c>
      <c r="C82" s="159">
        <f t="shared" si="1"/>
        <v>2.9</v>
      </c>
      <c r="M82"/>
    </row>
    <row r="83" spans="1:13" x14ac:dyDescent="0.25">
      <c r="A83" s="279" t="s">
        <v>5682</v>
      </c>
      <c r="B83" s="159">
        <v>7664.7800000000007</v>
      </c>
      <c r="C83" s="159">
        <f t="shared" si="1"/>
        <v>2.76</v>
      </c>
      <c r="M83"/>
    </row>
    <row r="84" spans="1:13" x14ac:dyDescent="0.25">
      <c r="A84" s="279" t="s">
        <v>5207</v>
      </c>
      <c r="B84" s="159">
        <v>8029.66</v>
      </c>
      <c r="C84" s="159">
        <f t="shared" si="1"/>
        <v>2.89</v>
      </c>
      <c r="M84"/>
    </row>
    <row r="85" spans="1:13" x14ac:dyDescent="0.25">
      <c r="A85" s="279" t="s">
        <v>4853</v>
      </c>
      <c r="B85" s="159">
        <v>8530.07</v>
      </c>
      <c r="C85" s="159">
        <f t="shared" si="1"/>
        <v>3.07</v>
      </c>
      <c r="M85"/>
    </row>
    <row r="86" spans="1:13" x14ac:dyDescent="0.25">
      <c r="A86" s="279" t="s">
        <v>4854</v>
      </c>
      <c r="B86" s="159">
        <v>7165.3899999999994</v>
      </c>
      <c r="C86" s="159">
        <f t="shared" si="1"/>
        <v>2.58</v>
      </c>
      <c r="M86"/>
    </row>
    <row r="87" spans="1:13" x14ac:dyDescent="0.25">
      <c r="A87" s="279" t="s">
        <v>5208</v>
      </c>
      <c r="B87" s="159">
        <v>7141.3799999999992</v>
      </c>
      <c r="C87" s="159">
        <f t="shared" si="1"/>
        <v>2.57</v>
      </c>
      <c r="M87"/>
    </row>
    <row r="88" spans="1:13" ht="45" x14ac:dyDescent="0.25">
      <c r="A88" s="279" t="s">
        <v>5209</v>
      </c>
      <c r="B88" s="159">
        <v>19867.240000000002</v>
      </c>
      <c r="C88" s="159">
        <f t="shared" si="1"/>
        <v>7.15</v>
      </c>
      <c r="M88"/>
    </row>
    <row r="89" spans="1:13" x14ac:dyDescent="0.25">
      <c r="A89" s="279" t="s">
        <v>5210</v>
      </c>
      <c r="B89" s="159">
        <v>11862.3</v>
      </c>
      <c r="C89" s="159">
        <f t="shared" si="1"/>
        <v>4.2699999999999996</v>
      </c>
      <c r="M89"/>
    </row>
    <row r="90" spans="1:13" x14ac:dyDescent="0.25">
      <c r="A90" s="279" t="s">
        <v>5024</v>
      </c>
      <c r="B90" s="159">
        <v>13284.650000000001</v>
      </c>
      <c r="C90" s="159">
        <f t="shared" si="1"/>
        <v>4.78</v>
      </c>
      <c r="M90"/>
    </row>
    <row r="91" spans="1:13" x14ac:dyDescent="0.25">
      <c r="A91" s="279" t="s">
        <v>5211</v>
      </c>
      <c r="B91" s="159">
        <v>12679.82</v>
      </c>
      <c r="C91" s="159">
        <f t="shared" si="1"/>
        <v>4.5599999999999996</v>
      </c>
      <c r="M91"/>
    </row>
    <row r="92" spans="1:13" ht="30" x14ac:dyDescent="0.25">
      <c r="A92" s="279" t="s">
        <v>5212</v>
      </c>
      <c r="B92" s="159">
        <v>12903.279999999999</v>
      </c>
      <c r="C92" s="159">
        <f t="shared" si="1"/>
        <v>4.6399999999999997</v>
      </c>
      <c r="M92"/>
    </row>
    <row r="93" spans="1:13" x14ac:dyDescent="0.25">
      <c r="A93" s="279" t="s">
        <v>5837</v>
      </c>
      <c r="B93" s="159">
        <v>15897.970000000001</v>
      </c>
      <c r="C93" s="159">
        <f t="shared" si="1"/>
        <v>5.72</v>
      </c>
      <c r="M93"/>
    </row>
    <row r="94" spans="1:13" ht="30" x14ac:dyDescent="0.25">
      <c r="A94" s="279" t="s">
        <v>5213</v>
      </c>
      <c r="B94" s="159">
        <v>35909.279999999999</v>
      </c>
      <c r="C94" s="159">
        <f t="shared" si="1"/>
        <v>12.92</v>
      </c>
      <c r="M94"/>
    </row>
    <row r="95" spans="1:13" ht="30" x14ac:dyDescent="0.25">
      <c r="A95" s="279" t="s">
        <v>5683</v>
      </c>
      <c r="B95" s="159">
        <v>7544.2100000000009</v>
      </c>
      <c r="C95" s="159">
        <f t="shared" si="1"/>
        <v>2.71</v>
      </c>
      <c r="M95"/>
    </row>
    <row r="96" spans="1:13" x14ac:dyDescent="0.25">
      <c r="A96" s="279" t="s">
        <v>5214</v>
      </c>
      <c r="B96" s="159">
        <v>6833.65</v>
      </c>
      <c r="C96" s="159">
        <f t="shared" si="1"/>
        <v>2.46</v>
      </c>
      <c r="M96"/>
    </row>
    <row r="97" spans="1:13" x14ac:dyDescent="0.25">
      <c r="A97" s="279" t="s">
        <v>5025</v>
      </c>
      <c r="B97" s="159">
        <v>14577.509999999998</v>
      </c>
      <c r="C97" s="159">
        <f t="shared" si="1"/>
        <v>5.24</v>
      </c>
      <c r="M97"/>
    </row>
    <row r="98" spans="1:13" x14ac:dyDescent="0.25">
      <c r="A98" s="279" t="s">
        <v>5838</v>
      </c>
      <c r="B98" s="159">
        <v>13621.029999999999</v>
      </c>
      <c r="C98" s="159">
        <f t="shared" si="1"/>
        <v>4.9000000000000004</v>
      </c>
      <c r="M98"/>
    </row>
    <row r="99" spans="1:13" x14ac:dyDescent="0.25">
      <c r="A99" s="279" t="s">
        <v>5684</v>
      </c>
      <c r="B99" s="159">
        <v>11685.07</v>
      </c>
      <c r="C99" s="159">
        <f t="shared" si="1"/>
        <v>4.2</v>
      </c>
      <c r="M99"/>
    </row>
    <row r="100" spans="1:13" ht="30" x14ac:dyDescent="0.25">
      <c r="A100" s="279" t="s">
        <v>5839</v>
      </c>
      <c r="B100" s="159">
        <v>7567.94</v>
      </c>
      <c r="C100" s="159">
        <f t="shared" si="1"/>
        <v>2.72</v>
      </c>
      <c r="M100"/>
    </row>
    <row r="101" spans="1:13" x14ac:dyDescent="0.25">
      <c r="A101" s="279" t="s">
        <v>5215</v>
      </c>
      <c r="B101" s="159">
        <v>6743.95</v>
      </c>
      <c r="C101" s="159">
        <f t="shared" si="1"/>
        <v>2.4300000000000002</v>
      </c>
      <c r="M101"/>
    </row>
    <row r="102" spans="1:13" x14ac:dyDescent="0.25">
      <c r="A102" s="279" t="s">
        <v>5216</v>
      </c>
      <c r="B102" s="159">
        <v>18363.59</v>
      </c>
      <c r="C102" s="159">
        <f t="shared" si="1"/>
        <v>6.61</v>
      </c>
      <c r="M102"/>
    </row>
    <row r="103" spans="1:13" x14ac:dyDescent="0.25">
      <c r="A103" s="279" t="s">
        <v>5217</v>
      </c>
      <c r="B103" s="159">
        <v>19047.61</v>
      </c>
      <c r="C103" s="159">
        <f t="shared" si="1"/>
        <v>6.85</v>
      </c>
      <c r="M103"/>
    </row>
    <row r="104" spans="1:13" ht="30" x14ac:dyDescent="0.25">
      <c r="A104" s="279" t="s">
        <v>4855</v>
      </c>
      <c r="B104" s="159">
        <v>10812.09</v>
      </c>
      <c r="C104" s="159">
        <f t="shared" si="1"/>
        <v>3.89</v>
      </c>
      <c r="M104"/>
    </row>
    <row r="105" spans="1:13" x14ac:dyDescent="0.25">
      <c r="A105" s="279" t="s">
        <v>5026</v>
      </c>
      <c r="B105" s="159">
        <v>7984.5300000000007</v>
      </c>
      <c r="C105" s="159">
        <f t="shared" si="1"/>
        <v>2.87</v>
      </c>
      <c r="M105"/>
    </row>
    <row r="106" spans="1:13" x14ac:dyDescent="0.25">
      <c r="A106" s="279" t="s">
        <v>4856</v>
      </c>
      <c r="B106" s="159">
        <v>16296.9</v>
      </c>
      <c r="C106" s="159">
        <f t="shared" si="1"/>
        <v>5.86</v>
      </c>
      <c r="M106"/>
    </row>
    <row r="107" spans="1:13" x14ac:dyDescent="0.25">
      <c r="A107" s="279" t="s">
        <v>5685</v>
      </c>
      <c r="B107" s="159">
        <v>15078.149999999998</v>
      </c>
      <c r="C107" s="159">
        <f t="shared" si="1"/>
        <v>5.42</v>
      </c>
      <c r="M107"/>
    </row>
    <row r="108" spans="1:13" x14ac:dyDescent="0.25">
      <c r="A108" s="279" t="s">
        <v>4857</v>
      </c>
      <c r="B108" s="159">
        <v>11293.06</v>
      </c>
      <c r="C108" s="159">
        <f t="shared" si="1"/>
        <v>4.0599999999999996</v>
      </c>
      <c r="M108"/>
    </row>
    <row r="109" spans="1:13" x14ac:dyDescent="0.25">
      <c r="A109" s="279" t="s">
        <v>5027</v>
      </c>
      <c r="B109" s="159">
        <v>13954.029999999999</v>
      </c>
      <c r="C109" s="159">
        <f t="shared" si="1"/>
        <v>5.0199999999999996</v>
      </c>
      <c r="M109"/>
    </row>
    <row r="110" spans="1:13" x14ac:dyDescent="0.25">
      <c r="A110" s="279" t="s">
        <v>5218</v>
      </c>
      <c r="B110" s="159">
        <v>9879.75</v>
      </c>
      <c r="C110" s="159">
        <f t="shared" si="1"/>
        <v>3.55</v>
      </c>
      <c r="M110"/>
    </row>
    <row r="111" spans="1:13" x14ac:dyDescent="0.25">
      <c r="A111" s="279" t="s">
        <v>5219</v>
      </c>
      <c r="B111" s="159">
        <v>15308.579999999998</v>
      </c>
      <c r="C111" s="159">
        <f t="shared" si="1"/>
        <v>5.51</v>
      </c>
      <c r="M111"/>
    </row>
    <row r="112" spans="1:13" ht="30" x14ac:dyDescent="0.25">
      <c r="A112" s="279" t="s">
        <v>5686</v>
      </c>
      <c r="B112" s="159">
        <v>12945.580000000002</v>
      </c>
      <c r="C112" s="159">
        <f t="shared" si="1"/>
        <v>4.66</v>
      </c>
      <c r="M112"/>
    </row>
    <row r="113" spans="1:13" x14ac:dyDescent="0.25">
      <c r="A113" s="279" t="s">
        <v>5220</v>
      </c>
      <c r="B113" s="159">
        <v>6607.5</v>
      </c>
      <c r="C113" s="159">
        <f t="shared" si="1"/>
        <v>2.38</v>
      </c>
      <c r="M113"/>
    </row>
    <row r="114" spans="1:13" x14ac:dyDescent="0.25">
      <c r="A114" s="279" t="s">
        <v>5840</v>
      </c>
      <c r="B114" s="159">
        <v>13809.150000000001</v>
      </c>
      <c r="C114" s="159">
        <f t="shared" si="1"/>
        <v>4.97</v>
      </c>
      <c r="M114"/>
    </row>
    <row r="115" spans="1:13" x14ac:dyDescent="0.25">
      <c r="A115" s="279" t="s">
        <v>5221</v>
      </c>
      <c r="B115" s="159">
        <v>10397.58</v>
      </c>
      <c r="C115" s="159">
        <f t="shared" si="1"/>
        <v>3.74</v>
      </c>
      <c r="M115"/>
    </row>
    <row r="116" spans="1:13" x14ac:dyDescent="0.25">
      <c r="A116" s="279" t="s">
        <v>5222</v>
      </c>
      <c r="B116" s="159">
        <v>7719.27</v>
      </c>
      <c r="C116" s="159">
        <f t="shared" si="1"/>
        <v>2.78</v>
      </c>
      <c r="M116"/>
    </row>
    <row r="117" spans="1:13" x14ac:dyDescent="0.25">
      <c r="A117" s="279" t="s">
        <v>5841</v>
      </c>
      <c r="B117" s="159">
        <v>9928.66</v>
      </c>
      <c r="C117" s="159">
        <f t="shared" si="1"/>
        <v>3.57</v>
      </c>
      <c r="M117"/>
    </row>
    <row r="118" spans="1:13" x14ac:dyDescent="0.25">
      <c r="A118" s="279" t="s">
        <v>5223</v>
      </c>
      <c r="B118" s="159">
        <v>14503.550000000003</v>
      </c>
      <c r="C118" s="159">
        <f t="shared" si="1"/>
        <v>5.22</v>
      </c>
      <c r="M118"/>
    </row>
    <row r="119" spans="1:13" x14ac:dyDescent="0.25">
      <c r="A119" s="279" t="s">
        <v>5687</v>
      </c>
      <c r="B119" s="159">
        <v>7944.5</v>
      </c>
      <c r="C119" s="159">
        <f t="shared" si="1"/>
        <v>2.86</v>
      </c>
      <c r="M119"/>
    </row>
    <row r="120" spans="1:13" x14ac:dyDescent="0.25">
      <c r="A120" s="279" t="s">
        <v>5688</v>
      </c>
      <c r="B120" s="159">
        <v>8446.380000000001</v>
      </c>
      <c r="C120" s="159">
        <f t="shared" si="1"/>
        <v>3.04</v>
      </c>
      <c r="M120"/>
    </row>
    <row r="121" spans="1:13" x14ac:dyDescent="0.25">
      <c r="A121" s="279" t="s">
        <v>4858</v>
      </c>
      <c r="B121" s="159">
        <v>5283.02</v>
      </c>
      <c r="C121" s="159">
        <f t="shared" si="1"/>
        <v>1.9</v>
      </c>
      <c r="M121"/>
    </row>
    <row r="122" spans="1:13" x14ac:dyDescent="0.25">
      <c r="A122" s="279" t="s">
        <v>5842</v>
      </c>
      <c r="B122" s="159">
        <v>11178.4</v>
      </c>
      <c r="C122" s="159">
        <f t="shared" si="1"/>
        <v>4.0199999999999996</v>
      </c>
      <c r="M122"/>
    </row>
    <row r="123" spans="1:13" x14ac:dyDescent="0.25">
      <c r="A123" s="279" t="s">
        <v>5224</v>
      </c>
      <c r="B123" s="159">
        <v>10680.29</v>
      </c>
      <c r="C123" s="159">
        <f t="shared" si="1"/>
        <v>3.84</v>
      </c>
      <c r="M123"/>
    </row>
    <row r="124" spans="1:13" x14ac:dyDescent="0.25">
      <c r="A124" s="279" t="s">
        <v>5225</v>
      </c>
      <c r="B124" s="159">
        <v>6102.34</v>
      </c>
      <c r="C124" s="159">
        <f t="shared" si="1"/>
        <v>2.19</v>
      </c>
      <c r="M124"/>
    </row>
    <row r="125" spans="1:13" x14ac:dyDescent="0.25">
      <c r="A125" s="279" t="s">
        <v>5226</v>
      </c>
      <c r="B125" s="159">
        <v>13186.09</v>
      </c>
      <c r="C125" s="159">
        <f t="shared" si="1"/>
        <v>4.74</v>
      </c>
      <c r="M125"/>
    </row>
    <row r="126" spans="1:13" x14ac:dyDescent="0.25">
      <c r="A126" s="279" t="s">
        <v>5227</v>
      </c>
      <c r="B126" s="159">
        <v>17678.32</v>
      </c>
      <c r="C126" s="159">
        <f t="shared" si="1"/>
        <v>6.36</v>
      </c>
      <c r="M126"/>
    </row>
    <row r="127" spans="1:13" x14ac:dyDescent="0.25">
      <c r="A127" s="279" t="s">
        <v>5228</v>
      </c>
      <c r="B127" s="159">
        <v>5407.71</v>
      </c>
      <c r="C127" s="159">
        <f t="shared" si="1"/>
        <v>1.95</v>
      </c>
      <c r="M127"/>
    </row>
    <row r="128" spans="1:13" x14ac:dyDescent="0.25">
      <c r="A128" s="279" t="s">
        <v>5843</v>
      </c>
      <c r="B128" s="159">
        <v>9158.4500000000007</v>
      </c>
      <c r="C128" s="159">
        <f t="shared" si="1"/>
        <v>3.29</v>
      </c>
      <c r="M128"/>
    </row>
    <row r="129" spans="1:13" x14ac:dyDescent="0.25">
      <c r="A129" s="279" t="s">
        <v>5229</v>
      </c>
      <c r="B129" s="159">
        <v>7319.1299999999992</v>
      </c>
      <c r="C129" s="159">
        <f t="shared" si="1"/>
        <v>2.63</v>
      </c>
      <c r="M129"/>
    </row>
    <row r="130" spans="1:13" x14ac:dyDescent="0.25">
      <c r="A130" s="279" t="s">
        <v>5844</v>
      </c>
      <c r="B130" s="159">
        <v>11706.07</v>
      </c>
      <c r="C130" s="159">
        <f t="shared" si="1"/>
        <v>4.21</v>
      </c>
      <c r="M130"/>
    </row>
    <row r="131" spans="1:13" x14ac:dyDescent="0.25">
      <c r="A131" s="279" t="s">
        <v>5230</v>
      </c>
      <c r="B131" s="159">
        <v>12671.240000000002</v>
      </c>
      <c r="C131" s="159">
        <f t="shared" si="1"/>
        <v>4.5599999999999996</v>
      </c>
      <c r="M131"/>
    </row>
    <row r="132" spans="1:13" ht="30" x14ac:dyDescent="0.25">
      <c r="A132" s="279" t="s">
        <v>5689</v>
      </c>
      <c r="B132" s="159">
        <v>10335.19</v>
      </c>
      <c r="C132" s="159">
        <f t="shared" si="1"/>
        <v>3.72</v>
      </c>
      <c r="M132"/>
    </row>
    <row r="133" spans="1:13" x14ac:dyDescent="0.25">
      <c r="A133" s="279" t="s">
        <v>5845</v>
      </c>
      <c r="B133" s="159">
        <v>10222.36</v>
      </c>
      <c r="C133" s="159">
        <f t="shared" si="1"/>
        <v>3.68</v>
      </c>
      <c r="M133"/>
    </row>
    <row r="134" spans="1:13" x14ac:dyDescent="0.25">
      <c r="A134" s="279" t="s">
        <v>5846</v>
      </c>
      <c r="B134" s="159">
        <v>12821.649999999998</v>
      </c>
      <c r="C134" s="159">
        <f t="shared" si="1"/>
        <v>4.6100000000000003</v>
      </c>
      <c r="M134"/>
    </row>
    <row r="135" spans="1:13" x14ac:dyDescent="0.25">
      <c r="A135" s="279" t="s">
        <v>5690</v>
      </c>
      <c r="B135" s="159">
        <v>12718.310000000001</v>
      </c>
      <c r="C135" s="159">
        <f t="shared" si="1"/>
        <v>4.57</v>
      </c>
      <c r="M135"/>
    </row>
    <row r="136" spans="1:13" x14ac:dyDescent="0.25">
      <c r="A136" s="279" t="s">
        <v>5847</v>
      </c>
      <c r="B136" s="159">
        <v>14732.779999999999</v>
      </c>
      <c r="C136" s="159">
        <f t="shared" ref="C136:C199" si="2">ROUND(B136*$A$5,2)</f>
        <v>5.3</v>
      </c>
      <c r="M136"/>
    </row>
    <row r="137" spans="1:13" x14ac:dyDescent="0.25">
      <c r="A137" s="279" t="s">
        <v>5231</v>
      </c>
      <c r="B137" s="159">
        <v>11322.300000000001</v>
      </c>
      <c r="C137" s="159">
        <f t="shared" si="2"/>
        <v>4.07</v>
      </c>
      <c r="M137"/>
    </row>
    <row r="138" spans="1:13" x14ac:dyDescent="0.25">
      <c r="A138" s="279" t="s">
        <v>5232</v>
      </c>
      <c r="B138" s="159">
        <v>15822.95</v>
      </c>
      <c r="C138" s="159">
        <f t="shared" si="2"/>
        <v>5.69</v>
      </c>
      <c r="M138"/>
    </row>
    <row r="139" spans="1:13" x14ac:dyDescent="0.25">
      <c r="A139" s="279" t="s">
        <v>5233</v>
      </c>
      <c r="B139" s="159">
        <v>11123.4</v>
      </c>
      <c r="C139" s="159">
        <f t="shared" si="2"/>
        <v>4</v>
      </c>
      <c r="M139"/>
    </row>
    <row r="140" spans="1:13" x14ac:dyDescent="0.25">
      <c r="A140" s="279" t="s">
        <v>5234</v>
      </c>
      <c r="B140" s="159">
        <v>12151.41</v>
      </c>
      <c r="C140" s="159">
        <f t="shared" si="2"/>
        <v>4.37</v>
      </c>
      <c r="M140"/>
    </row>
    <row r="141" spans="1:13" ht="30" x14ac:dyDescent="0.25">
      <c r="A141" s="279" t="s">
        <v>4859</v>
      </c>
      <c r="B141" s="159">
        <v>18212.5</v>
      </c>
      <c r="C141" s="159">
        <f t="shared" si="2"/>
        <v>6.55</v>
      </c>
      <c r="M141"/>
    </row>
    <row r="142" spans="1:13" x14ac:dyDescent="0.25">
      <c r="A142" s="279" t="s">
        <v>5028</v>
      </c>
      <c r="B142" s="159">
        <v>10143.82</v>
      </c>
      <c r="C142" s="159">
        <f t="shared" si="2"/>
        <v>3.65</v>
      </c>
      <c r="M142"/>
    </row>
    <row r="143" spans="1:13" ht="30" x14ac:dyDescent="0.25">
      <c r="A143" s="279" t="s">
        <v>4860</v>
      </c>
      <c r="B143" s="159">
        <v>12973.27</v>
      </c>
      <c r="C143" s="159">
        <f t="shared" si="2"/>
        <v>4.67</v>
      </c>
      <c r="M143"/>
    </row>
    <row r="144" spans="1:13" x14ac:dyDescent="0.25">
      <c r="A144" s="279" t="s">
        <v>5235</v>
      </c>
      <c r="B144" s="159">
        <v>19411.150000000001</v>
      </c>
      <c r="C144" s="159">
        <f t="shared" si="2"/>
        <v>6.98</v>
      </c>
      <c r="M144"/>
    </row>
    <row r="145" spans="1:13" x14ac:dyDescent="0.25">
      <c r="A145" s="279" t="s">
        <v>5029</v>
      </c>
      <c r="B145" s="159">
        <v>10147.64</v>
      </c>
      <c r="C145" s="159">
        <f t="shared" si="2"/>
        <v>3.65</v>
      </c>
      <c r="M145"/>
    </row>
    <row r="146" spans="1:13" x14ac:dyDescent="0.25">
      <c r="A146" s="279" t="s">
        <v>4861</v>
      </c>
      <c r="B146" s="159">
        <v>4770.3799999999992</v>
      </c>
      <c r="C146" s="159">
        <f t="shared" si="2"/>
        <v>1.72</v>
      </c>
      <c r="M146"/>
    </row>
    <row r="147" spans="1:13" x14ac:dyDescent="0.25">
      <c r="A147" s="279" t="s">
        <v>4862</v>
      </c>
      <c r="B147" s="159">
        <v>10458.619999999999</v>
      </c>
      <c r="C147" s="159">
        <f t="shared" si="2"/>
        <v>3.76</v>
      </c>
      <c r="M147"/>
    </row>
    <row r="148" spans="1:13" x14ac:dyDescent="0.25">
      <c r="A148" s="279" t="s">
        <v>5236</v>
      </c>
      <c r="B148" s="159">
        <v>9864.2099999999991</v>
      </c>
      <c r="C148" s="159">
        <f t="shared" si="2"/>
        <v>3.55</v>
      </c>
      <c r="M148"/>
    </row>
    <row r="149" spans="1:13" x14ac:dyDescent="0.25">
      <c r="A149" s="279" t="s">
        <v>5237</v>
      </c>
      <c r="B149" s="159">
        <v>13970.239999999998</v>
      </c>
      <c r="C149" s="159">
        <f t="shared" si="2"/>
        <v>5.03</v>
      </c>
      <c r="M149"/>
    </row>
    <row r="150" spans="1:13" x14ac:dyDescent="0.25">
      <c r="A150" s="279" t="s">
        <v>4863</v>
      </c>
      <c r="B150" s="159">
        <v>10930.74</v>
      </c>
      <c r="C150" s="159">
        <f t="shared" si="2"/>
        <v>3.93</v>
      </c>
      <c r="M150"/>
    </row>
    <row r="151" spans="1:13" x14ac:dyDescent="0.25">
      <c r="A151" s="279" t="s">
        <v>4864</v>
      </c>
      <c r="B151" s="159">
        <v>10162.24</v>
      </c>
      <c r="C151" s="159">
        <f t="shared" si="2"/>
        <v>3.66</v>
      </c>
      <c r="M151"/>
    </row>
    <row r="152" spans="1:13" ht="30" x14ac:dyDescent="0.25">
      <c r="A152" s="279" t="s">
        <v>4865</v>
      </c>
      <c r="B152" s="159">
        <v>14450.5</v>
      </c>
      <c r="C152" s="159">
        <f t="shared" si="2"/>
        <v>5.2</v>
      </c>
      <c r="M152"/>
    </row>
    <row r="153" spans="1:13" x14ac:dyDescent="0.25">
      <c r="A153" s="279" t="s">
        <v>4866</v>
      </c>
      <c r="B153" s="159">
        <v>10938.1</v>
      </c>
      <c r="C153" s="159">
        <f t="shared" si="2"/>
        <v>3.93</v>
      </c>
      <c r="M153"/>
    </row>
    <row r="154" spans="1:13" x14ac:dyDescent="0.25">
      <c r="A154" s="279" t="s">
        <v>5238</v>
      </c>
      <c r="B154" s="159">
        <v>11660.7</v>
      </c>
      <c r="C154" s="159">
        <f t="shared" si="2"/>
        <v>4.1900000000000004</v>
      </c>
      <c r="M154"/>
    </row>
    <row r="155" spans="1:13" x14ac:dyDescent="0.25">
      <c r="A155" s="279" t="s">
        <v>5030</v>
      </c>
      <c r="B155" s="159">
        <v>20975.170000000002</v>
      </c>
      <c r="C155" s="159">
        <f t="shared" si="2"/>
        <v>7.54</v>
      </c>
      <c r="M155"/>
    </row>
    <row r="156" spans="1:13" x14ac:dyDescent="0.25">
      <c r="A156" s="279" t="s">
        <v>5031</v>
      </c>
      <c r="B156" s="159">
        <v>10282.89</v>
      </c>
      <c r="C156" s="159">
        <f t="shared" si="2"/>
        <v>3.7</v>
      </c>
      <c r="M156"/>
    </row>
    <row r="157" spans="1:13" x14ac:dyDescent="0.25">
      <c r="A157" s="279" t="s">
        <v>5848</v>
      </c>
      <c r="B157" s="159">
        <v>7924.2099999999991</v>
      </c>
      <c r="C157" s="159">
        <f t="shared" si="2"/>
        <v>2.85</v>
      </c>
      <c r="M157"/>
    </row>
    <row r="158" spans="1:13" x14ac:dyDescent="0.25">
      <c r="A158" s="279" t="s">
        <v>5239</v>
      </c>
      <c r="B158" s="159">
        <v>7942.05</v>
      </c>
      <c r="C158" s="159">
        <f t="shared" si="2"/>
        <v>2.86</v>
      </c>
      <c r="M158"/>
    </row>
    <row r="159" spans="1:13" x14ac:dyDescent="0.25">
      <c r="A159" s="279" t="s">
        <v>5240</v>
      </c>
      <c r="B159" s="159">
        <v>12156.51</v>
      </c>
      <c r="C159" s="159">
        <f t="shared" si="2"/>
        <v>4.37</v>
      </c>
      <c r="M159"/>
    </row>
    <row r="160" spans="1:13" x14ac:dyDescent="0.25">
      <c r="A160" s="279" t="s">
        <v>5849</v>
      </c>
      <c r="B160" s="159">
        <v>19589.099999999999</v>
      </c>
      <c r="C160" s="159">
        <f t="shared" si="2"/>
        <v>7.05</v>
      </c>
      <c r="M160"/>
    </row>
    <row r="161" spans="1:13" x14ac:dyDescent="0.25">
      <c r="A161" s="279" t="s">
        <v>5032</v>
      </c>
      <c r="B161" s="159">
        <v>7732.57</v>
      </c>
      <c r="C161" s="159">
        <f t="shared" si="2"/>
        <v>2.78</v>
      </c>
      <c r="M161"/>
    </row>
    <row r="162" spans="1:13" x14ac:dyDescent="0.25">
      <c r="A162" s="279" t="s">
        <v>5241</v>
      </c>
      <c r="B162" s="159">
        <v>10863.36</v>
      </c>
      <c r="C162" s="159">
        <f t="shared" si="2"/>
        <v>3.91</v>
      </c>
      <c r="M162"/>
    </row>
    <row r="163" spans="1:13" x14ac:dyDescent="0.25">
      <c r="A163" s="279" t="s">
        <v>5850</v>
      </c>
      <c r="B163" s="159">
        <v>8918.42</v>
      </c>
      <c r="C163" s="159">
        <f t="shared" si="2"/>
        <v>3.21</v>
      </c>
      <c r="M163"/>
    </row>
    <row r="164" spans="1:13" x14ac:dyDescent="0.25">
      <c r="A164" s="279" t="s">
        <v>5691</v>
      </c>
      <c r="B164" s="159">
        <v>11969.68</v>
      </c>
      <c r="C164" s="159">
        <f t="shared" si="2"/>
        <v>4.3099999999999996</v>
      </c>
      <c r="M164"/>
    </row>
    <row r="165" spans="1:13" ht="30" x14ac:dyDescent="0.25">
      <c r="A165" s="279" t="s">
        <v>4867</v>
      </c>
      <c r="B165" s="159">
        <v>8984.6</v>
      </c>
      <c r="C165" s="159">
        <f t="shared" si="2"/>
        <v>3.23</v>
      </c>
      <c r="M165"/>
    </row>
    <row r="166" spans="1:13" x14ac:dyDescent="0.25">
      <c r="A166" s="279" t="s">
        <v>5242</v>
      </c>
      <c r="B166" s="159">
        <v>9822.26</v>
      </c>
      <c r="C166" s="159">
        <f t="shared" si="2"/>
        <v>3.53</v>
      </c>
      <c r="M166"/>
    </row>
    <row r="167" spans="1:13" x14ac:dyDescent="0.25">
      <c r="A167" s="279" t="s">
        <v>5243</v>
      </c>
      <c r="B167" s="159">
        <v>7321.98</v>
      </c>
      <c r="C167" s="159">
        <f t="shared" si="2"/>
        <v>2.63</v>
      </c>
      <c r="M167"/>
    </row>
    <row r="168" spans="1:13" ht="30" x14ac:dyDescent="0.25">
      <c r="A168" s="279" t="s">
        <v>5692</v>
      </c>
      <c r="B168" s="159">
        <v>13505.23</v>
      </c>
      <c r="C168" s="159">
        <f t="shared" si="2"/>
        <v>4.8600000000000003</v>
      </c>
      <c r="M168"/>
    </row>
    <row r="169" spans="1:13" x14ac:dyDescent="0.25">
      <c r="A169" s="279" t="s">
        <v>5244</v>
      </c>
      <c r="B169" s="159">
        <v>22152.35</v>
      </c>
      <c r="C169" s="159">
        <f t="shared" si="2"/>
        <v>7.97</v>
      </c>
      <c r="M169"/>
    </row>
    <row r="170" spans="1:13" x14ac:dyDescent="0.25">
      <c r="A170" s="279" t="s">
        <v>5851</v>
      </c>
      <c r="B170" s="159">
        <v>13401.670000000002</v>
      </c>
      <c r="C170" s="159">
        <f t="shared" si="2"/>
        <v>4.82</v>
      </c>
      <c r="M170"/>
    </row>
    <row r="171" spans="1:13" ht="30" x14ac:dyDescent="0.25">
      <c r="A171" s="279" t="s">
        <v>4868</v>
      </c>
      <c r="B171" s="159">
        <v>12715.83</v>
      </c>
      <c r="C171" s="159">
        <f t="shared" si="2"/>
        <v>4.57</v>
      </c>
      <c r="M171"/>
    </row>
    <row r="172" spans="1:13" x14ac:dyDescent="0.25">
      <c r="A172" s="279" t="s">
        <v>5245</v>
      </c>
      <c r="B172" s="159">
        <v>14411.93</v>
      </c>
      <c r="C172" s="159">
        <f t="shared" si="2"/>
        <v>5.18</v>
      </c>
      <c r="M172"/>
    </row>
    <row r="173" spans="1:13" x14ac:dyDescent="0.25">
      <c r="A173" s="279" t="s">
        <v>5246</v>
      </c>
      <c r="B173" s="159">
        <v>13267.039999999999</v>
      </c>
      <c r="C173" s="159">
        <f t="shared" si="2"/>
        <v>4.7699999999999996</v>
      </c>
      <c r="M173"/>
    </row>
    <row r="174" spans="1:13" x14ac:dyDescent="0.25">
      <c r="A174" s="279" t="s">
        <v>5247</v>
      </c>
      <c r="B174" s="159">
        <v>17963.32</v>
      </c>
      <c r="C174" s="159">
        <f t="shared" si="2"/>
        <v>6.46</v>
      </c>
      <c r="M174"/>
    </row>
    <row r="175" spans="1:13" x14ac:dyDescent="0.25">
      <c r="A175" s="279" t="s">
        <v>5852</v>
      </c>
      <c r="B175" s="159">
        <v>9540.75</v>
      </c>
      <c r="C175" s="159">
        <f t="shared" si="2"/>
        <v>3.43</v>
      </c>
      <c r="M175"/>
    </row>
    <row r="176" spans="1:13" x14ac:dyDescent="0.25">
      <c r="A176" s="279" t="s">
        <v>5693</v>
      </c>
      <c r="B176" s="159">
        <v>8541.5</v>
      </c>
      <c r="C176" s="159">
        <f t="shared" si="2"/>
        <v>3.07</v>
      </c>
      <c r="M176"/>
    </row>
    <row r="177" spans="1:13" x14ac:dyDescent="0.25">
      <c r="A177" s="279" t="s">
        <v>5248</v>
      </c>
      <c r="B177" s="159">
        <v>11756.63</v>
      </c>
      <c r="C177" s="159">
        <f t="shared" si="2"/>
        <v>4.2300000000000004</v>
      </c>
      <c r="M177"/>
    </row>
    <row r="178" spans="1:13" x14ac:dyDescent="0.25">
      <c r="A178" s="279" t="s">
        <v>5249</v>
      </c>
      <c r="B178" s="159">
        <v>14472.71</v>
      </c>
      <c r="C178" s="159">
        <f t="shared" si="2"/>
        <v>5.21</v>
      </c>
      <c r="M178"/>
    </row>
    <row r="179" spans="1:13" x14ac:dyDescent="0.25">
      <c r="A179" s="279" t="s">
        <v>5250</v>
      </c>
      <c r="B179" s="159">
        <v>15539.89</v>
      </c>
      <c r="C179" s="159">
        <f t="shared" si="2"/>
        <v>5.59</v>
      </c>
      <c r="M179"/>
    </row>
    <row r="180" spans="1:13" x14ac:dyDescent="0.25">
      <c r="A180" s="279" t="s">
        <v>4869</v>
      </c>
      <c r="B180" s="159">
        <v>7822.1900000000005</v>
      </c>
      <c r="C180" s="159">
        <f t="shared" si="2"/>
        <v>2.81</v>
      </c>
      <c r="M180"/>
    </row>
    <row r="181" spans="1:13" x14ac:dyDescent="0.25">
      <c r="A181" s="279" t="s">
        <v>5853</v>
      </c>
      <c r="B181" s="159">
        <v>9807.5300000000007</v>
      </c>
      <c r="C181" s="159">
        <f t="shared" si="2"/>
        <v>3.53</v>
      </c>
      <c r="M181"/>
    </row>
    <row r="182" spans="1:13" x14ac:dyDescent="0.25">
      <c r="A182" s="279" t="s">
        <v>4870</v>
      </c>
      <c r="B182" s="159">
        <v>7701.32</v>
      </c>
      <c r="C182" s="159">
        <f t="shared" si="2"/>
        <v>2.77</v>
      </c>
      <c r="M182"/>
    </row>
    <row r="183" spans="1:13" x14ac:dyDescent="0.25">
      <c r="A183" s="279" t="s">
        <v>4871</v>
      </c>
      <c r="B183" s="159">
        <v>15602.640000000001</v>
      </c>
      <c r="C183" s="159">
        <f t="shared" si="2"/>
        <v>5.61</v>
      </c>
      <c r="M183"/>
    </row>
    <row r="184" spans="1:13" x14ac:dyDescent="0.25">
      <c r="A184" s="279" t="s">
        <v>4872</v>
      </c>
      <c r="B184" s="159">
        <v>8400.43</v>
      </c>
      <c r="C184" s="159">
        <f t="shared" si="2"/>
        <v>3.02</v>
      </c>
      <c r="M184"/>
    </row>
    <row r="185" spans="1:13" x14ac:dyDescent="0.25">
      <c r="A185" s="279" t="s">
        <v>4873</v>
      </c>
      <c r="B185" s="159">
        <v>17429.230000000003</v>
      </c>
      <c r="C185" s="159">
        <f t="shared" si="2"/>
        <v>6.27</v>
      </c>
      <c r="M185"/>
    </row>
    <row r="186" spans="1:13" x14ac:dyDescent="0.25">
      <c r="A186" s="279" t="s">
        <v>5694</v>
      </c>
      <c r="B186" s="159">
        <v>13788.759999999998</v>
      </c>
      <c r="C186" s="159">
        <f t="shared" si="2"/>
        <v>4.96</v>
      </c>
      <c r="M186"/>
    </row>
    <row r="187" spans="1:13" x14ac:dyDescent="0.25">
      <c r="A187" s="279" t="s">
        <v>4874</v>
      </c>
      <c r="B187" s="159">
        <v>14608.05</v>
      </c>
      <c r="C187" s="159">
        <f t="shared" si="2"/>
        <v>5.25</v>
      </c>
      <c r="M187"/>
    </row>
    <row r="188" spans="1:13" x14ac:dyDescent="0.25">
      <c r="A188" s="279" t="s">
        <v>5251</v>
      </c>
      <c r="B188" s="159">
        <v>11211.1</v>
      </c>
      <c r="C188" s="159">
        <f t="shared" si="2"/>
        <v>4.03</v>
      </c>
      <c r="M188"/>
    </row>
    <row r="189" spans="1:13" ht="30" x14ac:dyDescent="0.25">
      <c r="A189" s="279" t="s">
        <v>5854</v>
      </c>
      <c r="B189" s="159">
        <v>12548.48</v>
      </c>
      <c r="C189" s="159">
        <f t="shared" si="2"/>
        <v>4.51</v>
      </c>
      <c r="M189"/>
    </row>
    <row r="190" spans="1:13" x14ac:dyDescent="0.25">
      <c r="A190" s="279" t="s">
        <v>5252</v>
      </c>
      <c r="B190" s="159">
        <v>8615.7900000000009</v>
      </c>
      <c r="C190" s="159">
        <f t="shared" si="2"/>
        <v>3.1</v>
      </c>
      <c r="M190"/>
    </row>
    <row r="191" spans="1:13" x14ac:dyDescent="0.25">
      <c r="A191" s="279" t="s">
        <v>5253</v>
      </c>
      <c r="B191" s="159">
        <v>12925.08</v>
      </c>
      <c r="C191" s="159">
        <f t="shared" si="2"/>
        <v>4.6500000000000004</v>
      </c>
      <c r="M191"/>
    </row>
    <row r="192" spans="1:13" ht="30" x14ac:dyDescent="0.25">
      <c r="A192" s="279" t="s">
        <v>4875</v>
      </c>
      <c r="B192" s="159">
        <v>14337.119999999999</v>
      </c>
      <c r="C192" s="159">
        <f t="shared" si="2"/>
        <v>5.16</v>
      </c>
      <c r="M192"/>
    </row>
    <row r="193" spans="1:13" x14ac:dyDescent="0.25">
      <c r="A193" s="279" t="s">
        <v>5254</v>
      </c>
      <c r="B193" s="159">
        <v>10158.6</v>
      </c>
      <c r="C193" s="159">
        <f t="shared" si="2"/>
        <v>3.65</v>
      </c>
      <c r="M193"/>
    </row>
    <row r="194" spans="1:13" x14ac:dyDescent="0.25">
      <c r="A194" s="279" t="s">
        <v>5255</v>
      </c>
      <c r="B194" s="159">
        <v>9511.84</v>
      </c>
      <c r="C194" s="159">
        <f t="shared" si="2"/>
        <v>3.42</v>
      </c>
      <c r="M194"/>
    </row>
    <row r="195" spans="1:13" x14ac:dyDescent="0.25">
      <c r="A195" s="279" t="s">
        <v>4876</v>
      </c>
      <c r="B195" s="159">
        <v>13831.829999999998</v>
      </c>
      <c r="C195" s="159">
        <f t="shared" si="2"/>
        <v>4.9800000000000004</v>
      </c>
      <c r="M195"/>
    </row>
    <row r="196" spans="1:13" x14ac:dyDescent="0.25">
      <c r="A196" s="279" t="s">
        <v>5855</v>
      </c>
      <c r="B196" s="159">
        <v>9737.83</v>
      </c>
      <c r="C196" s="159">
        <f t="shared" si="2"/>
        <v>3.5</v>
      </c>
      <c r="M196"/>
    </row>
    <row r="197" spans="1:13" x14ac:dyDescent="0.25">
      <c r="A197" s="279" t="s">
        <v>5856</v>
      </c>
      <c r="B197" s="159">
        <v>10407.67</v>
      </c>
      <c r="C197" s="159">
        <f t="shared" si="2"/>
        <v>3.74</v>
      </c>
      <c r="M197"/>
    </row>
    <row r="198" spans="1:13" x14ac:dyDescent="0.25">
      <c r="A198" s="279" t="s">
        <v>5033</v>
      </c>
      <c r="B198" s="159">
        <v>8610.82</v>
      </c>
      <c r="C198" s="159">
        <f t="shared" si="2"/>
        <v>3.1</v>
      </c>
      <c r="M198"/>
    </row>
    <row r="199" spans="1:13" x14ac:dyDescent="0.25">
      <c r="A199" s="279" t="s">
        <v>5256</v>
      </c>
      <c r="B199" s="159">
        <v>9381.380000000001</v>
      </c>
      <c r="C199" s="159">
        <f t="shared" si="2"/>
        <v>3.37</v>
      </c>
      <c r="M199"/>
    </row>
    <row r="200" spans="1:13" ht="30" x14ac:dyDescent="0.25">
      <c r="A200" s="279" t="s">
        <v>5034</v>
      </c>
      <c r="B200" s="159">
        <v>11444.95</v>
      </c>
      <c r="C200" s="159">
        <f t="shared" ref="C200:C263" si="3">ROUND(B200*$A$5,2)</f>
        <v>4.12</v>
      </c>
      <c r="M200"/>
    </row>
    <row r="201" spans="1:13" x14ac:dyDescent="0.25">
      <c r="A201" s="279" t="s">
        <v>5857</v>
      </c>
      <c r="B201" s="159">
        <v>8919.18</v>
      </c>
      <c r="C201" s="159">
        <f t="shared" si="3"/>
        <v>3.21</v>
      </c>
      <c r="M201"/>
    </row>
    <row r="202" spans="1:13" x14ac:dyDescent="0.25">
      <c r="A202" s="279" t="s">
        <v>5035</v>
      </c>
      <c r="B202" s="159">
        <v>15549.77</v>
      </c>
      <c r="C202" s="159">
        <f t="shared" si="3"/>
        <v>5.59</v>
      </c>
      <c r="M202"/>
    </row>
    <row r="203" spans="1:13" x14ac:dyDescent="0.25">
      <c r="A203" s="279" t="s">
        <v>4877</v>
      </c>
      <c r="B203" s="159">
        <v>12200.29</v>
      </c>
      <c r="C203" s="159">
        <f t="shared" si="3"/>
        <v>4.3899999999999997</v>
      </c>
      <c r="M203"/>
    </row>
    <row r="204" spans="1:13" x14ac:dyDescent="0.25">
      <c r="A204" s="279" t="s">
        <v>5036</v>
      </c>
      <c r="B204" s="159">
        <v>12336.2</v>
      </c>
      <c r="C204" s="159">
        <f t="shared" si="3"/>
        <v>4.4400000000000004</v>
      </c>
      <c r="M204"/>
    </row>
    <row r="205" spans="1:13" x14ac:dyDescent="0.25">
      <c r="A205" s="279" t="s">
        <v>5257</v>
      </c>
      <c r="B205" s="159">
        <v>19286.3</v>
      </c>
      <c r="C205" s="159">
        <f t="shared" si="3"/>
        <v>6.94</v>
      </c>
      <c r="M205"/>
    </row>
    <row r="206" spans="1:13" x14ac:dyDescent="0.25">
      <c r="A206" s="279" t="s">
        <v>5258</v>
      </c>
      <c r="B206" s="159">
        <v>11360.65</v>
      </c>
      <c r="C206" s="159">
        <f t="shared" si="3"/>
        <v>4.09</v>
      </c>
      <c r="M206"/>
    </row>
    <row r="207" spans="1:13" ht="30" x14ac:dyDescent="0.25">
      <c r="A207" s="279" t="s">
        <v>4878</v>
      </c>
      <c r="B207" s="159">
        <v>7407.0199999999995</v>
      </c>
      <c r="C207" s="159">
        <f t="shared" si="3"/>
        <v>2.66</v>
      </c>
      <c r="M207"/>
    </row>
    <row r="208" spans="1:13" x14ac:dyDescent="0.25">
      <c r="A208" s="279" t="s">
        <v>5259</v>
      </c>
      <c r="B208" s="159">
        <v>9303.52</v>
      </c>
      <c r="C208" s="159">
        <f t="shared" si="3"/>
        <v>3.35</v>
      </c>
      <c r="M208"/>
    </row>
    <row r="209" spans="1:13" x14ac:dyDescent="0.25">
      <c r="A209" s="279" t="s">
        <v>5260</v>
      </c>
      <c r="B209" s="159">
        <v>5288.66</v>
      </c>
      <c r="C209" s="159">
        <f t="shared" si="3"/>
        <v>1.9</v>
      </c>
      <c r="M209"/>
    </row>
    <row r="210" spans="1:13" x14ac:dyDescent="0.25">
      <c r="A210" s="279" t="s">
        <v>5261</v>
      </c>
      <c r="B210" s="159">
        <v>12815.21</v>
      </c>
      <c r="C210" s="159">
        <f t="shared" si="3"/>
        <v>4.6100000000000003</v>
      </c>
      <c r="M210"/>
    </row>
    <row r="211" spans="1:13" ht="30" x14ac:dyDescent="0.25">
      <c r="A211" s="279" t="s">
        <v>5262</v>
      </c>
      <c r="B211" s="159">
        <v>12959.630000000001</v>
      </c>
      <c r="C211" s="159">
        <f t="shared" si="3"/>
        <v>4.66</v>
      </c>
      <c r="M211"/>
    </row>
    <row r="212" spans="1:13" x14ac:dyDescent="0.25">
      <c r="A212" s="279" t="s">
        <v>5263</v>
      </c>
      <c r="B212" s="159">
        <v>10247.970000000001</v>
      </c>
      <c r="C212" s="159">
        <f t="shared" si="3"/>
        <v>3.69</v>
      </c>
      <c r="M212"/>
    </row>
    <row r="213" spans="1:13" x14ac:dyDescent="0.25">
      <c r="A213" s="279" t="s">
        <v>5858</v>
      </c>
      <c r="B213" s="159">
        <v>14410.04</v>
      </c>
      <c r="C213" s="159">
        <f t="shared" si="3"/>
        <v>5.18</v>
      </c>
      <c r="M213"/>
    </row>
    <row r="214" spans="1:13" x14ac:dyDescent="0.25">
      <c r="A214" s="279" t="s">
        <v>4879</v>
      </c>
      <c r="B214" s="159">
        <v>15366.16</v>
      </c>
      <c r="C214" s="159">
        <f t="shared" si="3"/>
        <v>5.53</v>
      </c>
      <c r="M214"/>
    </row>
    <row r="215" spans="1:13" ht="30" x14ac:dyDescent="0.25">
      <c r="A215" s="279" t="s">
        <v>5264</v>
      </c>
      <c r="B215" s="159">
        <v>4175</v>
      </c>
      <c r="C215" s="159">
        <f t="shared" si="3"/>
        <v>1.5</v>
      </c>
      <c r="M215"/>
    </row>
    <row r="216" spans="1:13" ht="30" x14ac:dyDescent="0.25">
      <c r="A216" s="279" t="s">
        <v>5265</v>
      </c>
      <c r="B216" s="159">
        <v>6842.4</v>
      </c>
      <c r="C216" s="159">
        <f t="shared" si="3"/>
        <v>2.46</v>
      </c>
      <c r="M216"/>
    </row>
    <row r="217" spans="1:13" ht="30" x14ac:dyDescent="0.25">
      <c r="A217" s="279" t="s">
        <v>5266</v>
      </c>
      <c r="B217" s="159">
        <v>15516.150000000001</v>
      </c>
      <c r="C217" s="159">
        <f t="shared" si="3"/>
        <v>5.58</v>
      </c>
      <c r="M217"/>
    </row>
    <row r="218" spans="1:13" x14ac:dyDescent="0.25">
      <c r="A218" s="279" t="s">
        <v>5695</v>
      </c>
      <c r="B218" s="159">
        <v>6941.6100000000006</v>
      </c>
      <c r="C218" s="159">
        <f t="shared" si="3"/>
        <v>2.5</v>
      </c>
      <c r="M218"/>
    </row>
    <row r="219" spans="1:13" ht="30" x14ac:dyDescent="0.25">
      <c r="A219" s="279" t="s">
        <v>5859</v>
      </c>
      <c r="B219" s="159">
        <v>14197.29</v>
      </c>
      <c r="C219" s="159">
        <f t="shared" si="3"/>
        <v>5.1100000000000003</v>
      </c>
      <c r="M219"/>
    </row>
    <row r="220" spans="1:13" ht="30" x14ac:dyDescent="0.25">
      <c r="A220" s="279" t="s">
        <v>5267</v>
      </c>
      <c r="B220" s="159">
        <v>19763.809999999998</v>
      </c>
      <c r="C220" s="159">
        <f t="shared" si="3"/>
        <v>7.11</v>
      </c>
      <c r="M220"/>
    </row>
    <row r="221" spans="1:13" x14ac:dyDescent="0.25">
      <c r="A221" s="279" t="s">
        <v>4880</v>
      </c>
      <c r="B221" s="159">
        <v>13783.509999999998</v>
      </c>
      <c r="C221" s="159">
        <f t="shared" si="3"/>
        <v>4.96</v>
      </c>
      <c r="M221"/>
    </row>
    <row r="222" spans="1:13" x14ac:dyDescent="0.25">
      <c r="A222" s="279" t="s">
        <v>5268</v>
      </c>
      <c r="B222" s="159">
        <v>13165.599999999999</v>
      </c>
      <c r="C222" s="159">
        <f t="shared" si="3"/>
        <v>4.74</v>
      </c>
      <c r="M222"/>
    </row>
    <row r="223" spans="1:13" x14ac:dyDescent="0.25">
      <c r="A223" s="279" t="s">
        <v>5860</v>
      </c>
      <c r="B223" s="159">
        <v>7429.3000000000011</v>
      </c>
      <c r="C223" s="159">
        <f t="shared" si="3"/>
        <v>2.67</v>
      </c>
      <c r="M223"/>
    </row>
    <row r="224" spans="1:13" x14ac:dyDescent="0.25">
      <c r="A224" s="279" t="s">
        <v>5696</v>
      </c>
      <c r="B224" s="159">
        <v>18746.010000000002</v>
      </c>
      <c r="C224" s="159">
        <f t="shared" si="3"/>
        <v>6.74</v>
      </c>
      <c r="M224"/>
    </row>
    <row r="225" spans="1:13" x14ac:dyDescent="0.25">
      <c r="A225" s="279" t="s">
        <v>5037</v>
      </c>
      <c r="B225" s="159">
        <v>5878.31</v>
      </c>
      <c r="C225" s="159">
        <f t="shared" si="3"/>
        <v>2.11</v>
      </c>
      <c r="M225"/>
    </row>
    <row r="226" spans="1:13" x14ac:dyDescent="0.25">
      <c r="A226" s="279" t="s">
        <v>5861</v>
      </c>
      <c r="B226" s="159">
        <v>7123.03</v>
      </c>
      <c r="C226" s="159">
        <f t="shared" si="3"/>
        <v>2.56</v>
      </c>
      <c r="M226"/>
    </row>
    <row r="227" spans="1:13" x14ac:dyDescent="0.25">
      <c r="A227" s="279" t="s">
        <v>5697</v>
      </c>
      <c r="B227" s="159">
        <v>13805.07</v>
      </c>
      <c r="C227" s="159">
        <f t="shared" si="3"/>
        <v>4.97</v>
      </c>
      <c r="M227"/>
    </row>
    <row r="228" spans="1:13" x14ac:dyDescent="0.25">
      <c r="A228" s="279" t="s">
        <v>5269</v>
      </c>
      <c r="B228" s="159">
        <v>14321.630000000001</v>
      </c>
      <c r="C228" s="159">
        <f t="shared" si="3"/>
        <v>5.15</v>
      </c>
      <c r="M228"/>
    </row>
    <row r="229" spans="1:13" x14ac:dyDescent="0.25">
      <c r="A229" s="279" t="s">
        <v>5270</v>
      </c>
      <c r="B229" s="159">
        <v>15225.44</v>
      </c>
      <c r="C229" s="159">
        <f t="shared" si="3"/>
        <v>5.48</v>
      </c>
      <c r="M229"/>
    </row>
    <row r="230" spans="1:13" x14ac:dyDescent="0.25">
      <c r="A230" s="279" t="s">
        <v>5698</v>
      </c>
      <c r="B230" s="159">
        <v>12228.66</v>
      </c>
      <c r="C230" s="159">
        <f t="shared" si="3"/>
        <v>4.4000000000000004</v>
      </c>
      <c r="M230"/>
    </row>
    <row r="231" spans="1:13" x14ac:dyDescent="0.25">
      <c r="A231" s="279" t="s">
        <v>5271</v>
      </c>
      <c r="B231" s="159">
        <v>10707.26</v>
      </c>
      <c r="C231" s="159">
        <f t="shared" si="3"/>
        <v>3.85</v>
      </c>
      <c r="M231"/>
    </row>
    <row r="232" spans="1:13" x14ac:dyDescent="0.25">
      <c r="A232" s="279" t="s">
        <v>5699</v>
      </c>
      <c r="B232" s="159">
        <v>30379.059999999998</v>
      </c>
      <c r="C232" s="159">
        <f t="shared" si="3"/>
        <v>10.93</v>
      </c>
      <c r="M232"/>
    </row>
    <row r="233" spans="1:13" ht="30" x14ac:dyDescent="0.25">
      <c r="A233" s="279" t="s">
        <v>5700</v>
      </c>
      <c r="B233" s="159">
        <v>17683.82</v>
      </c>
      <c r="C233" s="159">
        <f t="shared" si="3"/>
        <v>6.36</v>
      </c>
      <c r="M233"/>
    </row>
    <row r="234" spans="1:13" x14ac:dyDescent="0.25">
      <c r="A234" s="279" t="s">
        <v>5272</v>
      </c>
      <c r="B234" s="159">
        <v>12432.55</v>
      </c>
      <c r="C234" s="159">
        <f t="shared" si="3"/>
        <v>4.47</v>
      </c>
      <c r="M234"/>
    </row>
    <row r="235" spans="1:13" x14ac:dyDescent="0.25">
      <c r="A235" s="279" t="s">
        <v>5862</v>
      </c>
      <c r="B235" s="159">
        <v>8922.06</v>
      </c>
      <c r="C235" s="159">
        <f t="shared" si="3"/>
        <v>3.21</v>
      </c>
      <c r="M235"/>
    </row>
    <row r="236" spans="1:13" x14ac:dyDescent="0.25">
      <c r="A236" s="279" t="s">
        <v>5273</v>
      </c>
      <c r="B236" s="159">
        <v>12088.55</v>
      </c>
      <c r="C236" s="159">
        <f t="shared" si="3"/>
        <v>4.3499999999999996</v>
      </c>
      <c r="M236"/>
    </row>
    <row r="237" spans="1:13" x14ac:dyDescent="0.25">
      <c r="A237" s="279" t="s">
        <v>5863</v>
      </c>
      <c r="B237" s="159">
        <v>10392.950000000001</v>
      </c>
      <c r="C237" s="159">
        <f t="shared" si="3"/>
        <v>3.74</v>
      </c>
      <c r="M237"/>
    </row>
    <row r="238" spans="1:13" x14ac:dyDescent="0.25">
      <c r="A238" s="279" t="s">
        <v>5864</v>
      </c>
      <c r="B238" s="159">
        <v>11290.81</v>
      </c>
      <c r="C238" s="159">
        <f t="shared" si="3"/>
        <v>4.0599999999999996</v>
      </c>
      <c r="M238"/>
    </row>
    <row r="239" spans="1:13" x14ac:dyDescent="0.25">
      <c r="A239" s="279" t="s">
        <v>5701</v>
      </c>
      <c r="B239" s="159">
        <v>6174.1</v>
      </c>
      <c r="C239" s="159">
        <f t="shared" si="3"/>
        <v>2.2200000000000002</v>
      </c>
      <c r="M239"/>
    </row>
    <row r="240" spans="1:13" x14ac:dyDescent="0.25">
      <c r="A240" s="279" t="s">
        <v>5274</v>
      </c>
      <c r="B240" s="159">
        <v>17986.02</v>
      </c>
      <c r="C240" s="159">
        <f t="shared" si="3"/>
        <v>6.47</v>
      </c>
      <c r="M240"/>
    </row>
    <row r="241" spans="1:13" ht="30" x14ac:dyDescent="0.25">
      <c r="A241" s="279" t="s">
        <v>5702</v>
      </c>
      <c r="B241" s="159">
        <v>10028.560000000001</v>
      </c>
      <c r="C241" s="159">
        <f t="shared" si="3"/>
        <v>3.61</v>
      </c>
      <c r="M241"/>
    </row>
    <row r="242" spans="1:13" ht="30" x14ac:dyDescent="0.25">
      <c r="A242" s="279" t="s">
        <v>5275</v>
      </c>
      <c r="B242" s="159">
        <v>9437.85</v>
      </c>
      <c r="C242" s="159">
        <f t="shared" si="3"/>
        <v>3.39</v>
      </c>
      <c r="M242"/>
    </row>
    <row r="243" spans="1:13" ht="30" x14ac:dyDescent="0.25">
      <c r="A243" s="279" t="s">
        <v>4881</v>
      </c>
      <c r="B243" s="159">
        <v>62568.3</v>
      </c>
      <c r="C243" s="159">
        <f t="shared" si="3"/>
        <v>22.51</v>
      </c>
      <c r="M243"/>
    </row>
    <row r="244" spans="1:13" x14ac:dyDescent="0.25">
      <c r="A244" s="279" t="s">
        <v>5276</v>
      </c>
      <c r="B244" s="159">
        <v>18825.490000000002</v>
      </c>
      <c r="C244" s="159">
        <f t="shared" si="3"/>
        <v>6.77</v>
      </c>
      <c r="M244"/>
    </row>
    <row r="245" spans="1:13" x14ac:dyDescent="0.25">
      <c r="A245" s="279" t="s">
        <v>5277</v>
      </c>
      <c r="B245" s="159">
        <v>15354.84</v>
      </c>
      <c r="C245" s="159">
        <f t="shared" si="3"/>
        <v>5.52</v>
      </c>
      <c r="M245"/>
    </row>
    <row r="246" spans="1:13" x14ac:dyDescent="0.25">
      <c r="A246" s="279" t="s">
        <v>5038</v>
      </c>
      <c r="B246" s="159">
        <v>10219.5</v>
      </c>
      <c r="C246" s="159">
        <f t="shared" si="3"/>
        <v>3.68</v>
      </c>
      <c r="M246"/>
    </row>
    <row r="247" spans="1:13" x14ac:dyDescent="0.25">
      <c r="A247" s="279" t="s">
        <v>5278</v>
      </c>
      <c r="B247" s="159">
        <v>14781.259999999998</v>
      </c>
      <c r="C247" s="159">
        <f t="shared" si="3"/>
        <v>5.32</v>
      </c>
      <c r="M247"/>
    </row>
    <row r="248" spans="1:13" x14ac:dyDescent="0.25">
      <c r="A248" s="279" t="s">
        <v>4882</v>
      </c>
      <c r="B248" s="159">
        <v>11908.33</v>
      </c>
      <c r="C248" s="159">
        <f t="shared" si="3"/>
        <v>4.28</v>
      </c>
      <c r="M248"/>
    </row>
    <row r="249" spans="1:13" x14ac:dyDescent="0.25">
      <c r="A249" s="279" t="s">
        <v>5279</v>
      </c>
      <c r="B249" s="159">
        <v>6787.79</v>
      </c>
      <c r="C249" s="159">
        <f t="shared" si="3"/>
        <v>2.44</v>
      </c>
      <c r="M249"/>
    </row>
    <row r="250" spans="1:13" x14ac:dyDescent="0.25">
      <c r="A250" s="279" t="s">
        <v>5280</v>
      </c>
      <c r="B250" s="159">
        <v>12256.869999999999</v>
      </c>
      <c r="C250" s="159">
        <f t="shared" si="3"/>
        <v>4.41</v>
      </c>
      <c r="M250"/>
    </row>
    <row r="251" spans="1:13" x14ac:dyDescent="0.25">
      <c r="A251" s="279" t="s">
        <v>5281</v>
      </c>
      <c r="B251" s="159">
        <v>10937.02</v>
      </c>
      <c r="C251" s="159">
        <f t="shared" si="3"/>
        <v>3.93</v>
      </c>
      <c r="M251"/>
    </row>
    <row r="252" spans="1:13" x14ac:dyDescent="0.25">
      <c r="A252" s="279" t="s">
        <v>5282</v>
      </c>
      <c r="B252" s="159">
        <v>13203.990000000002</v>
      </c>
      <c r="C252" s="159">
        <f t="shared" si="3"/>
        <v>4.75</v>
      </c>
      <c r="M252"/>
    </row>
    <row r="253" spans="1:13" ht="30" x14ac:dyDescent="0.25">
      <c r="A253" s="279" t="s">
        <v>4883</v>
      </c>
      <c r="B253" s="159">
        <v>11454.050000000001</v>
      </c>
      <c r="C253" s="159">
        <f t="shared" si="3"/>
        <v>4.12</v>
      </c>
      <c r="M253"/>
    </row>
    <row r="254" spans="1:13" ht="30" x14ac:dyDescent="0.25">
      <c r="A254" s="279" t="s">
        <v>5865</v>
      </c>
      <c r="B254" s="159">
        <v>8138.0299999999988</v>
      </c>
      <c r="C254" s="159">
        <f t="shared" si="3"/>
        <v>2.93</v>
      </c>
      <c r="M254"/>
    </row>
    <row r="255" spans="1:13" x14ac:dyDescent="0.25">
      <c r="A255" s="279" t="s">
        <v>4884</v>
      </c>
      <c r="B255" s="159">
        <v>16036.33</v>
      </c>
      <c r="C255" s="159">
        <f t="shared" si="3"/>
        <v>5.77</v>
      </c>
      <c r="M255"/>
    </row>
    <row r="256" spans="1:13" x14ac:dyDescent="0.25">
      <c r="A256" s="279" t="s">
        <v>5283</v>
      </c>
      <c r="B256" s="159">
        <v>13211.880000000001</v>
      </c>
      <c r="C256" s="159">
        <f t="shared" si="3"/>
        <v>4.75</v>
      </c>
      <c r="M256"/>
    </row>
    <row r="257" spans="1:13" x14ac:dyDescent="0.25">
      <c r="A257" s="279" t="s">
        <v>5703</v>
      </c>
      <c r="B257" s="159">
        <v>7336.37</v>
      </c>
      <c r="C257" s="159">
        <f t="shared" si="3"/>
        <v>2.64</v>
      </c>
      <c r="M257"/>
    </row>
    <row r="258" spans="1:13" x14ac:dyDescent="0.25">
      <c r="A258" s="279" t="s">
        <v>4885</v>
      </c>
      <c r="B258" s="159">
        <v>13556.84</v>
      </c>
      <c r="C258" s="159">
        <f t="shared" si="3"/>
        <v>4.88</v>
      </c>
      <c r="M258"/>
    </row>
    <row r="259" spans="1:13" x14ac:dyDescent="0.25">
      <c r="A259" s="279" t="s">
        <v>5284</v>
      </c>
      <c r="B259" s="159">
        <v>16756.260000000002</v>
      </c>
      <c r="C259" s="159">
        <f t="shared" si="3"/>
        <v>6.03</v>
      </c>
      <c r="M259"/>
    </row>
    <row r="260" spans="1:13" x14ac:dyDescent="0.25">
      <c r="A260" s="279" t="s">
        <v>4886</v>
      </c>
      <c r="B260" s="159">
        <v>31498.18</v>
      </c>
      <c r="C260" s="159">
        <f t="shared" si="3"/>
        <v>11.33</v>
      </c>
      <c r="M260"/>
    </row>
    <row r="261" spans="1:13" x14ac:dyDescent="0.25">
      <c r="A261" s="279" t="s">
        <v>4887</v>
      </c>
      <c r="B261" s="159">
        <v>3560.71</v>
      </c>
      <c r="C261" s="159">
        <f t="shared" si="3"/>
        <v>1.28</v>
      </c>
      <c r="M261"/>
    </row>
    <row r="262" spans="1:13" x14ac:dyDescent="0.25">
      <c r="A262" s="279" t="s">
        <v>5039</v>
      </c>
      <c r="B262" s="159">
        <v>10390.02</v>
      </c>
      <c r="C262" s="159">
        <f t="shared" si="3"/>
        <v>3.74</v>
      </c>
      <c r="M262"/>
    </row>
    <row r="263" spans="1:13" x14ac:dyDescent="0.25">
      <c r="A263" s="279" t="s">
        <v>5285</v>
      </c>
      <c r="B263" s="159">
        <v>11251.25</v>
      </c>
      <c r="C263" s="159">
        <f t="shared" si="3"/>
        <v>4.05</v>
      </c>
      <c r="M263"/>
    </row>
    <row r="264" spans="1:13" x14ac:dyDescent="0.25">
      <c r="A264" s="279" t="s">
        <v>5866</v>
      </c>
      <c r="B264" s="159">
        <v>15615.13</v>
      </c>
      <c r="C264" s="159">
        <f t="shared" ref="C264:C327" si="4">ROUND(B264*$A$5,2)</f>
        <v>5.62</v>
      </c>
      <c r="M264"/>
    </row>
    <row r="265" spans="1:13" x14ac:dyDescent="0.25">
      <c r="A265" s="279" t="s">
        <v>5286</v>
      </c>
      <c r="B265" s="159">
        <v>12630.18</v>
      </c>
      <c r="C265" s="159">
        <f t="shared" si="4"/>
        <v>4.54</v>
      </c>
      <c r="M265"/>
    </row>
    <row r="266" spans="1:13" x14ac:dyDescent="0.25">
      <c r="A266" s="279" t="s">
        <v>5287</v>
      </c>
      <c r="B266" s="159">
        <v>83535.679999999993</v>
      </c>
      <c r="C266" s="159">
        <f t="shared" si="4"/>
        <v>30.05</v>
      </c>
      <c r="M266"/>
    </row>
    <row r="267" spans="1:13" x14ac:dyDescent="0.25">
      <c r="A267" s="279" t="s">
        <v>5288</v>
      </c>
      <c r="B267" s="159">
        <v>7518.29</v>
      </c>
      <c r="C267" s="159">
        <f t="shared" si="4"/>
        <v>2.7</v>
      </c>
      <c r="M267"/>
    </row>
    <row r="268" spans="1:13" x14ac:dyDescent="0.25">
      <c r="A268" s="279" t="s">
        <v>5040</v>
      </c>
      <c r="B268" s="159">
        <v>2855.8900000000003</v>
      </c>
      <c r="C268" s="159">
        <f t="shared" si="4"/>
        <v>1.03</v>
      </c>
      <c r="M268"/>
    </row>
    <row r="269" spans="1:13" x14ac:dyDescent="0.25">
      <c r="A269" s="279" t="s">
        <v>5867</v>
      </c>
      <c r="B269" s="159">
        <v>17978.190000000002</v>
      </c>
      <c r="C269" s="159">
        <f t="shared" si="4"/>
        <v>6.47</v>
      </c>
      <c r="M269"/>
    </row>
    <row r="270" spans="1:13" ht="30" x14ac:dyDescent="0.25">
      <c r="A270" s="279" t="s">
        <v>5289</v>
      </c>
      <c r="B270" s="159">
        <v>11349.73</v>
      </c>
      <c r="C270" s="159">
        <f t="shared" si="4"/>
        <v>4.08</v>
      </c>
      <c r="M270"/>
    </row>
    <row r="271" spans="1:13" x14ac:dyDescent="0.25">
      <c r="A271" s="279" t="s">
        <v>5868</v>
      </c>
      <c r="B271" s="159">
        <v>9114.0299999999988</v>
      </c>
      <c r="C271" s="159">
        <f t="shared" si="4"/>
        <v>3.28</v>
      </c>
      <c r="M271"/>
    </row>
    <row r="272" spans="1:13" x14ac:dyDescent="0.25">
      <c r="A272" s="279" t="s">
        <v>5869</v>
      </c>
      <c r="B272" s="159">
        <v>10288.580000000002</v>
      </c>
      <c r="C272" s="159">
        <f t="shared" si="4"/>
        <v>3.7</v>
      </c>
      <c r="M272"/>
    </row>
    <row r="273" spans="1:13" x14ac:dyDescent="0.25">
      <c r="A273" s="279" t="s">
        <v>5290</v>
      </c>
      <c r="B273" s="159">
        <v>5471.76</v>
      </c>
      <c r="C273" s="159">
        <f t="shared" si="4"/>
        <v>1.97</v>
      </c>
      <c r="M273"/>
    </row>
    <row r="274" spans="1:13" x14ac:dyDescent="0.25">
      <c r="A274" s="279" t="s">
        <v>5870</v>
      </c>
      <c r="B274" s="159">
        <v>7299.7200000000012</v>
      </c>
      <c r="C274" s="159">
        <f t="shared" si="4"/>
        <v>2.63</v>
      </c>
      <c r="M274"/>
    </row>
    <row r="275" spans="1:13" x14ac:dyDescent="0.25">
      <c r="A275" s="279" t="s">
        <v>5291</v>
      </c>
      <c r="B275" s="159">
        <v>7161.9400000000005</v>
      </c>
      <c r="C275" s="159">
        <f t="shared" si="4"/>
        <v>2.58</v>
      </c>
      <c r="M275"/>
    </row>
    <row r="276" spans="1:13" x14ac:dyDescent="0.25">
      <c r="A276" s="279" t="s">
        <v>5871</v>
      </c>
      <c r="B276" s="159">
        <v>8436.0400000000009</v>
      </c>
      <c r="C276" s="159">
        <f t="shared" si="4"/>
        <v>3.03</v>
      </c>
      <c r="M276"/>
    </row>
    <row r="277" spans="1:13" x14ac:dyDescent="0.25">
      <c r="A277" s="279" t="s">
        <v>5292</v>
      </c>
      <c r="B277" s="159">
        <v>12431.14</v>
      </c>
      <c r="C277" s="159">
        <f t="shared" si="4"/>
        <v>4.47</v>
      </c>
      <c r="M277"/>
    </row>
    <row r="278" spans="1:13" x14ac:dyDescent="0.25">
      <c r="A278" s="279" t="s">
        <v>5293</v>
      </c>
      <c r="B278" s="159">
        <v>12167.53</v>
      </c>
      <c r="C278" s="159">
        <f t="shared" si="4"/>
        <v>4.38</v>
      </c>
      <c r="M278"/>
    </row>
    <row r="279" spans="1:13" x14ac:dyDescent="0.25">
      <c r="A279" s="279" t="s">
        <v>5041</v>
      </c>
      <c r="B279" s="159">
        <v>12822.5</v>
      </c>
      <c r="C279" s="159">
        <f t="shared" si="4"/>
        <v>4.6100000000000003</v>
      </c>
      <c r="M279"/>
    </row>
    <row r="280" spans="1:13" x14ac:dyDescent="0.25">
      <c r="A280" s="279" t="s">
        <v>5294</v>
      </c>
      <c r="B280" s="159">
        <v>45438.509999999995</v>
      </c>
      <c r="C280" s="159">
        <f t="shared" si="4"/>
        <v>16.34</v>
      </c>
      <c r="M280"/>
    </row>
    <row r="281" spans="1:13" x14ac:dyDescent="0.25">
      <c r="A281" s="279" t="s">
        <v>5704</v>
      </c>
      <c r="B281" s="159">
        <v>10486.259999999998</v>
      </c>
      <c r="C281" s="159">
        <f t="shared" si="4"/>
        <v>3.77</v>
      </c>
      <c r="M281"/>
    </row>
    <row r="282" spans="1:13" x14ac:dyDescent="0.25">
      <c r="A282" s="279" t="s">
        <v>5872</v>
      </c>
      <c r="B282" s="159">
        <v>11743.630000000001</v>
      </c>
      <c r="C282" s="159">
        <f t="shared" si="4"/>
        <v>4.22</v>
      </c>
      <c r="M282"/>
    </row>
    <row r="283" spans="1:13" ht="30" x14ac:dyDescent="0.25">
      <c r="A283" s="279" t="s">
        <v>5873</v>
      </c>
      <c r="B283" s="159">
        <v>8278.23</v>
      </c>
      <c r="C283" s="159">
        <f t="shared" si="4"/>
        <v>2.98</v>
      </c>
      <c r="M283"/>
    </row>
    <row r="284" spans="1:13" ht="30" x14ac:dyDescent="0.25">
      <c r="A284" s="279" t="s">
        <v>5042</v>
      </c>
      <c r="B284" s="159">
        <v>10745.57</v>
      </c>
      <c r="C284" s="159">
        <f t="shared" si="4"/>
        <v>3.87</v>
      </c>
      <c r="M284"/>
    </row>
    <row r="285" spans="1:13" x14ac:dyDescent="0.25">
      <c r="A285" s="279" t="s">
        <v>5295</v>
      </c>
      <c r="B285" s="159">
        <v>18581.71</v>
      </c>
      <c r="C285" s="159">
        <f t="shared" si="4"/>
        <v>6.68</v>
      </c>
      <c r="M285"/>
    </row>
    <row r="286" spans="1:13" x14ac:dyDescent="0.25">
      <c r="A286" s="279" t="s">
        <v>4888</v>
      </c>
      <c r="B286" s="159">
        <v>9755.8799999999992</v>
      </c>
      <c r="C286" s="159">
        <f t="shared" si="4"/>
        <v>3.51</v>
      </c>
      <c r="M286"/>
    </row>
    <row r="287" spans="1:13" ht="30" x14ac:dyDescent="0.25">
      <c r="A287" s="279" t="s">
        <v>5874</v>
      </c>
      <c r="B287" s="159">
        <v>14384.990000000002</v>
      </c>
      <c r="C287" s="159">
        <f t="shared" si="4"/>
        <v>5.17</v>
      </c>
      <c r="M287"/>
    </row>
    <row r="288" spans="1:13" x14ac:dyDescent="0.25">
      <c r="A288" s="279" t="s">
        <v>5296</v>
      </c>
      <c r="B288" s="159">
        <v>7390.0999999999995</v>
      </c>
      <c r="C288" s="159">
        <f t="shared" si="4"/>
        <v>2.66</v>
      </c>
      <c r="M288"/>
    </row>
    <row r="289" spans="1:13" x14ac:dyDescent="0.25">
      <c r="A289" s="279" t="s">
        <v>5043</v>
      </c>
      <c r="B289" s="159">
        <v>5772.61</v>
      </c>
      <c r="C289" s="159">
        <f t="shared" si="4"/>
        <v>2.08</v>
      </c>
      <c r="M289"/>
    </row>
    <row r="290" spans="1:13" x14ac:dyDescent="0.25">
      <c r="A290" s="279" t="s">
        <v>5044</v>
      </c>
      <c r="B290" s="159">
        <v>13738.2</v>
      </c>
      <c r="C290" s="159">
        <f t="shared" si="4"/>
        <v>4.9400000000000004</v>
      </c>
      <c r="M290"/>
    </row>
    <row r="291" spans="1:13" x14ac:dyDescent="0.25">
      <c r="A291" s="279" t="s">
        <v>5045</v>
      </c>
      <c r="B291" s="159">
        <v>13774.25</v>
      </c>
      <c r="C291" s="159">
        <f t="shared" si="4"/>
        <v>4.95</v>
      </c>
      <c r="M291"/>
    </row>
    <row r="292" spans="1:13" x14ac:dyDescent="0.25">
      <c r="A292" s="279" t="s">
        <v>5297</v>
      </c>
      <c r="B292" s="159">
        <v>13971.289999999999</v>
      </c>
      <c r="C292" s="159">
        <f t="shared" si="4"/>
        <v>5.03</v>
      </c>
      <c r="M292"/>
    </row>
    <row r="293" spans="1:13" x14ac:dyDescent="0.25">
      <c r="A293" s="279" t="s">
        <v>5298</v>
      </c>
      <c r="B293" s="159">
        <v>9297.09</v>
      </c>
      <c r="C293" s="159">
        <f t="shared" si="4"/>
        <v>3.34</v>
      </c>
      <c r="M293"/>
    </row>
    <row r="294" spans="1:13" x14ac:dyDescent="0.25">
      <c r="A294" s="279" t="s">
        <v>5299</v>
      </c>
      <c r="B294" s="159">
        <v>34209.649999999994</v>
      </c>
      <c r="C294" s="159">
        <f t="shared" si="4"/>
        <v>12.31</v>
      </c>
      <c r="M294"/>
    </row>
    <row r="295" spans="1:13" x14ac:dyDescent="0.25">
      <c r="A295" s="279" t="s">
        <v>4889</v>
      </c>
      <c r="B295" s="159">
        <v>11172.32</v>
      </c>
      <c r="C295" s="159">
        <f t="shared" si="4"/>
        <v>4.0199999999999996</v>
      </c>
      <c r="M295"/>
    </row>
    <row r="296" spans="1:13" x14ac:dyDescent="0.25">
      <c r="A296" s="279" t="s">
        <v>5300</v>
      </c>
      <c r="B296" s="159">
        <v>1873.31</v>
      </c>
      <c r="C296" s="159">
        <f t="shared" si="4"/>
        <v>0.67</v>
      </c>
      <c r="M296"/>
    </row>
    <row r="297" spans="1:13" x14ac:dyDescent="0.25">
      <c r="A297" s="279" t="s">
        <v>5301</v>
      </c>
      <c r="B297" s="159">
        <v>10666.32</v>
      </c>
      <c r="C297" s="159">
        <f t="shared" si="4"/>
        <v>3.84</v>
      </c>
      <c r="M297"/>
    </row>
    <row r="298" spans="1:13" x14ac:dyDescent="0.25">
      <c r="A298" s="279" t="s">
        <v>5302</v>
      </c>
      <c r="B298" s="159">
        <v>13820.7</v>
      </c>
      <c r="C298" s="159">
        <f t="shared" si="4"/>
        <v>4.97</v>
      </c>
      <c r="M298"/>
    </row>
    <row r="299" spans="1:13" x14ac:dyDescent="0.25">
      <c r="A299" s="279" t="s">
        <v>5303</v>
      </c>
      <c r="B299" s="159">
        <v>12375.45</v>
      </c>
      <c r="C299" s="159">
        <f t="shared" si="4"/>
        <v>4.45</v>
      </c>
      <c r="M299"/>
    </row>
    <row r="300" spans="1:13" x14ac:dyDescent="0.25">
      <c r="A300" s="279" t="s">
        <v>5304</v>
      </c>
      <c r="B300" s="159">
        <v>24657.559999999998</v>
      </c>
      <c r="C300" s="159">
        <f t="shared" si="4"/>
        <v>8.8699999999999992</v>
      </c>
      <c r="M300"/>
    </row>
    <row r="301" spans="1:13" x14ac:dyDescent="0.25">
      <c r="A301" s="279" t="s">
        <v>5305</v>
      </c>
      <c r="B301" s="159">
        <v>12628.25</v>
      </c>
      <c r="C301" s="159">
        <f t="shared" si="4"/>
        <v>4.54</v>
      </c>
      <c r="M301"/>
    </row>
    <row r="302" spans="1:13" x14ac:dyDescent="0.25">
      <c r="A302" s="279" t="s">
        <v>5875</v>
      </c>
      <c r="B302" s="159">
        <v>9344.07</v>
      </c>
      <c r="C302" s="159">
        <f t="shared" si="4"/>
        <v>3.36</v>
      </c>
      <c r="M302"/>
    </row>
    <row r="303" spans="1:13" ht="30" x14ac:dyDescent="0.25">
      <c r="A303" s="279" t="s">
        <v>5705</v>
      </c>
      <c r="B303" s="159">
        <v>22263.83</v>
      </c>
      <c r="C303" s="159">
        <f t="shared" si="4"/>
        <v>8.01</v>
      </c>
      <c r="M303"/>
    </row>
    <row r="304" spans="1:13" x14ac:dyDescent="0.25">
      <c r="A304" s="279" t="s">
        <v>5306</v>
      </c>
      <c r="B304" s="159">
        <v>15997</v>
      </c>
      <c r="C304" s="159">
        <f t="shared" si="4"/>
        <v>5.75</v>
      </c>
      <c r="M304"/>
    </row>
    <row r="305" spans="1:13" x14ac:dyDescent="0.25">
      <c r="A305" s="279" t="s">
        <v>5307</v>
      </c>
      <c r="B305" s="159">
        <v>8876.8700000000008</v>
      </c>
      <c r="C305" s="159">
        <f t="shared" si="4"/>
        <v>3.19</v>
      </c>
      <c r="M305"/>
    </row>
    <row r="306" spans="1:13" x14ac:dyDescent="0.25">
      <c r="A306" s="279" t="s">
        <v>5308</v>
      </c>
      <c r="B306" s="159">
        <v>7210.17</v>
      </c>
      <c r="C306" s="159">
        <f t="shared" si="4"/>
        <v>2.59</v>
      </c>
      <c r="M306"/>
    </row>
    <row r="307" spans="1:13" x14ac:dyDescent="0.25">
      <c r="A307" s="279" t="s">
        <v>5706</v>
      </c>
      <c r="B307" s="159">
        <v>20427.800000000003</v>
      </c>
      <c r="C307" s="159">
        <f t="shared" si="4"/>
        <v>7.35</v>
      </c>
      <c r="M307"/>
    </row>
    <row r="308" spans="1:13" x14ac:dyDescent="0.25">
      <c r="A308" s="279" t="s">
        <v>5309</v>
      </c>
      <c r="B308" s="159">
        <v>13649.560000000001</v>
      </c>
      <c r="C308" s="159">
        <f t="shared" si="4"/>
        <v>4.91</v>
      </c>
      <c r="M308"/>
    </row>
    <row r="309" spans="1:13" x14ac:dyDescent="0.25">
      <c r="A309" s="279" t="s">
        <v>5310</v>
      </c>
      <c r="B309" s="159">
        <v>5980.46</v>
      </c>
      <c r="C309" s="159">
        <f t="shared" si="4"/>
        <v>2.15</v>
      </c>
      <c r="M309"/>
    </row>
    <row r="310" spans="1:13" x14ac:dyDescent="0.25">
      <c r="A310" s="279" t="s">
        <v>5707</v>
      </c>
      <c r="B310" s="159">
        <v>26261.89</v>
      </c>
      <c r="C310" s="159">
        <f t="shared" si="4"/>
        <v>9.4499999999999993</v>
      </c>
      <c r="M310"/>
    </row>
    <row r="311" spans="1:13" x14ac:dyDescent="0.25">
      <c r="A311" s="279" t="s">
        <v>5311</v>
      </c>
      <c r="B311" s="159">
        <v>11702.289999999999</v>
      </c>
      <c r="C311" s="159">
        <f t="shared" si="4"/>
        <v>4.21</v>
      </c>
      <c r="M311"/>
    </row>
    <row r="312" spans="1:13" x14ac:dyDescent="0.25">
      <c r="A312" s="279" t="s">
        <v>5312</v>
      </c>
      <c r="B312" s="159">
        <v>8788.81</v>
      </c>
      <c r="C312" s="159">
        <f t="shared" si="4"/>
        <v>3.16</v>
      </c>
      <c r="M312"/>
    </row>
    <row r="313" spans="1:13" x14ac:dyDescent="0.25">
      <c r="A313" s="279" t="s">
        <v>5313</v>
      </c>
      <c r="B313" s="159">
        <v>16390.560000000001</v>
      </c>
      <c r="C313" s="159">
        <f t="shared" si="4"/>
        <v>5.9</v>
      </c>
      <c r="M313"/>
    </row>
    <row r="314" spans="1:13" x14ac:dyDescent="0.25">
      <c r="A314" s="279" t="s">
        <v>5314</v>
      </c>
      <c r="B314" s="159">
        <v>12645.66</v>
      </c>
      <c r="C314" s="159">
        <f t="shared" si="4"/>
        <v>4.55</v>
      </c>
      <c r="M314"/>
    </row>
    <row r="315" spans="1:13" ht="30" x14ac:dyDescent="0.25">
      <c r="A315" s="279" t="s">
        <v>4890</v>
      </c>
      <c r="B315" s="159">
        <v>10737.04</v>
      </c>
      <c r="C315" s="159">
        <f t="shared" si="4"/>
        <v>3.86</v>
      </c>
      <c r="M315"/>
    </row>
    <row r="316" spans="1:13" x14ac:dyDescent="0.25">
      <c r="A316" s="279" t="s">
        <v>5315</v>
      </c>
      <c r="B316" s="159">
        <v>8928.93</v>
      </c>
      <c r="C316" s="159">
        <f t="shared" si="4"/>
        <v>3.21</v>
      </c>
      <c r="M316"/>
    </row>
    <row r="317" spans="1:13" x14ac:dyDescent="0.25">
      <c r="A317" s="279" t="s">
        <v>5316</v>
      </c>
      <c r="B317" s="159">
        <v>13391.95</v>
      </c>
      <c r="C317" s="159">
        <f t="shared" si="4"/>
        <v>4.82</v>
      </c>
      <c r="M317"/>
    </row>
    <row r="318" spans="1:13" x14ac:dyDescent="0.25">
      <c r="A318" s="279" t="s">
        <v>5876</v>
      </c>
      <c r="B318" s="159">
        <v>19877.739999999998</v>
      </c>
      <c r="C318" s="159">
        <f t="shared" si="4"/>
        <v>7.15</v>
      </c>
      <c r="M318"/>
    </row>
    <row r="319" spans="1:13" x14ac:dyDescent="0.25">
      <c r="A319" s="279" t="s">
        <v>5877</v>
      </c>
      <c r="B319" s="159">
        <v>10684.76</v>
      </c>
      <c r="C319" s="159">
        <f t="shared" si="4"/>
        <v>3.84</v>
      </c>
      <c r="M319"/>
    </row>
    <row r="320" spans="1:13" x14ac:dyDescent="0.25">
      <c r="A320" s="279" t="s">
        <v>5317</v>
      </c>
      <c r="B320" s="159">
        <v>7810.77</v>
      </c>
      <c r="C320" s="159">
        <f t="shared" si="4"/>
        <v>2.81</v>
      </c>
      <c r="M320"/>
    </row>
    <row r="321" spans="1:13" x14ac:dyDescent="0.25">
      <c r="A321" s="279" t="s">
        <v>5318</v>
      </c>
      <c r="B321" s="159">
        <v>10768.01</v>
      </c>
      <c r="C321" s="159">
        <f t="shared" si="4"/>
        <v>3.87</v>
      </c>
      <c r="M321"/>
    </row>
    <row r="322" spans="1:13" x14ac:dyDescent="0.25">
      <c r="A322" s="279" t="s">
        <v>4891</v>
      </c>
      <c r="B322" s="159">
        <v>4802.42</v>
      </c>
      <c r="C322" s="159">
        <f t="shared" si="4"/>
        <v>1.73</v>
      </c>
      <c r="M322"/>
    </row>
    <row r="323" spans="1:13" ht="30" x14ac:dyDescent="0.25">
      <c r="A323" s="279" t="s">
        <v>5878</v>
      </c>
      <c r="B323" s="159">
        <v>12064.45</v>
      </c>
      <c r="C323" s="159">
        <f t="shared" si="4"/>
        <v>4.34</v>
      </c>
      <c r="M323"/>
    </row>
    <row r="324" spans="1:13" ht="30" x14ac:dyDescent="0.25">
      <c r="A324" s="279" t="s">
        <v>5319</v>
      </c>
      <c r="B324" s="159">
        <v>14027.189999999999</v>
      </c>
      <c r="C324" s="159">
        <f t="shared" si="4"/>
        <v>5.05</v>
      </c>
      <c r="M324"/>
    </row>
    <row r="325" spans="1:13" x14ac:dyDescent="0.25">
      <c r="A325" s="279" t="s">
        <v>4892</v>
      </c>
      <c r="B325" s="159">
        <v>8536.56</v>
      </c>
      <c r="C325" s="159">
        <f t="shared" si="4"/>
        <v>3.07</v>
      </c>
      <c r="M325"/>
    </row>
    <row r="326" spans="1:13" x14ac:dyDescent="0.25">
      <c r="A326" s="279" t="s">
        <v>4893</v>
      </c>
      <c r="B326" s="159">
        <v>16584.650000000001</v>
      </c>
      <c r="C326" s="159">
        <f t="shared" si="4"/>
        <v>5.97</v>
      </c>
      <c r="M326"/>
    </row>
    <row r="327" spans="1:13" x14ac:dyDescent="0.25">
      <c r="A327" s="279" t="s">
        <v>5046</v>
      </c>
      <c r="B327" s="159">
        <v>11355.119999999999</v>
      </c>
      <c r="C327" s="159">
        <f t="shared" si="4"/>
        <v>4.08</v>
      </c>
      <c r="M327"/>
    </row>
    <row r="328" spans="1:13" x14ac:dyDescent="0.25">
      <c r="A328" s="279" t="s">
        <v>5047</v>
      </c>
      <c r="B328" s="159">
        <v>6431.86</v>
      </c>
      <c r="C328" s="159">
        <f t="shared" ref="C328:C391" si="5">ROUND(B328*$A$5,2)</f>
        <v>2.31</v>
      </c>
      <c r="M328"/>
    </row>
    <row r="329" spans="1:13" x14ac:dyDescent="0.25">
      <c r="A329" s="279" t="s">
        <v>5320</v>
      </c>
      <c r="B329" s="159">
        <v>4888.75</v>
      </c>
      <c r="C329" s="159">
        <f t="shared" si="5"/>
        <v>1.76</v>
      </c>
      <c r="M329"/>
    </row>
    <row r="330" spans="1:13" x14ac:dyDescent="0.25">
      <c r="A330" s="279" t="s">
        <v>5048</v>
      </c>
      <c r="B330" s="159">
        <v>14075.88</v>
      </c>
      <c r="C330" s="159">
        <f t="shared" si="5"/>
        <v>5.0599999999999996</v>
      </c>
      <c r="M330"/>
    </row>
    <row r="331" spans="1:13" x14ac:dyDescent="0.25">
      <c r="A331" s="279" t="s">
        <v>5708</v>
      </c>
      <c r="B331" s="159">
        <v>12734.91</v>
      </c>
      <c r="C331" s="159">
        <f t="shared" si="5"/>
        <v>4.58</v>
      </c>
      <c r="M331"/>
    </row>
    <row r="332" spans="1:13" x14ac:dyDescent="0.25">
      <c r="A332" s="279" t="s">
        <v>5321</v>
      </c>
      <c r="B332" s="159">
        <v>10639.060000000001</v>
      </c>
      <c r="C332" s="159">
        <f t="shared" si="5"/>
        <v>3.83</v>
      </c>
      <c r="M332"/>
    </row>
    <row r="333" spans="1:13" x14ac:dyDescent="0.25">
      <c r="A333" s="279" t="s">
        <v>5879</v>
      </c>
      <c r="B333" s="159">
        <v>12122.970000000001</v>
      </c>
      <c r="C333" s="159">
        <f t="shared" si="5"/>
        <v>4.3600000000000003</v>
      </c>
      <c r="M333"/>
    </row>
    <row r="334" spans="1:13" x14ac:dyDescent="0.25">
      <c r="A334" s="279" t="s">
        <v>5880</v>
      </c>
      <c r="B334" s="159">
        <v>8840.7900000000009</v>
      </c>
      <c r="C334" s="159">
        <f t="shared" si="5"/>
        <v>3.18</v>
      </c>
      <c r="M334"/>
    </row>
    <row r="335" spans="1:13" x14ac:dyDescent="0.25">
      <c r="A335" s="279" t="s">
        <v>5322</v>
      </c>
      <c r="B335" s="159">
        <v>5462.4</v>
      </c>
      <c r="C335" s="159">
        <f t="shared" si="5"/>
        <v>1.96</v>
      </c>
      <c r="M335"/>
    </row>
    <row r="336" spans="1:13" x14ac:dyDescent="0.25">
      <c r="A336" s="279" t="s">
        <v>5709</v>
      </c>
      <c r="B336" s="159">
        <v>14683.779999999999</v>
      </c>
      <c r="C336" s="159">
        <f t="shared" si="5"/>
        <v>5.28</v>
      </c>
      <c r="M336"/>
    </row>
    <row r="337" spans="1:13" x14ac:dyDescent="0.25">
      <c r="A337" s="279" t="s">
        <v>4894</v>
      </c>
      <c r="B337" s="159">
        <v>5870.46</v>
      </c>
      <c r="C337" s="159">
        <f t="shared" si="5"/>
        <v>2.11</v>
      </c>
      <c r="M337"/>
    </row>
    <row r="338" spans="1:13" x14ac:dyDescent="0.25">
      <c r="A338" s="279" t="s">
        <v>5323</v>
      </c>
      <c r="B338" s="159">
        <v>14679.689999999999</v>
      </c>
      <c r="C338" s="159">
        <f t="shared" si="5"/>
        <v>5.28</v>
      </c>
      <c r="M338"/>
    </row>
    <row r="339" spans="1:13" x14ac:dyDescent="0.25">
      <c r="A339" s="279" t="s">
        <v>5049</v>
      </c>
      <c r="B339" s="159">
        <v>10418.459999999999</v>
      </c>
      <c r="C339" s="159">
        <f t="shared" si="5"/>
        <v>3.75</v>
      </c>
      <c r="M339"/>
    </row>
    <row r="340" spans="1:13" ht="30" x14ac:dyDescent="0.25">
      <c r="A340" s="279" t="s">
        <v>4895</v>
      </c>
      <c r="B340" s="159">
        <v>9843.19</v>
      </c>
      <c r="C340" s="159">
        <f t="shared" si="5"/>
        <v>3.54</v>
      </c>
      <c r="M340"/>
    </row>
    <row r="341" spans="1:13" x14ac:dyDescent="0.25">
      <c r="A341" s="279" t="s">
        <v>5050</v>
      </c>
      <c r="B341" s="159">
        <v>9111.4</v>
      </c>
      <c r="C341" s="159">
        <f t="shared" si="5"/>
        <v>3.28</v>
      </c>
      <c r="M341"/>
    </row>
    <row r="342" spans="1:13" x14ac:dyDescent="0.25">
      <c r="A342" s="279" t="s">
        <v>5051</v>
      </c>
      <c r="B342" s="159">
        <v>22858.31</v>
      </c>
      <c r="C342" s="159">
        <f t="shared" si="5"/>
        <v>8.2200000000000006</v>
      </c>
      <c r="M342"/>
    </row>
    <row r="343" spans="1:13" x14ac:dyDescent="0.25">
      <c r="A343" s="279" t="s">
        <v>5710</v>
      </c>
      <c r="B343" s="159">
        <v>14080.720000000001</v>
      </c>
      <c r="C343" s="159">
        <f t="shared" si="5"/>
        <v>5.0599999999999996</v>
      </c>
      <c r="M343"/>
    </row>
    <row r="344" spans="1:13" x14ac:dyDescent="0.25">
      <c r="A344" s="279" t="s">
        <v>5324</v>
      </c>
      <c r="B344" s="159">
        <v>14739.29</v>
      </c>
      <c r="C344" s="159">
        <f t="shared" si="5"/>
        <v>5.3</v>
      </c>
      <c r="M344"/>
    </row>
    <row r="345" spans="1:13" x14ac:dyDescent="0.25">
      <c r="A345" s="279" t="s">
        <v>5325</v>
      </c>
      <c r="B345" s="159">
        <v>9085.0300000000007</v>
      </c>
      <c r="C345" s="159">
        <f t="shared" si="5"/>
        <v>3.27</v>
      </c>
      <c r="M345"/>
    </row>
    <row r="346" spans="1:13" ht="30" x14ac:dyDescent="0.25">
      <c r="A346" s="279" t="s">
        <v>5881</v>
      </c>
      <c r="B346" s="159">
        <v>10400.959999999999</v>
      </c>
      <c r="C346" s="159">
        <f t="shared" si="5"/>
        <v>3.74</v>
      </c>
      <c r="M346"/>
    </row>
    <row r="347" spans="1:13" x14ac:dyDescent="0.25">
      <c r="A347" s="279" t="s">
        <v>5882</v>
      </c>
      <c r="B347" s="159">
        <v>4543.96</v>
      </c>
      <c r="C347" s="159">
        <f t="shared" si="5"/>
        <v>1.63</v>
      </c>
      <c r="M347"/>
    </row>
    <row r="348" spans="1:13" x14ac:dyDescent="0.25">
      <c r="A348" s="279" t="s">
        <v>5326</v>
      </c>
      <c r="B348" s="159">
        <v>9580.32</v>
      </c>
      <c r="C348" s="159">
        <f t="shared" si="5"/>
        <v>3.45</v>
      </c>
      <c r="M348"/>
    </row>
    <row r="349" spans="1:13" x14ac:dyDescent="0.25">
      <c r="A349" s="279" t="s">
        <v>5052</v>
      </c>
      <c r="B349" s="159">
        <v>11203.34</v>
      </c>
      <c r="C349" s="159">
        <f t="shared" si="5"/>
        <v>4.03</v>
      </c>
      <c r="M349"/>
    </row>
    <row r="350" spans="1:13" x14ac:dyDescent="0.25">
      <c r="A350" s="279" t="s">
        <v>5053</v>
      </c>
      <c r="B350" s="159">
        <v>12377.32</v>
      </c>
      <c r="C350" s="159">
        <f t="shared" si="5"/>
        <v>4.45</v>
      </c>
      <c r="M350"/>
    </row>
    <row r="351" spans="1:13" ht="30" x14ac:dyDescent="0.25">
      <c r="A351" s="279" t="s">
        <v>5327</v>
      </c>
      <c r="B351" s="159">
        <v>20827.57</v>
      </c>
      <c r="C351" s="159">
        <f t="shared" si="5"/>
        <v>7.49</v>
      </c>
      <c r="M351"/>
    </row>
    <row r="352" spans="1:13" ht="30" x14ac:dyDescent="0.25">
      <c r="A352" s="279" t="s">
        <v>5711</v>
      </c>
      <c r="B352" s="159">
        <v>10923.39</v>
      </c>
      <c r="C352" s="159">
        <f t="shared" si="5"/>
        <v>3.93</v>
      </c>
      <c r="M352"/>
    </row>
    <row r="353" spans="1:13" x14ac:dyDescent="0.25">
      <c r="A353" s="279" t="s">
        <v>5328</v>
      </c>
      <c r="B353" s="159">
        <v>11457.470000000001</v>
      </c>
      <c r="C353" s="159">
        <f t="shared" si="5"/>
        <v>4.12</v>
      </c>
      <c r="M353"/>
    </row>
    <row r="354" spans="1:13" x14ac:dyDescent="0.25">
      <c r="A354" s="279" t="s">
        <v>4896</v>
      </c>
      <c r="B354" s="159">
        <v>12479.579999999998</v>
      </c>
      <c r="C354" s="159">
        <f t="shared" si="5"/>
        <v>4.49</v>
      </c>
      <c r="M354"/>
    </row>
    <row r="355" spans="1:13" x14ac:dyDescent="0.25">
      <c r="A355" s="279" t="s">
        <v>5329</v>
      </c>
      <c r="B355" s="159">
        <v>10161.82</v>
      </c>
      <c r="C355" s="159">
        <f t="shared" si="5"/>
        <v>3.66</v>
      </c>
      <c r="M355"/>
    </row>
    <row r="356" spans="1:13" x14ac:dyDescent="0.25">
      <c r="A356" s="279" t="s">
        <v>5330</v>
      </c>
      <c r="B356" s="159">
        <v>11725</v>
      </c>
      <c r="C356" s="159">
        <f t="shared" si="5"/>
        <v>4.22</v>
      </c>
      <c r="M356"/>
    </row>
    <row r="357" spans="1:13" x14ac:dyDescent="0.25">
      <c r="A357" s="279" t="s">
        <v>5331</v>
      </c>
      <c r="B357" s="159">
        <v>11960.880000000001</v>
      </c>
      <c r="C357" s="159">
        <f t="shared" si="5"/>
        <v>4.3</v>
      </c>
      <c r="M357"/>
    </row>
    <row r="358" spans="1:13" ht="30" x14ac:dyDescent="0.25">
      <c r="A358" s="279" t="s">
        <v>5332</v>
      </c>
      <c r="B358" s="159">
        <v>10828.55</v>
      </c>
      <c r="C358" s="159">
        <f t="shared" si="5"/>
        <v>3.89</v>
      </c>
      <c r="M358"/>
    </row>
    <row r="359" spans="1:13" ht="30" x14ac:dyDescent="0.25">
      <c r="A359" s="279" t="s">
        <v>5712</v>
      </c>
      <c r="B359" s="159">
        <v>8834.8700000000008</v>
      </c>
      <c r="C359" s="159">
        <f t="shared" si="5"/>
        <v>3.18</v>
      </c>
      <c r="M359"/>
    </row>
    <row r="360" spans="1:13" ht="30" x14ac:dyDescent="0.25">
      <c r="A360" s="279" t="s">
        <v>5333</v>
      </c>
      <c r="B360" s="159">
        <v>12823.150000000001</v>
      </c>
      <c r="C360" s="159">
        <f t="shared" si="5"/>
        <v>4.6100000000000003</v>
      </c>
      <c r="M360"/>
    </row>
    <row r="361" spans="1:13" x14ac:dyDescent="0.25">
      <c r="A361" s="279" t="s">
        <v>5334</v>
      </c>
      <c r="B361" s="159">
        <v>8279.869999999999</v>
      </c>
      <c r="C361" s="159">
        <f t="shared" si="5"/>
        <v>2.98</v>
      </c>
      <c r="M361"/>
    </row>
    <row r="362" spans="1:13" ht="30" x14ac:dyDescent="0.25">
      <c r="A362" s="279" t="s">
        <v>5335</v>
      </c>
      <c r="B362" s="159">
        <v>15225.36</v>
      </c>
      <c r="C362" s="159">
        <f t="shared" si="5"/>
        <v>5.48</v>
      </c>
      <c r="M362"/>
    </row>
    <row r="363" spans="1:13" ht="30" x14ac:dyDescent="0.25">
      <c r="A363" s="279" t="s">
        <v>5336</v>
      </c>
      <c r="B363" s="159">
        <v>14920.529999999999</v>
      </c>
      <c r="C363" s="159">
        <f t="shared" si="5"/>
        <v>5.37</v>
      </c>
      <c r="M363"/>
    </row>
    <row r="364" spans="1:13" x14ac:dyDescent="0.25">
      <c r="A364" s="279" t="s">
        <v>5054</v>
      </c>
      <c r="B364" s="159">
        <v>6955.6100000000006</v>
      </c>
      <c r="C364" s="159">
        <f t="shared" si="5"/>
        <v>2.5</v>
      </c>
      <c r="M364"/>
    </row>
    <row r="365" spans="1:13" x14ac:dyDescent="0.25">
      <c r="A365" s="279" t="s">
        <v>5337</v>
      </c>
      <c r="B365" s="159">
        <v>13795.38</v>
      </c>
      <c r="C365" s="159">
        <f t="shared" si="5"/>
        <v>4.96</v>
      </c>
      <c r="M365"/>
    </row>
    <row r="366" spans="1:13" x14ac:dyDescent="0.25">
      <c r="A366" s="279" t="s">
        <v>5338</v>
      </c>
      <c r="B366" s="159">
        <v>5876.6900000000005</v>
      </c>
      <c r="C366" s="159">
        <f t="shared" si="5"/>
        <v>2.11</v>
      </c>
      <c r="M366"/>
    </row>
    <row r="367" spans="1:13" x14ac:dyDescent="0.25">
      <c r="A367" s="279" t="s">
        <v>5339</v>
      </c>
      <c r="B367" s="159">
        <v>14675.7</v>
      </c>
      <c r="C367" s="159">
        <f t="shared" si="5"/>
        <v>5.28</v>
      </c>
      <c r="M367"/>
    </row>
    <row r="368" spans="1:13" x14ac:dyDescent="0.25">
      <c r="A368" s="279" t="s">
        <v>5340</v>
      </c>
      <c r="B368" s="159">
        <v>11607.9</v>
      </c>
      <c r="C368" s="159">
        <f t="shared" si="5"/>
        <v>4.18</v>
      </c>
      <c r="M368"/>
    </row>
    <row r="369" spans="1:13" x14ac:dyDescent="0.25">
      <c r="A369" s="279" t="s">
        <v>5341</v>
      </c>
      <c r="B369" s="159">
        <v>9300.6299999999992</v>
      </c>
      <c r="C369" s="159">
        <f t="shared" si="5"/>
        <v>3.35</v>
      </c>
      <c r="M369"/>
    </row>
    <row r="370" spans="1:13" x14ac:dyDescent="0.25">
      <c r="A370" s="279" t="s">
        <v>4897</v>
      </c>
      <c r="B370" s="159">
        <v>9519.3799999999992</v>
      </c>
      <c r="C370" s="159">
        <f t="shared" si="5"/>
        <v>3.42</v>
      </c>
      <c r="M370"/>
    </row>
    <row r="371" spans="1:13" x14ac:dyDescent="0.25">
      <c r="A371" s="279" t="s">
        <v>5883</v>
      </c>
      <c r="B371" s="159">
        <v>4993.78</v>
      </c>
      <c r="C371" s="159">
        <f t="shared" si="5"/>
        <v>1.8</v>
      </c>
      <c r="M371"/>
    </row>
    <row r="372" spans="1:13" ht="30" x14ac:dyDescent="0.25">
      <c r="A372" s="279" t="s">
        <v>5884</v>
      </c>
      <c r="B372" s="159">
        <v>12096.91</v>
      </c>
      <c r="C372" s="159">
        <f t="shared" si="5"/>
        <v>4.3499999999999996</v>
      </c>
      <c r="M372"/>
    </row>
    <row r="373" spans="1:13" ht="30" x14ac:dyDescent="0.25">
      <c r="A373" s="279" t="s">
        <v>5713</v>
      </c>
      <c r="B373" s="159">
        <v>10037.43</v>
      </c>
      <c r="C373" s="159">
        <f t="shared" si="5"/>
        <v>3.61</v>
      </c>
      <c r="M373"/>
    </row>
    <row r="374" spans="1:13" ht="30" x14ac:dyDescent="0.25">
      <c r="A374" s="279" t="s">
        <v>5342</v>
      </c>
      <c r="B374" s="159">
        <v>12369.369999999999</v>
      </c>
      <c r="C374" s="159">
        <f t="shared" si="5"/>
        <v>4.45</v>
      </c>
      <c r="M374"/>
    </row>
    <row r="375" spans="1:13" x14ac:dyDescent="0.25">
      <c r="A375" s="279" t="s">
        <v>5714</v>
      </c>
      <c r="B375" s="159">
        <v>13046.97</v>
      </c>
      <c r="C375" s="159">
        <f t="shared" si="5"/>
        <v>4.6900000000000004</v>
      </c>
      <c r="M375"/>
    </row>
    <row r="376" spans="1:13" x14ac:dyDescent="0.25">
      <c r="A376" s="279" t="s">
        <v>5343</v>
      </c>
      <c r="B376" s="159">
        <v>8553.94</v>
      </c>
      <c r="C376" s="159">
        <f t="shared" si="5"/>
        <v>3.08</v>
      </c>
      <c r="M376"/>
    </row>
    <row r="377" spans="1:13" x14ac:dyDescent="0.25">
      <c r="A377" s="279" t="s">
        <v>5344</v>
      </c>
      <c r="B377" s="159">
        <v>12337.34</v>
      </c>
      <c r="C377" s="159">
        <f t="shared" si="5"/>
        <v>4.4400000000000004</v>
      </c>
      <c r="M377"/>
    </row>
    <row r="378" spans="1:13" ht="30" x14ac:dyDescent="0.25">
      <c r="A378" s="279" t="s">
        <v>5345</v>
      </c>
      <c r="B378" s="159">
        <v>9135.18</v>
      </c>
      <c r="C378" s="159">
        <f t="shared" si="5"/>
        <v>3.29</v>
      </c>
      <c r="M378"/>
    </row>
    <row r="379" spans="1:13" ht="30" x14ac:dyDescent="0.25">
      <c r="A379" s="279" t="s">
        <v>5346</v>
      </c>
      <c r="B379" s="159">
        <v>5335.0599999999995</v>
      </c>
      <c r="C379" s="159">
        <f t="shared" si="5"/>
        <v>1.92</v>
      </c>
      <c r="M379"/>
    </row>
    <row r="380" spans="1:13" ht="30" x14ac:dyDescent="0.25">
      <c r="A380" s="279" t="s">
        <v>5715</v>
      </c>
      <c r="B380" s="159">
        <v>10418.06</v>
      </c>
      <c r="C380" s="159">
        <f t="shared" si="5"/>
        <v>3.75</v>
      </c>
      <c r="M380"/>
    </row>
    <row r="381" spans="1:13" ht="30" x14ac:dyDescent="0.25">
      <c r="A381" s="279" t="s">
        <v>5347</v>
      </c>
      <c r="B381" s="159">
        <v>11566.33</v>
      </c>
      <c r="C381" s="159">
        <f t="shared" si="5"/>
        <v>4.16</v>
      </c>
      <c r="M381"/>
    </row>
    <row r="382" spans="1:13" ht="30" x14ac:dyDescent="0.25">
      <c r="A382" s="279" t="s">
        <v>5348</v>
      </c>
      <c r="B382" s="159">
        <v>22824.97</v>
      </c>
      <c r="C382" s="159">
        <f t="shared" si="5"/>
        <v>8.2100000000000009</v>
      </c>
      <c r="M382"/>
    </row>
    <row r="383" spans="1:13" x14ac:dyDescent="0.25">
      <c r="A383" s="279" t="s">
        <v>5349</v>
      </c>
      <c r="B383" s="159">
        <v>12005.65</v>
      </c>
      <c r="C383" s="159">
        <f t="shared" si="5"/>
        <v>4.32</v>
      </c>
      <c r="M383"/>
    </row>
    <row r="384" spans="1:13" x14ac:dyDescent="0.25">
      <c r="A384" s="279" t="s">
        <v>4898</v>
      </c>
      <c r="B384" s="159">
        <v>9628.08</v>
      </c>
      <c r="C384" s="159">
        <f t="shared" si="5"/>
        <v>3.46</v>
      </c>
      <c r="M384"/>
    </row>
    <row r="385" spans="1:13" x14ac:dyDescent="0.25">
      <c r="A385" s="279" t="s">
        <v>5885</v>
      </c>
      <c r="B385" s="159">
        <v>32564.89</v>
      </c>
      <c r="C385" s="159">
        <f t="shared" si="5"/>
        <v>11.71</v>
      </c>
      <c r="M385"/>
    </row>
    <row r="386" spans="1:13" ht="30" x14ac:dyDescent="0.25">
      <c r="A386" s="279" t="s">
        <v>5350</v>
      </c>
      <c r="B386" s="159">
        <v>47390.66</v>
      </c>
      <c r="C386" s="159">
        <f t="shared" si="5"/>
        <v>17.05</v>
      </c>
      <c r="M386"/>
    </row>
    <row r="387" spans="1:13" x14ac:dyDescent="0.25">
      <c r="A387" s="279" t="s">
        <v>5886</v>
      </c>
      <c r="B387" s="159">
        <v>5292.51</v>
      </c>
      <c r="C387" s="159">
        <f t="shared" si="5"/>
        <v>1.9</v>
      </c>
      <c r="M387"/>
    </row>
    <row r="388" spans="1:13" x14ac:dyDescent="0.25">
      <c r="A388" s="279" t="s">
        <v>5716</v>
      </c>
      <c r="B388" s="159">
        <v>14076.86</v>
      </c>
      <c r="C388" s="159">
        <f t="shared" si="5"/>
        <v>5.0599999999999996</v>
      </c>
      <c r="M388"/>
    </row>
    <row r="389" spans="1:13" x14ac:dyDescent="0.25">
      <c r="A389" s="279" t="s">
        <v>5887</v>
      </c>
      <c r="B389" s="159">
        <v>9271.99</v>
      </c>
      <c r="C389" s="159">
        <f t="shared" si="5"/>
        <v>3.34</v>
      </c>
      <c r="M389"/>
    </row>
    <row r="390" spans="1:13" ht="30" x14ac:dyDescent="0.25">
      <c r="A390" s="279" t="s">
        <v>5888</v>
      </c>
      <c r="B390" s="159">
        <v>13529.410000000002</v>
      </c>
      <c r="C390" s="159">
        <f t="shared" si="5"/>
        <v>4.87</v>
      </c>
      <c r="M390"/>
    </row>
    <row r="391" spans="1:13" x14ac:dyDescent="0.25">
      <c r="A391" s="279" t="s">
        <v>5889</v>
      </c>
      <c r="B391" s="159">
        <v>20956.88</v>
      </c>
      <c r="C391" s="159">
        <f t="shared" si="5"/>
        <v>7.54</v>
      </c>
      <c r="M391"/>
    </row>
    <row r="392" spans="1:13" x14ac:dyDescent="0.25">
      <c r="A392" s="279" t="s">
        <v>5351</v>
      </c>
      <c r="B392" s="159">
        <v>11561.21</v>
      </c>
      <c r="C392" s="159">
        <f t="shared" ref="C392:C455" si="6">ROUND(B392*$A$5,2)</f>
        <v>4.16</v>
      </c>
      <c r="M392"/>
    </row>
    <row r="393" spans="1:13" x14ac:dyDescent="0.25">
      <c r="A393" s="279" t="s">
        <v>5352</v>
      </c>
      <c r="B393" s="159">
        <v>8262.130000000001</v>
      </c>
      <c r="C393" s="159">
        <f t="shared" si="6"/>
        <v>2.97</v>
      </c>
      <c r="M393"/>
    </row>
    <row r="394" spans="1:13" ht="30" x14ac:dyDescent="0.25">
      <c r="A394" s="279" t="s">
        <v>5353</v>
      </c>
      <c r="B394" s="159">
        <v>17558.89</v>
      </c>
      <c r="C394" s="159">
        <f t="shared" si="6"/>
        <v>6.32</v>
      </c>
      <c r="M394"/>
    </row>
    <row r="395" spans="1:13" x14ac:dyDescent="0.25">
      <c r="A395" s="279" t="s">
        <v>5890</v>
      </c>
      <c r="B395" s="159">
        <v>9437.9700000000012</v>
      </c>
      <c r="C395" s="159">
        <f t="shared" si="6"/>
        <v>3.39</v>
      </c>
      <c r="M395"/>
    </row>
    <row r="396" spans="1:13" ht="30" x14ac:dyDescent="0.25">
      <c r="A396" s="279" t="s">
        <v>5891</v>
      </c>
      <c r="B396" s="159">
        <v>12168.09</v>
      </c>
      <c r="C396" s="159">
        <f t="shared" si="6"/>
        <v>4.38</v>
      </c>
      <c r="M396"/>
    </row>
    <row r="397" spans="1:13" x14ac:dyDescent="0.25">
      <c r="A397" s="279" t="s">
        <v>5354</v>
      </c>
      <c r="B397" s="159">
        <v>23451.98</v>
      </c>
      <c r="C397" s="159">
        <f t="shared" si="6"/>
        <v>8.44</v>
      </c>
      <c r="M397"/>
    </row>
    <row r="398" spans="1:13" ht="30" x14ac:dyDescent="0.25">
      <c r="A398" s="279" t="s">
        <v>5355</v>
      </c>
      <c r="B398" s="159">
        <v>15199.060000000001</v>
      </c>
      <c r="C398" s="159">
        <f t="shared" si="6"/>
        <v>5.47</v>
      </c>
      <c r="M398"/>
    </row>
    <row r="399" spans="1:13" ht="30" x14ac:dyDescent="0.25">
      <c r="A399" s="279" t="s">
        <v>5892</v>
      </c>
      <c r="B399" s="159">
        <v>13654.23</v>
      </c>
      <c r="C399" s="159">
        <f t="shared" si="6"/>
        <v>4.91</v>
      </c>
      <c r="M399"/>
    </row>
    <row r="400" spans="1:13" x14ac:dyDescent="0.25">
      <c r="A400" s="279" t="s">
        <v>5893</v>
      </c>
      <c r="B400" s="159">
        <v>22416.23</v>
      </c>
      <c r="C400" s="159">
        <f t="shared" si="6"/>
        <v>8.06</v>
      </c>
      <c r="M400"/>
    </row>
    <row r="401" spans="1:13" x14ac:dyDescent="0.25">
      <c r="A401" s="279" t="s">
        <v>4899</v>
      </c>
      <c r="B401" s="159">
        <v>11888.390000000001</v>
      </c>
      <c r="C401" s="159">
        <f t="shared" si="6"/>
        <v>4.28</v>
      </c>
      <c r="M401"/>
    </row>
    <row r="402" spans="1:13" x14ac:dyDescent="0.25">
      <c r="A402" s="279" t="s">
        <v>4900</v>
      </c>
      <c r="B402" s="159">
        <v>23692.199999999997</v>
      </c>
      <c r="C402" s="159">
        <f t="shared" si="6"/>
        <v>8.52</v>
      </c>
      <c r="M402"/>
    </row>
    <row r="403" spans="1:13" ht="30" x14ac:dyDescent="0.25">
      <c r="A403" s="279" t="s">
        <v>5356</v>
      </c>
      <c r="B403" s="159">
        <v>12039.31</v>
      </c>
      <c r="C403" s="159">
        <f t="shared" si="6"/>
        <v>4.33</v>
      </c>
      <c r="M403"/>
    </row>
    <row r="404" spans="1:13" x14ac:dyDescent="0.25">
      <c r="A404" s="279" t="s">
        <v>5357</v>
      </c>
      <c r="B404" s="159">
        <v>16394.73</v>
      </c>
      <c r="C404" s="159">
        <f t="shared" si="6"/>
        <v>5.9</v>
      </c>
      <c r="M404"/>
    </row>
    <row r="405" spans="1:13" x14ac:dyDescent="0.25">
      <c r="A405" s="279" t="s">
        <v>5358</v>
      </c>
      <c r="B405" s="159">
        <v>11651.04</v>
      </c>
      <c r="C405" s="159">
        <f t="shared" si="6"/>
        <v>4.1900000000000004</v>
      </c>
      <c r="M405"/>
    </row>
    <row r="406" spans="1:13" x14ac:dyDescent="0.25">
      <c r="A406" s="279" t="s">
        <v>5359</v>
      </c>
      <c r="B406" s="159">
        <v>7789.33</v>
      </c>
      <c r="C406" s="159">
        <f t="shared" si="6"/>
        <v>2.8</v>
      </c>
      <c r="M406"/>
    </row>
    <row r="407" spans="1:13" x14ac:dyDescent="0.25">
      <c r="A407" s="279" t="s">
        <v>4901</v>
      </c>
      <c r="B407" s="159">
        <v>10486.67</v>
      </c>
      <c r="C407" s="159">
        <f t="shared" si="6"/>
        <v>3.77</v>
      </c>
      <c r="M407"/>
    </row>
    <row r="408" spans="1:13" ht="30" x14ac:dyDescent="0.25">
      <c r="A408" s="279" t="s">
        <v>5360</v>
      </c>
      <c r="B408" s="159">
        <v>13740.92</v>
      </c>
      <c r="C408" s="159">
        <f t="shared" si="6"/>
        <v>4.9400000000000004</v>
      </c>
      <c r="M408"/>
    </row>
    <row r="409" spans="1:13" ht="30" x14ac:dyDescent="0.25">
      <c r="A409" s="279" t="s">
        <v>5361</v>
      </c>
      <c r="B409" s="159">
        <v>8117.75</v>
      </c>
      <c r="C409" s="159">
        <f t="shared" si="6"/>
        <v>2.92</v>
      </c>
      <c r="M409"/>
    </row>
    <row r="410" spans="1:13" x14ac:dyDescent="0.25">
      <c r="A410" s="279" t="s">
        <v>5362</v>
      </c>
      <c r="B410" s="159">
        <v>11548.26</v>
      </c>
      <c r="C410" s="159">
        <f t="shared" si="6"/>
        <v>4.1500000000000004</v>
      </c>
      <c r="M410"/>
    </row>
    <row r="411" spans="1:13" x14ac:dyDescent="0.25">
      <c r="A411" s="279" t="s">
        <v>5894</v>
      </c>
      <c r="B411" s="159">
        <v>20628.64</v>
      </c>
      <c r="C411" s="159">
        <f t="shared" si="6"/>
        <v>7.42</v>
      </c>
      <c r="M411"/>
    </row>
    <row r="412" spans="1:13" x14ac:dyDescent="0.25">
      <c r="A412" s="279" t="s">
        <v>5363</v>
      </c>
      <c r="B412" s="159">
        <v>10475.19</v>
      </c>
      <c r="C412" s="159">
        <f t="shared" si="6"/>
        <v>3.77</v>
      </c>
      <c r="M412"/>
    </row>
    <row r="413" spans="1:13" ht="30" x14ac:dyDescent="0.25">
      <c r="A413" s="279" t="s">
        <v>5895</v>
      </c>
      <c r="B413" s="159">
        <v>14616.289999999999</v>
      </c>
      <c r="C413" s="159">
        <f t="shared" si="6"/>
        <v>5.26</v>
      </c>
      <c r="M413"/>
    </row>
    <row r="414" spans="1:13" ht="30" x14ac:dyDescent="0.25">
      <c r="A414" s="279" t="s">
        <v>5055</v>
      </c>
      <c r="B414" s="159">
        <v>18314.239999999998</v>
      </c>
      <c r="C414" s="159">
        <f t="shared" si="6"/>
        <v>6.59</v>
      </c>
      <c r="M414"/>
    </row>
    <row r="415" spans="1:13" ht="30" x14ac:dyDescent="0.25">
      <c r="A415" s="279" t="s">
        <v>5364</v>
      </c>
      <c r="B415" s="159">
        <v>6461.4400000000005</v>
      </c>
      <c r="C415" s="159">
        <f t="shared" si="6"/>
        <v>2.3199999999999998</v>
      </c>
      <c r="M415"/>
    </row>
    <row r="416" spans="1:13" ht="30" x14ac:dyDescent="0.25">
      <c r="A416" s="279" t="s">
        <v>4902</v>
      </c>
      <c r="B416" s="159">
        <v>9319.68</v>
      </c>
      <c r="C416" s="159">
        <f t="shared" si="6"/>
        <v>3.35</v>
      </c>
      <c r="M416"/>
    </row>
    <row r="417" spans="1:13" x14ac:dyDescent="0.25">
      <c r="A417" s="279" t="s">
        <v>5365</v>
      </c>
      <c r="B417" s="159">
        <v>9775.34</v>
      </c>
      <c r="C417" s="159">
        <f t="shared" si="6"/>
        <v>3.52</v>
      </c>
      <c r="M417"/>
    </row>
    <row r="418" spans="1:13" x14ac:dyDescent="0.25">
      <c r="A418" s="279" t="s">
        <v>4903</v>
      </c>
      <c r="B418" s="159">
        <v>7512.44</v>
      </c>
      <c r="C418" s="159">
        <f t="shared" si="6"/>
        <v>2.7</v>
      </c>
      <c r="M418"/>
    </row>
    <row r="419" spans="1:13" x14ac:dyDescent="0.25">
      <c r="A419" s="279" t="s">
        <v>5717</v>
      </c>
      <c r="B419" s="159">
        <v>16040.68</v>
      </c>
      <c r="C419" s="159">
        <f t="shared" si="6"/>
        <v>5.77</v>
      </c>
      <c r="M419"/>
    </row>
    <row r="420" spans="1:13" x14ac:dyDescent="0.25">
      <c r="A420" s="279" t="s">
        <v>5056</v>
      </c>
      <c r="B420" s="159">
        <v>8039.64</v>
      </c>
      <c r="C420" s="159">
        <f t="shared" si="6"/>
        <v>2.89</v>
      </c>
      <c r="M420"/>
    </row>
    <row r="421" spans="1:13" x14ac:dyDescent="0.25">
      <c r="A421" s="279" t="s">
        <v>5896</v>
      </c>
      <c r="B421" s="159">
        <v>15004.82</v>
      </c>
      <c r="C421" s="159">
        <f t="shared" si="6"/>
        <v>5.4</v>
      </c>
      <c r="M421"/>
    </row>
    <row r="422" spans="1:13" ht="30" x14ac:dyDescent="0.25">
      <c r="A422" s="279" t="s">
        <v>5718</v>
      </c>
      <c r="B422" s="159">
        <v>5596.84</v>
      </c>
      <c r="C422" s="159">
        <f t="shared" si="6"/>
        <v>2.0099999999999998</v>
      </c>
      <c r="M422"/>
    </row>
    <row r="423" spans="1:13" x14ac:dyDescent="0.25">
      <c r="A423" s="279" t="s">
        <v>5366</v>
      </c>
      <c r="B423" s="159">
        <v>13412.34</v>
      </c>
      <c r="C423" s="159">
        <f t="shared" si="6"/>
        <v>4.82</v>
      </c>
      <c r="M423"/>
    </row>
    <row r="424" spans="1:13" ht="30" x14ac:dyDescent="0.25">
      <c r="A424" s="279" t="s">
        <v>5897</v>
      </c>
      <c r="B424" s="159">
        <v>17132.75</v>
      </c>
      <c r="C424" s="159">
        <f t="shared" si="6"/>
        <v>6.16</v>
      </c>
      <c r="M424"/>
    </row>
    <row r="425" spans="1:13" ht="30" x14ac:dyDescent="0.25">
      <c r="A425" s="279" t="s">
        <v>5367</v>
      </c>
      <c r="B425" s="159">
        <v>20543.61</v>
      </c>
      <c r="C425" s="159">
        <f t="shared" si="6"/>
        <v>7.39</v>
      </c>
      <c r="M425"/>
    </row>
    <row r="426" spans="1:13" ht="30" x14ac:dyDescent="0.25">
      <c r="A426" s="279" t="s">
        <v>5368</v>
      </c>
      <c r="B426" s="159">
        <v>7349.12</v>
      </c>
      <c r="C426" s="159">
        <f t="shared" si="6"/>
        <v>2.64</v>
      </c>
      <c r="M426"/>
    </row>
    <row r="427" spans="1:13" ht="30" x14ac:dyDescent="0.25">
      <c r="A427" s="279" t="s">
        <v>5719</v>
      </c>
      <c r="B427" s="159">
        <v>9519.1400000000012</v>
      </c>
      <c r="C427" s="159">
        <f t="shared" si="6"/>
        <v>3.42</v>
      </c>
      <c r="M427"/>
    </row>
    <row r="428" spans="1:13" x14ac:dyDescent="0.25">
      <c r="A428" s="279" t="s">
        <v>5057</v>
      </c>
      <c r="B428" s="159">
        <v>9145.64</v>
      </c>
      <c r="C428" s="159">
        <f t="shared" si="6"/>
        <v>3.29</v>
      </c>
      <c r="M428"/>
    </row>
    <row r="429" spans="1:13" x14ac:dyDescent="0.25">
      <c r="A429" s="279" t="s">
        <v>4904</v>
      </c>
      <c r="B429" s="159">
        <v>6313.52</v>
      </c>
      <c r="C429" s="159">
        <f t="shared" si="6"/>
        <v>2.27</v>
      </c>
      <c r="M429"/>
    </row>
    <row r="430" spans="1:13" x14ac:dyDescent="0.25">
      <c r="A430" s="279" t="s">
        <v>4905</v>
      </c>
      <c r="B430" s="159">
        <v>13319.679999999998</v>
      </c>
      <c r="C430" s="159">
        <f t="shared" si="6"/>
        <v>4.79</v>
      </c>
      <c r="M430"/>
    </row>
    <row r="431" spans="1:13" x14ac:dyDescent="0.25">
      <c r="A431" s="279" t="s">
        <v>5369</v>
      </c>
      <c r="B431" s="159">
        <v>6633.43</v>
      </c>
      <c r="C431" s="159">
        <f t="shared" si="6"/>
        <v>2.39</v>
      </c>
      <c r="M431"/>
    </row>
    <row r="432" spans="1:13" x14ac:dyDescent="0.25">
      <c r="A432" s="279" t="s">
        <v>4906</v>
      </c>
      <c r="B432" s="159">
        <v>25691.08</v>
      </c>
      <c r="C432" s="159">
        <f t="shared" si="6"/>
        <v>9.24</v>
      </c>
      <c r="M432"/>
    </row>
    <row r="433" spans="1:13" x14ac:dyDescent="0.25">
      <c r="A433" s="279" t="s">
        <v>5370</v>
      </c>
      <c r="B433" s="159">
        <v>13255.099999999999</v>
      </c>
      <c r="C433" s="159">
        <f t="shared" si="6"/>
        <v>4.7699999999999996</v>
      </c>
      <c r="M433"/>
    </row>
    <row r="434" spans="1:13" x14ac:dyDescent="0.25">
      <c r="A434" s="279" t="s">
        <v>5371</v>
      </c>
      <c r="B434" s="159">
        <v>11117.279999999999</v>
      </c>
      <c r="C434" s="159">
        <f t="shared" si="6"/>
        <v>4</v>
      </c>
      <c r="M434"/>
    </row>
    <row r="435" spans="1:13" x14ac:dyDescent="0.25">
      <c r="A435" s="279" t="s">
        <v>5720</v>
      </c>
      <c r="B435" s="159">
        <v>10254.52</v>
      </c>
      <c r="C435" s="159">
        <f t="shared" si="6"/>
        <v>3.69</v>
      </c>
      <c r="M435"/>
    </row>
    <row r="436" spans="1:13" x14ac:dyDescent="0.25">
      <c r="A436" s="279" t="s">
        <v>5721</v>
      </c>
      <c r="B436" s="159">
        <v>6179.83</v>
      </c>
      <c r="C436" s="159">
        <f t="shared" si="6"/>
        <v>2.2200000000000002</v>
      </c>
      <c r="M436"/>
    </row>
    <row r="437" spans="1:13" x14ac:dyDescent="0.25">
      <c r="A437" s="279" t="s">
        <v>5372</v>
      </c>
      <c r="B437" s="159">
        <v>8043.68</v>
      </c>
      <c r="C437" s="159">
        <f t="shared" si="6"/>
        <v>2.89</v>
      </c>
      <c r="M437"/>
    </row>
    <row r="438" spans="1:13" ht="45" x14ac:dyDescent="0.25">
      <c r="A438" s="279" t="s">
        <v>5722</v>
      </c>
      <c r="B438" s="159">
        <v>12254.63</v>
      </c>
      <c r="C438" s="159">
        <f t="shared" si="6"/>
        <v>4.41</v>
      </c>
      <c r="M438"/>
    </row>
    <row r="439" spans="1:13" x14ac:dyDescent="0.25">
      <c r="A439" s="279" t="s">
        <v>5373</v>
      </c>
      <c r="B439" s="159">
        <v>14817.52</v>
      </c>
      <c r="C439" s="159">
        <f t="shared" si="6"/>
        <v>5.33</v>
      </c>
      <c r="M439"/>
    </row>
    <row r="440" spans="1:13" x14ac:dyDescent="0.25">
      <c r="A440" s="279" t="s">
        <v>4907</v>
      </c>
      <c r="B440" s="159">
        <v>14451.61</v>
      </c>
      <c r="C440" s="159">
        <f t="shared" si="6"/>
        <v>5.2</v>
      </c>
      <c r="M440"/>
    </row>
    <row r="441" spans="1:13" x14ac:dyDescent="0.25">
      <c r="A441" s="279" t="s">
        <v>4908</v>
      </c>
      <c r="B441" s="159">
        <v>8331.5</v>
      </c>
      <c r="C441" s="159">
        <f t="shared" si="6"/>
        <v>3</v>
      </c>
      <c r="M441"/>
    </row>
    <row r="442" spans="1:13" x14ac:dyDescent="0.25">
      <c r="A442" s="279" t="s">
        <v>5374</v>
      </c>
      <c r="B442" s="159">
        <v>5512.94</v>
      </c>
      <c r="C442" s="159">
        <f t="shared" si="6"/>
        <v>1.98</v>
      </c>
      <c r="M442"/>
    </row>
    <row r="443" spans="1:13" x14ac:dyDescent="0.25">
      <c r="A443" s="279" t="s">
        <v>5058</v>
      </c>
      <c r="B443" s="159">
        <v>28087.43</v>
      </c>
      <c r="C443" s="159">
        <f t="shared" si="6"/>
        <v>10.1</v>
      </c>
      <c r="M443"/>
    </row>
    <row r="444" spans="1:13" x14ac:dyDescent="0.25">
      <c r="A444" s="279" t="s">
        <v>4909</v>
      </c>
      <c r="B444" s="159">
        <v>10228.92</v>
      </c>
      <c r="C444" s="159">
        <f t="shared" si="6"/>
        <v>3.68</v>
      </c>
      <c r="M444"/>
    </row>
    <row r="445" spans="1:13" x14ac:dyDescent="0.25">
      <c r="A445" s="279" t="s">
        <v>5375</v>
      </c>
      <c r="B445" s="159">
        <v>12065.96</v>
      </c>
      <c r="C445" s="159">
        <f t="shared" si="6"/>
        <v>4.34</v>
      </c>
      <c r="M445"/>
    </row>
    <row r="446" spans="1:13" x14ac:dyDescent="0.25">
      <c r="A446" s="279" t="s">
        <v>5898</v>
      </c>
      <c r="B446" s="159">
        <v>20735.919999999998</v>
      </c>
      <c r="C446" s="159">
        <f t="shared" si="6"/>
        <v>7.46</v>
      </c>
      <c r="M446"/>
    </row>
    <row r="447" spans="1:13" x14ac:dyDescent="0.25">
      <c r="A447" s="279" t="s">
        <v>5899</v>
      </c>
      <c r="B447" s="159">
        <v>85245.27</v>
      </c>
      <c r="C447" s="159">
        <f t="shared" si="6"/>
        <v>30.66</v>
      </c>
      <c r="M447"/>
    </row>
    <row r="448" spans="1:13" x14ac:dyDescent="0.25">
      <c r="A448" s="279" t="s">
        <v>5059</v>
      </c>
      <c r="B448" s="159">
        <v>12973.05</v>
      </c>
      <c r="C448" s="159">
        <f t="shared" si="6"/>
        <v>4.67</v>
      </c>
      <c r="M448"/>
    </row>
    <row r="449" spans="1:13" x14ac:dyDescent="0.25">
      <c r="A449" s="279" t="s">
        <v>5900</v>
      </c>
      <c r="B449" s="159">
        <v>8529.15</v>
      </c>
      <c r="C449" s="159">
        <f t="shared" si="6"/>
        <v>3.07</v>
      </c>
      <c r="M449"/>
    </row>
    <row r="450" spans="1:13" x14ac:dyDescent="0.25">
      <c r="A450" s="279" t="s">
        <v>5060</v>
      </c>
      <c r="B450" s="159">
        <v>10046.51</v>
      </c>
      <c r="C450" s="159">
        <f t="shared" si="6"/>
        <v>3.61</v>
      </c>
      <c r="M450"/>
    </row>
    <row r="451" spans="1:13" x14ac:dyDescent="0.25">
      <c r="A451" s="279" t="s">
        <v>5376</v>
      </c>
      <c r="B451" s="159">
        <v>8190.97</v>
      </c>
      <c r="C451" s="159">
        <f t="shared" si="6"/>
        <v>2.95</v>
      </c>
      <c r="M451"/>
    </row>
    <row r="452" spans="1:13" ht="30" x14ac:dyDescent="0.25">
      <c r="A452" s="279" t="s">
        <v>5377</v>
      </c>
      <c r="B452" s="159">
        <v>16135.34</v>
      </c>
      <c r="C452" s="159">
        <f t="shared" si="6"/>
        <v>5.8</v>
      </c>
      <c r="M452"/>
    </row>
    <row r="453" spans="1:13" x14ac:dyDescent="0.25">
      <c r="A453" s="279" t="s">
        <v>4910</v>
      </c>
      <c r="B453" s="159">
        <v>14497.77</v>
      </c>
      <c r="C453" s="159">
        <f t="shared" si="6"/>
        <v>5.21</v>
      </c>
      <c r="M453"/>
    </row>
    <row r="454" spans="1:13" x14ac:dyDescent="0.25">
      <c r="A454" s="279" t="s">
        <v>5901</v>
      </c>
      <c r="B454" s="159">
        <v>15694.8</v>
      </c>
      <c r="C454" s="159">
        <f t="shared" si="6"/>
        <v>5.65</v>
      </c>
      <c r="M454"/>
    </row>
    <row r="455" spans="1:13" x14ac:dyDescent="0.25">
      <c r="A455" s="279" t="s">
        <v>5902</v>
      </c>
      <c r="B455" s="159">
        <v>9044.85</v>
      </c>
      <c r="C455" s="159">
        <f t="shared" si="6"/>
        <v>3.25</v>
      </c>
      <c r="M455"/>
    </row>
    <row r="456" spans="1:13" ht="30" x14ac:dyDescent="0.25">
      <c r="A456" s="279" t="s">
        <v>5903</v>
      </c>
      <c r="B456" s="159">
        <v>9913.0300000000007</v>
      </c>
      <c r="C456" s="159">
        <f t="shared" ref="C456:C519" si="7">ROUND(B456*$A$5,2)</f>
        <v>3.57</v>
      </c>
      <c r="M456"/>
    </row>
    <row r="457" spans="1:13" x14ac:dyDescent="0.25">
      <c r="A457" s="279" t="s">
        <v>5378</v>
      </c>
      <c r="B457" s="159">
        <v>7506.74</v>
      </c>
      <c r="C457" s="159">
        <f t="shared" si="7"/>
        <v>2.7</v>
      </c>
      <c r="M457"/>
    </row>
    <row r="458" spans="1:13" x14ac:dyDescent="0.25">
      <c r="A458" s="279" t="s">
        <v>4911</v>
      </c>
      <c r="B458" s="159">
        <v>14848.07</v>
      </c>
      <c r="C458" s="159">
        <f t="shared" si="7"/>
        <v>5.34</v>
      </c>
      <c r="M458"/>
    </row>
    <row r="459" spans="1:13" x14ac:dyDescent="0.25">
      <c r="A459" s="279" t="s">
        <v>5061</v>
      </c>
      <c r="B459" s="159">
        <v>15018.470000000001</v>
      </c>
      <c r="C459" s="159">
        <f t="shared" si="7"/>
        <v>5.4</v>
      </c>
      <c r="M459"/>
    </row>
    <row r="460" spans="1:13" x14ac:dyDescent="0.25">
      <c r="A460" s="279" t="s">
        <v>5379</v>
      </c>
      <c r="B460" s="159">
        <v>9951.5</v>
      </c>
      <c r="C460" s="159">
        <f t="shared" si="7"/>
        <v>3.58</v>
      </c>
      <c r="M460"/>
    </row>
    <row r="461" spans="1:13" x14ac:dyDescent="0.25">
      <c r="A461" s="279" t="s">
        <v>4912</v>
      </c>
      <c r="B461" s="159">
        <v>10896.57</v>
      </c>
      <c r="C461" s="159">
        <f t="shared" si="7"/>
        <v>3.92</v>
      </c>
      <c r="M461"/>
    </row>
    <row r="462" spans="1:13" x14ac:dyDescent="0.25">
      <c r="A462" s="279" t="s">
        <v>5380</v>
      </c>
      <c r="B462" s="159">
        <v>14367.719999999998</v>
      </c>
      <c r="C462" s="159">
        <f t="shared" si="7"/>
        <v>5.17</v>
      </c>
      <c r="M462"/>
    </row>
    <row r="463" spans="1:13" ht="30" x14ac:dyDescent="0.25">
      <c r="A463" s="279" t="s">
        <v>5904</v>
      </c>
      <c r="B463" s="159">
        <v>23582.01</v>
      </c>
      <c r="C463" s="159">
        <f t="shared" si="7"/>
        <v>8.48</v>
      </c>
      <c r="M463"/>
    </row>
    <row r="464" spans="1:13" ht="30" x14ac:dyDescent="0.25">
      <c r="A464" s="279" t="s">
        <v>5381</v>
      </c>
      <c r="B464" s="159">
        <v>18582.370000000003</v>
      </c>
      <c r="C464" s="159">
        <f t="shared" si="7"/>
        <v>6.68</v>
      </c>
      <c r="M464"/>
    </row>
    <row r="465" spans="1:13" x14ac:dyDescent="0.25">
      <c r="A465" s="279" t="s">
        <v>5382</v>
      </c>
      <c r="B465" s="159">
        <v>8722.59</v>
      </c>
      <c r="C465" s="159">
        <f t="shared" si="7"/>
        <v>3.14</v>
      </c>
      <c r="M465"/>
    </row>
    <row r="466" spans="1:13" x14ac:dyDescent="0.25">
      <c r="A466" s="279" t="s">
        <v>5062</v>
      </c>
      <c r="B466" s="159">
        <v>10817.99</v>
      </c>
      <c r="C466" s="159">
        <f t="shared" si="7"/>
        <v>3.89</v>
      </c>
      <c r="M466"/>
    </row>
    <row r="467" spans="1:13" x14ac:dyDescent="0.25">
      <c r="A467" s="279" t="s">
        <v>5905</v>
      </c>
      <c r="B467" s="159">
        <v>15798.59</v>
      </c>
      <c r="C467" s="159">
        <f t="shared" si="7"/>
        <v>5.68</v>
      </c>
      <c r="M467"/>
    </row>
    <row r="468" spans="1:13" x14ac:dyDescent="0.25">
      <c r="A468" s="279" t="s">
        <v>5906</v>
      </c>
      <c r="B468" s="159">
        <v>9430.75</v>
      </c>
      <c r="C468" s="159">
        <f t="shared" si="7"/>
        <v>3.39</v>
      </c>
      <c r="M468"/>
    </row>
    <row r="469" spans="1:13" x14ac:dyDescent="0.25">
      <c r="A469" s="279" t="s">
        <v>5383</v>
      </c>
      <c r="B469" s="159">
        <v>12083.91</v>
      </c>
      <c r="C469" s="159">
        <f t="shared" si="7"/>
        <v>4.3499999999999996</v>
      </c>
      <c r="M469"/>
    </row>
    <row r="470" spans="1:13" x14ac:dyDescent="0.25">
      <c r="A470" s="279" t="s">
        <v>5723</v>
      </c>
      <c r="B470" s="159">
        <v>8002.0400000000009</v>
      </c>
      <c r="C470" s="159">
        <f t="shared" si="7"/>
        <v>2.88</v>
      </c>
      <c r="M470"/>
    </row>
    <row r="471" spans="1:13" x14ac:dyDescent="0.25">
      <c r="A471" s="279" t="s">
        <v>4913</v>
      </c>
      <c r="B471" s="159">
        <v>14269.330000000002</v>
      </c>
      <c r="C471" s="159">
        <f t="shared" si="7"/>
        <v>5.13</v>
      </c>
      <c r="M471"/>
    </row>
    <row r="472" spans="1:13" x14ac:dyDescent="0.25">
      <c r="A472" s="279" t="s">
        <v>4914</v>
      </c>
      <c r="B472" s="159">
        <v>4979.4400000000005</v>
      </c>
      <c r="C472" s="159">
        <f t="shared" si="7"/>
        <v>1.79</v>
      </c>
      <c r="M472"/>
    </row>
    <row r="473" spans="1:13" x14ac:dyDescent="0.25">
      <c r="A473" s="279" t="s">
        <v>5384</v>
      </c>
      <c r="B473" s="159">
        <v>11098.96</v>
      </c>
      <c r="C473" s="159">
        <f t="shared" si="7"/>
        <v>3.99</v>
      </c>
      <c r="M473"/>
    </row>
    <row r="474" spans="1:13" x14ac:dyDescent="0.25">
      <c r="A474" s="279" t="s">
        <v>5063</v>
      </c>
      <c r="B474" s="159">
        <v>10102.209999999999</v>
      </c>
      <c r="C474" s="159">
        <f t="shared" si="7"/>
        <v>3.63</v>
      </c>
      <c r="M474"/>
    </row>
    <row r="475" spans="1:13" x14ac:dyDescent="0.25">
      <c r="A475" s="279" t="s">
        <v>5385</v>
      </c>
      <c r="B475" s="159">
        <v>7529.2999999999993</v>
      </c>
      <c r="C475" s="159">
        <f t="shared" si="7"/>
        <v>2.71</v>
      </c>
      <c r="M475"/>
    </row>
    <row r="476" spans="1:13" x14ac:dyDescent="0.25">
      <c r="A476" s="279" t="s">
        <v>5907</v>
      </c>
      <c r="B476" s="159">
        <v>10608.529999999999</v>
      </c>
      <c r="C476" s="159">
        <f t="shared" si="7"/>
        <v>3.82</v>
      </c>
      <c r="M476"/>
    </row>
    <row r="477" spans="1:13" x14ac:dyDescent="0.25">
      <c r="A477" s="279" t="s">
        <v>5386</v>
      </c>
      <c r="B477" s="159">
        <v>14454.96</v>
      </c>
      <c r="C477" s="159">
        <f t="shared" si="7"/>
        <v>5.2</v>
      </c>
      <c r="M477"/>
    </row>
    <row r="478" spans="1:13" x14ac:dyDescent="0.25">
      <c r="A478" s="279" t="s">
        <v>5387</v>
      </c>
      <c r="B478" s="159">
        <v>10576.84</v>
      </c>
      <c r="C478" s="159">
        <f t="shared" si="7"/>
        <v>3.8</v>
      </c>
      <c r="M478"/>
    </row>
    <row r="479" spans="1:13" x14ac:dyDescent="0.25">
      <c r="A479" s="279" t="s">
        <v>5388</v>
      </c>
      <c r="B479" s="159">
        <v>6529.7100000000009</v>
      </c>
      <c r="C479" s="159">
        <f t="shared" si="7"/>
        <v>2.35</v>
      </c>
      <c r="M479"/>
    </row>
    <row r="480" spans="1:13" x14ac:dyDescent="0.25">
      <c r="A480" s="279" t="s">
        <v>5389</v>
      </c>
      <c r="B480" s="159">
        <v>9641.2799999999988</v>
      </c>
      <c r="C480" s="159">
        <f t="shared" si="7"/>
        <v>3.47</v>
      </c>
      <c r="M480"/>
    </row>
    <row r="481" spans="1:13" x14ac:dyDescent="0.25">
      <c r="A481" s="279" t="s">
        <v>5064</v>
      </c>
      <c r="B481" s="159">
        <v>6848.07</v>
      </c>
      <c r="C481" s="159">
        <f t="shared" si="7"/>
        <v>2.46</v>
      </c>
      <c r="M481"/>
    </row>
    <row r="482" spans="1:13" x14ac:dyDescent="0.25">
      <c r="A482" s="279" t="s">
        <v>5390</v>
      </c>
      <c r="B482" s="159">
        <v>9525.02</v>
      </c>
      <c r="C482" s="159">
        <f t="shared" si="7"/>
        <v>3.43</v>
      </c>
      <c r="M482"/>
    </row>
    <row r="483" spans="1:13" x14ac:dyDescent="0.25">
      <c r="A483" s="279" t="s">
        <v>5908</v>
      </c>
      <c r="B483" s="159">
        <v>11191.48</v>
      </c>
      <c r="C483" s="159">
        <f t="shared" si="7"/>
        <v>4.03</v>
      </c>
      <c r="M483"/>
    </row>
    <row r="484" spans="1:13" x14ac:dyDescent="0.25">
      <c r="A484" s="279" t="s">
        <v>5391</v>
      </c>
      <c r="B484" s="159">
        <v>15744.280000000002</v>
      </c>
      <c r="C484" s="159">
        <f t="shared" si="7"/>
        <v>5.66</v>
      </c>
      <c r="M484"/>
    </row>
    <row r="485" spans="1:13" x14ac:dyDescent="0.25">
      <c r="A485" s="279" t="s">
        <v>5392</v>
      </c>
      <c r="B485" s="159">
        <v>11654.720000000001</v>
      </c>
      <c r="C485" s="159">
        <f t="shared" si="7"/>
        <v>4.1900000000000004</v>
      </c>
      <c r="M485"/>
    </row>
    <row r="486" spans="1:13" x14ac:dyDescent="0.25">
      <c r="A486" s="279" t="s">
        <v>5393</v>
      </c>
      <c r="B486" s="159">
        <v>11822.4</v>
      </c>
      <c r="C486" s="159">
        <f t="shared" si="7"/>
        <v>4.25</v>
      </c>
      <c r="M486"/>
    </row>
    <row r="487" spans="1:13" ht="30" x14ac:dyDescent="0.25">
      <c r="A487" s="279" t="s">
        <v>5394</v>
      </c>
      <c r="B487" s="159">
        <v>40182.53</v>
      </c>
      <c r="C487" s="159">
        <f t="shared" si="7"/>
        <v>14.45</v>
      </c>
      <c r="M487"/>
    </row>
    <row r="488" spans="1:13" ht="30" x14ac:dyDescent="0.25">
      <c r="A488" s="279" t="s">
        <v>5909</v>
      </c>
      <c r="B488" s="159">
        <v>8708.869999999999</v>
      </c>
      <c r="C488" s="159">
        <f t="shared" si="7"/>
        <v>3.13</v>
      </c>
      <c r="M488"/>
    </row>
    <row r="489" spans="1:13" x14ac:dyDescent="0.25">
      <c r="A489" s="279" t="s">
        <v>5395</v>
      </c>
      <c r="B489" s="159">
        <v>12469.76</v>
      </c>
      <c r="C489" s="159">
        <f t="shared" si="7"/>
        <v>4.49</v>
      </c>
      <c r="M489"/>
    </row>
    <row r="490" spans="1:13" x14ac:dyDescent="0.25">
      <c r="A490" s="279" t="s">
        <v>5396</v>
      </c>
      <c r="B490" s="159">
        <v>12926.68</v>
      </c>
      <c r="C490" s="159">
        <f t="shared" si="7"/>
        <v>4.6500000000000004</v>
      </c>
      <c r="M490"/>
    </row>
    <row r="491" spans="1:13" x14ac:dyDescent="0.25">
      <c r="A491" s="279" t="s">
        <v>5397</v>
      </c>
      <c r="B491" s="159">
        <v>13493.66</v>
      </c>
      <c r="C491" s="159">
        <f t="shared" si="7"/>
        <v>4.8499999999999996</v>
      </c>
      <c r="M491"/>
    </row>
    <row r="492" spans="1:13" x14ac:dyDescent="0.25">
      <c r="A492" s="279" t="s">
        <v>5724</v>
      </c>
      <c r="B492" s="159">
        <v>57647.59</v>
      </c>
      <c r="C492" s="159">
        <f t="shared" si="7"/>
        <v>20.74</v>
      </c>
      <c r="M492"/>
    </row>
    <row r="493" spans="1:13" x14ac:dyDescent="0.25">
      <c r="A493" s="279" t="s">
        <v>5398</v>
      </c>
      <c r="B493" s="159">
        <v>8869.18</v>
      </c>
      <c r="C493" s="159">
        <f t="shared" si="7"/>
        <v>3.19</v>
      </c>
      <c r="M493"/>
    </row>
    <row r="494" spans="1:13" x14ac:dyDescent="0.25">
      <c r="A494" s="279" t="s">
        <v>5065</v>
      </c>
      <c r="B494" s="159">
        <v>10181.81</v>
      </c>
      <c r="C494" s="159">
        <f t="shared" si="7"/>
        <v>3.66</v>
      </c>
      <c r="M494"/>
    </row>
    <row r="495" spans="1:13" x14ac:dyDescent="0.25">
      <c r="A495" s="279" t="s">
        <v>5066</v>
      </c>
      <c r="B495" s="159">
        <v>11588.91</v>
      </c>
      <c r="C495" s="159">
        <f t="shared" si="7"/>
        <v>4.17</v>
      </c>
      <c r="M495"/>
    </row>
    <row r="496" spans="1:13" x14ac:dyDescent="0.25">
      <c r="A496" s="279" t="s">
        <v>5399</v>
      </c>
      <c r="B496" s="159">
        <v>9507.09</v>
      </c>
      <c r="C496" s="159">
        <f t="shared" si="7"/>
        <v>3.42</v>
      </c>
      <c r="M496"/>
    </row>
    <row r="497" spans="1:13" ht="30" x14ac:dyDescent="0.25">
      <c r="A497" s="279" t="s">
        <v>4915</v>
      </c>
      <c r="B497" s="159">
        <v>9452.84</v>
      </c>
      <c r="C497" s="159">
        <f t="shared" si="7"/>
        <v>3.4</v>
      </c>
      <c r="M497"/>
    </row>
    <row r="498" spans="1:13" x14ac:dyDescent="0.25">
      <c r="A498" s="279" t="s">
        <v>5400</v>
      </c>
      <c r="B498" s="159">
        <v>10974.59</v>
      </c>
      <c r="C498" s="159">
        <f t="shared" si="7"/>
        <v>3.95</v>
      </c>
      <c r="M498"/>
    </row>
    <row r="499" spans="1:13" x14ac:dyDescent="0.25">
      <c r="A499" s="279" t="s">
        <v>4916</v>
      </c>
      <c r="B499" s="159">
        <v>9403.75</v>
      </c>
      <c r="C499" s="159">
        <f t="shared" si="7"/>
        <v>3.38</v>
      </c>
      <c r="M499"/>
    </row>
    <row r="500" spans="1:13" x14ac:dyDescent="0.25">
      <c r="A500" s="279" t="s">
        <v>5725</v>
      </c>
      <c r="B500" s="159">
        <v>12239.32</v>
      </c>
      <c r="C500" s="159">
        <f t="shared" si="7"/>
        <v>4.4000000000000004</v>
      </c>
      <c r="M500"/>
    </row>
    <row r="501" spans="1:13" x14ac:dyDescent="0.25">
      <c r="A501" s="279" t="s">
        <v>5726</v>
      </c>
      <c r="B501" s="159">
        <v>6110.55</v>
      </c>
      <c r="C501" s="159">
        <f t="shared" si="7"/>
        <v>2.2000000000000002</v>
      </c>
      <c r="M501"/>
    </row>
    <row r="502" spans="1:13" x14ac:dyDescent="0.25">
      <c r="A502" s="279" t="s">
        <v>5910</v>
      </c>
      <c r="B502" s="159">
        <v>13052.96</v>
      </c>
      <c r="C502" s="159">
        <f t="shared" si="7"/>
        <v>4.7</v>
      </c>
      <c r="M502"/>
    </row>
    <row r="503" spans="1:13" x14ac:dyDescent="0.25">
      <c r="A503" s="279" t="s">
        <v>4917</v>
      </c>
      <c r="B503" s="159">
        <v>11925.65</v>
      </c>
      <c r="C503" s="159">
        <f t="shared" si="7"/>
        <v>4.29</v>
      </c>
      <c r="M503"/>
    </row>
    <row r="504" spans="1:13" x14ac:dyDescent="0.25">
      <c r="A504" s="279" t="s">
        <v>4918</v>
      </c>
      <c r="B504" s="159">
        <v>9991.9699999999993</v>
      </c>
      <c r="C504" s="159">
        <f t="shared" si="7"/>
        <v>3.59</v>
      </c>
      <c r="M504"/>
    </row>
    <row r="505" spans="1:13" x14ac:dyDescent="0.25">
      <c r="A505" s="279" t="s">
        <v>5401</v>
      </c>
      <c r="B505" s="159">
        <v>10181.040000000001</v>
      </c>
      <c r="C505" s="159">
        <f t="shared" si="7"/>
        <v>3.66</v>
      </c>
      <c r="M505"/>
    </row>
    <row r="506" spans="1:13" x14ac:dyDescent="0.25">
      <c r="A506" s="279" t="s">
        <v>5402</v>
      </c>
      <c r="B506" s="159">
        <v>12009.12</v>
      </c>
      <c r="C506" s="159">
        <f t="shared" si="7"/>
        <v>4.32</v>
      </c>
      <c r="M506"/>
    </row>
    <row r="507" spans="1:13" x14ac:dyDescent="0.25">
      <c r="A507" s="279" t="s">
        <v>5403</v>
      </c>
      <c r="B507" s="159">
        <v>5772.67</v>
      </c>
      <c r="C507" s="159">
        <f t="shared" si="7"/>
        <v>2.08</v>
      </c>
      <c r="M507"/>
    </row>
    <row r="508" spans="1:13" x14ac:dyDescent="0.25">
      <c r="A508" s="279" t="s">
        <v>5404</v>
      </c>
      <c r="B508" s="159">
        <v>19007.73</v>
      </c>
      <c r="C508" s="159">
        <f t="shared" si="7"/>
        <v>6.84</v>
      </c>
      <c r="M508"/>
    </row>
    <row r="509" spans="1:13" x14ac:dyDescent="0.25">
      <c r="A509" s="279" t="s">
        <v>4919</v>
      </c>
      <c r="B509" s="159">
        <v>12692.9</v>
      </c>
      <c r="C509" s="159">
        <f t="shared" si="7"/>
        <v>4.57</v>
      </c>
      <c r="M509"/>
    </row>
    <row r="510" spans="1:13" x14ac:dyDescent="0.25">
      <c r="A510" s="279" t="s">
        <v>4920</v>
      </c>
      <c r="B510" s="159">
        <v>9070.6200000000008</v>
      </c>
      <c r="C510" s="159">
        <f t="shared" si="7"/>
        <v>3.26</v>
      </c>
      <c r="M510"/>
    </row>
    <row r="511" spans="1:13" x14ac:dyDescent="0.25">
      <c r="A511" s="279" t="s">
        <v>5405</v>
      </c>
      <c r="B511" s="159">
        <v>10419.209999999999</v>
      </c>
      <c r="C511" s="159">
        <f t="shared" si="7"/>
        <v>3.75</v>
      </c>
      <c r="M511"/>
    </row>
    <row r="512" spans="1:13" x14ac:dyDescent="0.25">
      <c r="A512" s="279" t="s">
        <v>5406</v>
      </c>
      <c r="B512" s="159">
        <v>19543.560000000001</v>
      </c>
      <c r="C512" s="159">
        <f t="shared" si="7"/>
        <v>7.03</v>
      </c>
      <c r="M512"/>
    </row>
    <row r="513" spans="1:13" x14ac:dyDescent="0.25">
      <c r="A513" s="279" t="s">
        <v>5407</v>
      </c>
      <c r="B513" s="159">
        <v>9852.48</v>
      </c>
      <c r="C513" s="159">
        <f t="shared" si="7"/>
        <v>3.54</v>
      </c>
      <c r="M513"/>
    </row>
    <row r="514" spans="1:13" x14ac:dyDescent="0.25">
      <c r="A514" s="279" t="s">
        <v>4921</v>
      </c>
      <c r="B514" s="159">
        <v>8559.35</v>
      </c>
      <c r="C514" s="159">
        <f t="shared" si="7"/>
        <v>3.08</v>
      </c>
      <c r="M514"/>
    </row>
    <row r="515" spans="1:13" x14ac:dyDescent="0.25">
      <c r="A515" s="279" t="s">
        <v>5067</v>
      </c>
      <c r="B515" s="159">
        <v>11026.75</v>
      </c>
      <c r="C515" s="159">
        <f t="shared" si="7"/>
        <v>3.97</v>
      </c>
      <c r="M515"/>
    </row>
    <row r="516" spans="1:13" x14ac:dyDescent="0.25">
      <c r="A516" s="279" t="s">
        <v>5068</v>
      </c>
      <c r="B516" s="159">
        <v>17847.160000000003</v>
      </c>
      <c r="C516" s="159">
        <f t="shared" si="7"/>
        <v>6.42</v>
      </c>
      <c r="M516"/>
    </row>
    <row r="517" spans="1:13" x14ac:dyDescent="0.25">
      <c r="A517" s="279" t="s">
        <v>5408</v>
      </c>
      <c r="B517" s="159">
        <v>14272</v>
      </c>
      <c r="C517" s="159">
        <f t="shared" si="7"/>
        <v>5.13</v>
      </c>
      <c r="M517"/>
    </row>
    <row r="518" spans="1:13" x14ac:dyDescent="0.25">
      <c r="A518" s="279" t="s">
        <v>5727</v>
      </c>
      <c r="B518" s="159">
        <v>11882.47</v>
      </c>
      <c r="C518" s="159">
        <f t="shared" si="7"/>
        <v>4.2699999999999996</v>
      </c>
      <c r="M518"/>
    </row>
    <row r="519" spans="1:13" x14ac:dyDescent="0.25">
      <c r="A519" s="279" t="s">
        <v>5728</v>
      </c>
      <c r="B519" s="159">
        <v>15707.530000000002</v>
      </c>
      <c r="C519" s="159">
        <f t="shared" si="7"/>
        <v>5.65</v>
      </c>
      <c r="M519"/>
    </row>
    <row r="520" spans="1:13" x14ac:dyDescent="0.25">
      <c r="A520" s="279" t="s">
        <v>5729</v>
      </c>
      <c r="B520" s="159">
        <v>9648.4599999999991</v>
      </c>
      <c r="C520" s="159">
        <f t="shared" ref="C520:C583" si="8">ROUND(B520*$A$5,2)</f>
        <v>3.47</v>
      </c>
      <c r="M520"/>
    </row>
    <row r="521" spans="1:13" x14ac:dyDescent="0.25">
      <c r="A521" s="279" t="s">
        <v>5730</v>
      </c>
      <c r="B521" s="159">
        <v>10169.969999999999</v>
      </c>
      <c r="C521" s="159">
        <f t="shared" si="8"/>
        <v>3.66</v>
      </c>
      <c r="M521"/>
    </row>
    <row r="522" spans="1:13" x14ac:dyDescent="0.25">
      <c r="A522" s="279" t="s">
        <v>5731</v>
      </c>
      <c r="B522" s="159">
        <v>13406.12</v>
      </c>
      <c r="C522" s="159">
        <f t="shared" si="8"/>
        <v>4.82</v>
      </c>
      <c r="M522"/>
    </row>
    <row r="523" spans="1:13" x14ac:dyDescent="0.25">
      <c r="A523" s="279" t="s">
        <v>4922</v>
      </c>
      <c r="B523" s="159">
        <v>13076.289999999999</v>
      </c>
      <c r="C523" s="159">
        <f t="shared" si="8"/>
        <v>4.7</v>
      </c>
      <c r="M523"/>
    </row>
    <row r="524" spans="1:13" ht="30" x14ac:dyDescent="0.25">
      <c r="A524" s="279" t="s">
        <v>5911</v>
      </c>
      <c r="B524" s="159">
        <v>5022.7000000000007</v>
      </c>
      <c r="C524" s="159">
        <f t="shared" si="8"/>
        <v>1.81</v>
      </c>
      <c r="M524"/>
    </row>
    <row r="525" spans="1:13" x14ac:dyDescent="0.25">
      <c r="A525" s="279" t="s">
        <v>5069</v>
      </c>
      <c r="B525" s="159">
        <v>3470.17</v>
      </c>
      <c r="C525" s="159">
        <f t="shared" si="8"/>
        <v>1.25</v>
      </c>
      <c r="M525"/>
    </row>
    <row r="526" spans="1:13" x14ac:dyDescent="0.25">
      <c r="A526" s="279" t="s">
        <v>5409</v>
      </c>
      <c r="B526" s="159">
        <v>27085.410000000003</v>
      </c>
      <c r="C526" s="159">
        <f t="shared" si="8"/>
        <v>9.74</v>
      </c>
      <c r="M526"/>
    </row>
    <row r="527" spans="1:13" ht="30" x14ac:dyDescent="0.25">
      <c r="A527" s="279" t="s">
        <v>5912</v>
      </c>
      <c r="B527" s="159">
        <v>17038.43</v>
      </c>
      <c r="C527" s="159">
        <f t="shared" si="8"/>
        <v>6.13</v>
      </c>
      <c r="M527"/>
    </row>
    <row r="528" spans="1:13" x14ac:dyDescent="0.25">
      <c r="A528" s="279" t="s">
        <v>5070</v>
      </c>
      <c r="B528" s="159">
        <v>10146.77</v>
      </c>
      <c r="C528" s="159">
        <f t="shared" si="8"/>
        <v>3.65</v>
      </c>
      <c r="M528"/>
    </row>
    <row r="529" spans="1:13" x14ac:dyDescent="0.25">
      <c r="A529" s="279" t="s">
        <v>4923</v>
      </c>
      <c r="B529" s="159">
        <v>17314.36</v>
      </c>
      <c r="C529" s="159">
        <f t="shared" si="8"/>
        <v>6.23</v>
      </c>
      <c r="M529"/>
    </row>
    <row r="530" spans="1:13" ht="30" x14ac:dyDescent="0.25">
      <c r="A530" s="279" t="s">
        <v>5732</v>
      </c>
      <c r="B530" s="159">
        <v>10672.5</v>
      </c>
      <c r="C530" s="159">
        <f t="shared" si="8"/>
        <v>3.84</v>
      </c>
      <c r="M530"/>
    </row>
    <row r="531" spans="1:13" x14ac:dyDescent="0.25">
      <c r="A531" s="279" t="s">
        <v>5410</v>
      </c>
      <c r="B531" s="159">
        <v>14636.510000000002</v>
      </c>
      <c r="C531" s="159">
        <f t="shared" si="8"/>
        <v>5.26</v>
      </c>
      <c r="M531"/>
    </row>
    <row r="532" spans="1:13" x14ac:dyDescent="0.25">
      <c r="A532" s="279" t="s">
        <v>4924</v>
      </c>
      <c r="B532" s="159">
        <v>15689.649999999998</v>
      </c>
      <c r="C532" s="159">
        <f t="shared" si="8"/>
        <v>5.64</v>
      </c>
      <c r="M532"/>
    </row>
    <row r="533" spans="1:13" ht="30" x14ac:dyDescent="0.25">
      <c r="A533" s="279" t="s">
        <v>4925</v>
      </c>
      <c r="B533" s="159">
        <v>9493.32</v>
      </c>
      <c r="C533" s="159">
        <f t="shared" si="8"/>
        <v>3.41</v>
      </c>
      <c r="M533"/>
    </row>
    <row r="534" spans="1:13" x14ac:dyDescent="0.25">
      <c r="A534" s="279" t="s">
        <v>5411</v>
      </c>
      <c r="B534" s="159">
        <v>20869.53</v>
      </c>
      <c r="C534" s="159">
        <f t="shared" si="8"/>
        <v>7.51</v>
      </c>
      <c r="M534"/>
    </row>
    <row r="535" spans="1:13" x14ac:dyDescent="0.25">
      <c r="A535" s="279" t="s">
        <v>5412</v>
      </c>
      <c r="B535" s="159">
        <v>7977.62</v>
      </c>
      <c r="C535" s="159">
        <f t="shared" si="8"/>
        <v>2.87</v>
      </c>
      <c r="M535"/>
    </row>
    <row r="536" spans="1:13" x14ac:dyDescent="0.25">
      <c r="A536" s="279" t="s">
        <v>5071</v>
      </c>
      <c r="B536" s="159">
        <v>11260.45</v>
      </c>
      <c r="C536" s="159">
        <f t="shared" si="8"/>
        <v>4.05</v>
      </c>
      <c r="M536"/>
    </row>
    <row r="537" spans="1:13" x14ac:dyDescent="0.25">
      <c r="A537" s="279" t="s">
        <v>4926</v>
      </c>
      <c r="B537" s="159">
        <v>6036.47</v>
      </c>
      <c r="C537" s="159">
        <f t="shared" si="8"/>
        <v>2.17</v>
      </c>
      <c r="M537"/>
    </row>
    <row r="538" spans="1:13" x14ac:dyDescent="0.25">
      <c r="A538" s="279" t="s">
        <v>5413</v>
      </c>
      <c r="B538" s="159">
        <v>11030.44</v>
      </c>
      <c r="C538" s="159">
        <f t="shared" si="8"/>
        <v>3.97</v>
      </c>
      <c r="M538"/>
    </row>
    <row r="539" spans="1:13" x14ac:dyDescent="0.25">
      <c r="A539" s="279" t="s">
        <v>5414</v>
      </c>
      <c r="B539" s="159">
        <v>10803.78</v>
      </c>
      <c r="C539" s="159">
        <f t="shared" si="8"/>
        <v>3.89</v>
      </c>
      <c r="M539"/>
    </row>
    <row r="540" spans="1:13" x14ac:dyDescent="0.25">
      <c r="A540" s="279" t="s">
        <v>5415</v>
      </c>
      <c r="B540" s="159">
        <v>10856.779999999999</v>
      </c>
      <c r="C540" s="159">
        <f t="shared" si="8"/>
        <v>3.91</v>
      </c>
      <c r="M540"/>
    </row>
    <row r="541" spans="1:13" x14ac:dyDescent="0.25">
      <c r="A541" s="279" t="s">
        <v>4927</v>
      </c>
      <c r="B541" s="159">
        <v>9984.27</v>
      </c>
      <c r="C541" s="159">
        <f t="shared" si="8"/>
        <v>3.59</v>
      </c>
      <c r="M541"/>
    </row>
    <row r="542" spans="1:13" x14ac:dyDescent="0.25">
      <c r="A542" s="279" t="s">
        <v>4928</v>
      </c>
      <c r="B542" s="159">
        <v>14708.56</v>
      </c>
      <c r="C542" s="159">
        <f t="shared" si="8"/>
        <v>5.29</v>
      </c>
      <c r="M542"/>
    </row>
    <row r="543" spans="1:13" x14ac:dyDescent="0.25">
      <c r="A543" s="279" t="s">
        <v>5416</v>
      </c>
      <c r="B543" s="159">
        <v>11275.93</v>
      </c>
      <c r="C543" s="159">
        <f t="shared" si="8"/>
        <v>4.0599999999999996</v>
      </c>
      <c r="M543"/>
    </row>
    <row r="544" spans="1:13" x14ac:dyDescent="0.25">
      <c r="A544" s="279" t="s">
        <v>5417</v>
      </c>
      <c r="B544" s="159">
        <v>15170.52</v>
      </c>
      <c r="C544" s="159">
        <f t="shared" si="8"/>
        <v>5.46</v>
      </c>
      <c r="M544"/>
    </row>
    <row r="545" spans="1:13" x14ac:dyDescent="0.25">
      <c r="A545" s="279" t="s">
        <v>5733</v>
      </c>
      <c r="B545" s="159">
        <v>8714.1</v>
      </c>
      <c r="C545" s="159">
        <f t="shared" si="8"/>
        <v>3.13</v>
      </c>
      <c r="M545"/>
    </row>
    <row r="546" spans="1:13" x14ac:dyDescent="0.25">
      <c r="A546" s="279" t="s">
        <v>5418</v>
      </c>
      <c r="B546" s="159">
        <v>11016.5</v>
      </c>
      <c r="C546" s="159">
        <f t="shared" si="8"/>
        <v>3.96</v>
      </c>
      <c r="M546"/>
    </row>
    <row r="547" spans="1:13" x14ac:dyDescent="0.25">
      <c r="A547" s="279" t="s">
        <v>5072</v>
      </c>
      <c r="B547" s="159">
        <v>6941.85</v>
      </c>
      <c r="C547" s="159">
        <f t="shared" si="8"/>
        <v>2.5</v>
      </c>
      <c r="M547"/>
    </row>
    <row r="548" spans="1:13" x14ac:dyDescent="0.25">
      <c r="A548" s="279" t="s">
        <v>5419</v>
      </c>
      <c r="B548" s="159">
        <v>14155.989999999998</v>
      </c>
      <c r="C548" s="159">
        <f t="shared" si="8"/>
        <v>5.09</v>
      </c>
      <c r="M548"/>
    </row>
    <row r="549" spans="1:13" x14ac:dyDescent="0.25">
      <c r="A549" s="279" t="s">
        <v>5734</v>
      </c>
      <c r="B549" s="159">
        <v>10991.59</v>
      </c>
      <c r="C549" s="159">
        <f t="shared" si="8"/>
        <v>3.95</v>
      </c>
      <c r="M549"/>
    </row>
    <row r="550" spans="1:13" x14ac:dyDescent="0.25">
      <c r="A550" s="279" t="s">
        <v>5420</v>
      </c>
      <c r="B550" s="159">
        <v>9875.2099999999991</v>
      </c>
      <c r="C550" s="159">
        <f t="shared" si="8"/>
        <v>3.55</v>
      </c>
      <c r="M550"/>
    </row>
    <row r="551" spans="1:13" x14ac:dyDescent="0.25">
      <c r="A551" s="279" t="s">
        <v>5421</v>
      </c>
      <c r="B551" s="159">
        <v>8299.1</v>
      </c>
      <c r="C551" s="159">
        <f t="shared" si="8"/>
        <v>2.99</v>
      </c>
      <c r="M551"/>
    </row>
    <row r="552" spans="1:13" x14ac:dyDescent="0.25">
      <c r="A552" s="279" t="s">
        <v>5735</v>
      </c>
      <c r="B552" s="159">
        <v>22607.24</v>
      </c>
      <c r="C552" s="159">
        <f t="shared" si="8"/>
        <v>8.1300000000000008</v>
      </c>
      <c r="M552"/>
    </row>
    <row r="553" spans="1:13" x14ac:dyDescent="0.25">
      <c r="A553" s="279" t="s">
        <v>5422</v>
      </c>
      <c r="B553" s="159">
        <v>14430.2</v>
      </c>
      <c r="C553" s="159">
        <f t="shared" si="8"/>
        <v>5.19</v>
      </c>
      <c r="M553"/>
    </row>
    <row r="554" spans="1:13" x14ac:dyDescent="0.25">
      <c r="A554" s="279" t="s">
        <v>5423</v>
      </c>
      <c r="B554" s="159">
        <v>10040.040000000001</v>
      </c>
      <c r="C554" s="159">
        <f t="shared" si="8"/>
        <v>3.61</v>
      </c>
      <c r="M554"/>
    </row>
    <row r="555" spans="1:13" ht="30" x14ac:dyDescent="0.25">
      <c r="A555" s="279" t="s">
        <v>5736</v>
      </c>
      <c r="B555" s="159">
        <v>10615.32</v>
      </c>
      <c r="C555" s="159">
        <f t="shared" si="8"/>
        <v>3.82</v>
      </c>
      <c r="M555"/>
    </row>
    <row r="556" spans="1:13" x14ac:dyDescent="0.25">
      <c r="A556" s="279" t="s">
        <v>5737</v>
      </c>
      <c r="B556" s="159">
        <v>7852.77</v>
      </c>
      <c r="C556" s="159">
        <f t="shared" si="8"/>
        <v>2.82</v>
      </c>
      <c r="M556"/>
    </row>
    <row r="557" spans="1:13" x14ac:dyDescent="0.25">
      <c r="A557" s="279" t="s">
        <v>5424</v>
      </c>
      <c r="B557" s="159">
        <v>13909.09</v>
      </c>
      <c r="C557" s="159">
        <f t="shared" si="8"/>
        <v>5</v>
      </c>
      <c r="M557"/>
    </row>
    <row r="558" spans="1:13" x14ac:dyDescent="0.25">
      <c r="A558" s="279" t="s">
        <v>5913</v>
      </c>
      <c r="B558" s="159">
        <v>8510.11</v>
      </c>
      <c r="C558" s="159">
        <f t="shared" si="8"/>
        <v>3.06</v>
      </c>
      <c r="M558"/>
    </row>
    <row r="559" spans="1:13" x14ac:dyDescent="0.25">
      <c r="A559" s="279" t="s">
        <v>5738</v>
      </c>
      <c r="B559" s="159">
        <v>12329.220000000001</v>
      </c>
      <c r="C559" s="159">
        <f t="shared" si="8"/>
        <v>4.43</v>
      </c>
      <c r="M559"/>
    </row>
    <row r="560" spans="1:13" x14ac:dyDescent="0.25">
      <c r="A560" s="279" t="s">
        <v>4929</v>
      </c>
      <c r="B560" s="159">
        <v>12891.77</v>
      </c>
      <c r="C560" s="159">
        <f t="shared" si="8"/>
        <v>4.6399999999999997</v>
      </c>
      <c r="M560"/>
    </row>
    <row r="561" spans="1:13" ht="30" x14ac:dyDescent="0.25">
      <c r="A561" s="279" t="s">
        <v>5425</v>
      </c>
      <c r="B561" s="159">
        <v>8916.5099999999984</v>
      </c>
      <c r="C561" s="159">
        <f t="shared" si="8"/>
        <v>3.21</v>
      </c>
      <c r="M561"/>
    </row>
    <row r="562" spans="1:13" ht="30" x14ac:dyDescent="0.25">
      <c r="A562" s="279" t="s">
        <v>5073</v>
      </c>
      <c r="B562" s="159">
        <v>14356.630000000001</v>
      </c>
      <c r="C562" s="159">
        <f t="shared" si="8"/>
        <v>5.16</v>
      </c>
      <c r="M562"/>
    </row>
    <row r="563" spans="1:13" x14ac:dyDescent="0.25">
      <c r="A563" s="279" t="s">
        <v>5426</v>
      </c>
      <c r="B563" s="159">
        <v>13644.900000000001</v>
      </c>
      <c r="C563" s="159">
        <f t="shared" si="8"/>
        <v>4.91</v>
      </c>
      <c r="M563"/>
    </row>
    <row r="564" spans="1:13" x14ac:dyDescent="0.25">
      <c r="A564" s="279" t="s">
        <v>5427</v>
      </c>
      <c r="B564" s="159">
        <v>15444.84</v>
      </c>
      <c r="C564" s="159">
        <f t="shared" si="8"/>
        <v>5.56</v>
      </c>
      <c r="M564"/>
    </row>
    <row r="565" spans="1:13" x14ac:dyDescent="0.25">
      <c r="A565" s="279" t="s">
        <v>5914</v>
      </c>
      <c r="B565" s="159">
        <v>14682.859999999999</v>
      </c>
      <c r="C565" s="159">
        <f t="shared" si="8"/>
        <v>5.28</v>
      </c>
      <c r="M565"/>
    </row>
    <row r="566" spans="1:13" x14ac:dyDescent="0.25">
      <c r="A566" s="279" t="s">
        <v>4930</v>
      </c>
      <c r="B566" s="159">
        <v>19675.870000000003</v>
      </c>
      <c r="C566" s="159">
        <f t="shared" si="8"/>
        <v>7.08</v>
      </c>
      <c r="M566"/>
    </row>
    <row r="567" spans="1:13" x14ac:dyDescent="0.25">
      <c r="A567" s="279" t="s">
        <v>5428</v>
      </c>
      <c r="B567" s="159">
        <v>9723.5299999999988</v>
      </c>
      <c r="C567" s="159">
        <f t="shared" si="8"/>
        <v>3.5</v>
      </c>
      <c r="M567"/>
    </row>
    <row r="568" spans="1:13" x14ac:dyDescent="0.25">
      <c r="A568" s="279" t="s">
        <v>4931</v>
      </c>
      <c r="B568" s="159">
        <v>11244.95</v>
      </c>
      <c r="C568" s="159">
        <f t="shared" si="8"/>
        <v>4.04</v>
      </c>
      <c r="M568"/>
    </row>
    <row r="569" spans="1:13" x14ac:dyDescent="0.25">
      <c r="A569" s="279" t="s">
        <v>5429</v>
      </c>
      <c r="B569" s="159">
        <v>13480.949999999999</v>
      </c>
      <c r="C569" s="159">
        <f t="shared" si="8"/>
        <v>4.8499999999999996</v>
      </c>
      <c r="M569"/>
    </row>
    <row r="570" spans="1:13" x14ac:dyDescent="0.25">
      <c r="A570" s="279" t="s">
        <v>5430</v>
      </c>
      <c r="B570" s="159">
        <v>10689.880000000001</v>
      </c>
      <c r="C570" s="159">
        <f t="shared" si="8"/>
        <v>3.85</v>
      </c>
      <c r="M570"/>
    </row>
    <row r="571" spans="1:13" ht="30" x14ac:dyDescent="0.25">
      <c r="A571" s="279" t="s">
        <v>5431</v>
      </c>
      <c r="B571" s="159">
        <v>11990.16</v>
      </c>
      <c r="C571" s="159">
        <f t="shared" si="8"/>
        <v>4.3099999999999996</v>
      </c>
      <c r="M571"/>
    </row>
    <row r="572" spans="1:13" x14ac:dyDescent="0.25">
      <c r="A572" s="279" t="s">
        <v>5432</v>
      </c>
      <c r="B572" s="159">
        <v>6614.67</v>
      </c>
      <c r="C572" s="159">
        <f t="shared" si="8"/>
        <v>2.38</v>
      </c>
      <c r="M572"/>
    </row>
    <row r="573" spans="1:13" ht="30" x14ac:dyDescent="0.25">
      <c r="A573" s="279" t="s">
        <v>5074</v>
      </c>
      <c r="B573" s="159">
        <v>17255.68</v>
      </c>
      <c r="C573" s="159">
        <f t="shared" si="8"/>
        <v>6.21</v>
      </c>
      <c r="M573"/>
    </row>
    <row r="574" spans="1:13" ht="30" x14ac:dyDescent="0.25">
      <c r="A574" s="279" t="s">
        <v>5433</v>
      </c>
      <c r="B574" s="159">
        <v>17589.45</v>
      </c>
      <c r="C574" s="159">
        <f t="shared" si="8"/>
        <v>6.33</v>
      </c>
      <c r="M574"/>
    </row>
    <row r="575" spans="1:13" x14ac:dyDescent="0.25">
      <c r="A575" s="279" t="s">
        <v>5434</v>
      </c>
      <c r="B575" s="159">
        <v>12706.78</v>
      </c>
      <c r="C575" s="159">
        <f t="shared" si="8"/>
        <v>4.57</v>
      </c>
      <c r="M575"/>
    </row>
    <row r="576" spans="1:13" x14ac:dyDescent="0.25">
      <c r="A576" s="279" t="s">
        <v>5915</v>
      </c>
      <c r="B576" s="159">
        <v>15293.3</v>
      </c>
      <c r="C576" s="159">
        <f t="shared" si="8"/>
        <v>5.5</v>
      </c>
      <c r="M576"/>
    </row>
    <row r="577" spans="1:13" x14ac:dyDescent="0.25">
      <c r="A577" s="279" t="s">
        <v>5739</v>
      </c>
      <c r="B577" s="159">
        <v>12581.02</v>
      </c>
      <c r="C577" s="159">
        <f t="shared" si="8"/>
        <v>4.53</v>
      </c>
      <c r="M577"/>
    </row>
    <row r="578" spans="1:13" ht="30" x14ac:dyDescent="0.25">
      <c r="A578" s="279" t="s">
        <v>5075</v>
      </c>
      <c r="B578" s="159">
        <v>18707.18</v>
      </c>
      <c r="C578" s="159">
        <f t="shared" si="8"/>
        <v>6.73</v>
      </c>
      <c r="M578"/>
    </row>
    <row r="579" spans="1:13" x14ac:dyDescent="0.25">
      <c r="A579" s="279" t="s">
        <v>5435</v>
      </c>
      <c r="B579" s="159">
        <v>11243.26</v>
      </c>
      <c r="C579" s="159">
        <f t="shared" si="8"/>
        <v>4.04</v>
      </c>
      <c r="M579"/>
    </row>
    <row r="580" spans="1:13" x14ac:dyDescent="0.25">
      <c r="A580" s="279" t="s">
        <v>5436</v>
      </c>
      <c r="B580" s="159">
        <v>8349.11</v>
      </c>
      <c r="C580" s="159">
        <f t="shared" si="8"/>
        <v>3</v>
      </c>
      <c r="M580"/>
    </row>
    <row r="581" spans="1:13" x14ac:dyDescent="0.25">
      <c r="A581" s="279" t="s">
        <v>5740</v>
      </c>
      <c r="B581" s="159">
        <v>11872.63</v>
      </c>
      <c r="C581" s="159">
        <f t="shared" si="8"/>
        <v>4.2699999999999996</v>
      </c>
      <c r="M581"/>
    </row>
    <row r="582" spans="1:13" x14ac:dyDescent="0.25">
      <c r="A582" s="279" t="s">
        <v>5437</v>
      </c>
      <c r="B582" s="159">
        <v>77443.649999999994</v>
      </c>
      <c r="C582" s="159">
        <f t="shared" si="8"/>
        <v>27.86</v>
      </c>
      <c r="M582"/>
    </row>
    <row r="583" spans="1:13" ht="30" x14ac:dyDescent="0.25">
      <c r="A583" s="279" t="s">
        <v>4932</v>
      </c>
      <c r="B583" s="159">
        <v>12172.14</v>
      </c>
      <c r="C583" s="159">
        <f t="shared" si="8"/>
        <v>4.38</v>
      </c>
      <c r="M583"/>
    </row>
    <row r="584" spans="1:13" x14ac:dyDescent="0.25">
      <c r="A584" s="279" t="s">
        <v>5438</v>
      </c>
      <c r="B584" s="159">
        <v>10143.57</v>
      </c>
      <c r="C584" s="159">
        <f t="shared" ref="C584:C647" si="9">ROUND(B584*$A$5,2)</f>
        <v>3.65</v>
      </c>
      <c r="M584"/>
    </row>
    <row r="585" spans="1:13" ht="30" x14ac:dyDescent="0.25">
      <c r="A585" s="279" t="s">
        <v>4933</v>
      </c>
      <c r="B585" s="159">
        <v>17251.71</v>
      </c>
      <c r="C585" s="159">
        <f t="shared" si="9"/>
        <v>6.21</v>
      </c>
      <c r="M585"/>
    </row>
    <row r="586" spans="1:13" x14ac:dyDescent="0.25">
      <c r="A586" s="279" t="s">
        <v>5439</v>
      </c>
      <c r="B586" s="159">
        <v>8238.869999999999</v>
      </c>
      <c r="C586" s="159">
        <f t="shared" si="9"/>
        <v>2.96</v>
      </c>
      <c r="M586"/>
    </row>
    <row r="587" spans="1:13" x14ac:dyDescent="0.25">
      <c r="A587" s="279" t="s">
        <v>4934</v>
      </c>
      <c r="B587" s="159">
        <v>29026.91</v>
      </c>
      <c r="C587" s="159">
        <f t="shared" si="9"/>
        <v>10.44</v>
      </c>
      <c r="M587"/>
    </row>
    <row r="588" spans="1:13" x14ac:dyDescent="0.25">
      <c r="A588" s="279" t="s">
        <v>5916</v>
      </c>
      <c r="B588" s="159">
        <v>10921.580000000002</v>
      </c>
      <c r="C588" s="159">
        <f t="shared" si="9"/>
        <v>3.93</v>
      </c>
      <c r="M588"/>
    </row>
    <row r="589" spans="1:13" x14ac:dyDescent="0.25">
      <c r="A589" s="279" t="s">
        <v>5741</v>
      </c>
      <c r="B589" s="159">
        <v>7781.96</v>
      </c>
      <c r="C589" s="159">
        <f t="shared" si="9"/>
        <v>2.8</v>
      </c>
      <c r="M589"/>
    </row>
    <row r="590" spans="1:13" x14ac:dyDescent="0.25">
      <c r="A590" s="279" t="s">
        <v>5917</v>
      </c>
      <c r="B590" s="159">
        <v>8368.2799999999988</v>
      </c>
      <c r="C590" s="159">
        <f t="shared" si="9"/>
        <v>3.01</v>
      </c>
      <c r="M590"/>
    </row>
    <row r="591" spans="1:13" x14ac:dyDescent="0.25">
      <c r="A591" s="279" t="s">
        <v>5076</v>
      </c>
      <c r="B591" s="159">
        <v>12159.3</v>
      </c>
      <c r="C591" s="159">
        <f t="shared" si="9"/>
        <v>4.37</v>
      </c>
      <c r="M591"/>
    </row>
    <row r="592" spans="1:13" x14ac:dyDescent="0.25">
      <c r="A592" s="279" t="s">
        <v>5440</v>
      </c>
      <c r="B592" s="159">
        <v>8440.06</v>
      </c>
      <c r="C592" s="159">
        <f t="shared" si="9"/>
        <v>3.04</v>
      </c>
      <c r="M592"/>
    </row>
    <row r="593" spans="1:13" x14ac:dyDescent="0.25">
      <c r="A593" s="279" t="s">
        <v>5077</v>
      </c>
      <c r="B593" s="159">
        <v>13374.18</v>
      </c>
      <c r="C593" s="159">
        <f t="shared" si="9"/>
        <v>4.8099999999999996</v>
      </c>
      <c r="M593"/>
    </row>
    <row r="594" spans="1:13" ht="30" x14ac:dyDescent="0.25">
      <c r="A594" s="279" t="s">
        <v>5441</v>
      </c>
      <c r="B594" s="159">
        <v>14275.46</v>
      </c>
      <c r="C594" s="159">
        <f t="shared" si="9"/>
        <v>5.13</v>
      </c>
      <c r="M594"/>
    </row>
    <row r="595" spans="1:13" x14ac:dyDescent="0.25">
      <c r="A595" s="279" t="s">
        <v>5442</v>
      </c>
      <c r="B595" s="159">
        <v>15223.01</v>
      </c>
      <c r="C595" s="159">
        <f t="shared" si="9"/>
        <v>5.48</v>
      </c>
      <c r="M595"/>
    </row>
    <row r="596" spans="1:13" x14ac:dyDescent="0.25">
      <c r="A596" s="279" t="s">
        <v>4935</v>
      </c>
      <c r="B596" s="159">
        <v>4935.04</v>
      </c>
      <c r="C596" s="159">
        <f t="shared" si="9"/>
        <v>1.78</v>
      </c>
      <c r="M596"/>
    </row>
    <row r="597" spans="1:13" x14ac:dyDescent="0.25">
      <c r="A597" s="279" t="s">
        <v>5443</v>
      </c>
      <c r="B597" s="159">
        <v>9740.2000000000007</v>
      </c>
      <c r="C597" s="159">
        <f t="shared" si="9"/>
        <v>3.5</v>
      </c>
      <c r="M597"/>
    </row>
    <row r="598" spans="1:13" x14ac:dyDescent="0.25">
      <c r="A598" s="279" t="s">
        <v>4936</v>
      </c>
      <c r="B598" s="159">
        <v>14073.57</v>
      </c>
      <c r="C598" s="159">
        <f t="shared" si="9"/>
        <v>5.0599999999999996</v>
      </c>
      <c r="M598"/>
    </row>
    <row r="599" spans="1:13" x14ac:dyDescent="0.25">
      <c r="A599" s="279" t="s">
        <v>5918</v>
      </c>
      <c r="B599" s="159">
        <v>10650.07</v>
      </c>
      <c r="C599" s="159">
        <f t="shared" si="9"/>
        <v>3.83</v>
      </c>
      <c r="M599"/>
    </row>
    <row r="600" spans="1:13" x14ac:dyDescent="0.25">
      <c r="A600" s="279" t="s">
        <v>5444</v>
      </c>
      <c r="B600" s="159">
        <v>16557.14</v>
      </c>
      <c r="C600" s="159">
        <f t="shared" si="9"/>
        <v>5.96</v>
      </c>
      <c r="M600"/>
    </row>
    <row r="601" spans="1:13" x14ac:dyDescent="0.25">
      <c r="A601" s="279" t="s">
        <v>5445</v>
      </c>
      <c r="B601" s="159">
        <v>16381.41</v>
      </c>
      <c r="C601" s="159">
        <f t="shared" si="9"/>
        <v>5.89</v>
      </c>
      <c r="M601"/>
    </row>
    <row r="602" spans="1:13" x14ac:dyDescent="0.25">
      <c r="A602" s="279" t="s">
        <v>5446</v>
      </c>
      <c r="B602" s="159">
        <v>10584.8</v>
      </c>
      <c r="C602" s="159">
        <f t="shared" si="9"/>
        <v>3.81</v>
      </c>
      <c r="M602"/>
    </row>
    <row r="603" spans="1:13" x14ac:dyDescent="0.25">
      <c r="A603" s="279" t="s">
        <v>5447</v>
      </c>
      <c r="B603" s="159">
        <v>12084.59</v>
      </c>
      <c r="C603" s="159">
        <f t="shared" si="9"/>
        <v>4.3499999999999996</v>
      </c>
      <c r="M603"/>
    </row>
    <row r="604" spans="1:13" x14ac:dyDescent="0.25">
      <c r="A604" s="279" t="s">
        <v>5919</v>
      </c>
      <c r="B604" s="159">
        <v>10454.709999999999</v>
      </c>
      <c r="C604" s="159">
        <f t="shared" si="9"/>
        <v>3.76</v>
      </c>
      <c r="M604"/>
    </row>
    <row r="605" spans="1:13" x14ac:dyDescent="0.25">
      <c r="A605" s="279" t="s">
        <v>5448</v>
      </c>
      <c r="B605" s="159">
        <v>16591.09</v>
      </c>
      <c r="C605" s="159">
        <f t="shared" si="9"/>
        <v>5.97</v>
      </c>
      <c r="M605"/>
    </row>
    <row r="606" spans="1:13" x14ac:dyDescent="0.25">
      <c r="A606" s="279" t="s">
        <v>5078</v>
      </c>
      <c r="B606" s="159">
        <v>11704.01</v>
      </c>
      <c r="C606" s="159">
        <f t="shared" si="9"/>
        <v>4.21</v>
      </c>
      <c r="M606"/>
    </row>
    <row r="607" spans="1:13" x14ac:dyDescent="0.25">
      <c r="A607" s="279" t="s">
        <v>4937</v>
      </c>
      <c r="B607" s="159">
        <v>14373.54</v>
      </c>
      <c r="C607" s="159">
        <f t="shared" si="9"/>
        <v>5.17</v>
      </c>
      <c r="M607"/>
    </row>
    <row r="608" spans="1:13" x14ac:dyDescent="0.25">
      <c r="A608" s="279" t="s">
        <v>5920</v>
      </c>
      <c r="B608" s="159">
        <v>13284.999999999998</v>
      </c>
      <c r="C608" s="159">
        <f t="shared" si="9"/>
        <v>4.78</v>
      </c>
      <c r="M608"/>
    </row>
    <row r="609" spans="1:13" x14ac:dyDescent="0.25">
      <c r="A609" s="279" t="s">
        <v>5921</v>
      </c>
      <c r="B609" s="159">
        <v>10091.950000000001</v>
      </c>
      <c r="C609" s="159">
        <f t="shared" si="9"/>
        <v>3.63</v>
      </c>
      <c r="M609"/>
    </row>
    <row r="610" spans="1:13" x14ac:dyDescent="0.25">
      <c r="A610" s="279" t="s">
        <v>5742</v>
      </c>
      <c r="B610" s="159">
        <v>5559.96</v>
      </c>
      <c r="C610" s="159">
        <f t="shared" si="9"/>
        <v>2</v>
      </c>
      <c r="M610"/>
    </row>
    <row r="611" spans="1:13" ht="45" x14ac:dyDescent="0.25">
      <c r="A611" s="279" t="s">
        <v>5743</v>
      </c>
      <c r="B611" s="159">
        <v>17367.27</v>
      </c>
      <c r="C611" s="159">
        <f t="shared" si="9"/>
        <v>6.25</v>
      </c>
      <c r="M611"/>
    </row>
    <row r="612" spans="1:13" x14ac:dyDescent="0.25">
      <c r="A612" s="279" t="s">
        <v>5744</v>
      </c>
      <c r="B612" s="159">
        <v>6394.45</v>
      </c>
      <c r="C612" s="159">
        <f t="shared" si="9"/>
        <v>2.2999999999999998</v>
      </c>
      <c r="M612"/>
    </row>
    <row r="613" spans="1:13" x14ac:dyDescent="0.25">
      <c r="A613" s="279" t="s">
        <v>4938</v>
      </c>
      <c r="B613" s="159">
        <v>9638.2999999999993</v>
      </c>
      <c r="C613" s="159">
        <f t="shared" si="9"/>
        <v>3.47</v>
      </c>
      <c r="M613"/>
    </row>
    <row r="614" spans="1:13" x14ac:dyDescent="0.25">
      <c r="A614" s="279" t="s">
        <v>5449</v>
      </c>
      <c r="B614" s="159">
        <v>9872.6</v>
      </c>
      <c r="C614" s="159">
        <f t="shared" si="9"/>
        <v>3.55</v>
      </c>
      <c r="M614"/>
    </row>
    <row r="615" spans="1:13" ht="30" x14ac:dyDescent="0.25">
      <c r="A615" s="279" t="s">
        <v>5922</v>
      </c>
      <c r="B615" s="159">
        <v>8705.26</v>
      </c>
      <c r="C615" s="159">
        <f t="shared" si="9"/>
        <v>3.13</v>
      </c>
      <c r="M615"/>
    </row>
    <row r="616" spans="1:13" x14ac:dyDescent="0.25">
      <c r="A616" s="279" t="s">
        <v>5450</v>
      </c>
      <c r="B616" s="159">
        <v>8313</v>
      </c>
      <c r="C616" s="159">
        <f t="shared" si="9"/>
        <v>2.99</v>
      </c>
      <c r="M616"/>
    </row>
    <row r="617" spans="1:13" x14ac:dyDescent="0.25">
      <c r="A617" s="279" t="s">
        <v>5745</v>
      </c>
      <c r="B617" s="159">
        <v>14953.7</v>
      </c>
      <c r="C617" s="159">
        <f t="shared" si="9"/>
        <v>5.38</v>
      </c>
      <c r="M617"/>
    </row>
    <row r="618" spans="1:13" x14ac:dyDescent="0.25">
      <c r="A618" s="279" t="s">
        <v>5746</v>
      </c>
      <c r="B618" s="159">
        <v>9717.1</v>
      </c>
      <c r="C618" s="159">
        <f t="shared" si="9"/>
        <v>3.5</v>
      </c>
      <c r="M618"/>
    </row>
    <row r="619" spans="1:13" x14ac:dyDescent="0.25">
      <c r="A619" s="279" t="s">
        <v>5747</v>
      </c>
      <c r="B619" s="159">
        <v>12929.470000000001</v>
      </c>
      <c r="C619" s="159">
        <f t="shared" si="9"/>
        <v>4.6500000000000004</v>
      </c>
      <c r="M619"/>
    </row>
    <row r="620" spans="1:13" x14ac:dyDescent="0.25">
      <c r="A620" s="279" t="s">
        <v>5451</v>
      </c>
      <c r="B620" s="159">
        <v>12769.7</v>
      </c>
      <c r="C620" s="159">
        <f t="shared" si="9"/>
        <v>4.59</v>
      </c>
      <c r="M620"/>
    </row>
    <row r="621" spans="1:13" ht="30" x14ac:dyDescent="0.25">
      <c r="A621" s="279" t="s">
        <v>5452</v>
      </c>
      <c r="B621" s="159">
        <v>14720.019999999999</v>
      </c>
      <c r="C621" s="159">
        <f t="shared" si="9"/>
        <v>5.29</v>
      </c>
      <c r="M621"/>
    </row>
    <row r="622" spans="1:13" x14ac:dyDescent="0.25">
      <c r="A622" s="279" t="s">
        <v>4939</v>
      </c>
      <c r="B622" s="159">
        <v>14306.760000000002</v>
      </c>
      <c r="C622" s="159">
        <f t="shared" si="9"/>
        <v>5.15</v>
      </c>
      <c r="M622"/>
    </row>
    <row r="623" spans="1:13" x14ac:dyDescent="0.25">
      <c r="A623" s="279" t="s">
        <v>5748</v>
      </c>
      <c r="B623" s="159">
        <v>5411.08</v>
      </c>
      <c r="C623" s="159">
        <f t="shared" si="9"/>
        <v>1.95</v>
      </c>
      <c r="M623"/>
    </row>
    <row r="624" spans="1:13" ht="30" x14ac:dyDescent="0.25">
      <c r="A624" s="279" t="s">
        <v>5749</v>
      </c>
      <c r="B624" s="159">
        <v>14385.11</v>
      </c>
      <c r="C624" s="159">
        <f t="shared" si="9"/>
        <v>5.17</v>
      </c>
      <c r="M624"/>
    </row>
    <row r="625" spans="1:13" x14ac:dyDescent="0.25">
      <c r="A625" s="279" t="s">
        <v>5750</v>
      </c>
      <c r="B625" s="159">
        <v>10417.66</v>
      </c>
      <c r="C625" s="159">
        <f t="shared" si="9"/>
        <v>3.75</v>
      </c>
      <c r="M625"/>
    </row>
    <row r="626" spans="1:13" ht="30" x14ac:dyDescent="0.25">
      <c r="A626" s="279" t="s">
        <v>5079</v>
      </c>
      <c r="B626" s="159">
        <v>8600.73</v>
      </c>
      <c r="C626" s="159">
        <f t="shared" si="9"/>
        <v>3.09</v>
      </c>
      <c r="M626"/>
    </row>
    <row r="627" spans="1:13" x14ac:dyDescent="0.25">
      <c r="A627" s="279" t="s">
        <v>5453</v>
      </c>
      <c r="B627" s="159">
        <v>11824.55</v>
      </c>
      <c r="C627" s="159">
        <f t="shared" si="9"/>
        <v>4.25</v>
      </c>
      <c r="M627"/>
    </row>
    <row r="628" spans="1:13" x14ac:dyDescent="0.25">
      <c r="A628" s="279" t="s">
        <v>5751</v>
      </c>
      <c r="B628" s="159">
        <v>20740.57</v>
      </c>
      <c r="C628" s="159">
        <f t="shared" si="9"/>
        <v>7.46</v>
      </c>
      <c r="M628"/>
    </row>
    <row r="629" spans="1:13" x14ac:dyDescent="0.25">
      <c r="A629" s="279" t="s">
        <v>5752</v>
      </c>
      <c r="B629" s="159">
        <v>16708.169999999998</v>
      </c>
      <c r="C629" s="159">
        <f t="shared" si="9"/>
        <v>6.01</v>
      </c>
      <c r="M629"/>
    </row>
    <row r="630" spans="1:13" ht="30" x14ac:dyDescent="0.25">
      <c r="A630" s="279" t="s">
        <v>5454</v>
      </c>
      <c r="B630" s="159">
        <v>10357.17</v>
      </c>
      <c r="C630" s="159">
        <f t="shared" si="9"/>
        <v>3.73</v>
      </c>
      <c r="M630"/>
    </row>
    <row r="631" spans="1:13" x14ac:dyDescent="0.25">
      <c r="A631" s="279" t="s">
        <v>5455</v>
      </c>
      <c r="B631" s="159">
        <v>13735.75</v>
      </c>
      <c r="C631" s="159">
        <f t="shared" si="9"/>
        <v>4.9400000000000004</v>
      </c>
      <c r="M631"/>
    </row>
    <row r="632" spans="1:13" x14ac:dyDescent="0.25">
      <c r="A632" s="279" t="s">
        <v>5923</v>
      </c>
      <c r="B632" s="159">
        <v>10737.439999999999</v>
      </c>
      <c r="C632" s="159">
        <f t="shared" si="9"/>
        <v>3.86</v>
      </c>
      <c r="M632"/>
    </row>
    <row r="633" spans="1:13" x14ac:dyDescent="0.25">
      <c r="A633" s="279" t="s">
        <v>5080</v>
      </c>
      <c r="B633" s="159">
        <v>10684.09</v>
      </c>
      <c r="C633" s="159">
        <f t="shared" si="9"/>
        <v>3.84</v>
      </c>
      <c r="M633"/>
    </row>
    <row r="634" spans="1:13" ht="45" x14ac:dyDescent="0.25">
      <c r="A634" s="279" t="s">
        <v>5753</v>
      </c>
      <c r="B634" s="159">
        <v>14102.02</v>
      </c>
      <c r="C634" s="159">
        <f t="shared" si="9"/>
        <v>5.07</v>
      </c>
      <c r="M634"/>
    </row>
    <row r="635" spans="1:13" x14ac:dyDescent="0.25">
      <c r="A635" s="279" t="s">
        <v>5456</v>
      </c>
      <c r="B635" s="159">
        <v>9475.6</v>
      </c>
      <c r="C635" s="159">
        <f t="shared" si="9"/>
        <v>3.41</v>
      </c>
      <c r="M635"/>
    </row>
    <row r="636" spans="1:13" x14ac:dyDescent="0.25">
      <c r="A636" s="279" t="s">
        <v>5457</v>
      </c>
      <c r="B636" s="159">
        <v>9955.09</v>
      </c>
      <c r="C636" s="159">
        <f t="shared" si="9"/>
        <v>3.58</v>
      </c>
      <c r="M636"/>
    </row>
    <row r="637" spans="1:13" x14ac:dyDescent="0.25">
      <c r="A637" s="279" t="s">
        <v>5754</v>
      </c>
      <c r="B637" s="159">
        <v>27745.3</v>
      </c>
      <c r="C637" s="159">
        <f t="shared" si="9"/>
        <v>9.98</v>
      </c>
      <c r="M637"/>
    </row>
    <row r="638" spans="1:13" ht="30" x14ac:dyDescent="0.25">
      <c r="A638" s="279" t="s">
        <v>4940</v>
      </c>
      <c r="B638" s="159">
        <v>14076.710000000001</v>
      </c>
      <c r="C638" s="159">
        <f t="shared" si="9"/>
        <v>5.0599999999999996</v>
      </c>
      <c r="M638"/>
    </row>
    <row r="639" spans="1:13" x14ac:dyDescent="0.25">
      <c r="A639" s="279" t="s">
        <v>5458</v>
      </c>
      <c r="B639" s="159">
        <v>14009.579999999998</v>
      </c>
      <c r="C639" s="159">
        <f t="shared" si="9"/>
        <v>5.04</v>
      </c>
      <c r="M639"/>
    </row>
    <row r="640" spans="1:13" x14ac:dyDescent="0.25">
      <c r="A640" s="279" t="s">
        <v>5459</v>
      </c>
      <c r="B640" s="159">
        <v>9929.5</v>
      </c>
      <c r="C640" s="159">
        <f t="shared" si="9"/>
        <v>3.57</v>
      </c>
      <c r="M640"/>
    </row>
    <row r="641" spans="1:13" x14ac:dyDescent="0.25">
      <c r="A641" s="279" t="s">
        <v>5081</v>
      </c>
      <c r="B641" s="159">
        <v>9848.61</v>
      </c>
      <c r="C641" s="159">
        <f t="shared" si="9"/>
        <v>3.54</v>
      </c>
      <c r="M641"/>
    </row>
    <row r="642" spans="1:13" x14ac:dyDescent="0.25">
      <c r="A642" s="279" t="s">
        <v>5460</v>
      </c>
      <c r="B642" s="159">
        <v>12402.640000000001</v>
      </c>
      <c r="C642" s="159">
        <f t="shared" si="9"/>
        <v>4.46</v>
      </c>
      <c r="M642"/>
    </row>
    <row r="643" spans="1:13" x14ac:dyDescent="0.25">
      <c r="A643" s="279" t="s">
        <v>5461</v>
      </c>
      <c r="B643" s="159">
        <v>11253.19</v>
      </c>
      <c r="C643" s="159">
        <f t="shared" si="9"/>
        <v>4.05</v>
      </c>
      <c r="M643"/>
    </row>
    <row r="644" spans="1:13" x14ac:dyDescent="0.25">
      <c r="A644" s="279" t="s">
        <v>4941</v>
      </c>
      <c r="B644" s="159">
        <v>12035.599999999999</v>
      </c>
      <c r="C644" s="159">
        <f t="shared" si="9"/>
        <v>4.33</v>
      </c>
      <c r="M644"/>
    </row>
    <row r="645" spans="1:13" x14ac:dyDescent="0.25">
      <c r="A645" s="279" t="s">
        <v>5924</v>
      </c>
      <c r="B645" s="159">
        <v>6229.8899999999994</v>
      </c>
      <c r="C645" s="159">
        <f t="shared" si="9"/>
        <v>2.2400000000000002</v>
      </c>
      <c r="M645"/>
    </row>
    <row r="646" spans="1:13" x14ac:dyDescent="0.25">
      <c r="A646" s="279" t="s">
        <v>5462</v>
      </c>
      <c r="B646" s="159">
        <v>10427.880000000001</v>
      </c>
      <c r="C646" s="159">
        <f t="shared" si="9"/>
        <v>3.75</v>
      </c>
      <c r="M646"/>
    </row>
    <row r="647" spans="1:13" ht="30" x14ac:dyDescent="0.25">
      <c r="A647" s="279" t="s">
        <v>5082</v>
      </c>
      <c r="B647" s="159">
        <v>11509.7</v>
      </c>
      <c r="C647" s="159">
        <f t="shared" si="9"/>
        <v>4.1399999999999997</v>
      </c>
      <c r="M647"/>
    </row>
    <row r="648" spans="1:13" ht="30" x14ac:dyDescent="0.25">
      <c r="A648" s="279" t="s">
        <v>5463</v>
      </c>
      <c r="B648" s="159">
        <v>11520.11</v>
      </c>
      <c r="C648" s="159">
        <f t="shared" ref="C648:C711" si="10">ROUND(B648*$A$5,2)</f>
        <v>4.1399999999999997</v>
      </c>
      <c r="M648"/>
    </row>
    <row r="649" spans="1:13" x14ac:dyDescent="0.25">
      <c r="A649" s="279" t="s">
        <v>5464</v>
      </c>
      <c r="B649" s="159">
        <v>9227.01</v>
      </c>
      <c r="C649" s="159">
        <f t="shared" si="10"/>
        <v>3.32</v>
      </c>
      <c r="M649"/>
    </row>
    <row r="650" spans="1:13" x14ac:dyDescent="0.25">
      <c r="A650" s="279" t="s">
        <v>5465</v>
      </c>
      <c r="B650" s="159">
        <v>12762.129999999997</v>
      </c>
      <c r="C650" s="159">
        <f t="shared" si="10"/>
        <v>4.59</v>
      </c>
      <c r="M650"/>
    </row>
    <row r="651" spans="1:13" x14ac:dyDescent="0.25">
      <c r="A651" s="279" t="s">
        <v>5083</v>
      </c>
      <c r="B651" s="159">
        <v>7679.6100000000006</v>
      </c>
      <c r="C651" s="159">
        <f t="shared" si="10"/>
        <v>2.76</v>
      </c>
      <c r="M651"/>
    </row>
    <row r="652" spans="1:13" x14ac:dyDescent="0.25">
      <c r="A652" s="279" t="s">
        <v>5466</v>
      </c>
      <c r="B652" s="159">
        <v>8475.15</v>
      </c>
      <c r="C652" s="159">
        <f t="shared" si="10"/>
        <v>3.05</v>
      </c>
      <c r="M652"/>
    </row>
    <row r="653" spans="1:13" x14ac:dyDescent="0.25">
      <c r="A653" s="279" t="s">
        <v>5925</v>
      </c>
      <c r="B653" s="159">
        <v>10290.18</v>
      </c>
      <c r="C653" s="159">
        <f t="shared" si="10"/>
        <v>3.7</v>
      </c>
      <c r="M653"/>
    </row>
    <row r="654" spans="1:13" x14ac:dyDescent="0.25">
      <c r="A654" s="279" t="s">
        <v>5084</v>
      </c>
      <c r="B654" s="159">
        <v>6607.77</v>
      </c>
      <c r="C654" s="159">
        <f t="shared" si="10"/>
        <v>2.38</v>
      </c>
      <c r="M654"/>
    </row>
    <row r="655" spans="1:13" x14ac:dyDescent="0.25">
      <c r="A655" s="279" t="s">
        <v>5926</v>
      </c>
      <c r="B655" s="159">
        <v>13895.41</v>
      </c>
      <c r="C655" s="159">
        <f t="shared" si="10"/>
        <v>5</v>
      </c>
      <c r="M655"/>
    </row>
    <row r="656" spans="1:13" ht="30" x14ac:dyDescent="0.25">
      <c r="A656" s="279" t="s">
        <v>4942</v>
      </c>
      <c r="B656" s="159">
        <v>11738.630000000001</v>
      </c>
      <c r="C656" s="159">
        <f t="shared" si="10"/>
        <v>4.22</v>
      </c>
      <c r="M656"/>
    </row>
    <row r="657" spans="1:13" x14ac:dyDescent="0.25">
      <c r="A657" s="279" t="s">
        <v>5467</v>
      </c>
      <c r="B657" s="159">
        <v>2833.71</v>
      </c>
      <c r="C657" s="159">
        <f t="shared" si="10"/>
        <v>1.02</v>
      </c>
      <c r="M657"/>
    </row>
    <row r="658" spans="1:13" x14ac:dyDescent="0.25">
      <c r="A658" s="279" t="s">
        <v>5468</v>
      </c>
      <c r="B658" s="159">
        <v>15783.489999999998</v>
      </c>
      <c r="C658" s="159">
        <f t="shared" si="10"/>
        <v>5.68</v>
      </c>
      <c r="M658"/>
    </row>
    <row r="659" spans="1:13" x14ac:dyDescent="0.25">
      <c r="A659" s="279" t="s">
        <v>5085</v>
      </c>
      <c r="B659" s="159">
        <v>10124.769999999999</v>
      </c>
      <c r="C659" s="159">
        <f t="shared" si="10"/>
        <v>3.64</v>
      </c>
      <c r="M659"/>
    </row>
    <row r="660" spans="1:13" x14ac:dyDescent="0.25">
      <c r="A660" s="279" t="s">
        <v>5927</v>
      </c>
      <c r="B660" s="159">
        <v>12711.130000000001</v>
      </c>
      <c r="C660" s="159">
        <f t="shared" si="10"/>
        <v>4.57</v>
      </c>
      <c r="M660"/>
    </row>
    <row r="661" spans="1:13" ht="30" x14ac:dyDescent="0.25">
      <c r="A661" s="279" t="s">
        <v>5928</v>
      </c>
      <c r="B661" s="159">
        <v>8747.39</v>
      </c>
      <c r="C661" s="159">
        <f t="shared" si="10"/>
        <v>3.15</v>
      </c>
      <c r="M661"/>
    </row>
    <row r="662" spans="1:13" x14ac:dyDescent="0.25">
      <c r="A662" s="279" t="s">
        <v>5755</v>
      </c>
      <c r="B662" s="159">
        <v>11203.15</v>
      </c>
      <c r="C662" s="159">
        <f t="shared" si="10"/>
        <v>4.03</v>
      </c>
      <c r="M662"/>
    </row>
    <row r="663" spans="1:13" ht="30" x14ac:dyDescent="0.25">
      <c r="A663" s="279" t="s">
        <v>5469</v>
      </c>
      <c r="B663" s="159">
        <v>14075</v>
      </c>
      <c r="C663" s="159">
        <f t="shared" si="10"/>
        <v>5.0599999999999996</v>
      </c>
      <c r="M663"/>
    </row>
    <row r="664" spans="1:13" x14ac:dyDescent="0.25">
      <c r="A664" s="279" t="s">
        <v>5470</v>
      </c>
      <c r="B664" s="159">
        <v>13393.92</v>
      </c>
      <c r="C664" s="159">
        <f t="shared" si="10"/>
        <v>4.82</v>
      </c>
      <c r="M664"/>
    </row>
    <row r="665" spans="1:13" x14ac:dyDescent="0.25">
      <c r="A665" s="279" t="s">
        <v>5471</v>
      </c>
      <c r="B665" s="159">
        <v>8575.49</v>
      </c>
      <c r="C665" s="159">
        <f t="shared" si="10"/>
        <v>3.08</v>
      </c>
      <c r="M665"/>
    </row>
    <row r="666" spans="1:13" x14ac:dyDescent="0.25">
      <c r="A666" s="279" t="s">
        <v>5086</v>
      </c>
      <c r="B666" s="159">
        <v>8706.18</v>
      </c>
      <c r="C666" s="159">
        <f t="shared" si="10"/>
        <v>3.13</v>
      </c>
      <c r="M666"/>
    </row>
    <row r="667" spans="1:13" x14ac:dyDescent="0.25">
      <c r="A667" s="279" t="s">
        <v>5472</v>
      </c>
      <c r="B667" s="159">
        <v>6487.4500000000007</v>
      </c>
      <c r="C667" s="159">
        <f t="shared" si="10"/>
        <v>2.33</v>
      </c>
      <c r="M667"/>
    </row>
    <row r="668" spans="1:13" x14ac:dyDescent="0.25">
      <c r="A668" s="279" t="s">
        <v>5473</v>
      </c>
      <c r="B668" s="159">
        <v>31002.92</v>
      </c>
      <c r="C668" s="159">
        <f t="shared" si="10"/>
        <v>11.15</v>
      </c>
      <c r="M668"/>
    </row>
    <row r="669" spans="1:13" x14ac:dyDescent="0.25">
      <c r="A669" s="279" t="s">
        <v>5474</v>
      </c>
      <c r="B669" s="159">
        <v>19253.62</v>
      </c>
      <c r="C669" s="159">
        <f t="shared" si="10"/>
        <v>6.93</v>
      </c>
      <c r="M669"/>
    </row>
    <row r="670" spans="1:13" x14ac:dyDescent="0.25">
      <c r="A670" s="279" t="s">
        <v>5475</v>
      </c>
      <c r="B670" s="159">
        <v>18270.09</v>
      </c>
      <c r="C670" s="159">
        <f t="shared" si="10"/>
        <v>6.57</v>
      </c>
      <c r="M670"/>
    </row>
    <row r="671" spans="1:13" x14ac:dyDescent="0.25">
      <c r="A671" s="279" t="s">
        <v>5476</v>
      </c>
      <c r="B671" s="159">
        <v>8953.5299999999988</v>
      </c>
      <c r="C671" s="159">
        <f t="shared" si="10"/>
        <v>3.22</v>
      </c>
      <c r="M671"/>
    </row>
    <row r="672" spans="1:13" ht="30" x14ac:dyDescent="0.25">
      <c r="A672" s="279" t="s">
        <v>5087</v>
      </c>
      <c r="B672" s="159">
        <v>3554.2</v>
      </c>
      <c r="C672" s="159">
        <f t="shared" si="10"/>
        <v>1.28</v>
      </c>
      <c r="M672"/>
    </row>
    <row r="673" spans="1:13" x14ac:dyDescent="0.25">
      <c r="A673" s="279" t="s">
        <v>5929</v>
      </c>
      <c r="B673" s="159">
        <v>15968.02</v>
      </c>
      <c r="C673" s="159">
        <f t="shared" si="10"/>
        <v>5.74</v>
      </c>
      <c r="M673"/>
    </row>
    <row r="674" spans="1:13" x14ac:dyDescent="0.25">
      <c r="A674" s="279" t="s">
        <v>4943</v>
      </c>
      <c r="B674" s="159">
        <v>15447.27</v>
      </c>
      <c r="C674" s="159">
        <f t="shared" si="10"/>
        <v>5.56</v>
      </c>
      <c r="M674"/>
    </row>
    <row r="675" spans="1:13" x14ac:dyDescent="0.25">
      <c r="A675" s="279" t="s">
        <v>5088</v>
      </c>
      <c r="B675" s="159">
        <v>21559.98</v>
      </c>
      <c r="C675" s="159">
        <f t="shared" si="10"/>
        <v>7.76</v>
      </c>
      <c r="M675"/>
    </row>
    <row r="676" spans="1:13" x14ac:dyDescent="0.25">
      <c r="A676" s="279" t="s">
        <v>5477</v>
      </c>
      <c r="B676" s="159">
        <v>12459.119999999999</v>
      </c>
      <c r="C676" s="159">
        <f t="shared" si="10"/>
        <v>4.4800000000000004</v>
      </c>
      <c r="M676"/>
    </row>
    <row r="677" spans="1:13" x14ac:dyDescent="0.25">
      <c r="A677" s="279" t="s">
        <v>5478</v>
      </c>
      <c r="B677" s="159">
        <v>11526.61</v>
      </c>
      <c r="C677" s="159">
        <f t="shared" si="10"/>
        <v>4.1500000000000004</v>
      </c>
      <c r="M677"/>
    </row>
    <row r="678" spans="1:13" ht="30" x14ac:dyDescent="0.25">
      <c r="A678" s="279" t="s">
        <v>5089</v>
      </c>
      <c r="B678" s="159">
        <v>17184.7</v>
      </c>
      <c r="C678" s="159">
        <f t="shared" si="10"/>
        <v>6.18</v>
      </c>
      <c r="M678"/>
    </row>
    <row r="679" spans="1:13" x14ac:dyDescent="0.25">
      <c r="A679" s="279" t="s">
        <v>5930</v>
      </c>
      <c r="B679" s="159">
        <v>12883.92</v>
      </c>
      <c r="C679" s="159">
        <f t="shared" si="10"/>
        <v>4.63</v>
      </c>
      <c r="M679"/>
    </row>
    <row r="680" spans="1:13" x14ac:dyDescent="0.25">
      <c r="A680" s="279" t="s">
        <v>5756</v>
      </c>
      <c r="B680" s="159">
        <v>13011.809999999998</v>
      </c>
      <c r="C680" s="159">
        <f t="shared" si="10"/>
        <v>4.68</v>
      </c>
      <c r="M680"/>
    </row>
    <row r="681" spans="1:13" x14ac:dyDescent="0.25">
      <c r="A681" s="279" t="s">
        <v>5479</v>
      </c>
      <c r="B681" s="159">
        <v>9940.34</v>
      </c>
      <c r="C681" s="159">
        <f t="shared" si="10"/>
        <v>3.58</v>
      </c>
      <c r="M681"/>
    </row>
    <row r="682" spans="1:13" x14ac:dyDescent="0.25">
      <c r="A682" s="279" t="s">
        <v>4944</v>
      </c>
      <c r="B682" s="159">
        <v>8402.4599999999991</v>
      </c>
      <c r="C682" s="159">
        <f t="shared" si="10"/>
        <v>3.02</v>
      </c>
      <c r="M682"/>
    </row>
    <row r="683" spans="1:13" x14ac:dyDescent="0.25">
      <c r="A683" s="279" t="s">
        <v>4945</v>
      </c>
      <c r="B683" s="159">
        <v>10789.38</v>
      </c>
      <c r="C683" s="159">
        <f t="shared" si="10"/>
        <v>3.88</v>
      </c>
      <c r="M683"/>
    </row>
    <row r="684" spans="1:13" x14ac:dyDescent="0.25">
      <c r="A684" s="279" t="s">
        <v>5090</v>
      </c>
      <c r="B684" s="159">
        <v>12192.45</v>
      </c>
      <c r="C684" s="159">
        <f t="shared" si="10"/>
        <v>4.3899999999999997</v>
      </c>
      <c r="M684"/>
    </row>
    <row r="685" spans="1:13" x14ac:dyDescent="0.25">
      <c r="A685" s="279" t="s">
        <v>5091</v>
      </c>
      <c r="B685" s="159">
        <v>16594.78</v>
      </c>
      <c r="C685" s="159">
        <f t="shared" si="10"/>
        <v>5.97</v>
      </c>
      <c r="M685"/>
    </row>
    <row r="686" spans="1:13" ht="30" x14ac:dyDescent="0.25">
      <c r="A686" s="279" t="s">
        <v>5757</v>
      </c>
      <c r="B686" s="159">
        <v>13328.29</v>
      </c>
      <c r="C686" s="159">
        <f t="shared" si="10"/>
        <v>4.79</v>
      </c>
      <c r="M686"/>
    </row>
    <row r="687" spans="1:13" x14ac:dyDescent="0.25">
      <c r="A687" s="279" t="s">
        <v>5480</v>
      </c>
      <c r="B687" s="159">
        <v>19341.39</v>
      </c>
      <c r="C687" s="159">
        <f t="shared" si="10"/>
        <v>6.96</v>
      </c>
      <c r="M687"/>
    </row>
    <row r="688" spans="1:13" x14ac:dyDescent="0.25">
      <c r="A688" s="279" t="s">
        <v>5481</v>
      </c>
      <c r="B688" s="159">
        <v>21161.41</v>
      </c>
      <c r="C688" s="159">
        <f t="shared" si="10"/>
        <v>7.61</v>
      </c>
      <c r="M688"/>
    </row>
    <row r="689" spans="1:13" x14ac:dyDescent="0.25">
      <c r="A689" s="279" t="s">
        <v>4946</v>
      </c>
      <c r="B689" s="159">
        <v>17292.09</v>
      </c>
      <c r="C689" s="159">
        <f t="shared" si="10"/>
        <v>6.22</v>
      </c>
      <c r="M689"/>
    </row>
    <row r="690" spans="1:13" x14ac:dyDescent="0.25">
      <c r="A690" s="279" t="s">
        <v>5482</v>
      </c>
      <c r="B690" s="159">
        <v>8586.43</v>
      </c>
      <c r="C690" s="159">
        <f t="shared" si="10"/>
        <v>3.09</v>
      </c>
      <c r="M690"/>
    </row>
    <row r="691" spans="1:13" x14ac:dyDescent="0.25">
      <c r="A691" s="279" t="s">
        <v>5092</v>
      </c>
      <c r="B691" s="159">
        <v>10440.65</v>
      </c>
      <c r="C691" s="159">
        <f t="shared" si="10"/>
        <v>3.76</v>
      </c>
      <c r="M691"/>
    </row>
    <row r="692" spans="1:13" x14ac:dyDescent="0.25">
      <c r="A692" s="279" t="s">
        <v>5483</v>
      </c>
      <c r="B692" s="159">
        <v>7608.77</v>
      </c>
      <c r="C692" s="159">
        <f t="shared" si="10"/>
        <v>2.74</v>
      </c>
      <c r="M692"/>
    </row>
    <row r="693" spans="1:13" x14ac:dyDescent="0.25">
      <c r="A693" s="279" t="s">
        <v>5093</v>
      </c>
      <c r="B693" s="159">
        <v>4948.01</v>
      </c>
      <c r="C693" s="159">
        <f t="shared" si="10"/>
        <v>1.78</v>
      </c>
      <c r="M693"/>
    </row>
    <row r="694" spans="1:13" x14ac:dyDescent="0.25">
      <c r="A694" s="279" t="s">
        <v>5484</v>
      </c>
      <c r="B694" s="159">
        <v>12142.439999999999</v>
      </c>
      <c r="C694" s="159">
        <f t="shared" si="10"/>
        <v>4.37</v>
      </c>
      <c r="M694"/>
    </row>
    <row r="695" spans="1:13" ht="30" x14ac:dyDescent="0.25">
      <c r="A695" s="279" t="s">
        <v>5485</v>
      </c>
      <c r="B695" s="159">
        <v>11848.89</v>
      </c>
      <c r="C695" s="159">
        <f t="shared" si="10"/>
        <v>4.26</v>
      </c>
      <c r="M695"/>
    </row>
    <row r="696" spans="1:13" x14ac:dyDescent="0.25">
      <c r="A696" s="279" t="s">
        <v>4947</v>
      </c>
      <c r="B696" s="159">
        <v>8625.08</v>
      </c>
      <c r="C696" s="159">
        <f t="shared" si="10"/>
        <v>3.1</v>
      </c>
      <c r="M696"/>
    </row>
    <row r="697" spans="1:13" x14ac:dyDescent="0.25">
      <c r="A697" s="279" t="s">
        <v>5758</v>
      </c>
      <c r="B697" s="159">
        <v>11018.36</v>
      </c>
      <c r="C697" s="159">
        <f t="shared" si="10"/>
        <v>3.96</v>
      </c>
      <c r="M697"/>
    </row>
    <row r="698" spans="1:13" x14ac:dyDescent="0.25">
      <c r="A698" s="279" t="s">
        <v>5094</v>
      </c>
      <c r="B698" s="159">
        <v>11161.83</v>
      </c>
      <c r="C698" s="159">
        <f t="shared" si="10"/>
        <v>4.01</v>
      </c>
      <c r="M698"/>
    </row>
    <row r="699" spans="1:13" x14ac:dyDescent="0.25">
      <c r="A699" s="279" t="s">
        <v>5095</v>
      </c>
      <c r="B699" s="159">
        <v>18959.949999999997</v>
      </c>
      <c r="C699" s="159">
        <f t="shared" si="10"/>
        <v>6.82</v>
      </c>
      <c r="M699"/>
    </row>
    <row r="700" spans="1:13" x14ac:dyDescent="0.25">
      <c r="A700" s="279" t="s">
        <v>4948</v>
      </c>
      <c r="B700" s="159">
        <v>12800.34</v>
      </c>
      <c r="C700" s="159">
        <f t="shared" si="10"/>
        <v>4.5999999999999996</v>
      </c>
      <c r="M700"/>
    </row>
    <row r="701" spans="1:13" x14ac:dyDescent="0.25">
      <c r="A701" s="279" t="s">
        <v>5486</v>
      </c>
      <c r="B701" s="159">
        <v>13820.529999999999</v>
      </c>
      <c r="C701" s="159">
        <f t="shared" si="10"/>
        <v>4.97</v>
      </c>
      <c r="M701"/>
    </row>
    <row r="702" spans="1:13" x14ac:dyDescent="0.25">
      <c r="A702" s="279" t="s">
        <v>5931</v>
      </c>
      <c r="B702" s="159">
        <v>12565.079999999998</v>
      </c>
      <c r="C702" s="159">
        <f t="shared" si="10"/>
        <v>4.5199999999999996</v>
      </c>
      <c r="M702"/>
    </row>
    <row r="703" spans="1:13" x14ac:dyDescent="0.25">
      <c r="A703" s="279" t="s">
        <v>5487</v>
      </c>
      <c r="B703" s="159">
        <v>6755.8399999999992</v>
      </c>
      <c r="C703" s="159">
        <f t="shared" si="10"/>
        <v>2.4300000000000002</v>
      </c>
      <c r="M703"/>
    </row>
    <row r="704" spans="1:13" x14ac:dyDescent="0.25">
      <c r="A704" s="279" t="s">
        <v>5488</v>
      </c>
      <c r="B704" s="159">
        <v>109815.81</v>
      </c>
      <c r="C704" s="159">
        <f t="shared" si="10"/>
        <v>39.5</v>
      </c>
      <c r="M704"/>
    </row>
    <row r="705" spans="1:13" x14ac:dyDescent="0.25">
      <c r="A705" s="279" t="s">
        <v>5489</v>
      </c>
      <c r="B705" s="159">
        <v>12706.73</v>
      </c>
      <c r="C705" s="159">
        <f t="shared" si="10"/>
        <v>4.57</v>
      </c>
      <c r="M705"/>
    </row>
    <row r="706" spans="1:13" x14ac:dyDescent="0.25">
      <c r="A706" s="279" t="s">
        <v>5096</v>
      </c>
      <c r="B706" s="159">
        <v>8423.9500000000007</v>
      </c>
      <c r="C706" s="159">
        <f t="shared" si="10"/>
        <v>3.03</v>
      </c>
      <c r="M706"/>
    </row>
    <row r="707" spans="1:13" x14ac:dyDescent="0.25">
      <c r="A707" s="279" t="s">
        <v>5490</v>
      </c>
      <c r="B707" s="159">
        <v>7096.24</v>
      </c>
      <c r="C707" s="159">
        <f t="shared" si="10"/>
        <v>2.5499999999999998</v>
      </c>
      <c r="M707"/>
    </row>
    <row r="708" spans="1:13" x14ac:dyDescent="0.25">
      <c r="A708" s="279" t="s">
        <v>5759</v>
      </c>
      <c r="B708" s="159">
        <v>9844.73</v>
      </c>
      <c r="C708" s="159">
        <f t="shared" si="10"/>
        <v>3.54</v>
      </c>
      <c r="M708"/>
    </row>
    <row r="709" spans="1:13" x14ac:dyDescent="0.25">
      <c r="A709" s="279" t="s">
        <v>5491</v>
      </c>
      <c r="B709" s="159">
        <v>14679.8</v>
      </c>
      <c r="C709" s="159">
        <f t="shared" si="10"/>
        <v>5.28</v>
      </c>
      <c r="M709"/>
    </row>
    <row r="710" spans="1:13" x14ac:dyDescent="0.25">
      <c r="A710" s="279" t="s">
        <v>5097</v>
      </c>
      <c r="B710" s="159">
        <v>11495.96</v>
      </c>
      <c r="C710" s="159">
        <f t="shared" si="10"/>
        <v>4.1399999999999997</v>
      </c>
      <c r="M710"/>
    </row>
    <row r="711" spans="1:13" x14ac:dyDescent="0.25">
      <c r="A711" s="279" t="s">
        <v>5760</v>
      </c>
      <c r="B711" s="159">
        <v>11170.89</v>
      </c>
      <c r="C711" s="159">
        <f t="shared" si="10"/>
        <v>4.0199999999999996</v>
      </c>
      <c r="M711"/>
    </row>
    <row r="712" spans="1:13" x14ac:dyDescent="0.25">
      <c r="A712" s="279" t="s">
        <v>4949</v>
      </c>
      <c r="B712" s="159">
        <v>10547.490000000002</v>
      </c>
      <c r="C712" s="159">
        <f t="shared" ref="C712:C775" si="11">ROUND(B712*$A$5,2)</f>
        <v>3.79</v>
      </c>
      <c r="M712"/>
    </row>
    <row r="713" spans="1:13" ht="30" x14ac:dyDescent="0.25">
      <c r="A713" s="279" t="s">
        <v>5098</v>
      </c>
      <c r="B713" s="159">
        <v>15372.15</v>
      </c>
      <c r="C713" s="159">
        <f t="shared" si="11"/>
        <v>5.53</v>
      </c>
      <c r="M713"/>
    </row>
    <row r="714" spans="1:13" x14ac:dyDescent="0.25">
      <c r="A714" s="279" t="s">
        <v>5492</v>
      </c>
      <c r="B714" s="159">
        <v>9375.07</v>
      </c>
      <c r="C714" s="159">
        <f t="shared" si="11"/>
        <v>3.37</v>
      </c>
      <c r="M714"/>
    </row>
    <row r="715" spans="1:13" x14ac:dyDescent="0.25">
      <c r="A715" s="279" t="s">
        <v>5932</v>
      </c>
      <c r="B715" s="159">
        <v>23593.360000000001</v>
      </c>
      <c r="C715" s="159">
        <f t="shared" si="11"/>
        <v>8.49</v>
      </c>
      <c r="M715"/>
    </row>
    <row r="716" spans="1:13" ht="45" x14ac:dyDescent="0.25">
      <c r="A716" s="279" t="s">
        <v>5761</v>
      </c>
      <c r="B716" s="159">
        <v>10055.550000000001</v>
      </c>
      <c r="C716" s="159">
        <f t="shared" si="11"/>
        <v>3.62</v>
      </c>
      <c r="M716"/>
    </row>
    <row r="717" spans="1:13" ht="30" x14ac:dyDescent="0.25">
      <c r="A717" s="279" t="s">
        <v>5493</v>
      </c>
      <c r="B717" s="159">
        <v>11034.939999999999</v>
      </c>
      <c r="C717" s="159">
        <f t="shared" si="11"/>
        <v>3.97</v>
      </c>
      <c r="M717"/>
    </row>
    <row r="718" spans="1:13" x14ac:dyDescent="0.25">
      <c r="A718" s="279" t="s">
        <v>5099</v>
      </c>
      <c r="B718" s="159">
        <v>14968.51</v>
      </c>
      <c r="C718" s="159">
        <f t="shared" si="11"/>
        <v>5.38</v>
      </c>
      <c r="M718"/>
    </row>
    <row r="719" spans="1:13" x14ac:dyDescent="0.25">
      <c r="A719" s="279" t="s">
        <v>5933</v>
      </c>
      <c r="B719" s="159">
        <v>13360.470000000001</v>
      </c>
      <c r="C719" s="159">
        <f t="shared" si="11"/>
        <v>4.8099999999999996</v>
      </c>
      <c r="M719"/>
    </row>
    <row r="720" spans="1:13" x14ac:dyDescent="0.25">
      <c r="A720" s="279" t="s">
        <v>5494</v>
      </c>
      <c r="B720" s="159">
        <v>12329.519999999999</v>
      </c>
      <c r="C720" s="159">
        <f t="shared" si="11"/>
        <v>4.43</v>
      </c>
      <c r="M720"/>
    </row>
    <row r="721" spans="1:13" x14ac:dyDescent="0.25">
      <c r="A721" s="279" t="s">
        <v>5762</v>
      </c>
      <c r="B721" s="159">
        <v>16506.7</v>
      </c>
      <c r="C721" s="159">
        <f t="shared" si="11"/>
        <v>5.94</v>
      </c>
      <c r="M721"/>
    </row>
    <row r="722" spans="1:13" x14ac:dyDescent="0.25">
      <c r="A722" s="279" t="s">
        <v>5763</v>
      </c>
      <c r="B722" s="159">
        <v>9292.7000000000007</v>
      </c>
      <c r="C722" s="159">
        <f t="shared" si="11"/>
        <v>3.34</v>
      </c>
      <c r="M722"/>
    </row>
    <row r="723" spans="1:13" x14ac:dyDescent="0.25">
      <c r="A723" s="279" t="s">
        <v>4950</v>
      </c>
      <c r="B723" s="159">
        <v>9956.92</v>
      </c>
      <c r="C723" s="159">
        <f t="shared" si="11"/>
        <v>3.58</v>
      </c>
      <c r="M723"/>
    </row>
    <row r="724" spans="1:13" x14ac:dyDescent="0.25">
      <c r="A724" s="279" t="s">
        <v>5934</v>
      </c>
      <c r="B724" s="159">
        <v>12034.16</v>
      </c>
      <c r="C724" s="159">
        <f t="shared" si="11"/>
        <v>4.33</v>
      </c>
      <c r="M724"/>
    </row>
    <row r="725" spans="1:13" x14ac:dyDescent="0.25">
      <c r="A725" s="279" t="s">
        <v>5495</v>
      </c>
      <c r="B725" s="159">
        <v>6948.5000000000009</v>
      </c>
      <c r="C725" s="159">
        <f t="shared" si="11"/>
        <v>2.5</v>
      </c>
      <c r="M725"/>
    </row>
    <row r="726" spans="1:13" x14ac:dyDescent="0.25">
      <c r="A726" s="279" t="s">
        <v>5100</v>
      </c>
      <c r="B726" s="159">
        <v>16140.650000000001</v>
      </c>
      <c r="C726" s="159">
        <f t="shared" si="11"/>
        <v>5.81</v>
      </c>
      <c r="M726"/>
    </row>
    <row r="727" spans="1:13" x14ac:dyDescent="0.25">
      <c r="A727" s="279" t="s">
        <v>4951</v>
      </c>
      <c r="B727" s="159">
        <v>9121.11</v>
      </c>
      <c r="C727" s="159">
        <f t="shared" si="11"/>
        <v>3.28</v>
      </c>
      <c r="M727"/>
    </row>
    <row r="728" spans="1:13" x14ac:dyDescent="0.25">
      <c r="A728" s="279" t="s">
        <v>5935</v>
      </c>
      <c r="B728" s="159">
        <v>9879.43</v>
      </c>
      <c r="C728" s="159">
        <f t="shared" si="11"/>
        <v>3.55</v>
      </c>
      <c r="M728"/>
    </row>
    <row r="729" spans="1:13" x14ac:dyDescent="0.25">
      <c r="A729" s="279" t="s">
        <v>5496</v>
      </c>
      <c r="B729" s="159">
        <v>7615.61</v>
      </c>
      <c r="C729" s="159">
        <f t="shared" si="11"/>
        <v>2.74</v>
      </c>
      <c r="M729"/>
    </row>
    <row r="730" spans="1:13" x14ac:dyDescent="0.25">
      <c r="A730" s="279" t="s">
        <v>5497</v>
      </c>
      <c r="B730" s="159">
        <v>8000.6100000000006</v>
      </c>
      <c r="C730" s="159">
        <f t="shared" si="11"/>
        <v>2.88</v>
      </c>
      <c r="M730"/>
    </row>
    <row r="731" spans="1:13" x14ac:dyDescent="0.25">
      <c r="A731" s="279" t="s">
        <v>5498</v>
      </c>
      <c r="B731" s="159">
        <v>8300.99</v>
      </c>
      <c r="C731" s="159">
        <f t="shared" si="11"/>
        <v>2.99</v>
      </c>
      <c r="M731"/>
    </row>
    <row r="732" spans="1:13" ht="30" x14ac:dyDescent="0.25">
      <c r="A732" s="279" t="s">
        <v>5764</v>
      </c>
      <c r="B732" s="159">
        <v>14628.01</v>
      </c>
      <c r="C732" s="159">
        <f t="shared" si="11"/>
        <v>5.26</v>
      </c>
      <c r="M732"/>
    </row>
    <row r="733" spans="1:13" x14ac:dyDescent="0.25">
      <c r="A733" s="279" t="s">
        <v>5936</v>
      </c>
      <c r="B733" s="159">
        <v>5622.3600000000006</v>
      </c>
      <c r="C733" s="159">
        <f t="shared" si="11"/>
        <v>2.02</v>
      </c>
      <c r="M733"/>
    </row>
    <row r="734" spans="1:13" x14ac:dyDescent="0.25">
      <c r="A734" s="279" t="s">
        <v>5101</v>
      </c>
      <c r="B734" s="159">
        <v>10200.75</v>
      </c>
      <c r="C734" s="159">
        <f t="shared" si="11"/>
        <v>3.67</v>
      </c>
      <c r="M734"/>
    </row>
    <row r="735" spans="1:13" x14ac:dyDescent="0.25">
      <c r="A735" s="279" t="s">
        <v>5102</v>
      </c>
      <c r="B735" s="159">
        <v>10898.02</v>
      </c>
      <c r="C735" s="159">
        <f t="shared" si="11"/>
        <v>3.92</v>
      </c>
      <c r="M735"/>
    </row>
    <row r="736" spans="1:13" x14ac:dyDescent="0.25">
      <c r="A736" s="279" t="s">
        <v>5499</v>
      </c>
      <c r="B736" s="159">
        <v>7300.71</v>
      </c>
      <c r="C736" s="159">
        <f t="shared" si="11"/>
        <v>2.63</v>
      </c>
      <c r="M736"/>
    </row>
    <row r="737" spans="1:13" ht="30" x14ac:dyDescent="0.25">
      <c r="A737" s="279" t="s">
        <v>5103</v>
      </c>
      <c r="B737" s="159">
        <v>9999.66</v>
      </c>
      <c r="C737" s="159">
        <f t="shared" si="11"/>
        <v>3.6</v>
      </c>
      <c r="M737"/>
    </row>
    <row r="738" spans="1:13" x14ac:dyDescent="0.25">
      <c r="A738" s="279" t="s">
        <v>5500</v>
      </c>
      <c r="B738" s="159">
        <v>10406.56</v>
      </c>
      <c r="C738" s="159">
        <f t="shared" si="11"/>
        <v>3.74</v>
      </c>
      <c r="M738"/>
    </row>
    <row r="739" spans="1:13" x14ac:dyDescent="0.25">
      <c r="A739" s="279" t="s">
        <v>5501</v>
      </c>
      <c r="B739" s="159">
        <v>14027.89</v>
      </c>
      <c r="C739" s="159">
        <f t="shared" si="11"/>
        <v>5.05</v>
      </c>
      <c r="M739"/>
    </row>
    <row r="740" spans="1:13" x14ac:dyDescent="0.25">
      <c r="A740" s="279" t="s">
        <v>5765</v>
      </c>
      <c r="B740" s="159">
        <v>14892.53</v>
      </c>
      <c r="C740" s="159">
        <f t="shared" si="11"/>
        <v>5.36</v>
      </c>
      <c r="M740"/>
    </row>
    <row r="741" spans="1:13" x14ac:dyDescent="0.25">
      <c r="A741" s="279" t="s">
        <v>5502</v>
      </c>
      <c r="B741" s="159">
        <v>6384.1999999999989</v>
      </c>
      <c r="C741" s="159">
        <f t="shared" si="11"/>
        <v>2.2999999999999998</v>
      </c>
      <c r="M741"/>
    </row>
    <row r="742" spans="1:13" x14ac:dyDescent="0.25">
      <c r="A742" s="279" t="s">
        <v>5104</v>
      </c>
      <c r="B742" s="159">
        <v>6828.54</v>
      </c>
      <c r="C742" s="159">
        <f t="shared" si="11"/>
        <v>2.46</v>
      </c>
      <c r="M742"/>
    </row>
    <row r="743" spans="1:13" ht="30" x14ac:dyDescent="0.25">
      <c r="A743" s="279" t="s">
        <v>5105</v>
      </c>
      <c r="B743" s="159">
        <v>11266.61</v>
      </c>
      <c r="C743" s="159">
        <f t="shared" si="11"/>
        <v>4.05</v>
      </c>
      <c r="M743"/>
    </row>
    <row r="744" spans="1:13" x14ac:dyDescent="0.25">
      <c r="A744" s="279" t="s">
        <v>5503</v>
      </c>
      <c r="B744" s="159">
        <v>8741.48</v>
      </c>
      <c r="C744" s="159">
        <f t="shared" si="11"/>
        <v>3.14</v>
      </c>
      <c r="M744"/>
    </row>
    <row r="745" spans="1:13" x14ac:dyDescent="0.25">
      <c r="A745" s="279" t="s">
        <v>5106</v>
      </c>
      <c r="B745" s="159">
        <v>18635.669999999998</v>
      </c>
      <c r="C745" s="159">
        <f t="shared" si="11"/>
        <v>6.7</v>
      </c>
      <c r="M745"/>
    </row>
    <row r="746" spans="1:13" ht="30" x14ac:dyDescent="0.25">
      <c r="A746" s="279" t="s">
        <v>5937</v>
      </c>
      <c r="B746" s="159">
        <v>14856.81</v>
      </c>
      <c r="C746" s="159">
        <f t="shared" si="11"/>
        <v>5.34</v>
      </c>
      <c r="M746"/>
    </row>
    <row r="747" spans="1:13" x14ac:dyDescent="0.25">
      <c r="A747" s="279" t="s">
        <v>5766</v>
      </c>
      <c r="B747" s="159">
        <v>8550.4500000000007</v>
      </c>
      <c r="C747" s="159">
        <f t="shared" si="11"/>
        <v>3.08</v>
      </c>
      <c r="M747"/>
    </row>
    <row r="748" spans="1:13" x14ac:dyDescent="0.25">
      <c r="A748" s="279" t="s">
        <v>5107</v>
      </c>
      <c r="B748" s="159">
        <v>10201.57</v>
      </c>
      <c r="C748" s="159">
        <f t="shared" si="11"/>
        <v>3.67</v>
      </c>
      <c r="M748"/>
    </row>
    <row r="749" spans="1:13" x14ac:dyDescent="0.25">
      <c r="A749" s="279" t="s">
        <v>5504</v>
      </c>
      <c r="B749" s="159">
        <v>10283.01</v>
      </c>
      <c r="C749" s="159">
        <f t="shared" si="11"/>
        <v>3.7</v>
      </c>
      <c r="M749"/>
    </row>
    <row r="750" spans="1:13" x14ac:dyDescent="0.25">
      <c r="A750" s="279" t="s">
        <v>5505</v>
      </c>
      <c r="B750" s="159">
        <v>11655.75</v>
      </c>
      <c r="C750" s="159">
        <f t="shared" si="11"/>
        <v>4.1900000000000004</v>
      </c>
      <c r="M750"/>
    </row>
    <row r="751" spans="1:13" x14ac:dyDescent="0.25">
      <c r="A751" s="279" t="s">
        <v>4952</v>
      </c>
      <c r="B751" s="159">
        <v>14177.43</v>
      </c>
      <c r="C751" s="159">
        <f t="shared" si="11"/>
        <v>5.0999999999999996</v>
      </c>
      <c r="M751"/>
    </row>
    <row r="752" spans="1:13" x14ac:dyDescent="0.25">
      <c r="A752" s="279" t="s">
        <v>5108</v>
      </c>
      <c r="B752" s="159">
        <v>8186.8899999999994</v>
      </c>
      <c r="C752" s="159">
        <f t="shared" si="11"/>
        <v>2.94</v>
      </c>
      <c r="M752"/>
    </row>
    <row r="753" spans="1:13" x14ac:dyDescent="0.25">
      <c r="A753" s="279" t="s">
        <v>5109</v>
      </c>
      <c r="B753" s="159">
        <v>10635.43</v>
      </c>
      <c r="C753" s="159">
        <f t="shared" si="11"/>
        <v>3.83</v>
      </c>
      <c r="M753"/>
    </row>
    <row r="754" spans="1:13" x14ac:dyDescent="0.25">
      <c r="A754" s="279" t="s">
        <v>5938</v>
      </c>
      <c r="B754" s="159">
        <v>12463.150000000001</v>
      </c>
      <c r="C754" s="159">
        <f t="shared" si="11"/>
        <v>4.4800000000000004</v>
      </c>
      <c r="M754"/>
    </row>
    <row r="755" spans="1:13" x14ac:dyDescent="0.25">
      <c r="A755" s="279" t="s">
        <v>5939</v>
      </c>
      <c r="B755" s="159">
        <v>8102.21</v>
      </c>
      <c r="C755" s="159">
        <f t="shared" si="11"/>
        <v>2.91</v>
      </c>
      <c r="M755"/>
    </row>
    <row r="756" spans="1:13" x14ac:dyDescent="0.25">
      <c r="A756" s="279" t="s">
        <v>4953</v>
      </c>
      <c r="B756" s="159">
        <v>9855.93</v>
      </c>
      <c r="C756" s="159">
        <f t="shared" si="11"/>
        <v>3.55</v>
      </c>
      <c r="M756"/>
    </row>
    <row r="757" spans="1:13" x14ac:dyDescent="0.25">
      <c r="A757" s="279" t="s">
        <v>5506</v>
      </c>
      <c r="B757" s="159">
        <v>14356.06</v>
      </c>
      <c r="C757" s="159">
        <f t="shared" si="11"/>
        <v>5.16</v>
      </c>
      <c r="M757"/>
    </row>
    <row r="758" spans="1:13" x14ac:dyDescent="0.25">
      <c r="A758" s="279" t="s">
        <v>5507</v>
      </c>
      <c r="B758" s="159">
        <v>11026.14</v>
      </c>
      <c r="C758" s="159">
        <f t="shared" si="11"/>
        <v>3.97</v>
      </c>
      <c r="M758"/>
    </row>
    <row r="759" spans="1:13" x14ac:dyDescent="0.25">
      <c r="A759" s="279" t="s">
        <v>4954</v>
      </c>
      <c r="B759" s="159">
        <v>10847.84</v>
      </c>
      <c r="C759" s="159">
        <f t="shared" si="11"/>
        <v>3.9</v>
      </c>
      <c r="M759"/>
    </row>
    <row r="760" spans="1:13" x14ac:dyDescent="0.25">
      <c r="A760" s="279" t="s">
        <v>5508</v>
      </c>
      <c r="B760" s="159">
        <v>16202.220000000001</v>
      </c>
      <c r="C760" s="159">
        <f t="shared" si="11"/>
        <v>5.83</v>
      </c>
      <c r="M760"/>
    </row>
    <row r="761" spans="1:13" x14ac:dyDescent="0.25">
      <c r="A761" s="279" t="s">
        <v>5509</v>
      </c>
      <c r="B761" s="159">
        <v>7284.8900000000012</v>
      </c>
      <c r="C761" s="159">
        <f t="shared" si="11"/>
        <v>2.62</v>
      </c>
      <c r="M761"/>
    </row>
    <row r="762" spans="1:13" x14ac:dyDescent="0.25">
      <c r="A762" s="279" t="s">
        <v>4955</v>
      </c>
      <c r="B762" s="159">
        <v>13019.65</v>
      </c>
      <c r="C762" s="159">
        <f t="shared" si="11"/>
        <v>4.68</v>
      </c>
      <c r="M762"/>
    </row>
    <row r="763" spans="1:13" x14ac:dyDescent="0.25">
      <c r="A763" s="279" t="s">
        <v>5940</v>
      </c>
      <c r="B763" s="159">
        <v>12246.28</v>
      </c>
      <c r="C763" s="159">
        <f t="shared" si="11"/>
        <v>4.4000000000000004</v>
      </c>
      <c r="M763"/>
    </row>
    <row r="764" spans="1:13" x14ac:dyDescent="0.25">
      <c r="A764" s="279" t="s">
        <v>5510</v>
      </c>
      <c r="B764" s="159">
        <v>3772.57</v>
      </c>
      <c r="C764" s="159">
        <f t="shared" si="11"/>
        <v>1.36</v>
      </c>
      <c r="M764"/>
    </row>
    <row r="765" spans="1:13" x14ac:dyDescent="0.25">
      <c r="A765" s="279" t="s">
        <v>5767</v>
      </c>
      <c r="B765" s="159">
        <v>8164.73</v>
      </c>
      <c r="C765" s="159">
        <f t="shared" si="11"/>
        <v>2.94</v>
      </c>
      <c r="M765"/>
    </row>
    <row r="766" spans="1:13" x14ac:dyDescent="0.25">
      <c r="A766" s="279" t="s">
        <v>5511</v>
      </c>
      <c r="B766" s="159">
        <v>8212.7199999999993</v>
      </c>
      <c r="C766" s="159">
        <f t="shared" si="11"/>
        <v>2.95</v>
      </c>
      <c r="M766"/>
    </row>
    <row r="767" spans="1:13" x14ac:dyDescent="0.25">
      <c r="A767" s="279" t="s">
        <v>5768</v>
      </c>
      <c r="B767" s="159">
        <v>6240.43</v>
      </c>
      <c r="C767" s="159">
        <f t="shared" si="11"/>
        <v>2.2400000000000002</v>
      </c>
      <c r="M767"/>
    </row>
    <row r="768" spans="1:13" ht="30" x14ac:dyDescent="0.25">
      <c r="A768" s="279" t="s">
        <v>5512</v>
      </c>
      <c r="B768" s="159">
        <v>10006.93</v>
      </c>
      <c r="C768" s="159">
        <f t="shared" si="11"/>
        <v>3.6</v>
      </c>
      <c r="M768"/>
    </row>
    <row r="769" spans="1:13" x14ac:dyDescent="0.25">
      <c r="A769" s="279" t="s">
        <v>5513</v>
      </c>
      <c r="B769" s="159">
        <v>9185.24</v>
      </c>
      <c r="C769" s="159">
        <f t="shared" si="11"/>
        <v>3.3</v>
      </c>
      <c r="M769"/>
    </row>
    <row r="770" spans="1:13" ht="30" x14ac:dyDescent="0.25">
      <c r="A770" s="279" t="s">
        <v>5514</v>
      </c>
      <c r="B770" s="159">
        <v>13092.34</v>
      </c>
      <c r="C770" s="159">
        <f t="shared" si="11"/>
        <v>4.71</v>
      </c>
      <c r="M770"/>
    </row>
    <row r="771" spans="1:13" ht="30" x14ac:dyDescent="0.25">
      <c r="A771" s="279" t="s">
        <v>5515</v>
      </c>
      <c r="B771" s="159">
        <v>13784.640000000001</v>
      </c>
      <c r="C771" s="159">
        <f t="shared" si="11"/>
        <v>4.96</v>
      </c>
      <c r="M771"/>
    </row>
    <row r="772" spans="1:13" x14ac:dyDescent="0.25">
      <c r="A772" s="279" t="s">
        <v>5110</v>
      </c>
      <c r="B772" s="159">
        <v>17159.73</v>
      </c>
      <c r="C772" s="159">
        <f t="shared" si="11"/>
        <v>6.17</v>
      </c>
      <c r="M772"/>
    </row>
    <row r="773" spans="1:13" x14ac:dyDescent="0.25">
      <c r="A773" s="279" t="s">
        <v>5516</v>
      </c>
      <c r="B773" s="159">
        <v>13406.33</v>
      </c>
      <c r="C773" s="159">
        <f t="shared" si="11"/>
        <v>4.82</v>
      </c>
      <c r="M773"/>
    </row>
    <row r="774" spans="1:13" x14ac:dyDescent="0.25">
      <c r="A774" s="279" t="s">
        <v>5111</v>
      </c>
      <c r="B774" s="159">
        <v>12394.89</v>
      </c>
      <c r="C774" s="159">
        <f t="shared" si="11"/>
        <v>4.46</v>
      </c>
      <c r="M774"/>
    </row>
    <row r="775" spans="1:13" x14ac:dyDescent="0.25">
      <c r="A775" s="279" t="s">
        <v>5769</v>
      </c>
      <c r="B775" s="159">
        <v>7613.3899999999994</v>
      </c>
      <c r="C775" s="159">
        <f t="shared" si="11"/>
        <v>2.74</v>
      </c>
      <c r="M775"/>
    </row>
    <row r="776" spans="1:13" x14ac:dyDescent="0.25">
      <c r="A776" s="279" t="s">
        <v>5112</v>
      </c>
      <c r="B776" s="159">
        <v>10445.66</v>
      </c>
      <c r="C776" s="159">
        <f t="shared" ref="C776:C839" si="12">ROUND(B776*$A$5,2)</f>
        <v>3.76</v>
      </c>
      <c r="M776"/>
    </row>
    <row r="777" spans="1:13" x14ac:dyDescent="0.25">
      <c r="A777" s="279" t="s">
        <v>5113</v>
      </c>
      <c r="B777" s="159">
        <v>13672.099999999999</v>
      </c>
      <c r="C777" s="159">
        <f t="shared" si="12"/>
        <v>4.92</v>
      </c>
      <c r="M777"/>
    </row>
    <row r="778" spans="1:13" x14ac:dyDescent="0.25">
      <c r="A778" s="279" t="s">
        <v>5941</v>
      </c>
      <c r="B778" s="159">
        <v>13292.900000000001</v>
      </c>
      <c r="C778" s="159">
        <f t="shared" si="12"/>
        <v>4.78</v>
      </c>
      <c r="M778"/>
    </row>
    <row r="779" spans="1:13" ht="30" x14ac:dyDescent="0.25">
      <c r="A779" s="279" t="s">
        <v>5942</v>
      </c>
      <c r="B779" s="159">
        <v>17814.34</v>
      </c>
      <c r="C779" s="159">
        <f t="shared" si="12"/>
        <v>6.41</v>
      </c>
      <c r="M779"/>
    </row>
    <row r="780" spans="1:13" x14ac:dyDescent="0.25">
      <c r="A780" s="279" t="s">
        <v>5943</v>
      </c>
      <c r="B780" s="159">
        <v>7595.87</v>
      </c>
      <c r="C780" s="159">
        <f t="shared" si="12"/>
        <v>2.73</v>
      </c>
      <c r="M780"/>
    </row>
    <row r="781" spans="1:13" x14ac:dyDescent="0.25">
      <c r="A781" s="279" t="s">
        <v>5770</v>
      </c>
      <c r="B781" s="159">
        <v>12205.230000000001</v>
      </c>
      <c r="C781" s="159">
        <f t="shared" si="12"/>
        <v>4.3899999999999997</v>
      </c>
      <c r="M781"/>
    </row>
    <row r="782" spans="1:13" x14ac:dyDescent="0.25">
      <c r="A782" s="279" t="s">
        <v>4956</v>
      </c>
      <c r="B782" s="159">
        <v>11522.880000000001</v>
      </c>
      <c r="C782" s="159">
        <f t="shared" si="12"/>
        <v>4.1399999999999997</v>
      </c>
      <c r="M782"/>
    </row>
    <row r="783" spans="1:13" x14ac:dyDescent="0.25">
      <c r="A783" s="279" t="s">
        <v>5517</v>
      </c>
      <c r="B783" s="159">
        <v>13644.01</v>
      </c>
      <c r="C783" s="159">
        <f t="shared" si="12"/>
        <v>4.91</v>
      </c>
      <c r="M783"/>
    </row>
    <row r="784" spans="1:13" x14ac:dyDescent="0.25">
      <c r="A784" s="279" t="s">
        <v>5518</v>
      </c>
      <c r="B784" s="159">
        <v>10516.38</v>
      </c>
      <c r="C784" s="159">
        <f t="shared" si="12"/>
        <v>3.78</v>
      </c>
      <c r="M784"/>
    </row>
    <row r="785" spans="1:13" x14ac:dyDescent="0.25">
      <c r="A785" s="279" t="s">
        <v>5114</v>
      </c>
      <c r="B785" s="159">
        <v>13698.18</v>
      </c>
      <c r="C785" s="159">
        <f t="shared" si="12"/>
        <v>4.93</v>
      </c>
      <c r="M785"/>
    </row>
    <row r="786" spans="1:13" x14ac:dyDescent="0.25">
      <c r="A786" s="279" t="s">
        <v>5115</v>
      </c>
      <c r="B786" s="159">
        <v>9950.51</v>
      </c>
      <c r="C786" s="159">
        <f t="shared" si="12"/>
        <v>3.58</v>
      </c>
      <c r="M786"/>
    </row>
    <row r="787" spans="1:13" ht="30" x14ac:dyDescent="0.25">
      <c r="A787" s="279" t="s">
        <v>4957</v>
      </c>
      <c r="B787" s="159">
        <v>18825.68</v>
      </c>
      <c r="C787" s="159">
        <f t="shared" si="12"/>
        <v>6.77</v>
      </c>
      <c r="M787"/>
    </row>
    <row r="788" spans="1:13" ht="30" x14ac:dyDescent="0.25">
      <c r="A788" s="279" t="s">
        <v>5519</v>
      </c>
      <c r="B788" s="159">
        <v>6223.7400000000007</v>
      </c>
      <c r="C788" s="159">
        <f t="shared" si="12"/>
        <v>2.2400000000000002</v>
      </c>
      <c r="M788"/>
    </row>
    <row r="789" spans="1:13" x14ac:dyDescent="0.25">
      <c r="A789" s="279" t="s">
        <v>5116</v>
      </c>
      <c r="B789" s="159">
        <v>7943.0499999999993</v>
      </c>
      <c r="C789" s="159">
        <f t="shared" si="12"/>
        <v>2.86</v>
      </c>
      <c r="M789"/>
    </row>
    <row r="790" spans="1:13" x14ac:dyDescent="0.25">
      <c r="A790" s="279" t="s">
        <v>4958</v>
      </c>
      <c r="B790" s="159">
        <v>5635.2</v>
      </c>
      <c r="C790" s="159">
        <f t="shared" si="12"/>
        <v>2.0299999999999998</v>
      </c>
      <c r="M790"/>
    </row>
    <row r="791" spans="1:13" x14ac:dyDescent="0.25">
      <c r="A791" s="279" t="s">
        <v>5117</v>
      </c>
      <c r="B791" s="159">
        <v>5897.05</v>
      </c>
      <c r="C791" s="159">
        <f t="shared" si="12"/>
        <v>2.12</v>
      </c>
      <c r="M791"/>
    </row>
    <row r="792" spans="1:13" ht="30" x14ac:dyDescent="0.25">
      <c r="A792" s="279" t="s">
        <v>4959</v>
      </c>
      <c r="B792" s="159">
        <v>13497.51</v>
      </c>
      <c r="C792" s="159">
        <f t="shared" si="12"/>
        <v>4.8499999999999996</v>
      </c>
      <c r="M792"/>
    </row>
    <row r="793" spans="1:13" x14ac:dyDescent="0.25">
      <c r="A793" s="279" t="s">
        <v>4960</v>
      </c>
      <c r="B793" s="159">
        <v>2164.58</v>
      </c>
      <c r="C793" s="159">
        <f t="shared" si="12"/>
        <v>0.78</v>
      </c>
      <c r="M793"/>
    </row>
    <row r="794" spans="1:13" x14ac:dyDescent="0.25">
      <c r="A794" s="279" t="s">
        <v>5520</v>
      </c>
      <c r="B794" s="159">
        <v>11303.009999999998</v>
      </c>
      <c r="C794" s="159">
        <f t="shared" si="12"/>
        <v>4.07</v>
      </c>
      <c r="M794"/>
    </row>
    <row r="795" spans="1:13" x14ac:dyDescent="0.25">
      <c r="A795" s="279" t="s">
        <v>5944</v>
      </c>
      <c r="B795" s="159">
        <v>7710.2</v>
      </c>
      <c r="C795" s="159">
        <f t="shared" si="12"/>
        <v>2.77</v>
      </c>
      <c r="M795"/>
    </row>
    <row r="796" spans="1:13" ht="30" x14ac:dyDescent="0.25">
      <c r="A796" s="279" t="s">
        <v>5521</v>
      </c>
      <c r="B796" s="159">
        <v>11136.349999999999</v>
      </c>
      <c r="C796" s="159">
        <f t="shared" si="12"/>
        <v>4.01</v>
      </c>
      <c r="M796"/>
    </row>
    <row r="797" spans="1:13" ht="30" x14ac:dyDescent="0.25">
      <c r="A797" s="279" t="s">
        <v>5771</v>
      </c>
      <c r="B797" s="159">
        <v>10484.31</v>
      </c>
      <c r="C797" s="159">
        <f t="shared" si="12"/>
        <v>3.77</v>
      </c>
      <c r="M797"/>
    </row>
    <row r="798" spans="1:13" x14ac:dyDescent="0.25">
      <c r="A798" s="279" t="s">
        <v>5945</v>
      </c>
      <c r="B798" s="159">
        <v>8043.52</v>
      </c>
      <c r="C798" s="159">
        <f t="shared" si="12"/>
        <v>2.89</v>
      </c>
      <c r="M798"/>
    </row>
    <row r="799" spans="1:13" x14ac:dyDescent="0.25">
      <c r="A799" s="279" t="s">
        <v>5522</v>
      </c>
      <c r="B799" s="159">
        <v>9972.66</v>
      </c>
      <c r="C799" s="159">
        <f t="shared" si="12"/>
        <v>3.59</v>
      </c>
      <c r="M799"/>
    </row>
    <row r="800" spans="1:13" x14ac:dyDescent="0.25">
      <c r="A800" s="279" t="s">
        <v>5118</v>
      </c>
      <c r="B800" s="159">
        <v>7363.3600000000006</v>
      </c>
      <c r="C800" s="159">
        <f t="shared" si="12"/>
        <v>2.65</v>
      </c>
      <c r="M800"/>
    </row>
    <row r="801" spans="1:13" x14ac:dyDescent="0.25">
      <c r="A801" s="279" t="s">
        <v>5772</v>
      </c>
      <c r="B801" s="159">
        <v>8798.07</v>
      </c>
      <c r="C801" s="159">
        <f t="shared" si="12"/>
        <v>3.16</v>
      </c>
      <c r="M801"/>
    </row>
    <row r="802" spans="1:13" x14ac:dyDescent="0.25">
      <c r="A802" s="279" t="s">
        <v>5946</v>
      </c>
      <c r="B802" s="159">
        <v>8174.23</v>
      </c>
      <c r="C802" s="159">
        <f t="shared" si="12"/>
        <v>2.94</v>
      </c>
      <c r="M802"/>
    </row>
    <row r="803" spans="1:13" x14ac:dyDescent="0.25">
      <c r="A803" s="279" t="s">
        <v>5523</v>
      </c>
      <c r="B803" s="159">
        <v>9937.98</v>
      </c>
      <c r="C803" s="159">
        <f t="shared" si="12"/>
        <v>3.57</v>
      </c>
      <c r="M803"/>
    </row>
    <row r="804" spans="1:13" x14ac:dyDescent="0.25">
      <c r="A804" s="279" t="s">
        <v>5524</v>
      </c>
      <c r="B804" s="159">
        <v>9365.6200000000008</v>
      </c>
      <c r="C804" s="159">
        <f t="shared" si="12"/>
        <v>3.37</v>
      </c>
      <c r="M804"/>
    </row>
    <row r="805" spans="1:13" x14ac:dyDescent="0.25">
      <c r="A805" s="279" t="s">
        <v>5525</v>
      </c>
      <c r="B805" s="159">
        <v>16774.010000000002</v>
      </c>
      <c r="C805" s="159">
        <f t="shared" si="12"/>
        <v>6.03</v>
      </c>
      <c r="M805"/>
    </row>
    <row r="806" spans="1:13" ht="30" x14ac:dyDescent="0.25">
      <c r="A806" s="279" t="s">
        <v>4961</v>
      </c>
      <c r="B806" s="159">
        <v>11442.310000000001</v>
      </c>
      <c r="C806" s="159">
        <f t="shared" si="12"/>
        <v>4.12</v>
      </c>
      <c r="M806"/>
    </row>
    <row r="807" spans="1:13" x14ac:dyDescent="0.25">
      <c r="A807" s="279" t="s">
        <v>4962</v>
      </c>
      <c r="B807" s="159">
        <v>12106.51</v>
      </c>
      <c r="C807" s="159">
        <f t="shared" si="12"/>
        <v>4.3499999999999996</v>
      </c>
      <c r="M807"/>
    </row>
    <row r="808" spans="1:13" x14ac:dyDescent="0.25">
      <c r="A808" s="279" t="s">
        <v>5526</v>
      </c>
      <c r="B808" s="159">
        <v>7669.5600000000013</v>
      </c>
      <c r="C808" s="159">
        <f t="shared" si="12"/>
        <v>2.76</v>
      </c>
      <c r="M808"/>
    </row>
    <row r="809" spans="1:13" x14ac:dyDescent="0.25">
      <c r="A809" s="279" t="s">
        <v>5119</v>
      </c>
      <c r="B809" s="159">
        <v>12345.949999999999</v>
      </c>
      <c r="C809" s="159">
        <f t="shared" si="12"/>
        <v>4.4400000000000004</v>
      </c>
      <c r="M809"/>
    </row>
    <row r="810" spans="1:13" ht="30" x14ac:dyDescent="0.25">
      <c r="A810" s="279" t="s">
        <v>5120</v>
      </c>
      <c r="B810" s="159">
        <v>13953.14</v>
      </c>
      <c r="C810" s="159">
        <f t="shared" si="12"/>
        <v>5.0199999999999996</v>
      </c>
      <c r="M810"/>
    </row>
    <row r="811" spans="1:13" x14ac:dyDescent="0.25">
      <c r="A811" s="279" t="s">
        <v>5947</v>
      </c>
      <c r="B811" s="159">
        <v>14846.940000000002</v>
      </c>
      <c r="C811" s="159">
        <f t="shared" si="12"/>
        <v>5.34</v>
      </c>
      <c r="M811"/>
    </row>
    <row r="812" spans="1:13" x14ac:dyDescent="0.25">
      <c r="A812" s="279" t="s">
        <v>5948</v>
      </c>
      <c r="B812" s="159">
        <v>6207.5399999999991</v>
      </c>
      <c r="C812" s="159">
        <f t="shared" si="12"/>
        <v>2.23</v>
      </c>
      <c r="M812"/>
    </row>
    <row r="813" spans="1:13" x14ac:dyDescent="0.25">
      <c r="A813" s="279" t="s">
        <v>4963</v>
      </c>
      <c r="B813" s="159">
        <v>10847.42</v>
      </c>
      <c r="C813" s="159">
        <f t="shared" si="12"/>
        <v>3.9</v>
      </c>
      <c r="M813"/>
    </row>
    <row r="814" spans="1:13" x14ac:dyDescent="0.25">
      <c r="A814" s="279" t="s">
        <v>5773</v>
      </c>
      <c r="B814" s="159">
        <v>16091.080000000002</v>
      </c>
      <c r="C814" s="159">
        <f t="shared" si="12"/>
        <v>5.79</v>
      </c>
      <c r="M814"/>
    </row>
    <row r="815" spans="1:13" x14ac:dyDescent="0.25">
      <c r="A815" s="279" t="s">
        <v>5774</v>
      </c>
      <c r="B815" s="159">
        <v>13599.04</v>
      </c>
      <c r="C815" s="159">
        <f t="shared" si="12"/>
        <v>4.8899999999999997</v>
      </c>
      <c r="M815"/>
    </row>
    <row r="816" spans="1:13" x14ac:dyDescent="0.25">
      <c r="A816" s="279" t="s">
        <v>5775</v>
      </c>
      <c r="B816" s="159">
        <v>8645.65</v>
      </c>
      <c r="C816" s="159">
        <f t="shared" si="12"/>
        <v>3.11</v>
      </c>
      <c r="M816"/>
    </row>
    <row r="817" spans="1:13" x14ac:dyDescent="0.25">
      <c r="A817" s="279" t="s">
        <v>5121</v>
      </c>
      <c r="B817" s="159">
        <v>7922</v>
      </c>
      <c r="C817" s="159">
        <f t="shared" si="12"/>
        <v>2.85</v>
      </c>
      <c r="M817"/>
    </row>
    <row r="818" spans="1:13" ht="30" x14ac:dyDescent="0.25">
      <c r="A818" s="279" t="s">
        <v>5122</v>
      </c>
      <c r="B818" s="159">
        <v>11809.55</v>
      </c>
      <c r="C818" s="159">
        <f t="shared" si="12"/>
        <v>4.25</v>
      </c>
      <c r="M818"/>
    </row>
    <row r="819" spans="1:13" x14ac:dyDescent="0.25">
      <c r="A819" s="279" t="s">
        <v>5527</v>
      </c>
      <c r="B819" s="159">
        <v>12294.33</v>
      </c>
      <c r="C819" s="159">
        <f t="shared" si="12"/>
        <v>4.42</v>
      </c>
      <c r="M819"/>
    </row>
    <row r="820" spans="1:13" ht="30" x14ac:dyDescent="0.25">
      <c r="A820" s="279" t="s">
        <v>5528</v>
      </c>
      <c r="B820" s="159">
        <v>8461.7999999999993</v>
      </c>
      <c r="C820" s="159">
        <f t="shared" si="12"/>
        <v>3.04</v>
      </c>
      <c r="M820"/>
    </row>
    <row r="821" spans="1:13" x14ac:dyDescent="0.25">
      <c r="A821" s="279" t="s">
        <v>5529</v>
      </c>
      <c r="B821" s="159">
        <v>8812.25</v>
      </c>
      <c r="C821" s="159">
        <f t="shared" si="12"/>
        <v>3.17</v>
      </c>
      <c r="M821"/>
    </row>
    <row r="822" spans="1:13" x14ac:dyDescent="0.25">
      <c r="A822" s="279" t="s">
        <v>5949</v>
      </c>
      <c r="B822" s="159">
        <v>6864.68</v>
      </c>
      <c r="C822" s="159">
        <f t="shared" si="12"/>
        <v>2.4700000000000002</v>
      </c>
      <c r="M822"/>
    </row>
    <row r="823" spans="1:13" x14ac:dyDescent="0.25">
      <c r="A823" s="279" t="s">
        <v>5530</v>
      </c>
      <c r="B823" s="159">
        <v>14787.93</v>
      </c>
      <c r="C823" s="159">
        <f t="shared" si="12"/>
        <v>5.32</v>
      </c>
      <c r="M823"/>
    </row>
    <row r="824" spans="1:13" x14ac:dyDescent="0.25">
      <c r="A824" s="279" t="s">
        <v>5776</v>
      </c>
      <c r="B824" s="159">
        <v>5634.45</v>
      </c>
      <c r="C824" s="159">
        <f t="shared" si="12"/>
        <v>2.0299999999999998</v>
      </c>
      <c r="M824"/>
    </row>
    <row r="825" spans="1:13" x14ac:dyDescent="0.25">
      <c r="A825" s="279" t="s">
        <v>5531</v>
      </c>
      <c r="B825" s="159">
        <v>11761.619999999999</v>
      </c>
      <c r="C825" s="159">
        <f t="shared" si="12"/>
        <v>4.2300000000000004</v>
      </c>
      <c r="M825"/>
    </row>
    <row r="826" spans="1:13" x14ac:dyDescent="0.25">
      <c r="A826" s="279" t="s">
        <v>5532</v>
      </c>
      <c r="B826" s="159">
        <v>10604.29</v>
      </c>
      <c r="C826" s="159">
        <f t="shared" si="12"/>
        <v>3.81</v>
      </c>
      <c r="M826"/>
    </row>
    <row r="827" spans="1:13" x14ac:dyDescent="0.25">
      <c r="A827" s="279" t="s">
        <v>5533</v>
      </c>
      <c r="B827" s="159">
        <v>10829.91</v>
      </c>
      <c r="C827" s="159">
        <f t="shared" si="12"/>
        <v>3.9</v>
      </c>
      <c r="M827"/>
    </row>
    <row r="828" spans="1:13" x14ac:dyDescent="0.25">
      <c r="A828" s="279" t="s">
        <v>5534</v>
      </c>
      <c r="B828" s="159">
        <v>13524.18</v>
      </c>
      <c r="C828" s="159">
        <f t="shared" si="12"/>
        <v>4.8600000000000003</v>
      </c>
      <c r="M828"/>
    </row>
    <row r="829" spans="1:13" x14ac:dyDescent="0.25">
      <c r="A829" s="279" t="s">
        <v>5535</v>
      </c>
      <c r="B829" s="159">
        <v>7863.0199999999986</v>
      </c>
      <c r="C829" s="159">
        <f t="shared" si="12"/>
        <v>2.83</v>
      </c>
      <c r="M829"/>
    </row>
    <row r="830" spans="1:13" x14ac:dyDescent="0.25">
      <c r="A830" s="279" t="s">
        <v>5123</v>
      </c>
      <c r="B830" s="159">
        <v>13781.13</v>
      </c>
      <c r="C830" s="159">
        <f t="shared" si="12"/>
        <v>4.96</v>
      </c>
      <c r="M830"/>
    </row>
    <row r="831" spans="1:13" x14ac:dyDescent="0.25">
      <c r="A831" s="279" t="s">
        <v>5777</v>
      </c>
      <c r="B831" s="159">
        <v>6492.01</v>
      </c>
      <c r="C831" s="159">
        <f t="shared" si="12"/>
        <v>2.34</v>
      </c>
      <c r="M831"/>
    </row>
    <row r="832" spans="1:13" x14ac:dyDescent="0.25">
      <c r="A832" s="279" t="s">
        <v>4964</v>
      </c>
      <c r="B832" s="159">
        <v>13219.170000000002</v>
      </c>
      <c r="C832" s="159">
        <f t="shared" si="12"/>
        <v>4.75</v>
      </c>
      <c r="M832"/>
    </row>
    <row r="833" spans="1:13" x14ac:dyDescent="0.25">
      <c r="A833" s="279" t="s">
        <v>4965</v>
      </c>
      <c r="B833" s="159">
        <v>16753.96</v>
      </c>
      <c r="C833" s="159">
        <f t="shared" si="12"/>
        <v>6.03</v>
      </c>
      <c r="M833"/>
    </row>
    <row r="834" spans="1:13" x14ac:dyDescent="0.25">
      <c r="A834" s="279" t="s">
        <v>4966</v>
      </c>
      <c r="B834" s="159">
        <v>5790.6900000000005</v>
      </c>
      <c r="C834" s="159">
        <f t="shared" si="12"/>
        <v>2.08</v>
      </c>
      <c r="M834"/>
    </row>
    <row r="835" spans="1:13" x14ac:dyDescent="0.25">
      <c r="A835" s="279" t="s">
        <v>4967</v>
      </c>
      <c r="B835" s="159">
        <v>10408.57</v>
      </c>
      <c r="C835" s="159">
        <f t="shared" si="12"/>
        <v>3.74</v>
      </c>
      <c r="M835"/>
    </row>
    <row r="836" spans="1:13" x14ac:dyDescent="0.25">
      <c r="A836" s="279" t="s">
        <v>4968</v>
      </c>
      <c r="B836" s="159">
        <v>17275.349999999999</v>
      </c>
      <c r="C836" s="159">
        <f t="shared" si="12"/>
        <v>6.21</v>
      </c>
      <c r="M836"/>
    </row>
    <row r="837" spans="1:13" x14ac:dyDescent="0.25">
      <c r="A837" s="279" t="s">
        <v>4969</v>
      </c>
      <c r="B837" s="159">
        <v>11696.98</v>
      </c>
      <c r="C837" s="159">
        <f t="shared" si="12"/>
        <v>4.21</v>
      </c>
      <c r="M837"/>
    </row>
    <row r="838" spans="1:13" x14ac:dyDescent="0.25">
      <c r="A838" s="279" t="s">
        <v>5536</v>
      </c>
      <c r="B838" s="159">
        <v>18933.13</v>
      </c>
      <c r="C838" s="159">
        <f t="shared" si="12"/>
        <v>6.81</v>
      </c>
      <c r="M838"/>
    </row>
    <row r="839" spans="1:13" x14ac:dyDescent="0.25">
      <c r="A839" s="279" t="s">
        <v>4970</v>
      </c>
      <c r="B839" s="159">
        <v>16482.239999999998</v>
      </c>
      <c r="C839" s="159">
        <f t="shared" si="12"/>
        <v>5.93</v>
      </c>
      <c r="M839"/>
    </row>
    <row r="840" spans="1:13" x14ac:dyDescent="0.25">
      <c r="A840" s="279" t="s">
        <v>5950</v>
      </c>
      <c r="B840" s="159">
        <v>12991.310000000001</v>
      </c>
      <c r="C840" s="159">
        <f t="shared" ref="C840:C903" si="13">ROUND(B840*$A$5,2)</f>
        <v>4.67</v>
      </c>
      <c r="M840"/>
    </row>
    <row r="841" spans="1:13" x14ac:dyDescent="0.25">
      <c r="A841" s="279" t="s">
        <v>5951</v>
      </c>
      <c r="B841" s="159">
        <v>5372.61</v>
      </c>
      <c r="C841" s="159">
        <f t="shared" si="13"/>
        <v>1.93</v>
      </c>
      <c r="M841"/>
    </row>
    <row r="842" spans="1:13" x14ac:dyDescent="0.25">
      <c r="A842" s="279" t="s">
        <v>5952</v>
      </c>
      <c r="B842" s="159">
        <v>10677.76</v>
      </c>
      <c r="C842" s="159">
        <f t="shared" si="13"/>
        <v>3.84</v>
      </c>
      <c r="M842"/>
    </row>
    <row r="843" spans="1:13" x14ac:dyDescent="0.25">
      <c r="A843" s="279" t="s">
        <v>5537</v>
      </c>
      <c r="B843" s="159">
        <v>13612.77</v>
      </c>
      <c r="C843" s="159">
        <f t="shared" si="13"/>
        <v>4.9000000000000004</v>
      </c>
      <c r="M843"/>
    </row>
    <row r="844" spans="1:13" x14ac:dyDescent="0.25">
      <c r="A844" s="279" t="s">
        <v>4971</v>
      </c>
      <c r="B844" s="159">
        <v>16511.13</v>
      </c>
      <c r="C844" s="159">
        <f t="shared" si="13"/>
        <v>5.94</v>
      </c>
      <c r="M844"/>
    </row>
    <row r="845" spans="1:13" x14ac:dyDescent="0.25">
      <c r="A845" s="279" t="s">
        <v>5538</v>
      </c>
      <c r="B845" s="159">
        <v>3646.6899999999996</v>
      </c>
      <c r="C845" s="159">
        <f t="shared" si="13"/>
        <v>1.31</v>
      </c>
      <c r="M845"/>
    </row>
    <row r="846" spans="1:13" x14ac:dyDescent="0.25">
      <c r="A846" s="279" t="s">
        <v>5539</v>
      </c>
      <c r="B846" s="159">
        <v>2355.11</v>
      </c>
      <c r="C846" s="159">
        <f t="shared" si="13"/>
        <v>0.85</v>
      </c>
      <c r="M846"/>
    </row>
    <row r="847" spans="1:13" x14ac:dyDescent="0.25">
      <c r="A847" s="279" t="s">
        <v>5540</v>
      </c>
      <c r="B847" s="159">
        <v>8236.11</v>
      </c>
      <c r="C847" s="159">
        <f t="shared" si="13"/>
        <v>2.96</v>
      </c>
      <c r="M847"/>
    </row>
    <row r="848" spans="1:13" x14ac:dyDescent="0.25">
      <c r="A848" s="279" t="s">
        <v>5541</v>
      </c>
      <c r="B848" s="159">
        <v>12209.64</v>
      </c>
      <c r="C848" s="159">
        <f t="shared" si="13"/>
        <v>4.3899999999999997</v>
      </c>
      <c r="M848"/>
    </row>
    <row r="849" spans="1:13" x14ac:dyDescent="0.25">
      <c r="A849" s="279" t="s">
        <v>4972</v>
      </c>
      <c r="B849" s="159">
        <v>13930.25</v>
      </c>
      <c r="C849" s="159">
        <f t="shared" si="13"/>
        <v>5.01</v>
      </c>
      <c r="M849"/>
    </row>
    <row r="850" spans="1:13" ht="30" x14ac:dyDescent="0.25">
      <c r="A850" s="279" t="s">
        <v>5542</v>
      </c>
      <c r="B850" s="159">
        <v>9404.43</v>
      </c>
      <c r="C850" s="159">
        <f t="shared" si="13"/>
        <v>3.38</v>
      </c>
      <c r="M850"/>
    </row>
    <row r="851" spans="1:13" x14ac:dyDescent="0.25">
      <c r="A851" s="279" t="s">
        <v>5953</v>
      </c>
      <c r="B851" s="159">
        <v>14768.62</v>
      </c>
      <c r="C851" s="159">
        <f t="shared" si="13"/>
        <v>5.31</v>
      </c>
      <c r="M851"/>
    </row>
    <row r="852" spans="1:13" ht="30" x14ac:dyDescent="0.25">
      <c r="A852" s="279" t="s">
        <v>5543</v>
      </c>
      <c r="B852" s="159">
        <v>12036.619999999999</v>
      </c>
      <c r="C852" s="159">
        <f t="shared" si="13"/>
        <v>4.33</v>
      </c>
      <c r="M852"/>
    </row>
    <row r="853" spans="1:13" x14ac:dyDescent="0.25">
      <c r="A853" s="279" t="s">
        <v>5544</v>
      </c>
      <c r="B853" s="159">
        <v>10114.33</v>
      </c>
      <c r="C853" s="159">
        <f t="shared" si="13"/>
        <v>3.64</v>
      </c>
      <c r="M853"/>
    </row>
    <row r="854" spans="1:13" x14ac:dyDescent="0.25">
      <c r="A854" s="279" t="s">
        <v>5545</v>
      </c>
      <c r="B854" s="159">
        <v>11738.01</v>
      </c>
      <c r="C854" s="159">
        <f t="shared" si="13"/>
        <v>4.22</v>
      </c>
      <c r="M854"/>
    </row>
    <row r="855" spans="1:13" x14ac:dyDescent="0.25">
      <c r="A855" s="279" t="s">
        <v>5546</v>
      </c>
      <c r="B855" s="159">
        <v>32671.09</v>
      </c>
      <c r="C855" s="159">
        <f t="shared" si="13"/>
        <v>11.75</v>
      </c>
      <c r="M855"/>
    </row>
    <row r="856" spans="1:13" x14ac:dyDescent="0.25">
      <c r="A856" s="279" t="s">
        <v>5547</v>
      </c>
      <c r="B856" s="159">
        <v>3928.0199999999995</v>
      </c>
      <c r="C856" s="159">
        <f t="shared" si="13"/>
        <v>1.41</v>
      </c>
      <c r="M856"/>
    </row>
    <row r="857" spans="1:13" ht="45" x14ac:dyDescent="0.25">
      <c r="A857" s="279" t="s">
        <v>5548</v>
      </c>
      <c r="B857" s="159">
        <v>11537.849999999999</v>
      </c>
      <c r="C857" s="159">
        <f t="shared" si="13"/>
        <v>4.1500000000000004</v>
      </c>
      <c r="M857"/>
    </row>
    <row r="858" spans="1:13" x14ac:dyDescent="0.25">
      <c r="A858" s="279" t="s">
        <v>5549</v>
      </c>
      <c r="B858" s="159">
        <v>35846.85</v>
      </c>
      <c r="C858" s="159">
        <f t="shared" si="13"/>
        <v>12.89</v>
      </c>
      <c r="M858"/>
    </row>
    <row r="859" spans="1:13" x14ac:dyDescent="0.25">
      <c r="A859" s="279" t="s">
        <v>5550</v>
      </c>
      <c r="B859" s="159">
        <v>11697.42</v>
      </c>
      <c r="C859" s="159">
        <f t="shared" si="13"/>
        <v>4.21</v>
      </c>
      <c r="M859"/>
    </row>
    <row r="860" spans="1:13" x14ac:dyDescent="0.25">
      <c r="A860" s="279" t="s">
        <v>5124</v>
      </c>
      <c r="B860" s="159">
        <v>16266.98</v>
      </c>
      <c r="C860" s="159">
        <f t="shared" si="13"/>
        <v>5.85</v>
      </c>
      <c r="M860"/>
    </row>
    <row r="861" spans="1:13" x14ac:dyDescent="0.25">
      <c r="A861" s="279" t="s">
        <v>5551</v>
      </c>
      <c r="B861" s="159">
        <v>8791.5299999999988</v>
      </c>
      <c r="C861" s="159">
        <f t="shared" si="13"/>
        <v>3.16</v>
      </c>
      <c r="M861"/>
    </row>
    <row r="862" spans="1:13" x14ac:dyDescent="0.25">
      <c r="A862" s="279" t="s">
        <v>5552</v>
      </c>
      <c r="B862" s="159">
        <v>11604.11</v>
      </c>
      <c r="C862" s="159">
        <f t="shared" si="13"/>
        <v>4.17</v>
      </c>
      <c r="M862"/>
    </row>
    <row r="863" spans="1:13" ht="30" x14ac:dyDescent="0.25">
      <c r="A863" s="279" t="s">
        <v>5125</v>
      </c>
      <c r="B863" s="159">
        <v>8442.9</v>
      </c>
      <c r="C863" s="159">
        <f t="shared" si="13"/>
        <v>3.04</v>
      </c>
      <c r="M863"/>
    </row>
    <row r="864" spans="1:13" ht="30" x14ac:dyDescent="0.25">
      <c r="A864" s="279" t="s">
        <v>5126</v>
      </c>
      <c r="B864" s="159">
        <v>12086.82</v>
      </c>
      <c r="C864" s="159">
        <f t="shared" si="13"/>
        <v>4.3499999999999996</v>
      </c>
      <c r="M864"/>
    </row>
    <row r="865" spans="1:13" x14ac:dyDescent="0.25">
      <c r="A865" s="279" t="s">
        <v>5778</v>
      </c>
      <c r="B865" s="159">
        <v>9650.8700000000008</v>
      </c>
      <c r="C865" s="159">
        <f t="shared" si="13"/>
        <v>3.47</v>
      </c>
      <c r="M865"/>
    </row>
    <row r="866" spans="1:13" ht="30" x14ac:dyDescent="0.25">
      <c r="A866" s="279" t="s">
        <v>4973</v>
      </c>
      <c r="B866" s="159">
        <v>8453.369999999999</v>
      </c>
      <c r="C866" s="159">
        <f t="shared" si="13"/>
        <v>3.04</v>
      </c>
      <c r="M866"/>
    </row>
    <row r="867" spans="1:13" x14ac:dyDescent="0.25">
      <c r="A867" s="279" t="s">
        <v>5127</v>
      </c>
      <c r="B867" s="159">
        <v>17446.93</v>
      </c>
      <c r="C867" s="159">
        <f t="shared" si="13"/>
        <v>6.28</v>
      </c>
      <c r="M867"/>
    </row>
    <row r="868" spans="1:13" x14ac:dyDescent="0.25">
      <c r="A868" s="279" t="s">
        <v>5553</v>
      </c>
      <c r="B868" s="159">
        <v>13441.54</v>
      </c>
      <c r="C868" s="159">
        <f t="shared" si="13"/>
        <v>4.83</v>
      </c>
      <c r="M868"/>
    </row>
    <row r="869" spans="1:13" x14ac:dyDescent="0.25">
      <c r="A869" s="279" t="s">
        <v>5554</v>
      </c>
      <c r="B869" s="159">
        <v>10065.11</v>
      </c>
      <c r="C869" s="159">
        <f t="shared" si="13"/>
        <v>3.62</v>
      </c>
      <c r="M869"/>
    </row>
    <row r="870" spans="1:13" x14ac:dyDescent="0.25">
      <c r="A870" s="279" t="s">
        <v>5128</v>
      </c>
      <c r="B870" s="159">
        <v>8778.81</v>
      </c>
      <c r="C870" s="159">
        <f t="shared" si="13"/>
        <v>3.16</v>
      </c>
      <c r="M870"/>
    </row>
    <row r="871" spans="1:13" x14ac:dyDescent="0.25">
      <c r="A871" s="279" t="s">
        <v>4974</v>
      </c>
      <c r="B871" s="159">
        <v>21328.59</v>
      </c>
      <c r="C871" s="159">
        <f t="shared" si="13"/>
        <v>7.67</v>
      </c>
      <c r="M871"/>
    </row>
    <row r="872" spans="1:13" x14ac:dyDescent="0.25">
      <c r="A872" s="279" t="s">
        <v>5555</v>
      </c>
      <c r="B872" s="159">
        <v>12674.41</v>
      </c>
      <c r="C872" s="159">
        <f t="shared" si="13"/>
        <v>4.5599999999999996</v>
      </c>
      <c r="M872"/>
    </row>
    <row r="873" spans="1:13" x14ac:dyDescent="0.25">
      <c r="A873" s="279" t="s">
        <v>5556</v>
      </c>
      <c r="B873" s="159">
        <v>7068.25</v>
      </c>
      <c r="C873" s="159">
        <f t="shared" si="13"/>
        <v>2.54</v>
      </c>
      <c r="M873"/>
    </row>
    <row r="874" spans="1:13" x14ac:dyDescent="0.25">
      <c r="A874" s="279" t="s">
        <v>5779</v>
      </c>
      <c r="B874" s="159">
        <v>12952.48</v>
      </c>
      <c r="C874" s="159">
        <f t="shared" si="13"/>
        <v>4.66</v>
      </c>
      <c r="M874"/>
    </row>
    <row r="875" spans="1:13" x14ac:dyDescent="0.25">
      <c r="A875" s="279" t="s">
        <v>5557</v>
      </c>
      <c r="B875" s="159">
        <v>8876.7900000000009</v>
      </c>
      <c r="C875" s="159">
        <f t="shared" si="13"/>
        <v>3.19</v>
      </c>
      <c r="M875"/>
    </row>
    <row r="876" spans="1:13" x14ac:dyDescent="0.25">
      <c r="A876" s="279" t="s">
        <v>4975</v>
      </c>
      <c r="B876" s="159">
        <v>12722.029999999999</v>
      </c>
      <c r="C876" s="159">
        <f t="shared" si="13"/>
        <v>4.58</v>
      </c>
      <c r="M876"/>
    </row>
    <row r="877" spans="1:13" x14ac:dyDescent="0.25">
      <c r="A877" s="279" t="s">
        <v>5129</v>
      </c>
      <c r="B877" s="159">
        <v>11183.59</v>
      </c>
      <c r="C877" s="159">
        <f t="shared" si="13"/>
        <v>4.0199999999999996</v>
      </c>
      <c r="M877"/>
    </row>
    <row r="878" spans="1:13" x14ac:dyDescent="0.25">
      <c r="A878" s="279" t="s">
        <v>5130</v>
      </c>
      <c r="B878" s="159">
        <v>5981.09</v>
      </c>
      <c r="C878" s="159">
        <f t="shared" si="13"/>
        <v>2.15</v>
      </c>
      <c r="M878"/>
    </row>
    <row r="879" spans="1:13" x14ac:dyDescent="0.25">
      <c r="A879" s="279" t="s">
        <v>4976</v>
      </c>
      <c r="B879" s="159">
        <v>14453.94</v>
      </c>
      <c r="C879" s="159">
        <f t="shared" si="13"/>
        <v>5.2</v>
      </c>
      <c r="M879"/>
    </row>
    <row r="880" spans="1:13" x14ac:dyDescent="0.25">
      <c r="A880" s="279" t="s">
        <v>5131</v>
      </c>
      <c r="B880" s="159">
        <v>11557.36</v>
      </c>
      <c r="C880" s="159">
        <f t="shared" si="13"/>
        <v>4.16</v>
      </c>
      <c r="M880"/>
    </row>
    <row r="881" spans="1:13" x14ac:dyDescent="0.25">
      <c r="A881" s="279" t="s">
        <v>5558</v>
      </c>
      <c r="B881" s="159">
        <v>8266.85</v>
      </c>
      <c r="C881" s="159">
        <f t="shared" si="13"/>
        <v>2.97</v>
      </c>
      <c r="M881"/>
    </row>
    <row r="882" spans="1:13" ht="30" x14ac:dyDescent="0.25">
      <c r="A882" s="279" t="s">
        <v>5132</v>
      </c>
      <c r="B882" s="159">
        <v>11666.78</v>
      </c>
      <c r="C882" s="159">
        <f t="shared" si="13"/>
        <v>4.2</v>
      </c>
      <c r="M882"/>
    </row>
    <row r="883" spans="1:13" x14ac:dyDescent="0.25">
      <c r="A883" s="279" t="s">
        <v>4977</v>
      </c>
      <c r="B883" s="159">
        <v>11356.960000000001</v>
      </c>
      <c r="C883" s="159">
        <f t="shared" si="13"/>
        <v>4.09</v>
      </c>
      <c r="M883"/>
    </row>
    <row r="884" spans="1:13" x14ac:dyDescent="0.25">
      <c r="A884" s="279" t="s">
        <v>5780</v>
      </c>
      <c r="B884" s="159">
        <v>8077.0499999999993</v>
      </c>
      <c r="C884" s="159">
        <f t="shared" si="13"/>
        <v>2.91</v>
      </c>
      <c r="M884"/>
    </row>
    <row r="885" spans="1:13" ht="30" x14ac:dyDescent="0.25">
      <c r="A885" s="279" t="s">
        <v>5559</v>
      </c>
      <c r="B885" s="159">
        <v>13181.53</v>
      </c>
      <c r="C885" s="159">
        <f t="shared" si="13"/>
        <v>4.74</v>
      </c>
      <c r="M885"/>
    </row>
    <row r="886" spans="1:13" x14ac:dyDescent="0.25">
      <c r="A886" s="279" t="s">
        <v>5560</v>
      </c>
      <c r="B886" s="159">
        <v>12716.33</v>
      </c>
      <c r="C886" s="159">
        <f t="shared" si="13"/>
        <v>4.57</v>
      </c>
      <c r="M886"/>
    </row>
    <row r="887" spans="1:13" ht="30" x14ac:dyDescent="0.25">
      <c r="A887" s="279" t="s">
        <v>5561</v>
      </c>
      <c r="B887" s="159">
        <v>18464.34</v>
      </c>
      <c r="C887" s="159">
        <f t="shared" si="13"/>
        <v>6.64</v>
      </c>
      <c r="M887"/>
    </row>
    <row r="888" spans="1:13" ht="30" x14ac:dyDescent="0.25">
      <c r="A888" s="279" t="s">
        <v>5562</v>
      </c>
      <c r="B888" s="159">
        <v>10014.73</v>
      </c>
      <c r="C888" s="159">
        <f t="shared" si="13"/>
        <v>3.6</v>
      </c>
      <c r="M888"/>
    </row>
    <row r="889" spans="1:13" x14ac:dyDescent="0.25">
      <c r="A889" s="279" t="s">
        <v>4978</v>
      </c>
      <c r="B889" s="159">
        <v>15502.26</v>
      </c>
      <c r="C889" s="159">
        <f t="shared" si="13"/>
        <v>5.58</v>
      </c>
      <c r="M889"/>
    </row>
    <row r="890" spans="1:13" x14ac:dyDescent="0.25">
      <c r="A890" s="279" t="s">
        <v>5563</v>
      </c>
      <c r="B890" s="159">
        <v>6343.2999999999993</v>
      </c>
      <c r="C890" s="159">
        <f t="shared" si="13"/>
        <v>2.2799999999999998</v>
      </c>
      <c r="M890"/>
    </row>
    <row r="891" spans="1:13" x14ac:dyDescent="0.25">
      <c r="A891" s="279" t="s">
        <v>5564</v>
      </c>
      <c r="B891" s="159">
        <v>13716.830000000002</v>
      </c>
      <c r="C891" s="159">
        <f t="shared" si="13"/>
        <v>4.93</v>
      </c>
      <c r="M891"/>
    </row>
    <row r="892" spans="1:13" x14ac:dyDescent="0.25">
      <c r="A892" s="279" t="s">
        <v>5565</v>
      </c>
      <c r="B892" s="159">
        <v>18237.3</v>
      </c>
      <c r="C892" s="159">
        <f t="shared" si="13"/>
        <v>6.56</v>
      </c>
      <c r="M892"/>
    </row>
    <row r="893" spans="1:13" ht="30" x14ac:dyDescent="0.25">
      <c r="A893" s="279" t="s">
        <v>5781</v>
      </c>
      <c r="B893" s="159">
        <v>9276.0400000000009</v>
      </c>
      <c r="C893" s="159">
        <f t="shared" si="13"/>
        <v>3.34</v>
      </c>
      <c r="M893"/>
    </row>
    <row r="894" spans="1:13" x14ac:dyDescent="0.25">
      <c r="A894" s="279" t="s">
        <v>5954</v>
      </c>
      <c r="B894" s="159">
        <v>11935.59</v>
      </c>
      <c r="C894" s="159">
        <f t="shared" si="13"/>
        <v>4.29</v>
      </c>
      <c r="M894"/>
    </row>
    <row r="895" spans="1:13" x14ac:dyDescent="0.25">
      <c r="A895" s="279" t="s">
        <v>5782</v>
      </c>
      <c r="B895" s="159">
        <v>11693</v>
      </c>
      <c r="C895" s="159">
        <f t="shared" si="13"/>
        <v>4.21</v>
      </c>
      <c r="M895"/>
    </row>
    <row r="896" spans="1:13" x14ac:dyDescent="0.25">
      <c r="A896" s="279" t="s">
        <v>4979</v>
      </c>
      <c r="B896" s="159">
        <v>15229.879999999997</v>
      </c>
      <c r="C896" s="159">
        <f t="shared" si="13"/>
        <v>5.48</v>
      </c>
      <c r="M896"/>
    </row>
    <row r="897" spans="1:13" x14ac:dyDescent="0.25">
      <c r="A897" s="279" t="s">
        <v>5955</v>
      </c>
      <c r="B897" s="159">
        <v>7986.33</v>
      </c>
      <c r="C897" s="159">
        <f t="shared" si="13"/>
        <v>2.87</v>
      </c>
      <c r="M897"/>
    </row>
    <row r="898" spans="1:13" x14ac:dyDescent="0.25">
      <c r="A898" s="279" t="s">
        <v>5566</v>
      </c>
      <c r="B898" s="159">
        <v>7909.47</v>
      </c>
      <c r="C898" s="159">
        <f t="shared" si="13"/>
        <v>2.85</v>
      </c>
      <c r="M898"/>
    </row>
    <row r="899" spans="1:13" x14ac:dyDescent="0.25">
      <c r="A899" s="279" t="s">
        <v>5956</v>
      </c>
      <c r="B899" s="159">
        <v>7138.3</v>
      </c>
      <c r="C899" s="159">
        <f t="shared" si="13"/>
        <v>2.57</v>
      </c>
      <c r="M899"/>
    </row>
    <row r="900" spans="1:13" x14ac:dyDescent="0.25">
      <c r="A900" s="279" t="s">
        <v>5783</v>
      </c>
      <c r="B900" s="159">
        <v>5941.1100000000006</v>
      </c>
      <c r="C900" s="159">
        <f t="shared" si="13"/>
        <v>2.14</v>
      </c>
      <c r="M900"/>
    </row>
    <row r="901" spans="1:13" x14ac:dyDescent="0.25">
      <c r="A901" s="279" t="s">
        <v>5957</v>
      </c>
      <c r="B901" s="159">
        <v>17476.12</v>
      </c>
      <c r="C901" s="159">
        <f t="shared" si="13"/>
        <v>6.29</v>
      </c>
      <c r="M901"/>
    </row>
    <row r="902" spans="1:13" x14ac:dyDescent="0.25">
      <c r="A902" s="279" t="s">
        <v>5567</v>
      </c>
      <c r="B902" s="159">
        <v>17604.009999999998</v>
      </c>
      <c r="C902" s="159">
        <f t="shared" si="13"/>
        <v>6.33</v>
      </c>
      <c r="M902"/>
    </row>
    <row r="903" spans="1:13" ht="30" x14ac:dyDescent="0.25">
      <c r="A903" s="279" t="s">
        <v>5958</v>
      </c>
      <c r="B903" s="159">
        <v>23630.870000000003</v>
      </c>
      <c r="C903" s="159">
        <f t="shared" si="13"/>
        <v>8.5</v>
      </c>
      <c r="M903"/>
    </row>
    <row r="904" spans="1:13" ht="30" x14ac:dyDescent="0.25">
      <c r="A904" s="279" t="s">
        <v>5959</v>
      </c>
      <c r="B904" s="159">
        <v>11263.189999999999</v>
      </c>
      <c r="C904" s="159">
        <f t="shared" ref="C904:C967" si="14">ROUND(B904*$A$5,2)</f>
        <v>4.05</v>
      </c>
      <c r="M904"/>
    </row>
    <row r="905" spans="1:13" x14ac:dyDescent="0.25">
      <c r="A905" s="279" t="s">
        <v>4980</v>
      </c>
      <c r="B905" s="159">
        <v>11031.39</v>
      </c>
      <c r="C905" s="159">
        <f t="shared" si="14"/>
        <v>3.97</v>
      </c>
      <c r="M905"/>
    </row>
    <row r="906" spans="1:13" x14ac:dyDescent="0.25">
      <c r="A906" s="279" t="s">
        <v>5960</v>
      </c>
      <c r="B906" s="159">
        <v>14066.830000000002</v>
      </c>
      <c r="C906" s="159">
        <f t="shared" si="14"/>
        <v>5.0599999999999996</v>
      </c>
      <c r="M906"/>
    </row>
    <row r="907" spans="1:13" x14ac:dyDescent="0.25">
      <c r="A907" s="279" t="s">
        <v>5961</v>
      </c>
      <c r="B907" s="159">
        <v>12985.63</v>
      </c>
      <c r="C907" s="159">
        <f t="shared" si="14"/>
        <v>4.67</v>
      </c>
      <c r="M907"/>
    </row>
    <row r="908" spans="1:13" x14ac:dyDescent="0.25">
      <c r="A908" s="279" t="s">
        <v>5133</v>
      </c>
      <c r="B908" s="159">
        <v>8282.61</v>
      </c>
      <c r="C908" s="159">
        <f t="shared" si="14"/>
        <v>2.98</v>
      </c>
      <c r="M908"/>
    </row>
    <row r="909" spans="1:13" x14ac:dyDescent="0.25">
      <c r="A909" s="279" t="s">
        <v>5784</v>
      </c>
      <c r="B909" s="159">
        <v>11879.71</v>
      </c>
      <c r="C909" s="159">
        <f t="shared" si="14"/>
        <v>4.2699999999999996</v>
      </c>
      <c r="M909"/>
    </row>
    <row r="910" spans="1:13" x14ac:dyDescent="0.25">
      <c r="A910" s="279" t="s">
        <v>4981</v>
      </c>
      <c r="B910" s="159">
        <v>8688.77</v>
      </c>
      <c r="C910" s="159">
        <f t="shared" si="14"/>
        <v>3.13</v>
      </c>
      <c r="M910"/>
    </row>
    <row r="911" spans="1:13" x14ac:dyDescent="0.25">
      <c r="A911" s="279" t="s">
        <v>5568</v>
      </c>
      <c r="B911" s="159">
        <v>15548.560000000001</v>
      </c>
      <c r="C911" s="159">
        <f t="shared" si="14"/>
        <v>5.59</v>
      </c>
      <c r="M911"/>
    </row>
    <row r="912" spans="1:13" x14ac:dyDescent="0.25">
      <c r="A912" s="279" t="s">
        <v>5134</v>
      </c>
      <c r="B912" s="159">
        <v>20948.75</v>
      </c>
      <c r="C912" s="159">
        <f t="shared" si="14"/>
        <v>7.54</v>
      </c>
      <c r="M912"/>
    </row>
    <row r="913" spans="1:13" x14ac:dyDescent="0.25">
      <c r="A913" s="279" t="s">
        <v>5569</v>
      </c>
      <c r="B913" s="159">
        <v>10435.92</v>
      </c>
      <c r="C913" s="159">
        <f t="shared" si="14"/>
        <v>3.75</v>
      </c>
      <c r="M913"/>
    </row>
    <row r="914" spans="1:13" x14ac:dyDescent="0.25">
      <c r="A914" s="279" t="s">
        <v>5962</v>
      </c>
      <c r="B914" s="159">
        <v>12359.52</v>
      </c>
      <c r="C914" s="159">
        <f t="shared" si="14"/>
        <v>4.45</v>
      </c>
      <c r="M914"/>
    </row>
    <row r="915" spans="1:13" x14ac:dyDescent="0.25">
      <c r="A915" s="279" t="s">
        <v>5570</v>
      </c>
      <c r="B915" s="159">
        <v>7806.43</v>
      </c>
      <c r="C915" s="159">
        <f t="shared" si="14"/>
        <v>2.81</v>
      </c>
      <c r="M915"/>
    </row>
    <row r="916" spans="1:13" x14ac:dyDescent="0.25">
      <c r="A916" s="279" t="s">
        <v>5135</v>
      </c>
      <c r="B916" s="159">
        <v>5308.3099999999995</v>
      </c>
      <c r="C916" s="159">
        <f t="shared" si="14"/>
        <v>1.91</v>
      </c>
      <c r="M916"/>
    </row>
    <row r="917" spans="1:13" x14ac:dyDescent="0.25">
      <c r="A917" s="279" t="s">
        <v>5785</v>
      </c>
      <c r="B917" s="159">
        <v>5921.8899999999994</v>
      </c>
      <c r="C917" s="159">
        <f t="shared" si="14"/>
        <v>2.13</v>
      </c>
      <c r="M917"/>
    </row>
    <row r="918" spans="1:13" x14ac:dyDescent="0.25">
      <c r="A918" s="279" t="s">
        <v>5571</v>
      </c>
      <c r="B918" s="159">
        <v>9816.3799999999992</v>
      </c>
      <c r="C918" s="159">
        <f t="shared" si="14"/>
        <v>3.53</v>
      </c>
      <c r="M918"/>
    </row>
    <row r="919" spans="1:13" x14ac:dyDescent="0.25">
      <c r="A919" s="279" t="s">
        <v>4982</v>
      </c>
      <c r="B919" s="159">
        <v>7227.3000000000011</v>
      </c>
      <c r="C919" s="159">
        <f t="shared" si="14"/>
        <v>2.6</v>
      </c>
      <c r="M919"/>
    </row>
    <row r="920" spans="1:13" x14ac:dyDescent="0.25">
      <c r="A920" s="279" t="s">
        <v>5572</v>
      </c>
      <c r="B920" s="159">
        <v>15240.630000000001</v>
      </c>
      <c r="C920" s="159">
        <f t="shared" si="14"/>
        <v>5.48</v>
      </c>
      <c r="M920"/>
    </row>
    <row r="921" spans="1:13" x14ac:dyDescent="0.25">
      <c r="A921" s="279" t="s">
        <v>5573</v>
      </c>
      <c r="B921" s="159">
        <v>6129.16</v>
      </c>
      <c r="C921" s="159">
        <f t="shared" si="14"/>
        <v>2.2000000000000002</v>
      </c>
      <c r="M921"/>
    </row>
    <row r="922" spans="1:13" x14ac:dyDescent="0.25">
      <c r="A922" s="279" t="s">
        <v>5963</v>
      </c>
      <c r="B922" s="159">
        <v>17334.189999999999</v>
      </c>
      <c r="C922" s="159">
        <f t="shared" si="14"/>
        <v>6.24</v>
      </c>
      <c r="M922"/>
    </row>
    <row r="923" spans="1:13" x14ac:dyDescent="0.25">
      <c r="A923" s="279" t="s">
        <v>5574</v>
      </c>
      <c r="B923" s="159">
        <v>13734.33</v>
      </c>
      <c r="C923" s="159">
        <f t="shared" si="14"/>
        <v>4.9400000000000004</v>
      </c>
      <c r="M923"/>
    </row>
    <row r="924" spans="1:13" x14ac:dyDescent="0.25">
      <c r="A924" s="279" t="s">
        <v>5136</v>
      </c>
      <c r="B924" s="159">
        <v>6368.38</v>
      </c>
      <c r="C924" s="159">
        <f t="shared" si="14"/>
        <v>2.29</v>
      </c>
      <c r="M924"/>
    </row>
    <row r="925" spans="1:13" x14ac:dyDescent="0.25">
      <c r="A925" s="279" t="s">
        <v>5137</v>
      </c>
      <c r="B925" s="159">
        <v>12035.869999999999</v>
      </c>
      <c r="C925" s="159">
        <f t="shared" si="14"/>
        <v>4.33</v>
      </c>
      <c r="M925"/>
    </row>
    <row r="926" spans="1:13" ht="30" x14ac:dyDescent="0.25">
      <c r="A926" s="279" t="s">
        <v>5138</v>
      </c>
      <c r="B926" s="159">
        <v>10112.17</v>
      </c>
      <c r="C926" s="159">
        <f t="shared" si="14"/>
        <v>3.64</v>
      </c>
      <c r="M926"/>
    </row>
    <row r="927" spans="1:13" x14ac:dyDescent="0.25">
      <c r="A927" s="279" t="s">
        <v>5139</v>
      </c>
      <c r="B927" s="159">
        <v>9097.17</v>
      </c>
      <c r="C927" s="159">
        <f t="shared" si="14"/>
        <v>3.27</v>
      </c>
      <c r="M927"/>
    </row>
    <row r="928" spans="1:13" ht="30" x14ac:dyDescent="0.25">
      <c r="A928" s="279" t="s">
        <v>5575</v>
      </c>
      <c r="B928" s="159">
        <v>18567.899999999998</v>
      </c>
      <c r="C928" s="159">
        <f t="shared" si="14"/>
        <v>6.68</v>
      </c>
      <c r="M928"/>
    </row>
    <row r="929" spans="1:13" x14ac:dyDescent="0.25">
      <c r="A929" s="279" t="s">
        <v>5786</v>
      </c>
      <c r="B929" s="159">
        <v>14127.579999999998</v>
      </c>
      <c r="C929" s="159">
        <f t="shared" si="14"/>
        <v>5.08</v>
      </c>
      <c r="M929"/>
    </row>
    <row r="930" spans="1:13" x14ac:dyDescent="0.25">
      <c r="A930" s="279" t="s">
        <v>5576</v>
      </c>
      <c r="B930" s="159">
        <v>14568.670000000002</v>
      </c>
      <c r="C930" s="159">
        <f t="shared" si="14"/>
        <v>5.24</v>
      </c>
      <c r="M930"/>
    </row>
    <row r="931" spans="1:13" x14ac:dyDescent="0.25">
      <c r="A931" s="279" t="s">
        <v>5964</v>
      </c>
      <c r="B931" s="159">
        <v>12431.82</v>
      </c>
      <c r="C931" s="159">
        <f t="shared" si="14"/>
        <v>4.47</v>
      </c>
      <c r="M931"/>
    </row>
    <row r="932" spans="1:13" ht="30" x14ac:dyDescent="0.25">
      <c r="A932" s="279" t="s">
        <v>5577</v>
      </c>
      <c r="B932" s="159">
        <v>14253.7</v>
      </c>
      <c r="C932" s="159">
        <f t="shared" si="14"/>
        <v>5.13</v>
      </c>
      <c r="M932"/>
    </row>
    <row r="933" spans="1:13" x14ac:dyDescent="0.25">
      <c r="A933" s="279" t="s">
        <v>5578</v>
      </c>
      <c r="B933" s="159">
        <v>14901.27</v>
      </c>
      <c r="C933" s="159">
        <f t="shared" si="14"/>
        <v>5.36</v>
      </c>
      <c r="M933"/>
    </row>
    <row r="934" spans="1:13" x14ac:dyDescent="0.25">
      <c r="A934" s="279" t="s">
        <v>5140</v>
      </c>
      <c r="B934" s="159">
        <v>16856.5</v>
      </c>
      <c r="C934" s="159">
        <f t="shared" si="14"/>
        <v>6.06</v>
      </c>
      <c r="M934"/>
    </row>
    <row r="935" spans="1:13" x14ac:dyDescent="0.25">
      <c r="A935" s="279" t="s">
        <v>5579</v>
      </c>
      <c r="B935" s="159">
        <v>8735.59</v>
      </c>
      <c r="C935" s="159">
        <f t="shared" si="14"/>
        <v>3.14</v>
      </c>
      <c r="M935"/>
    </row>
    <row r="936" spans="1:13" x14ac:dyDescent="0.25">
      <c r="A936" s="279" t="s">
        <v>5141</v>
      </c>
      <c r="B936" s="159">
        <v>8439.98</v>
      </c>
      <c r="C936" s="159">
        <f t="shared" si="14"/>
        <v>3.04</v>
      </c>
      <c r="M936"/>
    </row>
    <row r="937" spans="1:13" x14ac:dyDescent="0.25">
      <c r="A937" s="279" t="s">
        <v>5580</v>
      </c>
      <c r="B937" s="159">
        <v>9439.57</v>
      </c>
      <c r="C937" s="159">
        <f t="shared" si="14"/>
        <v>3.4</v>
      </c>
      <c r="M937"/>
    </row>
    <row r="938" spans="1:13" x14ac:dyDescent="0.25">
      <c r="A938" s="279" t="s">
        <v>5965</v>
      </c>
      <c r="B938" s="159">
        <v>12904.01</v>
      </c>
      <c r="C938" s="159">
        <f t="shared" si="14"/>
        <v>4.6399999999999997</v>
      </c>
      <c r="M938"/>
    </row>
    <row r="939" spans="1:13" x14ac:dyDescent="0.25">
      <c r="A939" s="279" t="s">
        <v>5142</v>
      </c>
      <c r="B939" s="159">
        <v>14870.570000000002</v>
      </c>
      <c r="C939" s="159">
        <f t="shared" si="14"/>
        <v>5.35</v>
      </c>
      <c r="M939"/>
    </row>
    <row r="940" spans="1:13" x14ac:dyDescent="0.25">
      <c r="A940" s="279" t="s">
        <v>4983</v>
      </c>
      <c r="B940" s="159">
        <v>11331.74</v>
      </c>
      <c r="C940" s="159">
        <f t="shared" si="14"/>
        <v>4.08</v>
      </c>
      <c r="M940"/>
    </row>
    <row r="941" spans="1:13" x14ac:dyDescent="0.25">
      <c r="A941" s="279" t="s">
        <v>5581</v>
      </c>
      <c r="B941" s="159">
        <v>10821.86</v>
      </c>
      <c r="C941" s="159">
        <f t="shared" si="14"/>
        <v>3.89</v>
      </c>
      <c r="M941"/>
    </row>
    <row r="942" spans="1:13" x14ac:dyDescent="0.25">
      <c r="A942" s="279" t="s">
        <v>5143</v>
      </c>
      <c r="B942" s="159">
        <v>17381.57</v>
      </c>
      <c r="C942" s="159">
        <f t="shared" si="14"/>
        <v>6.25</v>
      </c>
      <c r="M942"/>
    </row>
    <row r="943" spans="1:13" x14ac:dyDescent="0.25">
      <c r="A943" s="279" t="s">
        <v>5966</v>
      </c>
      <c r="B943" s="159">
        <v>13755.29</v>
      </c>
      <c r="C943" s="159">
        <f t="shared" si="14"/>
        <v>4.95</v>
      </c>
      <c r="M943"/>
    </row>
    <row r="944" spans="1:13" x14ac:dyDescent="0.25">
      <c r="A944" s="279" t="s">
        <v>5582</v>
      </c>
      <c r="B944" s="159">
        <v>10450.75</v>
      </c>
      <c r="C944" s="159">
        <f t="shared" si="14"/>
        <v>3.76</v>
      </c>
      <c r="M944"/>
    </row>
    <row r="945" spans="1:13" x14ac:dyDescent="0.25">
      <c r="A945" s="279" t="s">
        <v>5787</v>
      </c>
      <c r="B945" s="159">
        <v>4368.1000000000004</v>
      </c>
      <c r="C945" s="159">
        <f t="shared" si="14"/>
        <v>1.57</v>
      </c>
      <c r="M945"/>
    </row>
    <row r="946" spans="1:13" x14ac:dyDescent="0.25">
      <c r="A946" s="279" t="s">
        <v>5788</v>
      </c>
      <c r="B946" s="159">
        <v>13465.43</v>
      </c>
      <c r="C946" s="159">
        <f t="shared" si="14"/>
        <v>4.84</v>
      </c>
      <c r="M946"/>
    </row>
    <row r="947" spans="1:13" x14ac:dyDescent="0.25">
      <c r="A947" s="279" t="s">
        <v>5583</v>
      </c>
      <c r="B947" s="159">
        <v>11495.97</v>
      </c>
      <c r="C947" s="159">
        <f t="shared" si="14"/>
        <v>4.1399999999999997</v>
      </c>
      <c r="M947"/>
    </row>
    <row r="948" spans="1:13" ht="30" x14ac:dyDescent="0.25">
      <c r="A948" s="279" t="s">
        <v>5584</v>
      </c>
      <c r="B948" s="159">
        <v>10409.709999999999</v>
      </c>
      <c r="C948" s="159">
        <f t="shared" si="14"/>
        <v>3.74</v>
      </c>
      <c r="M948"/>
    </row>
    <row r="949" spans="1:13" x14ac:dyDescent="0.25">
      <c r="A949" s="279" t="s">
        <v>5967</v>
      </c>
      <c r="B949" s="159">
        <v>8944.2200000000012</v>
      </c>
      <c r="C949" s="159">
        <f t="shared" si="14"/>
        <v>3.22</v>
      </c>
      <c r="M949"/>
    </row>
    <row r="950" spans="1:13" x14ac:dyDescent="0.25">
      <c r="A950" s="279" t="s">
        <v>5789</v>
      </c>
      <c r="B950" s="159">
        <v>4536.01</v>
      </c>
      <c r="C950" s="159">
        <f t="shared" si="14"/>
        <v>1.63</v>
      </c>
      <c r="M950"/>
    </row>
    <row r="951" spans="1:13" x14ac:dyDescent="0.25">
      <c r="A951" s="279" t="s">
        <v>4984</v>
      </c>
      <c r="B951" s="159">
        <v>12895.27</v>
      </c>
      <c r="C951" s="159">
        <f t="shared" si="14"/>
        <v>4.6399999999999997</v>
      </c>
      <c r="M951"/>
    </row>
    <row r="952" spans="1:13" x14ac:dyDescent="0.25">
      <c r="A952" s="279" t="s">
        <v>5790</v>
      </c>
      <c r="B952" s="159">
        <v>12213.19</v>
      </c>
      <c r="C952" s="159">
        <f t="shared" si="14"/>
        <v>4.3899999999999997</v>
      </c>
      <c r="M952"/>
    </row>
    <row r="953" spans="1:13" x14ac:dyDescent="0.25">
      <c r="A953" s="279" t="s">
        <v>4985</v>
      </c>
      <c r="B953" s="159">
        <v>15726.560000000001</v>
      </c>
      <c r="C953" s="159">
        <f t="shared" si="14"/>
        <v>5.66</v>
      </c>
      <c r="M953"/>
    </row>
    <row r="954" spans="1:13" x14ac:dyDescent="0.25">
      <c r="A954" s="279" t="s">
        <v>5585</v>
      </c>
      <c r="B954" s="159">
        <v>9614.02</v>
      </c>
      <c r="C954" s="159">
        <f t="shared" si="14"/>
        <v>3.46</v>
      </c>
      <c r="M954"/>
    </row>
    <row r="955" spans="1:13" x14ac:dyDescent="0.25">
      <c r="A955" s="279" t="s">
        <v>5586</v>
      </c>
      <c r="B955" s="159">
        <v>13411.25</v>
      </c>
      <c r="C955" s="159">
        <f t="shared" si="14"/>
        <v>4.82</v>
      </c>
      <c r="M955"/>
    </row>
    <row r="956" spans="1:13" x14ac:dyDescent="0.25">
      <c r="A956" s="279" t="s">
        <v>5587</v>
      </c>
      <c r="B956" s="159">
        <v>7936.87</v>
      </c>
      <c r="C956" s="159">
        <f t="shared" si="14"/>
        <v>2.85</v>
      </c>
      <c r="M956"/>
    </row>
    <row r="957" spans="1:13" x14ac:dyDescent="0.25">
      <c r="A957" s="279" t="s">
        <v>5588</v>
      </c>
      <c r="B957" s="159">
        <v>10041.469999999999</v>
      </c>
      <c r="C957" s="159">
        <f t="shared" si="14"/>
        <v>3.61</v>
      </c>
      <c r="M957"/>
    </row>
    <row r="958" spans="1:13" ht="30" x14ac:dyDescent="0.25">
      <c r="A958" s="279" t="s">
        <v>4986</v>
      </c>
      <c r="B958" s="159">
        <v>10505.64</v>
      </c>
      <c r="C958" s="159">
        <f t="shared" si="14"/>
        <v>3.78</v>
      </c>
      <c r="M958"/>
    </row>
    <row r="959" spans="1:13" x14ac:dyDescent="0.25">
      <c r="A959" s="279" t="s">
        <v>5589</v>
      </c>
      <c r="B959" s="159">
        <v>16045.800000000001</v>
      </c>
      <c r="C959" s="159">
        <f t="shared" si="14"/>
        <v>5.77</v>
      </c>
      <c r="M959"/>
    </row>
    <row r="960" spans="1:13" x14ac:dyDescent="0.25">
      <c r="A960" s="279" t="s">
        <v>5590</v>
      </c>
      <c r="B960" s="159">
        <v>9074.9700000000012</v>
      </c>
      <c r="C960" s="159">
        <f t="shared" si="14"/>
        <v>3.26</v>
      </c>
      <c r="M960"/>
    </row>
    <row r="961" spans="1:13" x14ac:dyDescent="0.25">
      <c r="A961" s="279" t="s">
        <v>5144</v>
      </c>
      <c r="B961" s="159">
        <v>3919.79</v>
      </c>
      <c r="C961" s="159">
        <f t="shared" si="14"/>
        <v>1.41</v>
      </c>
      <c r="M961"/>
    </row>
    <row r="962" spans="1:13" x14ac:dyDescent="0.25">
      <c r="A962" s="279" t="s">
        <v>4987</v>
      </c>
      <c r="B962" s="159">
        <v>15500.15</v>
      </c>
      <c r="C962" s="159">
        <f t="shared" si="14"/>
        <v>5.58</v>
      </c>
      <c r="M962"/>
    </row>
    <row r="963" spans="1:13" x14ac:dyDescent="0.25">
      <c r="A963" s="279" t="s">
        <v>5968</v>
      </c>
      <c r="B963" s="159">
        <v>10033.91</v>
      </c>
      <c r="C963" s="159">
        <f t="shared" si="14"/>
        <v>3.61</v>
      </c>
      <c r="M963"/>
    </row>
    <row r="964" spans="1:13" x14ac:dyDescent="0.25">
      <c r="A964" s="279" t="s">
        <v>5791</v>
      </c>
      <c r="B964" s="159">
        <v>7026.5499999999993</v>
      </c>
      <c r="C964" s="159">
        <f t="shared" si="14"/>
        <v>2.5299999999999998</v>
      </c>
      <c r="M964"/>
    </row>
    <row r="965" spans="1:13" x14ac:dyDescent="0.25">
      <c r="A965" s="279" t="s">
        <v>5969</v>
      </c>
      <c r="B965" s="159">
        <v>13742.880000000001</v>
      </c>
      <c r="C965" s="159">
        <f t="shared" si="14"/>
        <v>4.9400000000000004</v>
      </c>
      <c r="M965"/>
    </row>
    <row r="966" spans="1:13" x14ac:dyDescent="0.25">
      <c r="A966" s="279" t="s">
        <v>5591</v>
      </c>
      <c r="B966" s="159">
        <v>10607</v>
      </c>
      <c r="C966" s="159">
        <f t="shared" si="14"/>
        <v>3.82</v>
      </c>
      <c r="M966"/>
    </row>
    <row r="967" spans="1:13" x14ac:dyDescent="0.25">
      <c r="A967" s="279" t="s">
        <v>4988</v>
      </c>
      <c r="B967" s="159">
        <v>11022.43</v>
      </c>
      <c r="C967" s="159">
        <f t="shared" si="14"/>
        <v>3.96</v>
      </c>
      <c r="M967"/>
    </row>
    <row r="968" spans="1:13" x14ac:dyDescent="0.25">
      <c r="A968" s="279" t="s">
        <v>5970</v>
      </c>
      <c r="B968" s="159">
        <v>9871.4500000000007</v>
      </c>
      <c r="C968" s="159">
        <f t="shared" ref="C968:C1031" si="15">ROUND(B968*$A$5,2)</f>
        <v>3.55</v>
      </c>
      <c r="M968"/>
    </row>
    <row r="969" spans="1:13" x14ac:dyDescent="0.25">
      <c r="A969" s="279" t="s">
        <v>5792</v>
      </c>
      <c r="B969" s="159">
        <v>10245.950000000001</v>
      </c>
      <c r="C969" s="159">
        <f t="shared" si="15"/>
        <v>3.69</v>
      </c>
      <c r="M969"/>
    </row>
    <row r="970" spans="1:13" x14ac:dyDescent="0.25">
      <c r="A970" s="279" t="s">
        <v>4989</v>
      </c>
      <c r="B970" s="159">
        <v>8215.5400000000009</v>
      </c>
      <c r="C970" s="159">
        <f t="shared" si="15"/>
        <v>2.96</v>
      </c>
      <c r="M970"/>
    </row>
    <row r="971" spans="1:13" x14ac:dyDescent="0.25">
      <c r="A971" s="279" t="s">
        <v>5793</v>
      </c>
      <c r="B971" s="159">
        <v>11743.32</v>
      </c>
      <c r="C971" s="159">
        <f t="shared" si="15"/>
        <v>4.22</v>
      </c>
      <c r="M971"/>
    </row>
    <row r="972" spans="1:13" x14ac:dyDescent="0.25">
      <c r="A972" s="279" t="s">
        <v>5971</v>
      </c>
      <c r="B972" s="159">
        <v>6072.25</v>
      </c>
      <c r="C972" s="159">
        <f t="shared" si="15"/>
        <v>2.1800000000000002</v>
      </c>
      <c r="M972"/>
    </row>
    <row r="973" spans="1:13" x14ac:dyDescent="0.25">
      <c r="A973" s="279" t="s">
        <v>5145</v>
      </c>
      <c r="B973" s="159">
        <v>12088.29</v>
      </c>
      <c r="C973" s="159">
        <f t="shared" si="15"/>
        <v>4.3499999999999996</v>
      </c>
      <c r="M973"/>
    </row>
    <row r="974" spans="1:13" x14ac:dyDescent="0.25">
      <c r="A974" s="279" t="s">
        <v>5592</v>
      </c>
      <c r="B974" s="159">
        <v>14809.869999999999</v>
      </c>
      <c r="C974" s="159">
        <f t="shared" si="15"/>
        <v>5.33</v>
      </c>
      <c r="M974"/>
    </row>
    <row r="975" spans="1:13" ht="45" x14ac:dyDescent="0.25">
      <c r="A975" s="279" t="s">
        <v>5794</v>
      </c>
      <c r="B975" s="159">
        <v>9499.35</v>
      </c>
      <c r="C975" s="159">
        <f t="shared" si="15"/>
        <v>3.42</v>
      </c>
      <c r="M975"/>
    </row>
    <row r="976" spans="1:13" ht="30" x14ac:dyDescent="0.25">
      <c r="A976" s="279" t="s">
        <v>4990</v>
      </c>
      <c r="B976" s="159">
        <v>12672.52</v>
      </c>
      <c r="C976" s="159">
        <f t="shared" si="15"/>
        <v>4.5599999999999996</v>
      </c>
      <c r="M976"/>
    </row>
    <row r="977" spans="1:13" x14ac:dyDescent="0.25">
      <c r="A977" s="279" t="s">
        <v>4991</v>
      </c>
      <c r="B977" s="159">
        <v>12623.71</v>
      </c>
      <c r="C977" s="159">
        <f t="shared" si="15"/>
        <v>4.54</v>
      </c>
      <c r="M977"/>
    </row>
    <row r="978" spans="1:13" x14ac:dyDescent="0.25">
      <c r="A978" s="279" t="s">
        <v>5972</v>
      </c>
      <c r="B978" s="159">
        <v>8583.9500000000007</v>
      </c>
      <c r="C978" s="159">
        <f t="shared" si="15"/>
        <v>3.09</v>
      </c>
      <c r="M978"/>
    </row>
    <row r="979" spans="1:13" ht="30" x14ac:dyDescent="0.25">
      <c r="A979" s="279" t="s">
        <v>5795</v>
      </c>
      <c r="B979" s="159">
        <v>9970.39</v>
      </c>
      <c r="C979" s="159">
        <f t="shared" si="15"/>
        <v>3.59</v>
      </c>
      <c r="M979"/>
    </row>
    <row r="980" spans="1:13" ht="30" x14ac:dyDescent="0.25">
      <c r="A980" s="279" t="s">
        <v>5593</v>
      </c>
      <c r="B980" s="159">
        <v>47305.090000000004</v>
      </c>
      <c r="C980" s="159">
        <f t="shared" si="15"/>
        <v>17.02</v>
      </c>
      <c r="M980"/>
    </row>
    <row r="981" spans="1:13" x14ac:dyDescent="0.25">
      <c r="A981" s="279" t="s">
        <v>5796</v>
      </c>
      <c r="B981" s="159">
        <v>12230.82</v>
      </c>
      <c r="C981" s="159">
        <f t="shared" si="15"/>
        <v>4.4000000000000004</v>
      </c>
      <c r="M981"/>
    </row>
    <row r="982" spans="1:13" x14ac:dyDescent="0.25">
      <c r="A982" s="279" t="s">
        <v>5594</v>
      </c>
      <c r="B982" s="159">
        <v>17523.68</v>
      </c>
      <c r="C982" s="159">
        <f t="shared" si="15"/>
        <v>6.3</v>
      </c>
      <c r="M982"/>
    </row>
    <row r="983" spans="1:13" x14ac:dyDescent="0.25">
      <c r="A983" s="279" t="s">
        <v>5595</v>
      </c>
      <c r="B983" s="159">
        <v>7144.5500000000011</v>
      </c>
      <c r="C983" s="159">
        <f t="shared" si="15"/>
        <v>2.57</v>
      </c>
      <c r="M983"/>
    </row>
    <row r="984" spans="1:13" x14ac:dyDescent="0.25">
      <c r="A984" s="279" t="s">
        <v>5797</v>
      </c>
      <c r="B984" s="159">
        <v>17272.62</v>
      </c>
      <c r="C984" s="159">
        <f t="shared" si="15"/>
        <v>6.21</v>
      </c>
      <c r="M984"/>
    </row>
    <row r="985" spans="1:13" x14ac:dyDescent="0.25">
      <c r="A985" s="279" t="s">
        <v>5798</v>
      </c>
      <c r="B985" s="159">
        <v>5620.15</v>
      </c>
      <c r="C985" s="159">
        <f t="shared" si="15"/>
        <v>2.02</v>
      </c>
      <c r="M985"/>
    </row>
    <row r="986" spans="1:13" x14ac:dyDescent="0.25">
      <c r="A986" s="279" t="s">
        <v>5596</v>
      </c>
      <c r="B986" s="159">
        <v>11902.84</v>
      </c>
      <c r="C986" s="159">
        <f t="shared" si="15"/>
        <v>4.28</v>
      </c>
      <c r="M986"/>
    </row>
    <row r="987" spans="1:13" x14ac:dyDescent="0.25">
      <c r="A987" s="279" t="s">
        <v>5973</v>
      </c>
      <c r="B987" s="159">
        <v>14476.279999999999</v>
      </c>
      <c r="C987" s="159">
        <f t="shared" si="15"/>
        <v>5.21</v>
      </c>
      <c r="M987"/>
    </row>
    <row r="988" spans="1:13" x14ac:dyDescent="0.25">
      <c r="A988" s="279" t="s">
        <v>5597</v>
      </c>
      <c r="B988" s="159">
        <v>11604.46</v>
      </c>
      <c r="C988" s="159">
        <f t="shared" si="15"/>
        <v>4.17</v>
      </c>
      <c r="M988"/>
    </row>
    <row r="989" spans="1:13" x14ac:dyDescent="0.25">
      <c r="A989" s="279" t="s">
        <v>5598</v>
      </c>
      <c r="B989" s="159">
        <v>13691.619999999999</v>
      </c>
      <c r="C989" s="159">
        <f t="shared" si="15"/>
        <v>4.92</v>
      </c>
      <c r="M989"/>
    </row>
    <row r="990" spans="1:13" x14ac:dyDescent="0.25">
      <c r="A990" s="279" t="s">
        <v>5146</v>
      </c>
      <c r="B990" s="159">
        <v>9858.82</v>
      </c>
      <c r="C990" s="159">
        <f t="shared" si="15"/>
        <v>3.55</v>
      </c>
      <c r="M990"/>
    </row>
    <row r="991" spans="1:13" x14ac:dyDescent="0.25">
      <c r="A991" s="279" t="s">
        <v>5147</v>
      </c>
      <c r="B991" s="159">
        <v>10923.18</v>
      </c>
      <c r="C991" s="159">
        <f t="shared" si="15"/>
        <v>3.93</v>
      </c>
      <c r="M991"/>
    </row>
    <row r="992" spans="1:13" x14ac:dyDescent="0.25">
      <c r="A992" s="279" t="s">
        <v>5599</v>
      </c>
      <c r="B992" s="159">
        <v>9988.1299999999992</v>
      </c>
      <c r="C992" s="159">
        <f t="shared" si="15"/>
        <v>3.59</v>
      </c>
      <c r="M992"/>
    </row>
    <row r="993" spans="1:13" x14ac:dyDescent="0.25">
      <c r="A993" s="279" t="s">
        <v>4992</v>
      </c>
      <c r="B993" s="159">
        <v>9772.9699999999993</v>
      </c>
      <c r="C993" s="159">
        <f t="shared" si="15"/>
        <v>3.52</v>
      </c>
      <c r="M993"/>
    </row>
    <row r="994" spans="1:13" x14ac:dyDescent="0.25">
      <c r="A994" s="279" t="s">
        <v>5148</v>
      </c>
      <c r="B994" s="159">
        <v>15097.59</v>
      </c>
      <c r="C994" s="159">
        <f t="shared" si="15"/>
        <v>5.43</v>
      </c>
      <c r="M994"/>
    </row>
    <row r="995" spans="1:13" x14ac:dyDescent="0.25">
      <c r="A995" s="279" t="s">
        <v>5600</v>
      </c>
      <c r="B995" s="159">
        <v>12615.400000000001</v>
      </c>
      <c r="C995" s="159">
        <f t="shared" si="15"/>
        <v>4.54</v>
      </c>
      <c r="M995"/>
    </row>
    <row r="996" spans="1:13" x14ac:dyDescent="0.25">
      <c r="A996" s="279" t="s">
        <v>5601</v>
      </c>
      <c r="B996" s="159">
        <v>9538.8700000000008</v>
      </c>
      <c r="C996" s="159">
        <f t="shared" si="15"/>
        <v>3.43</v>
      </c>
      <c r="M996"/>
    </row>
    <row r="997" spans="1:13" x14ac:dyDescent="0.25">
      <c r="A997" s="279" t="s">
        <v>5602</v>
      </c>
      <c r="B997" s="159">
        <v>10857.55</v>
      </c>
      <c r="C997" s="159">
        <f t="shared" si="15"/>
        <v>3.91</v>
      </c>
      <c r="M997"/>
    </row>
    <row r="998" spans="1:13" x14ac:dyDescent="0.25">
      <c r="A998" s="279" t="s">
        <v>5799</v>
      </c>
      <c r="B998" s="159">
        <v>3771</v>
      </c>
      <c r="C998" s="159">
        <f t="shared" si="15"/>
        <v>1.36</v>
      </c>
      <c r="M998"/>
    </row>
    <row r="999" spans="1:13" ht="30" x14ac:dyDescent="0.25">
      <c r="A999" s="279" t="s">
        <v>5603</v>
      </c>
      <c r="B999" s="159">
        <v>12597.08</v>
      </c>
      <c r="C999" s="159">
        <f t="shared" si="15"/>
        <v>4.53</v>
      </c>
      <c r="M999"/>
    </row>
    <row r="1000" spans="1:13" x14ac:dyDescent="0.25">
      <c r="A1000" s="279" t="s">
        <v>5604</v>
      </c>
      <c r="B1000" s="159">
        <v>15990.75</v>
      </c>
      <c r="C1000" s="159">
        <f t="shared" si="15"/>
        <v>5.75</v>
      </c>
      <c r="M1000"/>
    </row>
    <row r="1001" spans="1:13" x14ac:dyDescent="0.25">
      <c r="A1001" s="279" t="s">
        <v>5605</v>
      </c>
      <c r="B1001" s="159">
        <v>16201.9</v>
      </c>
      <c r="C1001" s="159">
        <f t="shared" si="15"/>
        <v>5.83</v>
      </c>
      <c r="M1001"/>
    </row>
    <row r="1002" spans="1:13" x14ac:dyDescent="0.25">
      <c r="A1002" s="279" t="s">
        <v>5606</v>
      </c>
      <c r="B1002" s="159">
        <v>9054.08</v>
      </c>
      <c r="C1002" s="159">
        <f t="shared" si="15"/>
        <v>3.26</v>
      </c>
      <c r="M1002"/>
    </row>
    <row r="1003" spans="1:13" x14ac:dyDescent="0.25">
      <c r="A1003" s="279" t="s">
        <v>5149</v>
      </c>
      <c r="B1003" s="159">
        <v>19695.099999999999</v>
      </c>
      <c r="C1003" s="159">
        <f t="shared" si="15"/>
        <v>7.08</v>
      </c>
      <c r="M1003"/>
    </row>
    <row r="1004" spans="1:13" x14ac:dyDescent="0.25">
      <c r="A1004" s="279" t="s">
        <v>4993</v>
      </c>
      <c r="B1004" s="159">
        <v>11203.36</v>
      </c>
      <c r="C1004" s="159">
        <f t="shared" si="15"/>
        <v>4.03</v>
      </c>
      <c r="M1004"/>
    </row>
    <row r="1005" spans="1:13" x14ac:dyDescent="0.25">
      <c r="A1005" s="279" t="s">
        <v>5150</v>
      </c>
      <c r="B1005" s="159">
        <v>8647.9</v>
      </c>
      <c r="C1005" s="159">
        <f t="shared" si="15"/>
        <v>3.11</v>
      </c>
      <c r="M1005"/>
    </row>
    <row r="1006" spans="1:13" x14ac:dyDescent="0.25">
      <c r="A1006" s="279" t="s">
        <v>4994</v>
      </c>
      <c r="B1006" s="159">
        <v>14301.7</v>
      </c>
      <c r="C1006" s="159">
        <f t="shared" si="15"/>
        <v>5.14</v>
      </c>
      <c r="M1006"/>
    </row>
    <row r="1007" spans="1:13" x14ac:dyDescent="0.25">
      <c r="A1007" s="279" t="s">
        <v>5800</v>
      </c>
      <c r="B1007" s="159">
        <v>11698.279999999999</v>
      </c>
      <c r="C1007" s="159">
        <f t="shared" si="15"/>
        <v>4.21</v>
      </c>
      <c r="M1007"/>
    </row>
    <row r="1008" spans="1:13" x14ac:dyDescent="0.25">
      <c r="A1008" s="279" t="s">
        <v>5801</v>
      </c>
      <c r="B1008" s="159">
        <v>2639.84</v>
      </c>
      <c r="C1008" s="159">
        <f t="shared" si="15"/>
        <v>0.95</v>
      </c>
      <c r="M1008"/>
    </row>
    <row r="1009" spans="1:13" x14ac:dyDescent="0.25">
      <c r="A1009" s="279" t="s">
        <v>5151</v>
      </c>
      <c r="B1009" s="159">
        <v>7441.3600000000006</v>
      </c>
      <c r="C1009" s="159">
        <f t="shared" si="15"/>
        <v>2.68</v>
      </c>
      <c r="M1009"/>
    </row>
    <row r="1010" spans="1:13" x14ac:dyDescent="0.25">
      <c r="A1010" s="279" t="s">
        <v>4995</v>
      </c>
      <c r="B1010" s="159">
        <v>8478.26</v>
      </c>
      <c r="C1010" s="159">
        <f t="shared" si="15"/>
        <v>3.05</v>
      </c>
      <c r="M1010"/>
    </row>
    <row r="1011" spans="1:13" x14ac:dyDescent="0.25">
      <c r="A1011" s="279" t="s">
        <v>5974</v>
      </c>
      <c r="B1011" s="159">
        <v>4980.13</v>
      </c>
      <c r="C1011" s="159">
        <f t="shared" si="15"/>
        <v>1.79</v>
      </c>
      <c r="M1011"/>
    </row>
    <row r="1012" spans="1:13" x14ac:dyDescent="0.25">
      <c r="A1012" s="279" t="s">
        <v>5607</v>
      </c>
      <c r="B1012" s="159">
        <v>9563.2000000000007</v>
      </c>
      <c r="C1012" s="159">
        <f t="shared" si="15"/>
        <v>3.44</v>
      </c>
      <c r="M1012"/>
    </row>
    <row r="1013" spans="1:13" x14ac:dyDescent="0.25">
      <c r="A1013" s="279" t="s">
        <v>5802</v>
      </c>
      <c r="B1013" s="159">
        <v>15683.769999999999</v>
      </c>
      <c r="C1013" s="159">
        <f t="shared" si="15"/>
        <v>5.64</v>
      </c>
      <c r="M1013"/>
    </row>
    <row r="1014" spans="1:13" x14ac:dyDescent="0.25">
      <c r="A1014" s="279" t="s">
        <v>5152</v>
      </c>
      <c r="B1014" s="159">
        <v>12021.21</v>
      </c>
      <c r="C1014" s="159">
        <f t="shared" si="15"/>
        <v>4.32</v>
      </c>
      <c r="M1014"/>
    </row>
    <row r="1015" spans="1:13" ht="30" x14ac:dyDescent="0.25">
      <c r="A1015" s="279" t="s">
        <v>5975</v>
      </c>
      <c r="B1015" s="159">
        <v>5972.5599999999995</v>
      </c>
      <c r="C1015" s="159">
        <f t="shared" si="15"/>
        <v>2.15</v>
      </c>
      <c r="M1015"/>
    </row>
    <row r="1016" spans="1:13" ht="30" x14ac:dyDescent="0.25">
      <c r="A1016" s="279" t="s">
        <v>5608</v>
      </c>
      <c r="B1016" s="159">
        <v>11102.54</v>
      </c>
      <c r="C1016" s="159">
        <f t="shared" si="15"/>
        <v>3.99</v>
      </c>
      <c r="M1016"/>
    </row>
    <row r="1017" spans="1:13" ht="30" x14ac:dyDescent="0.25">
      <c r="A1017" s="279" t="s">
        <v>5609</v>
      </c>
      <c r="B1017" s="159">
        <v>15250.539999999999</v>
      </c>
      <c r="C1017" s="159">
        <f t="shared" si="15"/>
        <v>5.49</v>
      </c>
      <c r="M1017"/>
    </row>
    <row r="1018" spans="1:13" x14ac:dyDescent="0.25">
      <c r="A1018" s="279" t="s">
        <v>5610</v>
      </c>
      <c r="B1018" s="159">
        <v>8329.66</v>
      </c>
      <c r="C1018" s="159">
        <f t="shared" si="15"/>
        <v>3</v>
      </c>
      <c r="M1018"/>
    </row>
    <row r="1019" spans="1:13" x14ac:dyDescent="0.25">
      <c r="A1019" s="279" t="s">
        <v>5153</v>
      </c>
      <c r="B1019" s="159">
        <v>13663.850000000002</v>
      </c>
      <c r="C1019" s="159">
        <f t="shared" si="15"/>
        <v>4.91</v>
      </c>
      <c r="M1019"/>
    </row>
    <row r="1020" spans="1:13" x14ac:dyDescent="0.25">
      <c r="A1020" s="279" t="s">
        <v>5611</v>
      </c>
      <c r="B1020" s="159">
        <v>9948.61</v>
      </c>
      <c r="C1020" s="159">
        <f t="shared" si="15"/>
        <v>3.58</v>
      </c>
      <c r="M1020"/>
    </row>
    <row r="1021" spans="1:13" ht="30" x14ac:dyDescent="0.25">
      <c r="A1021" s="279" t="s">
        <v>5154</v>
      </c>
      <c r="B1021" s="159">
        <v>9615.17</v>
      </c>
      <c r="C1021" s="159">
        <f t="shared" si="15"/>
        <v>3.46</v>
      </c>
      <c r="M1021"/>
    </row>
    <row r="1022" spans="1:13" x14ac:dyDescent="0.25">
      <c r="A1022" s="279" t="s">
        <v>4996</v>
      </c>
      <c r="B1022" s="159">
        <v>13644.16</v>
      </c>
      <c r="C1022" s="159">
        <f t="shared" si="15"/>
        <v>4.91</v>
      </c>
      <c r="M1022"/>
    </row>
    <row r="1023" spans="1:13" x14ac:dyDescent="0.25">
      <c r="A1023" s="279" t="s">
        <v>5612</v>
      </c>
      <c r="B1023" s="159">
        <v>11339.35</v>
      </c>
      <c r="C1023" s="159">
        <f t="shared" si="15"/>
        <v>4.08</v>
      </c>
      <c r="M1023"/>
    </row>
    <row r="1024" spans="1:13" x14ac:dyDescent="0.25">
      <c r="A1024" s="279" t="s">
        <v>5976</v>
      </c>
      <c r="B1024" s="159">
        <v>16163.68</v>
      </c>
      <c r="C1024" s="159">
        <f t="shared" si="15"/>
        <v>5.81</v>
      </c>
      <c r="M1024"/>
    </row>
    <row r="1025" spans="1:13" x14ac:dyDescent="0.25">
      <c r="A1025" s="279" t="s">
        <v>5613</v>
      </c>
      <c r="B1025" s="159">
        <v>23207.41</v>
      </c>
      <c r="C1025" s="159">
        <f t="shared" si="15"/>
        <v>8.35</v>
      </c>
      <c r="M1025"/>
    </row>
    <row r="1026" spans="1:13" x14ac:dyDescent="0.25">
      <c r="A1026" s="279" t="s">
        <v>5614</v>
      </c>
      <c r="B1026" s="159">
        <v>15371.99</v>
      </c>
      <c r="C1026" s="159">
        <f t="shared" si="15"/>
        <v>5.53</v>
      </c>
      <c r="M1026"/>
    </row>
    <row r="1027" spans="1:13" x14ac:dyDescent="0.25">
      <c r="A1027" s="279" t="s">
        <v>5615</v>
      </c>
      <c r="B1027" s="159">
        <v>15879.130000000001</v>
      </c>
      <c r="C1027" s="159">
        <f t="shared" si="15"/>
        <v>5.71</v>
      </c>
      <c r="M1027"/>
    </row>
    <row r="1028" spans="1:13" x14ac:dyDescent="0.25">
      <c r="A1028" s="279" t="s">
        <v>5616</v>
      </c>
      <c r="B1028" s="159">
        <v>17490.86</v>
      </c>
      <c r="C1028" s="159">
        <f t="shared" si="15"/>
        <v>6.29</v>
      </c>
      <c r="M1028"/>
    </row>
    <row r="1029" spans="1:13" x14ac:dyDescent="0.25">
      <c r="A1029" s="279" t="s">
        <v>5977</v>
      </c>
      <c r="B1029" s="159">
        <v>12087.89</v>
      </c>
      <c r="C1029" s="159">
        <f t="shared" si="15"/>
        <v>4.3499999999999996</v>
      </c>
      <c r="M1029"/>
    </row>
    <row r="1030" spans="1:13" x14ac:dyDescent="0.25">
      <c r="A1030" s="279" t="s">
        <v>5155</v>
      </c>
      <c r="B1030" s="159">
        <v>16285.27</v>
      </c>
      <c r="C1030" s="159">
        <f t="shared" si="15"/>
        <v>5.86</v>
      </c>
      <c r="M1030"/>
    </row>
    <row r="1031" spans="1:13" x14ac:dyDescent="0.25">
      <c r="A1031" s="279" t="s">
        <v>5617</v>
      </c>
      <c r="B1031" s="159">
        <v>9838.77</v>
      </c>
      <c r="C1031" s="159">
        <f t="shared" si="15"/>
        <v>3.54</v>
      </c>
      <c r="M1031"/>
    </row>
    <row r="1032" spans="1:13" x14ac:dyDescent="0.25">
      <c r="A1032" s="279" t="s">
        <v>5803</v>
      </c>
      <c r="B1032" s="159">
        <v>15257.82</v>
      </c>
      <c r="C1032" s="159">
        <f t="shared" ref="C1032:C1095" si="16">ROUND(B1032*$A$5,2)</f>
        <v>5.49</v>
      </c>
      <c r="M1032"/>
    </row>
    <row r="1033" spans="1:13" ht="30" x14ac:dyDescent="0.25">
      <c r="A1033" s="279" t="s">
        <v>5978</v>
      </c>
      <c r="B1033" s="159">
        <v>11647.64</v>
      </c>
      <c r="C1033" s="159">
        <f t="shared" si="16"/>
        <v>4.1900000000000004</v>
      </c>
      <c r="M1033"/>
    </row>
    <row r="1034" spans="1:13" x14ac:dyDescent="0.25">
      <c r="A1034" s="279" t="s">
        <v>5156</v>
      </c>
      <c r="B1034" s="159">
        <v>16181.91</v>
      </c>
      <c r="C1034" s="159">
        <f t="shared" si="16"/>
        <v>5.82</v>
      </c>
      <c r="M1034"/>
    </row>
    <row r="1035" spans="1:13" x14ac:dyDescent="0.25">
      <c r="A1035" s="279" t="s">
        <v>5157</v>
      </c>
      <c r="B1035" s="159">
        <v>15357.330000000002</v>
      </c>
      <c r="C1035" s="159">
        <f t="shared" si="16"/>
        <v>5.52</v>
      </c>
      <c r="M1035"/>
    </row>
    <row r="1036" spans="1:13" x14ac:dyDescent="0.25">
      <c r="A1036" s="279" t="s">
        <v>5618</v>
      </c>
      <c r="B1036" s="159">
        <v>10089.48</v>
      </c>
      <c r="C1036" s="159">
        <f t="shared" si="16"/>
        <v>3.63</v>
      </c>
      <c r="M1036"/>
    </row>
    <row r="1037" spans="1:13" x14ac:dyDescent="0.25">
      <c r="A1037" s="279" t="s">
        <v>5804</v>
      </c>
      <c r="B1037" s="159">
        <v>10808.94</v>
      </c>
      <c r="C1037" s="159">
        <f t="shared" si="16"/>
        <v>3.89</v>
      </c>
      <c r="M1037"/>
    </row>
    <row r="1038" spans="1:13" x14ac:dyDescent="0.25">
      <c r="A1038" s="279" t="s">
        <v>4997</v>
      </c>
      <c r="B1038" s="159">
        <v>8345.6</v>
      </c>
      <c r="C1038" s="159">
        <f t="shared" si="16"/>
        <v>3</v>
      </c>
      <c r="M1038"/>
    </row>
    <row r="1039" spans="1:13" x14ac:dyDescent="0.25">
      <c r="A1039" s="279" t="s">
        <v>4998</v>
      </c>
      <c r="B1039" s="159">
        <v>16111.59</v>
      </c>
      <c r="C1039" s="159">
        <f t="shared" si="16"/>
        <v>5.8</v>
      </c>
      <c r="M1039"/>
    </row>
    <row r="1040" spans="1:13" x14ac:dyDescent="0.25">
      <c r="A1040" s="279" t="s">
        <v>4999</v>
      </c>
      <c r="B1040" s="159">
        <v>9301.34</v>
      </c>
      <c r="C1040" s="159">
        <f t="shared" si="16"/>
        <v>3.35</v>
      </c>
      <c r="M1040"/>
    </row>
    <row r="1041" spans="1:13" x14ac:dyDescent="0.25">
      <c r="A1041" s="279" t="s">
        <v>5619</v>
      </c>
      <c r="B1041" s="159">
        <v>11831.87</v>
      </c>
      <c r="C1041" s="159">
        <f t="shared" si="16"/>
        <v>4.26</v>
      </c>
      <c r="M1041"/>
    </row>
    <row r="1042" spans="1:13" x14ac:dyDescent="0.25">
      <c r="A1042" s="279" t="s">
        <v>5979</v>
      </c>
      <c r="B1042" s="159">
        <v>15100.36</v>
      </c>
      <c r="C1042" s="159">
        <f t="shared" si="16"/>
        <v>5.43</v>
      </c>
      <c r="M1042"/>
    </row>
    <row r="1043" spans="1:13" x14ac:dyDescent="0.25">
      <c r="A1043" s="279" t="s">
        <v>5620</v>
      </c>
      <c r="B1043" s="159">
        <v>9542</v>
      </c>
      <c r="C1043" s="159">
        <f t="shared" si="16"/>
        <v>3.43</v>
      </c>
      <c r="M1043"/>
    </row>
    <row r="1044" spans="1:13" ht="30" x14ac:dyDescent="0.25">
      <c r="A1044" s="279" t="s">
        <v>5805</v>
      </c>
      <c r="B1044" s="159">
        <v>4688.5600000000004</v>
      </c>
      <c r="C1044" s="159">
        <f t="shared" si="16"/>
        <v>1.69</v>
      </c>
      <c r="M1044"/>
    </row>
    <row r="1045" spans="1:13" x14ac:dyDescent="0.25">
      <c r="A1045" s="279" t="s">
        <v>5000</v>
      </c>
      <c r="B1045" s="159">
        <v>14613.210000000001</v>
      </c>
      <c r="C1045" s="159">
        <f t="shared" si="16"/>
        <v>5.26</v>
      </c>
      <c r="M1045"/>
    </row>
    <row r="1046" spans="1:13" x14ac:dyDescent="0.25">
      <c r="A1046" s="279" t="s">
        <v>5621</v>
      </c>
      <c r="B1046" s="159">
        <v>10016.959999999999</v>
      </c>
      <c r="C1046" s="159">
        <f t="shared" si="16"/>
        <v>3.6</v>
      </c>
      <c r="M1046"/>
    </row>
    <row r="1047" spans="1:13" ht="30" x14ac:dyDescent="0.25">
      <c r="A1047" s="279" t="s">
        <v>5622</v>
      </c>
      <c r="B1047" s="159">
        <v>13156.42</v>
      </c>
      <c r="C1047" s="159">
        <f t="shared" si="16"/>
        <v>4.7300000000000004</v>
      </c>
      <c r="M1047"/>
    </row>
    <row r="1048" spans="1:13" x14ac:dyDescent="0.25">
      <c r="A1048" s="279" t="s">
        <v>5001</v>
      </c>
      <c r="B1048" s="159">
        <v>10519.66</v>
      </c>
      <c r="C1048" s="159">
        <f t="shared" si="16"/>
        <v>3.78</v>
      </c>
      <c r="M1048"/>
    </row>
    <row r="1049" spans="1:13" x14ac:dyDescent="0.25">
      <c r="A1049" s="279" t="s">
        <v>5623</v>
      </c>
      <c r="B1049" s="159">
        <v>14956.57</v>
      </c>
      <c r="C1049" s="159">
        <f t="shared" si="16"/>
        <v>5.38</v>
      </c>
      <c r="M1049"/>
    </row>
    <row r="1050" spans="1:13" x14ac:dyDescent="0.25">
      <c r="A1050" s="279" t="s">
        <v>5624</v>
      </c>
      <c r="B1050" s="159">
        <v>20322.7</v>
      </c>
      <c r="C1050" s="159">
        <f t="shared" si="16"/>
        <v>7.31</v>
      </c>
      <c r="M1050"/>
    </row>
    <row r="1051" spans="1:13" x14ac:dyDescent="0.25">
      <c r="A1051" s="279" t="s">
        <v>5980</v>
      </c>
      <c r="B1051" s="159">
        <v>14375.829999999998</v>
      </c>
      <c r="C1051" s="159">
        <f t="shared" si="16"/>
        <v>5.17</v>
      </c>
      <c r="M1051"/>
    </row>
    <row r="1052" spans="1:13" x14ac:dyDescent="0.25">
      <c r="A1052" s="279" t="s">
        <v>5158</v>
      </c>
      <c r="B1052" s="159">
        <v>20863.760000000002</v>
      </c>
      <c r="C1052" s="159">
        <f t="shared" si="16"/>
        <v>7.5</v>
      </c>
      <c r="M1052"/>
    </row>
    <row r="1053" spans="1:13" x14ac:dyDescent="0.25">
      <c r="A1053" s="279" t="s">
        <v>5981</v>
      </c>
      <c r="B1053" s="159">
        <v>9835.73</v>
      </c>
      <c r="C1053" s="159">
        <f t="shared" si="16"/>
        <v>3.54</v>
      </c>
      <c r="M1053"/>
    </row>
    <row r="1054" spans="1:13" ht="30" x14ac:dyDescent="0.25">
      <c r="A1054" s="279" t="s">
        <v>5625</v>
      </c>
      <c r="B1054" s="159">
        <v>13597.73</v>
      </c>
      <c r="C1054" s="159">
        <f t="shared" si="16"/>
        <v>4.8899999999999997</v>
      </c>
      <c r="M1054"/>
    </row>
    <row r="1055" spans="1:13" x14ac:dyDescent="0.25">
      <c r="A1055" s="279" t="s">
        <v>5626</v>
      </c>
      <c r="B1055" s="159">
        <v>12194.509999999998</v>
      </c>
      <c r="C1055" s="159">
        <f t="shared" si="16"/>
        <v>4.3899999999999997</v>
      </c>
      <c r="M1055"/>
    </row>
    <row r="1056" spans="1:13" x14ac:dyDescent="0.25">
      <c r="A1056" s="279" t="s">
        <v>5806</v>
      </c>
      <c r="B1056" s="159">
        <v>9354.619999999999</v>
      </c>
      <c r="C1056" s="159">
        <f t="shared" si="16"/>
        <v>3.36</v>
      </c>
      <c r="M1056"/>
    </row>
    <row r="1057" spans="1:13" x14ac:dyDescent="0.25">
      <c r="A1057" s="279" t="s">
        <v>5159</v>
      </c>
      <c r="B1057" s="159">
        <v>3223.26</v>
      </c>
      <c r="C1057" s="159">
        <f t="shared" si="16"/>
        <v>1.1599999999999999</v>
      </c>
      <c r="M1057"/>
    </row>
    <row r="1058" spans="1:13" x14ac:dyDescent="0.25">
      <c r="A1058" s="279" t="s">
        <v>5807</v>
      </c>
      <c r="B1058" s="159">
        <v>10858.54</v>
      </c>
      <c r="C1058" s="159">
        <f t="shared" si="16"/>
        <v>3.91</v>
      </c>
      <c r="M1058"/>
    </row>
    <row r="1059" spans="1:13" x14ac:dyDescent="0.25">
      <c r="A1059" s="279" t="s">
        <v>5160</v>
      </c>
      <c r="B1059" s="159">
        <v>13395.95</v>
      </c>
      <c r="C1059" s="159">
        <f t="shared" si="16"/>
        <v>4.82</v>
      </c>
      <c r="M1059"/>
    </row>
    <row r="1060" spans="1:13" x14ac:dyDescent="0.25">
      <c r="A1060" s="279" t="s">
        <v>5982</v>
      </c>
      <c r="B1060" s="159">
        <v>12674.18</v>
      </c>
      <c r="C1060" s="159">
        <f t="shared" si="16"/>
        <v>4.5599999999999996</v>
      </c>
      <c r="M1060"/>
    </row>
    <row r="1061" spans="1:13" x14ac:dyDescent="0.25">
      <c r="A1061" s="279" t="s">
        <v>5808</v>
      </c>
      <c r="B1061" s="159">
        <v>26733.919999999998</v>
      </c>
      <c r="C1061" s="159">
        <f t="shared" si="16"/>
        <v>9.6199999999999992</v>
      </c>
      <c r="M1061"/>
    </row>
    <row r="1062" spans="1:13" x14ac:dyDescent="0.25">
      <c r="A1062" s="279" t="s">
        <v>5627</v>
      </c>
      <c r="B1062" s="159">
        <v>13167.24</v>
      </c>
      <c r="C1062" s="159">
        <f t="shared" si="16"/>
        <v>4.74</v>
      </c>
      <c r="M1062"/>
    </row>
    <row r="1063" spans="1:13" ht="30" x14ac:dyDescent="0.25">
      <c r="A1063" s="279" t="s">
        <v>5628</v>
      </c>
      <c r="B1063" s="159">
        <v>17254.309999999998</v>
      </c>
      <c r="C1063" s="159">
        <f t="shared" si="16"/>
        <v>6.21</v>
      </c>
      <c r="M1063"/>
    </row>
    <row r="1064" spans="1:13" x14ac:dyDescent="0.25">
      <c r="A1064" s="279" t="s">
        <v>5629</v>
      </c>
      <c r="B1064" s="159">
        <v>10779</v>
      </c>
      <c r="C1064" s="159">
        <f t="shared" si="16"/>
        <v>3.88</v>
      </c>
      <c r="M1064"/>
    </row>
    <row r="1065" spans="1:13" x14ac:dyDescent="0.25">
      <c r="A1065" s="279" t="s">
        <v>5630</v>
      </c>
      <c r="B1065" s="159">
        <v>24536.47</v>
      </c>
      <c r="C1065" s="159">
        <f t="shared" si="16"/>
        <v>8.83</v>
      </c>
      <c r="M1065"/>
    </row>
    <row r="1066" spans="1:13" x14ac:dyDescent="0.25">
      <c r="A1066" s="279" t="s">
        <v>5002</v>
      </c>
      <c r="B1066" s="159">
        <v>9542.83</v>
      </c>
      <c r="C1066" s="159">
        <f t="shared" si="16"/>
        <v>3.43</v>
      </c>
      <c r="M1066"/>
    </row>
    <row r="1067" spans="1:13" x14ac:dyDescent="0.25">
      <c r="A1067" s="279" t="s">
        <v>5161</v>
      </c>
      <c r="B1067" s="159">
        <v>14763.619999999999</v>
      </c>
      <c r="C1067" s="159">
        <f t="shared" si="16"/>
        <v>5.31</v>
      </c>
      <c r="M1067"/>
    </row>
    <row r="1068" spans="1:13" x14ac:dyDescent="0.25">
      <c r="A1068" s="279" t="s">
        <v>5003</v>
      </c>
      <c r="B1068" s="159">
        <v>61524.81</v>
      </c>
      <c r="C1068" s="159">
        <f t="shared" si="16"/>
        <v>22.13</v>
      </c>
      <c r="M1068"/>
    </row>
    <row r="1069" spans="1:13" x14ac:dyDescent="0.25">
      <c r="A1069" s="279" t="s">
        <v>5631</v>
      </c>
      <c r="B1069" s="159">
        <v>5503.9699999999993</v>
      </c>
      <c r="C1069" s="159">
        <f t="shared" si="16"/>
        <v>1.98</v>
      </c>
      <c r="M1069"/>
    </row>
    <row r="1070" spans="1:13" x14ac:dyDescent="0.25">
      <c r="A1070" s="279" t="s">
        <v>5632</v>
      </c>
      <c r="B1070" s="159">
        <v>9514.369999999999</v>
      </c>
      <c r="C1070" s="159">
        <f t="shared" si="16"/>
        <v>3.42</v>
      </c>
      <c r="M1070"/>
    </row>
    <row r="1071" spans="1:13" x14ac:dyDescent="0.25">
      <c r="A1071" s="279" t="s">
        <v>5983</v>
      </c>
      <c r="B1071" s="159">
        <v>15353.030000000002</v>
      </c>
      <c r="C1071" s="159">
        <f t="shared" si="16"/>
        <v>5.52</v>
      </c>
      <c r="M1071"/>
    </row>
    <row r="1072" spans="1:13" ht="30" x14ac:dyDescent="0.25">
      <c r="A1072" s="279" t="s">
        <v>5633</v>
      </c>
      <c r="B1072" s="159">
        <v>20042.740000000002</v>
      </c>
      <c r="C1072" s="159">
        <f t="shared" si="16"/>
        <v>7.21</v>
      </c>
      <c r="M1072"/>
    </row>
    <row r="1073" spans="1:13" x14ac:dyDescent="0.25">
      <c r="A1073" s="279" t="s">
        <v>5634</v>
      </c>
      <c r="B1073" s="159">
        <v>182503.65</v>
      </c>
      <c r="C1073" s="159">
        <f t="shared" si="16"/>
        <v>65.650000000000006</v>
      </c>
      <c r="M1073"/>
    </row>
    <row r="1074" spans="1:13" x14ac:dyDescent="0.25">
      <c r="A1074" s="279" t="s">
        <v>5004</v>
      </c>
      <c r="B1074" s="159">
        <v>9493.15</v>
      </c>
      <c r="C1074" s="159">
        <f t="shared" si="16"/>
        <v>3.41</v>
      </c>
      <c r="M1074"/>
    </row>
    <row r="1075" spans="1:13" x14ac:dyDescent="0.25">
      <c r="A1075" s="279" t="s">
        <v>5005</v>
      </c>
      <c r="B1075" s="159">
        <v>5873.1</v>
      </c>
      <c r="C1075" s="159">
        <f t="shared" si="16"/>
        <v>2.11</v>
      </c>
      <c r="M1075"/>
    </row>
    <row r="1076" spans="1:13" x14ac:dyDescent="0.25">
      <c r="A1076" s="279" t="s">
        <v>5635</v>
      </c>
      <c r="B1076" s="159">
        <v>14762.09</v>
      </c>
      <c r="C1076" s="159">
        <f t="shared" si="16"/>
        <v>5.31</v>
      </c>
      <c r="M1076"/>
    </row>
    <row r="1077" spans="1:13" x14ac:dyDescent="0.25">
      <c r="A1077" s="279" t="s">
        <v>5809</v>
      </c>
      <c r="B1077" s="159">
        <v>11841.75</v>
      </c>
      <c r="C1077" s="159">
        <f t="shared" si="16"/>
        <v>4.26</v>
      </c>
      <c r="M1077"/>
    </row>
    <row r="1078" spans="1:13" x14ac:dyDescent="0.25">
      <c r="A1078" s="279" t="s">
        <v>5636</v>
      </c>
      <c r="B1078" s="159">
        <v>13795.32</v>
      </c>
      <c r="C1078" s="159">
        <f t="shared" si="16"/>
        <v>4.96</v>
      </c>
      <c r="M1078"/>
    </row>
    <row r="1079" spans="1:13" x14ac:dyDescent="0.25">
      <c r="A1079" s="279" t="s">
        <v>5006</v>
      </c>
      <c r="B1079" s="159">
        <v>12625.529999999999</v>
      </c>
      <c r="C1079" s="159">
        <f t="shared" si="16"/>
        <v>4.54</v>
      </c>
      <c r="M1079"/>
    </row>
    <row r="1080" spans="1:13" ht="30" x14ac:dyDescent="0.25">
      <c r="A1080" s="279" t="s">
        <v>5984</v>
      </c>
      <c r="B1080" s="159">
        <v>11562.57</v>
      </c>
      <c r="C1080" s="159">
        <f t="shared" si="16"/>
        <v>4.16</v>
      </c>
      <c r="M1080"/>
    </row>
    <row r="1081" spans="1:13" x14ac:dyDescent="0.25">
      <c r="A1081" s="279" t="s">
        <v>5637</v>
      </c>
      <c r="B1081" s="159">
        <v>9731.91</v>
      </c>
      <c r="C1081" s="159">
        <f t="shared" si="16"/>
        <v>3.5</v>
      </c>
      <c r="M1081"/>
    </row>
    <row r="1082" spans="1:13" ht="30" x14ac:dyDescent="0.25">
      <c r="A1082" s="279" t="s">
        <v>5638</v>
      </c>
      <c r="B1082" s="159">
        <v>13726.519999999999</v>
      </c>
      <c r="C1082" s="159">
        <f t="shared" si="16"/>
        <v>4.9400000000000004</v>
      </c>
      <c r="M1082"/>
    </row>
    <row r="1083" spans="1:13" x14ac:dyDescent="0.25">
      <c r="A1083" s="279" t="s">
        <v>5985</v>
      </c>
      <c r="B1083" s="159">
        <v>14035.11</v>
      </c>
      <c r="C1083" s="159">
        <f t="shared" si="16"/>
        <v>5.05</v>
      </c>
      <c r="M1083"/>
    </row>
    <row r="1084" spans="1:13" x14ac:dyDescent="0.25">
      <c r="A1084" s="279" t="s">
        <v>5810</v>
      </c>
      <c r="B1084" s="159">
        <v>12892.04</v>
      </c>
      <c r="C1084" s="159">
        <f t="shared" si="16"/>
        <v>4.6399999999999997</v>
      </c>
      <c r="M1084"/>
    </row>
    <row r="1085" spans="1:13" ht="30" x14ac:dyDescent="0.25">
      <c r="A1085" s="279" t="s">
        <v>5639</v>
      </c>
      <c r="B1085" s="159">
        <v>7093.7199999999993</v>
      </c>
      <c r="C1085" s="159">
        <f t="shared" si="16"/>
        <v>2.5499999999999998</v>
      </c>
      <c r="M1085"/>
    </row>
    <row r="1086" spans="1:13" x14ac:dyDescent="0.25">
      <c r="A1086" s="279" t="s">
        <v>5007</v>
      </c>
      <c r="B1086" s="159">
        <v>15605.2</v>
      </c>
      <c r="C1086" s="159">
        <f t="shared" si="16"/>
        <v>5.61</v>
      </c>
      <c r="M1086"/>
    </row>
    <row r="1087" spans="1:13" ht="30" x14ac:dyDescent="0.25">
      <c r="A1087" s="279" t="s">
        <v>5162</v>
      </c>
      <c r="B1087" s="159">
        <v>12518.91</v>
      </c>
      <c r="C1087" s="159">
        <f t="shared" si="16"/>
        <v>4.5</v>
      </c>
      <c r="M1087"/>
    </row>
    <row r="1088" spans="1:13" x14ac:dyDescent="0.25">
      <c r="A1088" s="279" t="s">
        <v>5986</v>
      </c>
      <c r="B1088" s="159">
        <v>15486.6</v>
      </c>
      <c r="C1088" s="159">
        <f t="shared" si="16"/>
        <v>5.57</v>
      </c>
      <c r="M1088"/>
    </row>
    <row r="1089" spans="1:13" x14ac:dyDescent="0.25">
      <c r="A1089" s="279" t="s">
        <v>5163</v>
      </c>
      <c r="B1089" s="159">
        <v>12095.529999999999</v>
      </c>
      <c r="C1089" s="159">
        <f t="shared" si="16"/>
        <v>4.3499999999999996</v>
      </c>
      <c r="M1089"/>
    </row>
    <row r="1090" spans="1:13" x14ac:dyDescent="0.25">
      <c r="A1090" s="279" t="s">
        <v>5640</v>
      </c>
      <c r="B1090" s="159">
        <v>8154.1900000000005</v>
      </c>
      <c r="C1090" s="159">
        <f t="shared" si="16"/>
        <v>2.93</v>
      </c>
      <c r="M1090"/>
    </row>
    <row r="1091" spans="1:13" x14ac:dyDescent="0.25">
      <c r="A1091" s="279" t="s">
        <v>5641</v>
      </c>
      <c r="B1091" s="159">
        <v>7699.3700000000008</v>
      </c>
      <c r="C1091" s="159">
        <f t="shared" si="16"/>
        <v>2.77</v>
      </c>
      <c r="M1091"/>
    </row>
    <row r="1092" spans="1:13" x14ac:dyDescent="0.25">
      <c r="A1092" s="279" t="s">
        <v>5642</v>
      </c>
      <c r="B1092" s="159">
        <v>13595.41</v>
      </c>
      <c r="C1092" s="159">
        <f t="shared" si="16"/>
        <v>4.8899999999999997</v>
      </c>
      <c r="M1092"/>
    </row>
    <row r="1093" spans="1:13" x14ac:dyDescent="0.25">
      <c r="A1093" s="279" t="s">
        <v>5643</v>
      </c>
      <c r="B1093" s="159">
        <v>12617.359999999999</v>
      </c>
      <c r="C1093" s="159">
        <f t="shared" si="16"/>
        <v>4.54</v>
      </c>
      <c r="M1093"/>
    </row>
    <row r="1094" spans="1:13" ht="30" x14ac:dyDescent="0.25">
      <c r="A1094" s="279" t="s">
        <v>5008</v>
      </c>
      <c r="B1094" s="159">
        <v>12197.81</v>
      </c>
      <c r="C1094" s="159">
        <f t="shared" si="16"/>
        <v>4.3899999999999997</v>
      </c>
      <c r="M1094"/>
    </row>
    <row r="1095" spans="1:13" ht="30" x14ac:dyDescent="0.25">
      <c r="A1095" s="279" t="s">
        <v>5644</v>
      </c>
      <c r="B1095" s="159">
        <v>19360.64</v>
      </c>
      <c r="C1095" s="159">
        <f t="shared" si="16"/>
        <v>6.96</v>
      </c>
      <c r="M1095"/>
    </row>
    <row r="1096" spans="1:13" x14ac:dyDescent="0.25">
      <c r="A1096" s="279" t="s">
        <v>5987</v>
      </c>
      <c r="B1096" s="159">
        <v>11222</v>
      </c>
      <c r="C1096" s="159">
        <f t="shared" ref="C1096:C1159" si="17">ROUND(B1096*$A$5,2)</f>
        <v>4.04</v>
      </c>
      <c r="M1096"/>
    </row>
    <row r="1097" spans="1:13" x14ac:dyDescent="0.25">
      <c r="A1097" s="279" t="s">
        <v>5811</v>
      </c>
      <c r="B1097" s="159">
        <v>11565.86</v>
      </c>
      <c r="C1097" s="159">
        <f t="shared" si="17"/>
        <v>4.16</v>
      </c>
      <c r="M1097"/>
    </row>
    <row r="1098" spans="1:13" x14ac:dyDescent="0.25">
      <c r="A1098" s="279" t="s">
        <v>5812</v>
      </c>
      <c r="B1098" s="159">
        <v>10045.85</v>
      </c>
      <c r="C1098" s="159">
        <f t="shared" si="17"/>
        <v>3.61</v>
      </c>
      <c r="M1098"/>
    </row>
    <row r="1099" spans="1:13" x14ac:dyDescent="0.25">
      <c r="A1099" s="279" t="s">
        <v>5645</v>
      </c>
      <c r="B1099" s="159">
        <v>5913.8899999999994</v>
      </c>
      <c r="C1099" s="159">
        <f t="shared" si="17"/>
        <v>2.13</v>
      </c>
      <c r="M1099"/>
    </row>
    <row r="1100" spans="1:13" x14ac:dyDescent="0.25">
      <c r="A1100" s="279" t="s">
        <v>5813</v>
      </c>
      <c r="B1100" s="159">
        <v>6180.8700000000008</v>
      </c>
      <c r="C1100" s="159">
        <f t="shared" si="17"/>
        <v>2.2200000000000002</v>
      </c>
      <c r="M1100"/>
    </row>
    <row r="1101" spans="1:13" x14ac:dyDescent="0.25">
      <c r="A1101" s="279" t="s">
        <v>5646</v>
      </c>
      <c r="B1101" s="159">
        <v>12209.98</v>
      </c>
      <c r="C1101" s="159">
        <f t="shared" si="17"/>
        <v>4.3899999999999997</v>
      </c>
      <c r="M1101"/>
    </row>
    <row r="1102" spans="1:13" x14ac:dyDescent="0.25">
      <c r="A1102" s="279" t="s">
        <v>5164</v>
      </c>
      <c r="B1102" s="159">
        <v>11140.4</v>
      </c>
      <c r="C1102" s="159">
        <f t="shared" si="17"/>
        <v>4.01</v>
      </c>
      <c r="M1102"/>
    </row>
    <row r="1103" spans="1:13" x14ac:dyDescent="0.25">
      <c r="A1103" s="279" t="s">
        <v>5165</v>
      </c>
      <c r="B1103" s="159">
        <v>10094.279999999999</v>
      </c>
      <c r="C1103" s="159">
        <f t="shared" si="17"/>
        <v>3.63</v>
      </c>
      <c r="M1103"/>
    </row>
    <row r="1104" spans="1:13" x14ac:dyDescent="0.25">
      <c r="A1104" s="279" t="s">
        <v>5988</v>
      </c>
      <c r="B1104" s="159">
        <v>5223.09</v>
      </c>
      <c r="C1104" s="159">
        <f t="shared" si="17"/>
        <v>1.88</v>
      </c>
      <c r="M1104"/>
    </row>
    <row r="1105" spans="1:13" x14ac:dyDescent="0.25">
      <c r="A1105" s="279" t="s">
        <v>5647</v>
      </c>
      <c r="B1105" s="159">
        <v>15027.36</v>
      </c>
      <c r="C1105" s="159">
        <f t="shared" si="17"/>
        <v>5.41</v>
      </c>
      <c r="M1105"/>
    </row>
    <row r="1106" spans="1:13" ht="30" x14ac:dyDescent="0.25">
      <c r="A1106" s="279" t="s">
        <v>5166</v>
      </c>
      <c r="B1106" s="159">
        <v>12326.11</v>
      </c>
      <c r="C1106" s="159">
        <f t="shared" si="17"/>
        <v>4.43</v>
      </c>
      <c r="M1106"/>
    </row>
    <row r="1107" spans="1:13" x14ac:dyDescent="0.25">
      <c r="A1107" s="279" t="s">
        <v>5648</v>
      </c>
      <c r="B1107" s="159">
        <v>16810.98</v>
      </c>
      <c r="C1107" s="159">
        <f t="shared" si="17"/>
        <v>6.05</v>
      </c>
      <c r="M1107"/>
    </row>
    <row r="1108" spans="1:13" x14ac:dyDescent="0.25">
      <c r="A1108" s="279" t="s">
        <v>5649</v>
      </c>
      <c r="B1108" s="159">
        <v>16093.279999999999</v>
      </c>
      <c r="C1108" s="159">
        <f t="shared" si="17"/>
        <v>5.79</v>
      </c>
      <c r="M1108"/>
    </row>
    <row r="1109" spans="1:13" x14ac:dyDescent="0.25">
      <c r="A1109" s="279" t="s">
        <v>5989</v>
      </c>
      <c r="B1109" s="159">
        <v>17507.79</v>
      </c>
      <c r="C1109" s="159">
        <f t="shared" si="17"/>
        <v>6.3</v>
      </c>
      <c r="M1109"/>
    </row>
    <row r="1110" spans="1:13" x14ac:dyDescent="0.25">
      <c r="A1110" s="279" t="s">
        <v>5990</v>
      </c>
      <c r="B1110" s="159">
        <v>9987.26</v>
      </c>
      <c r="C1110" s="159">
        <f t="shared" si="17"/>
        <v>3.59</v>
      </c>
      <c r="M1110"/>
    </row>
    <row r="1111" spans="1:13" x14ac:dyDescent="0.25">
      <c r="A1111" s="279" t="s">
        <v>5991</v>
      </c>
      <c r="B1111" s="159">
        <v>10265.01</v>
      </c>
      <c r="C1111" s="159">
        <f t="shared" si="17"/>
        <v>3.69</v>
      </c>
      <c r="M1111"/>
    </row>
    <row r="1112" spans="1:13" ht="30" x14ac:dyDescent="0.25">
      <c r="A1112" s="279" t="s">
        <v>5650</v>
      </c>
      <c r="B1112" s="159">
        <v>14349.86</v>
      </c>
      <c r="C1112" s="159">
        <f t="shared" si="17"/>
        <v>5.16</v>
      </c>
      <c r="M1112"/>
    </row>
    <row r="1113" spans="1:13" x14ac:dyDescent="0.25">
      <c r="A1113" s="279" t="s">
        <v>5651</v>
      </c>
      <c r="B1113" s="159">
        <v>18327.510000000002</v>
      </c>
      <c r="C1113" s="159">
        <f t="shared" si="17"/>
        <v>6.59</v>
      </c>
      <c r="M1113"/>
    </row>
    <row r="1114" spans="1:13" ht="30" x14ac:dyDescent="0.25">
      <c r="A1114" s="279" t="s">
        <v>5652</v>
      </c>
      <c r="B1114" s="159">
        <v>12060.76</v>
      </c>
      <c r="C1114" s="159">
        <f t="shared" si="17"/>
        <v>4.34</v>
      </c>
      <c r="M1114"/>
    </row>
    <row r="1115" spans="1:13" x14ac:dyDescent="0.25">
      <c r="A1115" s="279" t="s">
        <v>5009</v>
      </c>
      <c r="B1115" s="159">
        <v>12396.04</v>
      </c>
      <c r="C1115" s="159">
        <f t="shared" si="17"/>
        <v>4.46</v>
      </c>
      <c r="M1115"/>
    </row>
    <row r="1116" spans="1:13" ht="30" x14ac:dyDescent="0.25">
      <c r="A1116" s="279" t="s">
        <v>5653</v>
      </c>
      <c r="B1116" s="159">
        <v>11602.189999999999</v>
      </c>
      <c r="C1116" s="159">
        <f t="shared" si="17"/>
        <v>4.17</v>
      </c>
      <c r="M1116"/>
    </row>
    <row r="1117" spans="1:13" x14ac:dyDescent="0.25">
      <c r="A1117" s="279" t="s">
        <v>5654</v>
      </c>
      <c r="B1117" s="159">
        <v>5305.47</v>
      </c>
      <c r="C1117" s="159">
        <f t="shared" si="17"/>
        <v>1.91</v>
      </c>
      <c r="M1117"/>
    </row>
    <row r="1118" spans="1:13" x14ac:dyDescent="0.25">
      <c r="A1118" s="279" t="s">
        <v>5010</v>
      </c>
      <c r="B1118" s="159">
        <v>13994.960000000001</v>
      </c>
      <c r="C1118" s="159">
        <f t="shared" si="17"/>
        <v>5.03</v>
      </c>
      <c r="M1118"/>
    </row>
    <row r="1119" spans="1:13" x14ac:dyDescent="0.25">
      <c r="A1119" s="279" t="s">
        <v>5167</v>
      </c>
      <c r="B1119" s="159">
        <v>10712.64</v>
      </c>
      <c r="C1119" s="159">
        <f t="shared" si="17"/>
        <v>3.85</v>
      </c>
      <c r="M1119"/>
    </row>
    <row r="1120" spans="1:13" x14ac:dyDescent="0.25">
      <c r="A1120" s="279" t="s">
        <v>5655</v>
      </c>
      <c r="B1120" s="159">
        <v>10318.530000000001</v>
      </c>
      <c r="C1120" s="159">
        <f t="shared" si="17"/>
        <v>3.71</v>
      </c>
      <c r="M1120"/>
    </row>
    <row r="1121" spans="1:13" ht="30" x14ac:dyDescent="0.25">
      <c r="A1121" s="279" t="s">
        <v>5656</v>
      </c>
      <c r="B1121" s="159">
        <v>14962.12</v>
      </c>
      <c r="C1121" s="159">
        <f t="shared" si="17"/>
        <v>5.38</v>
      </c>
      <c r="M1121"/>
    </row>
    <row r="1122" spans="1:13" x14ac:dyDescent="0.25">
      <c r="A1122" s="279" t="s">
        <v>5657</v>
      </c>
      <c r="B1122" s="159">
        <v>13165.670000000002</v>
      </c>
      <c r="C1122" s="159">
        <f t="shared" si="17"/>
        <v>4.74</v>
      </c>
      <c r="M1122"/>
    </row>
    <row r="1123" spans="1:13" x14ac:dyDescent="0.25">
      <c r="A1123" s="279" t="s">
        <v>5658</v>
      </c>
      <c r="B1123" s="159">
        <v>11277.39</v>
      </c>
      <c r="C1123" s="159">
        <f t="shared" si="17"/>
        <v>4.0599999999999996</v>
      </c>
      <c r="M1123"/>
    </row>
    <row r="1124" spans="1:13" x14ac:dyDescent="0.25">
      <c r="A1124" s="279" t="s">
        <v>5168</v>
      </c>
      <c r="B1124" s="159">
        <v>11166.76</v>
      </c>
      <c r="C1124" s="159">
        <f t="shared" si="17"/>
        <v>4.0199999999999996</v>
      </c>
      <c r="M1124"/>
    </row>
    <row r="1125" spans="1:13" ht="30" x14ac:dyDescent="0.25">
      <c r="A1125" s="279" t="s">
        <v>5011</v>
      </c>
      <c r="B1125" s="159">
        <v>7945.09</v>
      </c>
      <c r="C1125" s="159">
        <f t="shared" si="17"/>
        <v>2.86</v>
      </c>
      <c r="M1125"/>
    </row>
    <row r="1126" spans="1:13" ht="30" x14ac:dyDescent="0.25">
      <c r="A1126" s="279" t="s">
        <v>5814</v>
      </c>
      <c r="B1126" s="159">
        <v>19201.240000000002</v>
      </c>
      <c r="C1126" s="159">
        <f t="shared" si="17"/>
        <v>6.91</v>
      </c>
      <c r="M1126"/>
    </row>
    <row r="1127" spans="1:13" x14ac:dyDescent="0.25">
      <c r="A1127" s="279" t="s">
        <v>5659</v>
      </c>
      <c r="B1127" s="159">
        <v>8874.73</v>
      </c>
      <c r="C1127" s="159">
        <f t="shared" si="17"/>
        <v>3.19</v>
      </c>
      <c r="M1127"/>
    </row>
    <row r="1128" spans="1:13" x14ac:dyDescent="0.25">
      <c r="A1128" s="279" t="s">
        <v>5012</v>
      </c>
      <c r="B1128" s="159">
        <v>10770.57</v>
      </c>
      <c r="C1128" s="159">
        <f t="shared" si="17"/>
        <v>3.87</v>
      </c>
      <c r="M1128"/>
    </row>
    <row r="1129" spans="1:13" x14ac:dyDescent="0.25">
      <c r="A1129" s="279" t="s">
        <v>5013</v>
      </c>
      <c r="B1129" s="159">
        <v>9520.74</v>
      </c>
      <c r="C1129" s="159">
        <f t="shared" si="17"/>
        <v>3.42</v>
      </c>
      <c r="M1129"/>
    </row>
    <row r="1130" spans="1:13" x14ac:dyDescent="0.25">
      <c r="A1130" s="279" t="s">
        <v>5992</v>
      </c>
      <c r="B1130" s="159">
        <v>13064.129999999997</v>
      </c>
      <c r="C1130" s="159">
        <f t="shared" si="17"/>
        <v>4.7</v>
      </c>
      <c r="M1130"/>
    </row>
    <row r="1131" spans="1:13" x14ac:dyDescent="0.25">
      <c r="A1131" s="279" t="s">
        <v>5993</v>
      </c>
      <c r="B1131" s="159">
        <v>8596.35</v>
      </c>
      <c r="C1131" s="159">
        <f t="shared" si="17"/>
        <v>3.09</v>
      </c>
      <c r="M1131"/>
    </row>
    <row r="1132" spans="1:13" x14ac:dyDescent="0.25">
      <c r="A1132" s="279" t="s">
        <v>5660</v>
      </c>
      <c r="B1132" s="159">
        <v>13991.289999999999</v>
      </c>
      <c r="C1132" s="159">
        <f t="shared" si="17"/>
        <v>5.03</v>
      </c>
      <c r="M1132"/>
    </row>
    <row r="1133" spans="1:13" ht="30" x14ac:dyDescent="0.25">
      <c r="A1133" s="279" t="s">
        <v>5014</v>
      </c>
      <c r="B1133" s="159">
        <v>15052.76</v>
      </c>
      <c r="C1133" s="159">
        <f t="shared" si="17"/>
        <v>5.41</v>
      </c>
      <c r="M1133"/>
    </row>
    <row r="1134" spans="1:13" x14ac:dyDescent="0.25">
      <c r="A1134" s="279" t="s">
        <v>5661</v>
      </c>
      <c r="B1134" s="159">
        <v>11156.880000000001</v>
      </c>
      <c r="C1134" s="159">
        <f t="shared" si="17"/>
        <v>4.01</v>
      </c>
      <c r="M1134"/>
    </row>
    <row r="1135" spans="1:13" x14ac:dyDescent="0.25">
      <c r="A1135" s="279" t="s">
        <v>5994</v>
      </c>
      <c r="B1135" s="159">
        <v>6712.2100000000009</v>
      </c>
      <c r="C1135" s="159">
        <f t="shared" si="17"/>
        <v>2.41</v>
      </c>
      <c r="M1135"/>
    </row>
    <row r="1136" spans="1:13" x14ac:dyDescent="0.25">
      <c r="A1136" s="279" t="s">
        <v>5662</v>
      </c>
      <c r="B1136" s="159">
        <v>24232.61</v>
      </c>
      <c r="C1136" s="159">
        <f t="shared" si="17"/>
        <v>8.7200000000000006</v>
      </c>
      <c r="M1136"/>
    </row>
    <row r="1137" spans="1:13" x14ac:dyDescent="0.25">
      <c r="A1137" s="279" t="s">
        <v>5015</v>
      </c>
      <c r="B1137" s="159">
        <v>3655.37</v>
      </c>
      <c r="C1137" s="159">
        <f t="shared" si="17"/>
        <v>1.31</v>
      </c>
      <c r="M1137"/>
    </row>
    <row r="1138" spans="1:13" x14ac:dyDescent="0.25">
      <c r="A1138" s="279" t="s">
        <v>5663</v>
      </c>
      <c r="B1138" s="159">
        <v>7848.67</v>
      </c>
      <c r="C1138" s="159">
        <f t="shared" si="17"/>
        <v>2.82</v>
      </c>
      <c r="M1138"/>
    </row>
    <row r="1139" spans="1:13" x14ac:dyDescent="0.25">
      <c r="A1139" s="279" t="s">
        <v>5995</v>
      </c>
      <c r="B1139" s="159">
        <v>13103.84</v>
      </c>
      <c r="C1139" s="159">
        <f t="shared" si="17"/>
        <v>4.71</v>
      </c>
      <c r="M1139"/>
    </row>
    <row r="1140" spans="1:13" x14ac:dyDescent="0.25">
      <c r="A1140" s="279" t="s">
        <v>5169</v>
      </c>
      <c r="B1140" s="159">
        <v>9164.27</v>
      </c>
      <c r="C1140" s="159">
        <f t="shared" si="17"/>
        <v>3.3</v>
      </c>
      <c r="M1140"/>
    </row>
    <row r="1141" spans="1:13" x14ac:dyDescent="0.25">
      <c r="A1141" s="279" t="s">
        <v>5996</v>
      </c>
      <c r="B1141" s="159">
        <v>11875.9</v>
      </c>
      <c r="C1141" s="159">
        <f t="shared" si="17"/>
        <v>4.2699999999999996</v>
      </c>
      <c r="M1141"/>
    </row>
    <row r="1142" spans="1:13" x14ac:dyDescent="0.25">
      <c r="A1142" s="279" t="s">
        <v>5664</v>
      </c>
      <c r="B1142" s="159">
        <v>30511.859999999997</v>
      </c>
      <c r="C1142" s="159">
        <f t="shared" si="17"/>
        <v>10.97</v>
      </c>
      <c r="M1142"/>
    </row>
    <row r="1143" spans="1:13" x14ac:dyDescent="0.25">
      <c r="A1143" s="279" t="s">
        <v>5997</v>
      </c>
      <c r="B1143" s="159">
        <v>11907.039999999999</v>
      </c>
      <c r="C1143" s="159">
        <f t="shared" si="17"/>
        <v>4.28</v>
      </c>
      <c r="M1143"/>
    </row>
    <row r="1144" spans="1:13" x14ac:dyDescent="0.25">
      <c r="A1144" s="279" t="s">
        <v>5016</v>
      </c>
      <c r="B1144" s="159">
        <v>14538.06</v>
      </c>
      <c r="C1144" s="159">
        <f t="shared" si="17"/>
        <v>5.23</v>
      </c>
      <c r="M1144"/>
    </row>
    <row r="1145" spans="1:13" x14ac:dyDescent="0.25">
      <c r="A1145" s="279" t="s">
        <v>5170</v>
      </c>
      <c r="B1145" s="159">
        <v>6476.3000000000011</v>
      </c>
      <c r="C1145" s="159">
        <f t="shared" si="17"/>
        <v>2.33</v>
      </c>
      <c r="M1145"/>
    </row>
    <row r="1146" spans="1:13" x14ac:dyDescent="0.25">
      <c r="A1146" s="279" t="s">
        <v>5665</v>
      </c>
      <c r="B1146" s="159">
        <v>8941.74</v>
      </c>
      <c r="C1146" s="159">
        <f t="shared" si="17"/>
        <v>3.22</v>
      </c>
      <c r="M1146"/>
    </row>
    <row r="1147" spans="1:13" x14ac:dyDescent="0.25">
      <c r="A1147" s="279" t="s">
        <v>5998</v>
      </c>
      <c r="B1147" s="159">
        <v>9220.0400000000009</v>
      </c>
      <c r="C1147" s="159">
        <f t="shared" si="17"/>
        <v>3.32</v>
      </c>
      <c r="M1147"/>
    </row>
    <row r="1148" spans="1:13" ht="30" x14ac:dyDescent="0.25">
      <c r="A1148" s="279" t="s">
        <v>5171</v>
      </c>
      <c r="B1148" s="159">
        <v>9327.07</v>
      </c>
      <c r="C1148" s="159">
        <f t="shared" si="17"/>
        <v>3.35</v>
      </c>
      <c r="M1148"/>
    </row>
    <row r="1149" spans="1:13" x14ac:dyDescent="0.25">
      <c r="A1149" s="279" t="s">
        <v>5666</v>
      </c>
      <c r="B1149" s="159">
        <v>14803.869999999999</v>
      </c>
      <c r="C1149" s="159">
        <f t="shared" si="17"/>
        <v>5.32</v>
      </c>
      <c r="M1149"/>
    </row>
    <row r="1150" spans="1:13" x14ac:dyDescent="0.25">
      <c r="A1150" s="279" t="s">
        <v>5815</v>
      </c>
      <c r="B1150" s="159">
        <v>3061.55</v>
      </c>
      <c r="C1150" s="159">
        <f t="shared" si="17"/>
        <v>1.1000000000000001</v>
      </c>
      <c r="M1150"/>
    </row>
    <row r="1151" spans="1:13" x14ac:dyDescent="0.25">
      <c r="A1151" s="279" t="s">
        <v>5667</v>
      </c>
      <c r="B1151" s="159">
        <v>17867.399999999998</v>
      </c>
      <c r="C1151" s="159">
        <f t="shared" si="17"/>
        <v>6.43</v>
      </c>
      <c r="M1151"/>
    </row>
    <row r="1152" spans="1:13" x14ac:dyDescent="0.25">
      <c r="A1152" s="279" t="s">
        <v>5816</v>
      </c>
      <c r="B1152" s="159">
        <v>10444.959999999999</v>
      </c>
      <c r="C1152" s="159">
        <f t="shared" si="17"/>
        <v>3.76</v>
      </c>
      <c r="M1152"/>
    </row>
    <row r="1153" spans="1:13" x14ac:dyDescent="0.25">
      <c r="A1153" s="279" t="s">
        <v>5817</v>
      </c>
      <c r="B1153" s="159">
        <v>12238.36</v>
      </c>
      <c r="C1153" s="159">
        <f t="shared" si="17"/>
        <v>4.4000000000000004</v>
      </c>
      <c r="M1153"/>
    </row>
    <row r="1154" spans="1:13" x14ac:dyDescent="0.25">
      <c r="A1154" s="279" t="s">
        <v>5668</v>
      </c>
      <c r="B1154" s="159">
        <v>9107.68</v>
      </c>
      <c r="C1154" s="159">
        <f t="shared" si="17"/>
        <v>3.28</v>
      </c>
      <c r="M1154"/>
    </row>
    <row r="1155" spans="1:13" x14ac:dyDescent="0.25">
      <c r="A1155" s="279" t="s">
        <v>5818</v>
      </c>
      <c r="B1155" s="159">
        <v>20500.36</v>
      </c>
      <c r="C1155" s="159">
        <f t="shared" si="17"/>
        <v>7.37</v>
      </c>
      <c r="M1155"/>
    </row>
    <row r="1156" spans="1:13" x14ac:dyDescent="0.25">
      <c r="A1156" s="279" t="s">
        <v>5017</v>
      </c>
      <c r="B1156" s="159">
        <v>10803.59</v>
      </c>
      <c r="C1156" s="159">
        <f t="shared" si="17"/>
        <v>3.89</v>
      </c>
      <c r="M1156"/>
    </row>
    <row r="1157" spans="1:13" x14ac:dyDescent="0.25">
      <c r="A1157" s="279" t="s">
        <v>5669</v>
      </c>
      <c r="B1157" s="159">
        <v>15699.369999999999</v>
      </c>
      <c r="C1157" s="159">
        <f t="shared" si="17"/>
        <v>5.65</v>
      </c>
      <c r="M1157"/>
    </row>
    <row r="1158" spans="1:13" x14ac:dyDescent="0.25">
      <c r="A1158" s="279" t="s">
        <v>5670</v>
      </c>
      <c r="B1158" s="159">
        <v>14889.16</v>
      </c>
      <c r="C1158" s="159">
        <f t="shared" si="17"/>
        <v>5.36</v>
      </c>
      <c r="M1158"/>
    </row>
    <row r="1159" spans="1:13" x14ac:dyDescent="0.25">
      <c r="A1159" s="279" t="s">
        <v>5819</v>
      </c>
      <c r="B1159" s="159">
        <v>8458.4900000000016</v>
      </c>
      <c r="C1159" s="159">
        <f t="shared" si="17"/>
        <v>3.04</v>
      </c>
      <c r="M1159"/>
    </row>
    <row r="1160" spans="1:13" ht="30" x14ac:dyDescent="0.25">
      <c r="A1160" s="279" t="s">
        <v>5820</v>
      </c>
      <c r="B1160" s="159">
        <v>12029.960000000001</v>
      </c>
      <c r="C1160" s="159">
        <f t="shared" ref="C1160:C1161" si="18">ROUND(B1160*$A$5,2)</f>
        <v>4.33</v>
      </c>
      <c r="M1160"/>
    </row>
    <row r="1161" spans="1:13" x14ac:dyDescent="0.25">
      <c r="A1161" s="279" t="s">
        <v>5671</v>
      </c>
      <c r="B1161" s="159">
        <v>12679.6</v>
      </c>
      <c r="C1161" s="159">
        <f t="shared" si="18"/>
        <v>4.5599999999999996</v>
      </c>
      <c r="M1161"/>
    </row>
    <row r="1162" spans="1:13" x14ac:dyDescent="0.25">
      <c r="A1162" s="279" t="s">
        <v>5672</v>
      </c>
      <c r="B1162" s="159">
        <v>9325.94</v>
      </c>
      <c r="C1162" s="159">
        <f>ROUND(B1162*$A$5,2)</f>
        <v>3.35</v>
      </c>
      <c r="M1162"/>
    </row>
    <row r="1163" spans="1:13" x14ac:dyDescent="0.25">
      <c r="A1163" s="318" t="s">
        <v>64</v>
      </c>
      <c r="B1163" s="319"/>
      <c r="C1163" s="137">
        <f>SUM(C8:C1162)</f>
        <v>5201.4700000000066</v>
      </c>
      <c r="M1163"/>
    </row>
    <row r="1166" spans="1:13" x14ac:dyDescent="0.25">
      <c r="A1166" s="313" t="s">
        <v>5999</v>
      </c>
      <c r="B1166" s="313"/>
      <c r="C1166" s="313"/>
      <c r="D1166" s="313"/>
      <c r="E1166" s="313"/>
      <c r="F1166" s="192"/>
      <c r="G1166" s="192"/>
      <c r="H1166" s="192"/>
      <c r="I1166" s="193"/>
    </row>
    <row r="1167" spans="1:13" ht="150" x14ac:dyDescent="0.25">
      <c r="A1167" s="194" t="s">
        <v>6000</v>
      </c>
      <c r="B1167" s="194" t="s">
        <v>6001</v>
      </c>
      <c r="C1167" s="194" t="s">
        <v>6002</v>
      </c>
      <c r="D1167" s="194" t="s">
        <v>6003</v>
      </c>
      <c r="E1167" s="194" t="s">
        <v>6004</v>
      </c>
      <c r="F1167" s="194" t="s">
        <v>6005</v>
      </c>
      <c r="G1167" s="194" t="s">
        <v>6006</v>
      </c>
      <c r="H1167" s="194" t="s">
        <v>6007</v>
      </c>
      <c r="I1167" s="195" t="s">
        <v>6008</v>
      </c>
    </row>
    <row r="1168" spans="1:13" ht="15.75" thickBot="1" x14ac:dyDescent="0.3">
      <c r="A1168" s="196">
        <v>1</v>
      </c>
      <c r="B1168" s="196">
        <v>2</v>
      </c>
      <c r="C1168" s="197">
        <v>3</v>
      </c>
      <c r="D1168" s="197">
        <v>4</v>
      </c>
      <c r="E1168" s="197">
        <v>5</v>
      </c>
      <c r="F1168" s="197">
        <v>6</v>
      </c>
      <c r="G1168" s="197">
        <v>7</v>
      </c>
      <c r="H1168" s="197">
        <v>8</v>
      </c>
      <c r="I1168" s="198"/>
    </row>
    <row r="1169" spans="1:9" ht="30" x14ac:dyDescent="0.25">
      <c r="A1169" s="199">
        <v>1</v>
      </c>
      <c r="B1169" s="200" t="s">
        <v>6009</v>
      </c>
      <c r="C1169" s="201">
        <v>205.7</v>
      </c>
      <c r="D1169" s="202">
        <v>10</v>
      </c>
      <c r="E1169" s="202">
        <f>ROUND(C1169/10/12,2)</f>
        <v>1.71</v>
      </c>
      <c r="F1169" s="203">
        <v>1.71</v>
      </c>
      <c r="G1169" s="202">
        <v>1.71</v>
      </c>
      <c r="H1169" s="202">
        <v>1.71</v>
      </c>
      <c r="I1169" s="204"/>
    </row>
    <row r="1170" spans="1:9" x14ac:dyDescent="0.25">
      <c r="A1170" s="205">
        <v>2</v>
      </c>
      <c r="B1170" s="206" t="s">
        <v>6010</v>
      </c>
      <c r="C1170" s="207">
        <v>165.05</v>
      </c>
      <c r="D1170" s="208">
        <v>10</v>
      </c>
      <c r="E1170" s="208">
        <f t="shared" ref="E1170:E1182" si="19">ROUND(C1170/10/12,2)</f>
        <v>1.38</v>
      </c>
      <c r="F1170" s="209">
        <v>1.38</v>
      </c>
      <c r="G1170" s="208">
        <v>1.38</v>
      </c>
      <c r="H1170" s="208">
        <v>1.38</v>
      </c>
      <c r="I1170" s="210"/>
    </row>
    <row r="1171" spans="1:9" x14ac:dyDescent="0.25">
      <c r="A1171" s="205">
        <v>3</v>
      </c>
      <c r="B1171" s="206" t="s">
        <v>6011</v>
      </c>
      <c r="C1171" s="207">
        <v>119.79</v>
      </c>
      <c r="D1171" s="208">
        <v>10</v>
      </c>
      <c r="E1171" s="208">
        <f>ROUND(C1171/10/12,2)</f>
        <v>1</v>
      </c>
      <c r="F1171" s="209">
        <v>1</v>
      </c>
      <c r="G1171" s="208">
        <v>1</v>
      </c>
      <c r="H1171" s="208">
        <v>1</v>
      </c>
      <c r="I1171" s="210"/>
    </row>
    <row r="1172" spans="1:9" x14ac:dyDescent="0.25">
      <c r="A1172" s="205">
        <v>4</v>
      </c>
      <c r="B1172" s="206" t="s">
        <v>6012</v>
      </c>
      <c r="C1172" s="207">
        <v>67.760000000000005</v>
      </c>
      <c r="D1172" s="208">
        <v>10</v>
      </c>
      <c r="E1172" s="208">
        <f t="shared" si="19"/>
        <v>0.56000000000000005</v>
      </c>
      <c r="F1172" s="209">
        <v>0.56000000000000005</v>
      </c>
      <c r="G1172" s="208">
        <v>0.56000000000000005</v>
      </c>
      <c r="H1172" s="208">
        <v>0.56000000000000005</v>
      </c>
      <c r="I1172" s="210"/>
    </row>
    <row r="1173" spans="1:9" ht="30" x14ac:dyDescent="0.25">
      <c r="A1173" s="205">
        <v>5</v>
      </c>
      <c r="B1173" s="206" t="s">
        <v>6013</v>
      </c>
      <c r="C1173" s="211">
        <v>88.33</v>
      </c>
      <c r="D1173" s="208">
        <v>10</v>
      </c>
      <c r="E1173" s="208">
        <f t="shared" si="19"/>
        <v>0.74</v>
      </c>
      <c r="F1173" s="209">
        <v>0.74</v>
      </c>
      <c r="G1173" s="208">
        <v>0.74</v>
      </c>
      <c r="H1173" s="208">
        <v>0.74</v>
      </c>
      <c r="I1173" s="210"/>
    </row>
    <row r="1174" spans="1:9" x14ac:dyDescent="0.25">
      <c r="A1174" s="205">
        <v>6</v>
      </c>
      <c r="B1174" s="206" t="s">
        <v>6014</v>
      </c>
      <c r="C1174" s="211">
        <v>33.879999999999995</v>
      </c>
      <c r="D1174" s="208">
        <v>10</v>
      </c>
      <c r="E1174" s="208">
        <f t="shared" si="19"/>
        <v>0.28000000000000003</v>
      </c>
      <c r="F1174" s="209">
        <v>0.28000000000000003</v>
      </c>
      <c r="G1174" s="208">
        <v>0.28000000000000003</v>
      </c>
      <c r="H1174" s="208">
        <v>0.28000000000000003</v>
      </c>
      <c r="I1174" s="210"/>
    </row>
    <row r="1175" spans="1:9" ht="30" x14ac:dyDescent="0.25">
      <c r="A1175" s="205">
        <v>7</v>
      </c>
      <c r="B1175" s="206" t="s">
        <v>6015</v>
      </c>
      <c r="C1175" s="207">
        <v>227.06</v>
      </c>
      <c r="D1175" s="208">
        <v>10</v>
      </c>
      <c r="E1175" s="208">
        <f>ROUND(C1175/10/12,2)</f>
        <v>1.89</v>
      </c>
      <c r="F1175" s="209">
        <v>1.89</v>
      </c>
      <c r="G1175" s="208">
        <v>1.89</v>
      </c>
      <c r="H1175" s="208">
        <v>1.89</v>
      </c>
      <c r="I1175" s="210"/>
    </row>
    <row r="1176" spans="1:9" x14ac:dyDescent="0.25">
      <c r="A1176" s="205">
        <v>8</v>
      </c>
      <c r="B1176" s="206" t="s">
        <v>6016</v>
      </c>
      <c r="C1176" s="207">
        <v>94.74</v>
      </c>
      <c r="D1176" s="208">
        <v>10</v>
      </c>
      <c r="E1176" s="208">
        <f>ROUND(C1176/10/12,2)</f>
        <v>0.79</v>
      </c>
      <c r="F1176" s="209">
        <v>0.79</v>
      </c>
      <c r="G1176" s="208">
        <v>0.79</v>
      </c>
      <c r="H1176" s="208">
        <v>0.79</v>
      </c>
      <c r="I1176" s="210"/>
    </row>
    <row r="1177" spans="1:9" ht="30" x14ac:dyDescent="0.25">
      <c r="A1177" s="205">
        <v>9</v>
      </c>
      <c r="B1177" s="206" t="s">
        <v>6017</v>
      </c>
      <c r="C1177" s="207">
        <v>101.34</v>
      </c>
      <c r="D1177" s="208">
        <v>10</v>
      </c>
      <c r="E1177" s="208">
        <f>ROUND(C1177/10/12,2)</f>
        <v>0.84</v>
      </c>
      <c r="F1177" s="209">
        <v>0.84</v>
      </c>
      <c r="G1177" s="208">
        <v>0.84</v>
      </c>
      <c r="H1177" s="208">
        <v>0.84</v>
      </c>
      <c r="I1177" s="210"/>
    </row>
    <row r="1178" spans="1:9" ht="30" x14ac:dyDescent="0.25">
      <c r="A1178" s="205">
        <v>10</v>
      </c>
      <c r="B1178" s="206" t="s">
        <v>6018</v>
      </c>
      <c r="C1178" s="207">
        <f>444+22.26</f>
        <v>466.26</v>
      </c>
      <c r="D1178" s="208">
        <v>10</v>
      </c>
      <c r="E1178" s="208">
        <f t="shared" si="19"/>
        <v>3.89</v>
      </c>
      <c r="F1178" s="209">
        <v>3.89</v>
      </c>
      <c r="G1178" s="208">
        <v>3.89</v>
      </c>
      <c r="H1178" s="208">
        <v>3.89</v>
      </c>
      <c r="I1178" s="210"/>
    </row>
    <row r="1179" spans="1:9" ht="45" x14ac:dyDescent="0.25">
      <c r="A1179" s="205">
        <v>11</v>
      </c>
      <c r="B1179" s="206" t="s">
        <v>6019</v>
      </c>
      <c r="C1179" s="207">
        <v>339.8</v>
      </c>
      <c r="D1179" s="208">
        <v>10</v>
      </c>
      <c r="E1179" s="208">
        <f t="shared" si="19"/>
        <v>2.83</v>
      </c>
      <c r="F1179" s="209">
        <v>2.83</v>
      </c>
      <c r="G1179" s="208">
        <v>2.83</v>
      </c>
      <c r="H1179" s="208">
        <v>2.83</v>
      </c>
      <c r="I1179" s="210"/>
    </row>
    <row r="1180" spans="1:9" x14ac:dyDescent="0.25">
      <c r="A1180" s="205">
        <v>12</v>
      </c>
      <c r="B1180" s="206" t="s">
        <v>6020</v>
      </c>
      <c r="C1180" s="207">
        <v>69.260000000000005</v>
      </c>
      <c r="D1180" s="208">
        <v>10</v>
      </c>
      <c r="E1180" s="208">
        <f t="shared" si="19"/>
        <v>0.57999999999999996</v>
      </c>
      <c r="F1180" s="209">
        <v>0.57999999999999996</v>
      </c>
      <c r="G1180" s="208">
        <v>0.57999999999999996</v>
      </c>
      <c r="H1180" s="208">
        <v>0.57999999999999996</v>
      </c>
      <c r="I1180" s="210"/>
    </row>
    <row r="1181" spans="1:9" x14ac:dyDescent="0.25">
      <c r="A1181" s="199">
        <v>13</v>
      </c>
      <c r="B1181" s="212" t="s">
        <v>6021</v>
      </c>
      <c r="C1181" s="207">
        <v>500</v>
      </c>
      <c r="D1181" s="208">
        <v>10</v>
      </c>
      <c r="E1181" s="208">
        <f>ROUND(C1181/10/12,2)</f>
        <v>4.17</v>
      </c>
      <c r="F1181" s="209">
        <v>4.17</v>
      </c>
      <c r="G1181" s="208">
        <v>4.17</v>
      </c>
      <c r="H1181" s="208">
        <v>4.17</v>
      </c>
      <c r="I1181" s="210"/>
    </row>
    <row r="1182" spans="1:9" x14ac:dyDescent="0.25">
      <c r="A1182" s="205">
        <v>14</v>
      </c>
      <c r="B1182" s="212" t="s">
        <v>6022</v>
      </c>
      <c r="C1182" s="211">
        <v>156.09</v>
      </c>
      <c r="D1182" s="208">
        <v>10</v>
      </c>
      <c r="E1182" s="208">
        <f t="shared" si="19"/>
        <v>1.3</v>
      </c>
      <c r="F1182" s="209">
        <v>1.3</v>
      </c>
      <c r="G1182" s="208">
        <v>1.3</v>
      </c>
      <c r="H1182" s="208">
        <v>1.3</v>
      </c>
      <c r="I1182" s="210"/>
    </row>
    <row r="1183" spans="1:9" x14ac:dyDescent="0.25">
      <c r="A1183" s="205">
        <v>15</v>
      </c>
      <c r="B1183" s="212" t="s">
        <v>6023</v>
      </c>
      <c r="C1183" s="207">
        <v>290.39999999999998</v>
      </c>
      <c r="D1183" s="208">
        <v>10</v>
      </c>
      <c r="E1183" s="208">
        <f t="shared" ref="E1183:E1188" si="20">ROUND(C1183/12/10,2)</f>
        <v>2.42</v>
      </c>
      <c r="F1183" s="209">
        <v>2.42</v>
      </c>
      <c r="G1183" s="208">
        <v>2.42</v>
      </c>
      <c r="H1183" s="208">
        <v>2.42</v>
      </c>
      <c r="I1183" s="210"/>
    </row>
    <row r="1184" spans="1:9" x14ac:dyDescent="0.25">
      <c r="A1184" s="205">
        <v>16</v>
      </c>
      <c r="B1184" s="212" t="s">
        <v>6024</v>
      </c>
      <c r="C1184" s="207">
        <v>272.25</v>
      </c>
      <c r="D1184" s="208">
        <v>10</v>
      </c>
      <c r="E1184" s="208">
        <f t="shared" si="20"/>
        <v>2.27</v>
      </c>
      <c r="F1184" s="209">
        <v>2.27</v>
      </c>
      <c r="G1184" s="208">
        <v>2.27</v>
      </c>
      <c r="H1184" s="208">
        <v>2.27</v>
      </c>
      <c r="I1184" s="210"/>
    </row>
    <row r="1185" spans="1:9" x14ac:dyDescent="0.25">
      <c r="A1185" s="205">
        <v>17</v>
      </c>
      <c r="B1185" s="212" t="s">
        <v>6025</v>
      </c>
      <c r="C1185" s="207">
        <v>365.78</v>
      </c>
      <c r="D1185" s="208">
        <v>10</v>
      </c>
      <c r="E1185" s="208">
        <f t="shared" si="20"/>
        <v>3.05</v>
      </c>
      <c r="F1185" s="209">
        <v>3.05</v>
      </c>
      <c r="G1185" s="208">
        <v>3.05</v>
      </c>
      <c r="H1185" s="208">
        <v>3.05</v>
      </c>
      <c r="I1185" s="210"/>
    </row>
    <row r="1186" spans="1:9" ht="30" x14ac:dyDescent="0.25">
      <c r="A1186" s="205">
        <v>18</v>
      </c>
      <c r="B1186" s="212" t="s">
        <v>6026</v>
      </c>
      <c r="C1186" s="163">
        <v>444.98</v>
      </c>
      <c r="D1186" s="208">
        <v>10</v>
      </c>
      <c r="E1186" s="208">
        <f t="shared" si="20"/>
        <v>3.71</v>
      </c>
      <c r="F1186" s="209">
        <v>3.71</v>
      </c>
      <c r="G1186" s="208">
        <v>3.71</v>
      </c>
      <c r="H1186" s="208">
        <v>3.71</v>
      </c>
      <c r="I1186" s="210"/>
    </row>
    <row r="1187" spans="1:9" x14ac:dyDescent="0.25">
      <c r="A1187" s="205">
        <v>19</v>
      </c>
      <c r="B1187" s="212" t="s">
        <v>6027</v>
      </c>
      <c r="C1187" s="207">
        <v>155</v>
      </c>
      <c r="D1187" s="208">
        <v>10</v>
      </c>
      <c r="E1187" s="208">
        <f t="shared" si="20"/>
        <v>1.29</v>
      </c>
      <c r="F1187" s="209">
        <v>1.29</v>
      </c>
      <c r="G1187" s="208">
        <v>1.29</v>
      </c>
      <c r="H1187" s="208">
        <v>1.29</v>
      </c>
      <c r="I1187" s="210"/>
    </row>
    <row r="1188" spans="1:9" x14ac:dyDescent="0.25">
      <c r="A1188" s="205">
        <v>20</v>
      </c>
      <c r="B1188" s="212" t="s">
        <v>6028</v>
      </c>
      <c r="C1188" s="207">
        <v>232.43</v>
      </c>
      <c r="D1188" s="208">
        <v>10</v>
      </c>
      <c r="E1188" s="208">
        <f t="shared" si="20"/>
        <v>1.94</v>
      </c>
      <c r="F1188" s="209">
        <v>1.94</v>
      </c>
      <c r="G1188" s="208">
        <v>1.94</v>
      </c>
      <c r="H1188" s="208">
        <v>1.94</v>
      </c>
      <c r="I1188" s="210"/>
    </row>
    <row r="1189" spans="1:9" x14ac:dyDescent="0.25">
      <c r="A1189" s="205">
        <v>21</v>
      </c>
      <c r="B1189" s="213" t="s">
        <v>6029</v>
      </c>
      <c r="C1189" s="207">
        <v>3.38</v>
      </c>
      <c r="D1189" s="208">
        <v>3</v>
      </c>
      <c r="E1189" s="208">
        <f>ROUND(C1189/3/12,2)</f>
        <v>0.09</v>
      </c>
      <c r="F1189" s="209">
        <v>0.09</v>
      </c>
      <c r="G1189" s="208">
        <v>0.09</v>
      </c>
      <c r="H1189" s="208">
        <v>0.09</v>
      </c>
      <c r="I1189" s="210"/>
    </row>
    <row r="1190" spans="1:9" x14ac:dyDescent="0.25">
      <c r="A1190" s="205">
        <v>22</v>
      </c>
      <c r="B1190" s="213" t="s">
        <v>6030</v>
      </c>
      <c r="C1190" s="207">
        <v>3.9</v>
      </c>
      <c r="D1190" s="208">
        <v>3</v>
      </c>
      <c r="E1190" s="208">
        <f t="shared" ref="E1190:E1191" si="21">ROUND(C1190/3/12,2)</f>
        <v>0.11</v>
      </c>
      <c r="F1190" s="209">
        <v>0.11</v>
      </c>
      <c r="G1190" s="208">
        <v>0.11</v>
      </c>
      <c r="H1190" s="208">
        <v>0.11</v>
      </c>
      <c r="I1190" s="210"/>
    </row>
    <row r="1191" spans="1:9" x14ac:dyDescent="0.25">
      <c r="A1191" s="205">
        <v>23</v>
      </c>
      <c r="B1191" s="213" t="s">
        <v>6031</v>
      </c>
      <c r="C1191" s="207">
        <v>6.03</v>
      </c>
      <c r="D1191" s="208">
        <v>3</v>
      </c>
      <c r="E1191" s="208">
        <f t="shared" si="21"/>
        <v>0.17</v>
      </c>
      <c r="F1191" s="209">
        <v>0.17</v>
      </c>
      <c r="G1191" s="208">
        <v>0.17</v>
      </c>
      <c r="H1191" s="208">
        <v>0.17</v>
      </c>
      <c r="I1191" s="210"/>
    </row>
    <row r="1192" spans="1:9" x14ac:dyDescent="0.25">
      <c r="A1192" s="205">
        <v>24</v>
      </c>
      <c r="B1192" s="213" t="s">
        <v>6032</v>
      </c>
      <c r="C1192" s="207">
        <v>19.87</v>
      </c>
      <c r="D1192" s="208">
        <v>3</v>
      </c>
      <c r="E1192" s="208">
        <f>ROUND(C1192/3/12,2)</f>
        <v>0.55000000000000004</v>
      </c>
      <c r="F1192" s="209">
        <v>0.55000000000000004</v>
      </c>
      <c r="G1192" s="208">
        <v>0.55000000000000004</v>
      </c>
      <c r="H1192" s="208">
        <v>0.55000000000000004</v>
      </c>
      <c r="I1192" s="210"/>
    </row>
    <row r="1193" spans="1:9" ht="30" x14ac:dyDescent="0.25">
      <c r="A1193" s="199">
        <v>25</v>
      </c>
      <c r="B1193" s="213" t="s">
        <v>6033</v>
      </c>
      <c r="C1193" s="207">
        <v>14.25</v>
      </c>
      <c r="D1193" s="208">
        <v>3</v>
      </c>
      <c r="E1193" s="208">
        <f>ROUND(C1193/3/12,2)</f>
        <v>0.4</v>
      </c>
      <c r="F1193" s="209">
        <v>0.4</v>
      </c>
      <c r="G1193" s="208">
        <v>0.4</v>
      </c>
      <c r="H1193" s="208">
        <v>0.4</v>
      </c>
      <c r="I1193" s="210"/>
    </row>
    <row r="1194" spans="1:9" x14ac:dyDescent="0.25">
      <c r="A1194" s="205">
        <v>26</v>
      </c>
      <c r="B1194" s="213" t="s">
        <v>6034</v>
      </c>
      <c r="C1194" s="207">
        <v>3.33</v>
      </c>
      <c r="D1194" s="208">
        <v>3</v>
      </c>
      <c r="E1194" s="208">
        <f t="shared" ref="E1194:E1195" si="22">ROUND(C1194/3/12,2)</f>
        <v>0.09</v>
      </c>
      <c r="F1194" s="209">
        <v>0.09</v>
      </c>
      <c r="G1194" s="208">
        <v>0.09</v>
      </c>
      <c r="H1194" s="208">
        <v>0.09</v>
      </c>
      <c r="I1194" s="210"/>
    </row>
    <row r="1195" spans="1:9" x14ac:dyDescent="0.25">
      <c r="A1195" s="205">
        <v>27</v>
      </c>
      <c r="B1195" s="213" t="s">
        <v>6035</v>
      </c>
      <c r="C1195" s="207">
        <v>2.95</v>
      </c>
      <c r="D1195" s="208">
        <v>3</v>
      </c>
      <c r="E1195" s="208">
        <f t="shared" si="22"/>
        <v>0.08</v>
      </c>
      <c r="F1195" s="209">
        <v>0.08</v>
      </c>
      <c r="G1195" s="208">
        <v>0.08</v>
      </c>
      <c r="H1195" s="208">
        <v>0.08</v>
      </c>
      <c r="I1195" s="210"/>
    </row>
    <row r="1196" spans="1:9" x14ac:dyDescent="0.25">
      <c r="A1196" s="205">
        <v>28</v>
      </c>
      <c r="B1196" s="213" t="s">
        <v>6036</v>
      </c>
      <c r="C1196" s="207">
        <v>2.2400000000000002</v>
      </c>
      <c r="D1196" s="208">
        <v>3</v>
      </c>
      <c r="E1196" s="208">
        <f>ROUND(C1196/3/12,2)</f>
        <v>0.06</v>
      </c>
      <c r="F1196" s="209">
        <v>0.06</v>
      </c>
      <c r="G1196" s="208">
        <v>0.06</v>
      </c>
      <c r="H1196" s="208">
        <v>0.06</v>
      </c>
      <c r="I1196" s="210"/>
    </row>
    <row r="1197" spans="1:9" x14ac:dyDescent="0.25">
      <c r="A1197" s="205">
        <v>29</v>
      </c>
      <c r="B1197" s="214" t="s">
        <v>6037</v>
      </c>
      <c r="C1197" s="207">
        <v>70.42</v>
      </c>
      <c r="D1197" s="208">
        <v>5</v>
      </c>
      <c r="E1197" s="208">
        <f>ROUND(C1197/5/12,2)</f>
        <v>1.17</v>
      </c>
      <c r="F1197" s="209">
        <v>1.17</v>
      </c>
      <c r="G1197" s="208">
        <v>1.17</v>
      </c>
      <c r="H1197" s="208">
        <v>1.17</v>
      </c>
      <c r="I1197" s="210"/>
    </row>
    <row r="1198" spans="1:9" ht="30" x14ac:dyDescent="0.25">
      <c r="A1198" s="205">
        <v>30</v>
      </c>
      <c r="B1198" s="214" t="s">
        <v>6038</v>
      </c>
      <c r="C1198" s="207">
        <v>25</v>
      </c>
      <c r="D1198" s="208">
        <v>5</v>
      </c>
      <c r="E1198" s="208">
        <f>ROUND(C1198/5/12,2)</f>
        <v>0.42</v>
      </c>
      <c r="F1198" s="209">
        <v>0.42</v>
      </c>
      <c r="G1198" s="208">
        <v>0.42</v>
      </c>
      <c r="H1198" s="208">
        <v>0.42</v>
      </c>
      <c r="I1198" s="210"/>
    </row>
    <row r="1199" spans="1:9" x14ac:dyDescent="0.25">
      <c r="A1199" s="205">
        <v>31</v>
      </c>
      <c r="B1199" s="214" t="s">
        <v>6039</v>
      </c>
      <c r="C1199" s="207">
        <v>10.84</v>
      </c>
      <c r="D1199" s="208">
        <v>3</v>
      </c>
      <c r="E1199" s="208">
        <f>ROUND(C1199/3/12,2)</f>
        <v>0.3</v>
      </c>
      <c r="F1199" s="209">
        <v>0.3</v>
      </c>
      <c r="G1199" s="208">
        <v>0.3</v>
      </c>
      <c r="H1199" s="208">
        <v>0.3</v>
      </c>
      <c r="I1199" s="210"/>
    </row>
    <row r="1200" spans="1:9" x14ac:dyDescent="0.25">
      <c r="A1200" s="205">
        <v>32</v>
      </c>
      <c r="B1200" s="214" t="s">
        <v>6040</v>
      </c>
      <c r="C1200" s="207">
        <v>30</v>
      </c>
      <c r="D1200" s="208">
        <v>5</v>
      </c>
      <c r="E1200" s="208">
        <f>ROUND(C1200/5/12,2)</f>
        <v>0.5</v>
      </c>
      <c r="F1200" s="209">
        <v>0.5</v>
      </c>
      <c r="G1200" s="208">
        <v>0.5</v>
      </c>
      <c r="H1200" s="208">
        <v>0.5</v>
      </c>
      <c r="I1200" s="210"/>
    </row>
    <row r="1201" spans="1:9" ht="15.75" thickBot="1" x14ac:dyDescent="0.3">
      <c r="A1201" s="205">
        <v>33</v>
      </c>
      <c r="B1201" s="215" t="s">
        <v>6041</v>
      </c>
      <c r="C1201" s="216">
        <v>0.55000000000000004</v>
      </c>
      <c r="D1201" s="217">
        <v>5</v>
      </c>
      <c r="E1201" s="217">
        <f>ROUND(C1201/12/5,2)</f>
        <v>0.01</v>
      </c>
      <c r="F1201" s="218">
        <v>0.01</v>
      </c>
      <c r="G1201" s="217">
        <v>0.01</v>
      </c>
      <c r="H1201" s="217">
        <v>0.01</v>
      </c>
      <c r="I1201" s="219"/>
    </row>
    <row r="1202" spans="1:9" ht="29.25" thickBot="1" x14ac:dyDescent="0.3">
      <c r="A1202" s="220"/>
      <c r="B1202" s="221" t="s">
        <v>6042</v>
      </c>
      <c r="C1202" s="222">
        <f>SUM(C1169:C1201)</f>
        <v>4588.6600000000008</v>
      </c>
      <c r="D1202" s="223"/>
      <c r="E1202" s="223">
        <f>SUM(E1169:E1201)</f>
        <v>40.590000000000003</v>
      </c>
      <c r="F1202" s="223">
        <f>SUM(F1169:F1201)</f>
        <v>40.590000000000003</v>
      </c>
      <c r="G1202" s="223">
        <f>SUM(G1169:G1201)</f>
        <v>40.590000000000003</v>
      </c>
      <c r="H1202" s="223">
        <f>SUM(H1169:H1201)</f>
        <v>40.590000000000003</v>
      </c>
      <c r="I1202" s="224"/>
    </row>
    <row r="1203" spans="1:9" ht="15.75" thickBot="1" x14ac:dyDescent="0.3">
      <c r="A1203" s="225"/>
      <c r="B1203" s="226" t="s">
        <v>6043</v>
      </c>
      <c r="C1203" s="227"/>
      <c r="D1203" s="228"/>
      <c r="E1203" s="228"/>
      <c r="F1203" s="228"/>
      <c r="G1203" s="228"/>
      <c r="H1203" s="228"/>
      <c r="I1203" s="229"/>
    </row>
    <row r="1204" spans="1:9" ht="60" x14ac:dyDescent="0.25">
      <c r="A1204" s="199">
        <v>34</v>
      </c>
      <c r="B1204" s="230" t="s">
        <v>6044</v>
      </c>
      <c r="C1204" s="231">
        <v>5.99</v>
      </c>
      <c r="D1204" s="232">
        <v>1</v>
      </c>
      <c r="E1204" s="232">
        <f>ROUND(C1204/12,2)</f>
        <v>0.5</v>
      </c>
      <c r="F1204" s="203">
        <v>0.5</v>
      </c>
      <c r="G1204" s="202">
        <v>0.5</v>
      </c>
      <c r="H1204" s="202">
        <v>0.5</v>
      </c>
      <c r="I1204" s="204"/>
    </row>
    <row r="1205" spans="1:9" ht="75" x14ac:dyDescent="0.25">
      <c r="A1205" s="205">
        <v>35</v>
      </c>
      <c r="B1205" s="233" t="s">
        <v>6045</v>
      </c>
      <c r="C1205" s="234">
        <v>0.84</v>
      </c>
      <c r="D1205" s="235">
        <v>1</v>
      </c>
      <c r="E1205" s="235">
        <f t="shared" ref="E1205:E1224" si="23">ROUND(C1205/12,2)</f>
        <v>7.0000000000000007E-2</v>
      </c>
      <c r="F1205" s="203">
        <v>7.0000000000000007E-2</v>
      </c>
      <c r="G1205" s="202">
        <v>7.0000000000000007E-2</v>
      </c>
      <c r="H1205" s="202">
        <v>7.0000000000000007E-2</v>
      </c>
      <c r="I1205" s="204"/>
    </row>
    <row r="1206" spans="1:9" ht="45" x14ac:dyDescent="0.25">
      <c r="A1206" s="205">
        <f t="shared" ref="A1206:A1220" si="24">A1205+1</f>
        <v>36</v>
      </c>
      <c r="B1206" s="233" t="s">
        <v>6046</v>
      </c>
      <c r="C1206" s="234">
        <v>3.96</v>
      </c>
      <c r="D1206" s="235">
        <v>1</v>
      </c>
      <c r="E1206" s="235">
        <f t="shared" si="23"/>
        <v>0.33</v>
      </c>
      <c r="F1206" s="203">
        <v>0.33</v>
      </c>
      <c r="G1206" s="202">
        <v>0.33</v>
      </c>
      <c r="H1206" s="202">
        <v>0.33</v>
      </c>
      <c r="I1206" s="204"/>
    </row>
    <row r="1207" spans="1:9" ht="45" x14ac:dyDescent="0.25">
      <c r="A1207" s="199">
        <v>37</v>
      </c>
      <c r="B1207" s="233" t="s">
        <v>6047</v>
      </c>
      <c r="C1207" s="234">
        <v>4.24</v>
      </c>
      <c r="D1207" s="235">
        <v>1</v>
      </c>
      <c r="E1207" s="235">
        <f t="shared" si="23"/>
        <v>0.35</v>
      </c>
      <c r="F1207" s="203">
        <v>0.35</v>
      </c>
      <c r="G1207" s="202">
        <v>0.35</v>
      </c>
      <c r="H1207" s="202">
        <v>0.35</v>
      </c>
      <c r="I1207" s="204"/>
    </row>
    <row r="1208" spans="1:9" ht="45" x14ac:dyDescent="0.25">
      <c r="A1208" s="205">
        <v>38</v>
      </c>
      <c r="B1208" s="233" t="s">
        <v>6048</v>
      </c>
      <c r="C1208" s="234">
        <v>4.3</v>
      </c>
      <c r="D1208" s="235">
        <v>1</v>
      </c>
      <c r="E1208" s="235">
        <f t="shared" si="23"/>
        <v>0.36</v>
      </c>
      <c r="F1208" s="203">
        <v>0.36</v>
      </c>
      <c r="G1208" s="202">
        <v>0.36</v>
      </c>
      <c r="H1208" s="202">
        <v>0.36</v>
      </c>
      <c r="I1208" s="204"/>
    </row>
    <row r="1209" spans="1:9" ht="75" x14ac:dyDescent="0.25">
      <c r="A1209" s="205">
        <v>39</v>
      </c>
      <c r="B1209" s="233" t="s">
        <v>6049</v>
      </c>
      <c r="C1209" s="234">
        <v>41.57</v>
      </c>
      <c r="D1209" s="235">
        <v>1</v>
      </c>
      <c r="E1209" s="235">
        <f t="shared" si="23"/>
        <v>3.46</v>
      </c>
      <c r="F1209" s="203">
        <v>3.46</v>
      </c>
      <c r="G1209" s="202">
        <v>3.46</v>
      </c>
      <c r="H1209" s="202">
        <v>3.46</v>
      </c>
      <c r="I1209" s="204"/>
    </row>
    <row r="1210" spans="1:9" ht="105" x14ac:dyDescent="0.25">
      <c r="A1210" s="199">
        <v>40</v>
      </c>
      <c r="B1210" s="233" t="s">
        <v>6050</v>
      </c>
      <c r="C1210" s="234">
        <v>4.3</v>
      </c>
      <c r="D1210" s="235">
        <v>1</v>
      </c>
      <c r="E1210" s="235">
        <f t="shared" si="23"/>
        <v>0.36</v>
      </c>
      <c r="F1210" s="203">
        <v>0.36</v>
      </c>
      <c r="G1210" s="202">
        <v>0.36</v>
      </c>
      <c r="H1210" s="202">
        <v>0.36</v>
      </c>
      <c r="I1210" s="204"/>
    </row>
    <row r="1211" spans="1:9" ht="90" x14ac:dyDescent="0.25">
      <c r="A1211" s="199">
        <v>41</v>
      </c>
      <c r="B1211" s="233" t="s">
        <v>6051</v>
      </c>
      <c r="C1211" s="234">
        <v>0.76</v>
      </c>
      <c r="D1211" s="235">
        <v>1</v>
      </c>
      <c r="E1211" s="235">
        <f t="shared" si="23"/>
        <v>0.06</v>
      </c>
      <c r="F1211" s="203">
        <v>0.06</v>
      </c>
      <c r="G1211" s="202">
        <v>0.06</v>
      </c>
      <c r="H1211" s="202">
        <v>0.06</v>
      </c>
      <c r="I1211" s="204"/>
    </row>
    <row r="1212" spans="1:9" ht="120" x14ac:dyDescent="0.25">
      <c r="A1212" s="205">
        <v>42</v>
      </c>
      <c r="B1212" s="233" t="s">
        <v>6052</v>
      </c>
      <c r="C1212" s="234">
        <v>1.1000000000000001</v>
      </c>
      <c r="D1212" s="235">
        <v>1</v>
      </c>
      <c r="E1212" s="235">
        <f t="shared" si="23"/>
        <v>0.09</v>
      </c>
      <c r="F1212" s="203">
        <v>0.09</v>
      </c>
      <c r="G1212" s="202">
        <v>0.09</v>
      </c>
      <c r="H1212" s="202">
        <v>0.09</v>
      </c>
      <c r="I1212" s="204"/>
    </row>
    <row r="1213" spans="1:9" ht="45" x14ac:dyDescent="0.25">
      <c r="A1213" s="205">
        <f t="shared" si="24"/>
        <v>43</v>
      </c>
      <c r="B1213" s="233" t="s">
        <v>6053</v>
      </c>
      <c r="C1213" s="234">
        <v>4</v>
      </c>
      <c r="D1213" s="235">
        <v>1</v>
      </c>
      <c r="E1213" s="235">
        <f t="shared" si="23"/>
        <v>0.33</v>
      </c>
      <c r="F1213" s="203">
        <v>0.33</v>
      </c>
      <c r="G1213" s="202">
        <v>0.33</v>
      </c>
      <c r="H1213" s="202">
        <v>0.33</v>
      </c>
      <c r="I1213" s="204"/>
    </row>
    <row r="1214" spans="1:9" ht="60" x14ac:dyDescent="0.25">
      <c r="A1214" s="199">
        <v>44</v>
      </c>
      <c r="B1214" s="233" t="s">
        <v>6054</v>
      </c>
      <c r="C1214" s="234">
        <v>2.36</v>
      </c>
      <c r="D1214" s="235">
        <v>1</v>
      </c>
      <c r="E1214" s="235">
        <f t="shared" si="23"/>
        <v>0.2</v>
      </c>
      <c r="F1214" s="203">
        <v>0.2</v>
      </c>
      <c r="G1214" s="202">
        <v>0.2</v>
      </c>
      <c r="H1214" s="202">
        <v>0.2</v>
      </c>
      <c r="I1214" s="204"/>
    </row>
    <row r="1215" spans="1:9" ht="120" x14ac:dyDescent="0.25">
      <c r="A1215" s="205">
        <v>45</v>
      </c>
      <c r="B1215" s="233" t="s">
        <v>6055</v>
      </c>
      <c r="C1215" s="234">
        <v>0.41</v>
      </c>
      <c r="D1215" s="235">
        <v>1</v>
      </c>
      <c r="E1215" s="235">
        <f t="shared" si="23"/>
        <v>0.03</v>
      </c>
      <c r="F1215" s="203">
        <v>0.03</v>
      </c>
      <c r="G1215" s="202">
        <v>0.03</v>
      </c>
      <c r="H1215" s="202">
        <v>0.03</v>
      </c>
      <c r="I1215" s="204"/>
    </row>
    <row r="1216" spans="1:9" ht="45" x14ac:dyDescent="0.25">
      <c r="A1216" s="205">
        <v>46</v>
      </c>
      <c r="B1216" s="233" t="s">
        <v>6056</v>
      </c>
      <c r="C1216" s="234">
        <v>6.38</v>
      </c>
      <c r="D1216" s="235">
        <v>1</v>
      </c>
      <c r="E1216" s="235">
        <f t="shared" si="23"/>
        <v>0.53</v>
      </c>
      <c r="F1216" s="203">
        <v>0.53</v>
      </c>
      <c r="G1216" s="202">
        <v>0.53</v>
      </c>
      <c r="H1216" s="202">
        <v>0.53</v>
      </c>
      <c r="I1216" s="204"/>
    </row>
    <row r="1217" spans="1:9" ht="90" x14ac:dyDescent="0.25">
      <c r="A1217" s="199">
        <v>47</v>
      </c>
      <c r="B1217" s="233" t="s">
        <v>6057</v>
      </c>
      <c r="C1217" s="234">
        <v>0.73</v>
      </c>
      <c r="D1217" s="235">
        <v>1</v>
      </c>
      <c r="E1217" s="235">
        <f t="shared" si="23"/>
        <v>0.06</v>
      </c>
      <c r="F1217" s="203">
        <v>0.06</v>
      </c>
      <c r="G1217" s="202">
        <v>0.06</v>
      </c>
      <c r="H1217" s="202">
        <v>0.06</v>
      </c>
      <c r="I1217" s="204"/>
    </row>
    <row r="1218" spans="1:9" ht="45" x14ac:dyDescent="0.25">
      <c r="A1218" s="199">
        <v>48</v>
      </c>
      <c r="B1218" s="233" t="s">
        <v>6058</v>
      </c>
      <c r="C1218" s="234">
        <v>3.57</v>
      </c>
      <c r="D1218" s="235">
        <v>1</v>
      </c>
      <c r="E1218" s="235">
        <f t="shared" si="23"/>
        <v>0.3</v>
      </c>
      <c r="F1218" s="203">
        <v>0.3</v>
      </c>
      <c r="G1218" s="202">
        <v>0.3</v>
      </c>
      <c r="H1218" s="202">
        <v>0.3</v>
      </c>
      <c r="I1218" s="204"/>
    </row>
    <row r="1219" spans="1:9" ht="60" x14ac:dyDescent="0.25">
      <c r="A1219" s="205">
        <v>49</v>
      </c>
      <c r="B1219" s="233" t="s">
        <v>6059</v>
      </c>
      <c r="C1219" s="234">
        <v>9.5299999999999994</v>
      </c>
      <c r="D1219" s="235">
        <v>1</v>
      </c>
      <c r="E1219" s="235">
        <f t="shared" si="23"/>
        <v>0.79</v>
      </c>
      <c r="F1219" s="203">
        <v>0.79</v>
      </c>
      <c r="G1219" s="202">
        <v>0.79</v>
      </c>
      <c r="H1219" s="202">
        <v>0.79</v>
      </c>
      <c r="I1219" s="204"/>
    </row>
    <row r="1220" spans="1:9" ht="45" x14ac:dyDescent="0.25">
      <c r="A1220" s="205">
        <f t="shared" si="24"/>
        <v>50</v>
      </c>
      <c r="B1220" s="233" t="s">
        <v>6060</v>
      </c>
      <c r="C1220" s="234">
        <v>3.66</v>
      </c>
      <c r="D1220" s="235">
        <v>1</v>
      </c>
      <c r="E1220" s="235">
        <f t="shared" si="23"/>
        <v>0.31</v>
      </c>
      <c r="F1220" s="203">
        <v>0.31</v>
      </c>
      <c r="G1220" s="202">
        <v>0.31</v>
      </c>
      <c r="H1220" s="202">
        <v>0.31</v>
      </c>
      <c r="I1220" s="204"/>
    </row>
    <row r="1221" spans="1:9" ht="45" x14ac:dyDescent="0.25">
      <c r="A1221" s="199">
        <v>51</v>
      </c>
      <c r="B1221" s="233" t="s">
        <v>6061</v>
      </c>
      <c r="C1221" s="234">
        <v>5.3</v>
      </c>
      <c r="D1221" s="235">
        <v>1</v>
      </c>
      <c r="E1221" s="235">
        <f t="shared" si="23"/>
        <v>0.44</v>
      </c>
      <c r="F1221" s="203">
        <v>0.44</v>
      </c>
      <c r="G1221" s="202">
        <v>0.44</v>
      </c>
      <c r="H1221" s="202">
        <v>0.44</v>
      </c>
      <c r="I1221" s="204"/>
    </row>
    <row r="1222" spans="1:9" ht="45" x14ac:dyDescent="0.25">
      <c r="A1222" s="205">
        <v>52</v>
      </c>
      <c r="B1222" s="233" t="s">
        <v>6062</v>
      </c>
      <c r="C1222" s="234">
        <v>1.4319999999999999</v>
      </c>
      <c r="D1222" s="235">
        <v>1</v>
      </c>
      <c r="E1222" s="235">
        <f>ROUND(C1222/12,2)</f>
        <v>0.12</v>
      </c>
      <c r="F1222" s="203">
        <v>0.12</v>
      </c>
      <c r="G1222" s="202">
        <v>0.12</v>
      </c>
      <c r="H1222" s="202">
        <v>0.12</v>
      </c>
      <c r="I1222" s="204"/>
    </row>
    <row r="1223" spans="1:9" ht="45" x14ac:dyDescent="0.25">
      <c r="A1223" s="205">
        <v>53</v>
      </c>
      <c r="B1223" s="233" t="s">
        <v>6063</v>
      </c>
      <c r="C1223" s="234">
        <v>0.23</v>
      </c>
      <c r="D1223" s="235">
        <v>1</v>
      </c>
      <c r="E1223" s="235">
        <f t="shared" si="23"/>
        <v>0.02</v>
      </c>
      <c r="F1223" s="203">
        <v>0.02</v>
      </c>
      <c r="G1223" s="202">
        <v>0.02</v>
      </c>
      <c r="H1223" s="202">
        <v>0.02</v>
      </c>
      <c r="I1223" s="204"/>
    </row>
    <row r="1224" spans="1:9" ht="75" x14ac:dyDescent="0.25">
      <c r="A1224" s="199">
        <v>54</v>
      </c>
      <c r="B1224" s="233" t="s">
        <v>6064</v>
      </c>
      <c r="C1224" s="234">
        <v>3.74</v>
      </c>
      <c r="D1224" s="235">
        <v>1</v>
      </c>
      <c r="E1224" s="235">
        <f t="shared" si="23"/>
        <v>0.31</v>
      </c>
      <c r="F1224" s="203">
        <v>0.31</v>
      </c>
      <c r="G1224" s="202">
        <v>0.31</v>
      </c>
      <c r="H1224" s="202">
        <v>0.31</v>
      </c>
      <c r="I1224" s="204"/>
    </row>
    <row r="1225" spans="1:9" ht="30" x14ac:dyDescent="0.25">
      <c r="A1225" s="199">
        <v>55</v>
      </c>
      <c r="B1225" s="233" t="s">
        <v>6065</v>
      </c>
      <c r="C1225" s="234">
        <f>(66.08/25*308.2001*12)*0.001</f>
        <v>9.7756140518400017</v>
      </c>
      <c r="D1225" s="235">
        <v>1</v>
      </c>
      <c r="E1225" s="235">
        <f>ROUND(C1225/12,2)</f>
        <v>0.81</v>
      </c>
      <c r="F1225" s="203">
        <v>0.81</v>
      </c>
      <c r="G1225" s="202">
        <v>0.81</v>
      </c>
      <c r="H1225" s="202">
        <v>0.81</v>
      </c>
      <c r="I1225" s="204"/>
    </row>
    <row r="1226" spans="1:9" ht="45" x14ac:dyDescent="0.25">
      <c r="A1226" s="205">
        <v>56</v>
      </c>
      <c r="B1226" s="233" t="s">
        <v>6066</v>
      </c>
      <c r="C1226" s="234">
        <v>1</v>
      </c>
      <c r="D1226" s="235">
        <v>1</v>
      </c>
      <c r="E1226" s="235">
        <f t="shared" ref="E1226:E1227" si="25">ROUND(C1226/12,2)</f>
        <v>0.08</v>
      </c>
      <c r="F1226" s="203">
        <v>0.08</v>
      </c>
      <c r="G1226" s="202">
        <v>0.08</v>
      </c>
      <c r="H1226" s="202">
        <v>0.08</v>
      </c>
      <c r="I1226" s="204"/>
    </row>
    <row r="1227" spans="1:9" x14ac:dyDescent="0.25">
      <c r="A1227" s="205">
        <f>A1226+1</f>
        <v>57</v>
      </c>
      <c r="B1227" s="233" t="s">
        <v>302</v>
      </c>
      <c r="C1227" s="235">
        <f>0.0655*2*308*12*0.2</f>
        <v>96.8352</v>
      </c>
      <c r="D1227" s="235">
        <v>1</v>
      </c>
      <c r="E1227" s="235">
        <f t="shared" si="25"/>
        <v>8.07</v>
      </c>
      <c r="F1227" s="203">
        <v>8.07</v>
      </c>
      <c r="G1227" s="202">
        <v>8.07</v>
      </c>
      <c r="H1227" s="202">
        <v>8.07</v>
      </c>
      <c r="I1227" s="204">
        <f>ROUND(H1227*8/100,2)</f>
        <v>0.65</v>
      </c>
    </row>
    <row r="1228" spans="1:9" x14ac:dyDescent="0.25">
      <c r="A1228" s="199">
        <v>58</v>
      </c>
      <c r="B1228" s="233" t="s">
        <v>6067</v>
      </c>
      <c r="C1228" s="234">
        <f>E1228*12</f>
        <v>140.04</v>
      </c>
      <c r="D1228" s="235">
        <v>1</v>
      </c>
      <c r="E1228" s="235">
        <f>ROUND((37.89/5000)*(5*308),2)</f>
        <v>11.67</v>
      </c>
      <c r="F1228" s="203">
        <v>11.67</v>
      </c>
      <c r="G1228" s="202">
        <v>11.67</v>
      </c>
      <c r="H1228" s="202">
        <v>11.67</v>
      </c>
      <c r="I1228" s="204">
        <f>ROUND(H1228*8/100,2)</f>
        <v>0.93</v>
      </c>
    </row>
    <row r="1229" spans="1:9" x14ac:dyDescent="0.25">
      <c r="A1229" s="205">
        <v>59</v>
      </c>
      <c r="B1229" s="214" t="s">
        <v>6068</v>
      </c>
      <c r="C1229" s="207">
        <v>5.04</v>
      </c>
      <c r="D1229" s="208">
        <v>1</v>
      </c>
      <c r="E1229" s="208">
        <f>ROUND(C1229/12,2)</f>
        <v>0.42</v>
      </c>
      <c r="F1229" s="203">
        <v>0.42</v>
      </c>
      <c r="G1229" s="202">
        <v>0.42</v>
      </c>
      <c r="H1229" s="202">
        <v>0.42</v>
      </c>
      <c r="I1229" s="204"/>
    </row>
    <row r="1230" spans="1:9" x14ac:dyDescent="0.25">
      <c r="A1230" s="205">
        <v>60</v>
      </c>
      <c r="B1230" s="214" t="s">
        <v>6069</v>
      </c>
      <c r="C1230" s="207">
        <f>E1230*12</f>
        <v>335.28000000000003</v>
      </c>
      <c r="D1230" s="208">
        <v>1</v>
      </c>
      <c r="E1230" s="208">
        <f>ROUND(9.07/50*308/2,2)</f>
        <v>27.94</v>
      </c>
      <c r="F1230" s="203">
        <v>27.94</v>
      </c>
      <c r="G1230" s="202">
        <v>27.94</v>
      </c>
      <c r="H1230" s="202">
        <v>27.94</v>
      </c>
      <c r="I1230" s="204"/>
    </row>
    <row r="1231" spans="1:9" ht="30.75" thickBot="1" x14ac:dyDescent="0.3">
      <c r="A1231" s="199">
        <v>61</v>
      </c>
      <c r="B1231" s="215" t="s">
        <v>6070</v>
      </c>
      <c r="C1231" s="216">
        <f>E1231*12</f>
        <v>280.20000000000005</v>
      </c>
      <c r="D1231" s="217">
        <v>1</v>
      </c>
      <c r="E1231" s="217">
        <f>ROUND(11.6/800*308*2+3.9/250*308*3,2)</f>
        <v>23.35</v>
      </c>
      <c r="F1231" s="203">
        <v>23.35</v>
      </c>
      <c r="G1231" s="202">
        <v>23.35</v>
      </c>
      <c r="H1231" s="202">
        <v>23.35</v>
      </c>
      <c r="I1231" s="204"/>
    </row>
    <row r="1232" spans="1:9" ht="29.25" thickBot="1" x14ac:dyDescent="0.3">
      <c r="A1232" s="220"/>
      <c r="B1232" s="221" t="s">
        <v>6071</v>
      </c>
      <c r="C1232" s="222">
        <f>SUM(C1204:C1231)+0.01</f>
        <v>976.58281405184005</v>
      </c>
      <c r="D1232" s="223"/>
      <c r="E1232" s="223">
        <f>SUM(E1204:E1231)</f>
        <v>81.360000000000014</v>
      </c>
      <c r="F1232" s="223">
        <f>SUM(F1204:F1231)</f>
        <v>81.360000000000014</v>
      </c>
      <c r="G1232" s="223">
        <f>SUM(G1204:G1231)</f>
        <v>81.360000000000014</v>
      </c>
      <c r="H1232" s="223">
        <f>SUM(H1204:H1231)</f>
        <v>81.360000000000014</v>
      </c>
      <c r="I1232" s="224">
        <f>SUM(I1204:I1231)</f>
        <v>1.58</v>
      </c>
    </row>
    <row r="1233" spans="1:9" ht="15.75" thickBot="1" x14ac:dyDescent="0.3">
      <c r="A1233" s="236"/>
      <c r="B1233" s="226" t="s">
        <v>6072</v>
      </c>
      <c r="C1233" s="237"/>
      <c r="D1233" s="238"/>
      <c r="E1233" s="238"/>
      <c r="F1233" s="238"/>
      <c r="G1233" s="238"/>
      <c r="H1233" s="238"/>
      <c r="I1233" s="224"/>
    </row>
    <row r="1234" spans="1:9" ht="45.75" thickBot="1" x14ac:dyDescent="0.3">
      <c r="A1234" s="239">
        <v>62</v>
      </c>
      <c r="B1234" s="240" t="s">
        <v>6073</v>
      </c>
      <c r="C1234" s="241">
        <f>E1234*12</f>
        <v>514.79999999999995</v>
      </c>
      <c r="D1234" s="242">
        <v>1</v>
      </c>
      <c r="E1234" s="242">
        <v>42.9</v>
      </c>
      <c r="F1234" s="203">
        <v>42.9</v>
      </c>
      <c r="G1234" s="202">
        <v>42.9</v>
      </c>
      <c r="H1234" s="202">
        <v>42.9</v>
      </c>
      <c r="I1234" s="204"/>
    </row>
    <row r="1235" spans="1:9" ht="29.25" thickBot="1" x14ac:dyDescent="0.3">
      <c r="A1235" s="220"/>
      <c r="B1235" s="221" t="s">
        <v>6074</v>
      </c>
      <c r="C1235" s="222">
        <f>C1234</f>
        <v>514.79999999999995</v>
      </c>
      <c r="D1235" s="223"/>
      <c r="E1235" s="223">
        <f>E1234</f>
        <v>42.9</v>
      </c>
      <c r="F1235" s="223">
        <f>F1234</f>
        <v>42.9</v>
      </c>
      <c r="G1235" s="223">
        <f>G1234</f>
        <v>42.9</v>
      </c>
      <c r="H1235" s="223">
        <f>H1234</f>
        <v>42.9</v>
      </c>
      <c r="I1235" s="224"/>
    </row>
    <row r="1236" spans="1:9" ht="15.75" thickBot="1" x14ac:dyDescent="0.3">
      <c r="A1236" s="225"/>
      <c r="B1236" s="226" t="s">
        <v>6075</v>
      </c>
      <c r="C1236" s="227"/>
      <c r="D1236" s="228"/>
      <c r="E1236" s="228"/>
      <c r="F1236" s="228"/>
      <c r="G1236" s="243"/>
      <c r="H1236" s="243"/>
      <c r="I1236" s="229"/>
    </row>
    <row r="1237" spans="1:9" x14ac:dyDescent="0.25">
      <c r="A1237" s="244">
        <v>63</v>
      </c>
      <c r="B1237" s="245" t="s">
        <v>6076</v>
      </c>
      <c r="C1237" s="246">
        <f>E1237*12</f>
        <v>16752.12</v>
      </c>
      <c r="D1237" s="247"/>
      <c r="E1237" s="248">
        <f>ROUND(1125*1.2409,2)</f>
        <v>1396.01</v>
      </c>
      <c r="F1237" s="249">
        <f>ROUND(1350*1.2409,2)</f>
        <v>1675.22</v>
      </c>
      <c r="G1237" s="250">
        <f>ROUND(1485*1.2409,2)</f>
        <v>1842.74</v>
      </c>
      <c r="H1237" s="250">
        <f>ROUND(1862*1.2359,2)</f>
        <v>2301.25</v>
      </c>
      <c r="I1237" s="251"/>
    </row>
    <row r="1238" spans="1:9" ht="15.75" thickBot="1" x14ac:dyDescent="0.3">
      <c r="A1238" s="252">
        <v>64</v>
      </c>
      <c r="B1238" s="253" t="s">
        <v>6077</v>
      </c>
      <c r="C1238" s="216">
        <f>E1238*12</f>
        <v>6403.08</v>
      </c>
      <c r="D1238" s="217"/>
      <c r="E1238" s="254">
        <f>ROUND(430*1.2409,2)</f>
        <v>533.59</v>
      </c>
      <c r="F1238" s="255">
        <f>ROUND((430+76)*1.2409,2)</f>
        <v>627.9</v>
      </c>
      <c r="G1238" s="256">
        <f>ROUND((506+46)*1.2409,2)</f>
        <v>684.98</v>
      </c>
      <c r="H1238" s="256">
        <f>ROUND((552+147)*1.2359,2)</f>
        <v>863.89</v>
      </c>
      <c r="I1238" s="219"/>
    </row>
    <row r="1239" spans="1:9" ht="15.75" thickBot="1" x14ac:dyDescent="0.3">
      <c r="A1239" s="220"/>
      <c r="B1239" s="221" t="s">
        <v>6078</v>
      </c>
      <c r="C1239" s="222">
        <f>SUM(C1237:C1238)</f>
        <v>23155.199999999997</v>
      </c>
      <c r="D1239" s="223"/>
      <c r="E1239" s="223">
        <f>SUM(E1237:E1238)</f>
        <v>1929.6</v>
      </c>
      <c r="F1239" s="223">
        <f>SUM(F1237:F1238)</f>
        <v>2303.12</v>
      </c>
      <c r="G1239" s="223">
        <f>SUM(G1237:G1238)</f>
        <v>2527.7200000000003</v>
      </c>
      <c r="H1239" s="223">
        <f>SUM(H1237:H1238)</f>
        <v>3165.14</v>
      </c>
      <c r="I1239" s="224"/>
    </row>
    <row r="1240" spans="1:9" ht="15.75" thickBot="1" x14ac:dyDescent="0.3">
      <c r="A1240" s="225"/>
      <c r="B1240" s="226" t="s">
        <v>6079</v>
      </c>
      <c r="C1240" s="227"/>
      <c r="D1240" s="228"/>
      <c r="E1240" s="228"/>
      <c r="F1240" s="228"/>
      <c r="G1240" s="228"/>
      <c r="H1240" s="228"/>
      <c r="I1240" s="229"/>
    </row>
    <row r="1241" spans="1:9" ht="45" x14ac:dyDescent="0.25">
      <c r="A1241" s="199">
        <v>65</v>
      </c>
      <c r="B1241" s="257" t="s">
        <v>6080</v>
      </c>
      <c r="C1241" s="258">
        <v>569.14872425313456</v>
      </c>
      <c r="D1241" s="202">
        <v>5</v>
      </c>
      <c r="E1241" s="202">
        <f>ROUND(C1241/5/12,2)</f>
        <v>9.49</v>
      </c>
      <c r="F1241" s="203">
        <v>9.49</v>
      </c>
      <c r="G1241" s="202">
        <v>9.49</v>
      </c>
      <c r="H1241" s="202">
        <v>9.49</v>
      </c>
      <c r="I1241" s="204"/>
    </row>
    <row r="1242" spans="1:9" x14ac:dyDescent="0.25">
      <c r="A1242" s="205">
        <v>66</v>
      </c>
      <c r="B1242" s="212" t="s">
        <v>6081</v>
      </c>
      <c r="C1242" s="259">
        <f>228</f>
        <v>228</v>
      </c>
      <c r="D1242" s="208">
        <v>5</v>
      </c>
      <c r="E1242" s="208">
        <f t="shared" ref="E1242:E1243" si="26">ROUND(C1242/5/12,2)</f>
        <v>3.8</v>
      </c>
      <c r="F1242" s="203">
        <v>3.8</v>
      </c>
      <c r="G1242" s="202">
        <v>3.8</v>
      </c>
      <c r="H1242" s="202">
        <v>3.8</v>
      </c>
      <c r="I1242" s="204"/>
    </row>
    <row r="1243" spans="1:9" ht="30" x14ac:dyDescent="0.25">
      <c r="A1243" s="205">
        <f t="shared" ref="A1243:A1251" si="27">A1242+1</f>
        <v>67</v>
      </c>
      <c r="B1243" s="212" t="s">
        <v>6082</v>
      </c>
      <c r="C1243" s="207">
        <v>160</v>
      </c>
      <c r="D1243" s="208">
        <v>5</v>
      </c>
      <c r="E1243" s="208">
        <f t="shared" si="26"/>
        <v>2.67</v>
      </c>
      <c r="F1243" s="203">
        <v>2.67</v>
      </c>
      <c r="G1243" s="202">
        <v>2.67</v>
      </c>
      <c r="H1243" s="202">
        <v>2.67</v>
      </c>
      <c r="I1243" s="204"/>
    </row>
    <row r="1244" spans="1:9" ht="30" x14ac:dyDescent="0.25">
      <c r="A1244" s="205">
        <f t="shared" si="27"/>
        <v>68</v>
      </c>
      <c r="B1244" s="212" t="s">
        <v>6083</v>
      </c>
      <c r="C1244" s="207">
        <v>180</v>
      </c>
      <c r="D1244" s="208">
        <v>1</v>
      </c>
      <c r="E1244" s="208">
        <f>ROUND(C1244/12,2)</f>
        <v>15</v>
      </c>
      <c r="F1244" s="203">
        <v>15</v>
      </c>
      <c r="G1244" s="202">
        <v>15</v>
      </c>
      <c r="H1244" s="202">
        <v>15</v>
      </c>
      <c r="I1244" s="204"/>
    </row>
    <row r="1245" spans="1:9" ht="30" x14ac:dyDescent="0.25">
      <c r="A1245" s="205">
        <f t="shared" si="27"/>
        <v>69</v>
      </c>
      <c r="B1245" s="212" t="s">
        <v>6084</v>
      </c>
      <c r="C1245" s="207">
        <f>E1245*12</f>
        <v>420</v>
      </c>
      <c r="D1245" s="208">
        <v>1</v>
      </c>
      <c r="E1245" s="208">
        <v>35</v>
      </c>
      <c r="F1245" s="203">
        <v>35</v>
      </c>
      <c r="G1245" s="202">
        <v>35</v>
      </c>
      <c r="H1245" s="202">
        <v>35</v>
      </c>
      <c r="I1245" s="204"/>
    </row>
    <row r="1246" spans="1:9" x14ac:dyDescent="0.25">
      <c r="A1246" s="205">
        <f t="shared" si="27"/>
        <v>70</v>
      </c>
      <c r="B1246" s="212" t="s">
        <v>6085</v>
      </c>
      <c r="C1246" s="207">
        <f>119*2</f>
        <v>238</v>
      </c>
      <c r="D1246" s="208">
        <v>3</v>
      </c>
      <c r="E1246" s="208">
        <f>ROUND(C1246/3/12,2)</f>
        <v>6.61</v>
      </c>
      <c r="F1246" s="203">
        <v>6.61</v>
      </c>
      <c r="G1246" s="202">
        <v>6.61</v>
      </c>
      <c r="H1246" s="202">
        <v>6.61</v>
      </c>
      <c r="I1246" s="204"/>
    </row>
    <row r="1247" spans="1:9" ht="30" x14ac:dyDescent="0.25">
      <c r="A1247" s="205">
        <f t="shared" si="27"/>
        <v>71</v>
      </c>
      <c r="B1247" s="212" t="s">
        <v>6086</v>
      </c>
      <c r="C1247" s="207">
        <f>98.64*2</f>
        <v>197.28</v>
      </c>
      <c r="D1247" s="208">
        <v>1</v>
      </c>
      <c r="E1247" s="208">
        <f>ROUND(C1247/12,2)</f>
        <v>16.440000000000001</v>
      </c>
      <c r="F1247" s="203">
        <v>16.440000000000001</v>
      </c>
      <c r="G1247" s="202">
        <v>16.440000000000001</v>
      </c>
      <c r="H1247" s="202">
        <v>16.440000000000001</v>
      </c>
      <c r="I1247" s="204"/>
    </row>
    <row r="1248" spans="1:9" ht="45" x14ac:dyDescent="0.25">
      <c r="A1248" s="205">
        <f t="shared" si="27"/>
        <v>72</v>
      </c>
      <c r="B1248" s="212" t="s">
        <v>6087</v>
      </c>
      <c r="C1248" s="207">
        <f>E1248*12</f>
        <v>707.16</v>
      </c>
      <c r="D1248" s="208">
        <v>1</v>
      </c>
      <c r="E1248" s="208">
        <f>ROUND(27.95+(15.49*2),2)</f>
        <v>58.93</v>
      </c>
      <c r="F1248" s="203">
        <v>58.93</v>
      </c>
      <c r="G1248" s="202">
        <v>58.93</v>
      </c>
      <c r="H1248" s="202">
        <v>58.93</v>
      </c>
      <c r="I1248" s="204"/>
    </row>
    <row r="1249" spans="1:9" x14ac:dyDescent="0.25">
      <c r="A1249" s="205">
        <f t="shared" si="27"/>
        <v>73</v>
      </c>
      <c r="B1249" s="212" t="s">
        <v>6088</v>
      </c>
      <c r="C1249" s="207">
        <f>31.3*2</f>
        <v>62.6</v>
      </c>
      <c r="D1249" s="208">
        <v>5</v>
      </c>
      <c r="E1249" s="208">
        <f>ROUND(C1249/5/12,2)</f>
        <v>1.04</v>
      </c>
      <c r="F1249" s="203">
        <v>1.04</v>
      </c>
      <c r="G1249" s="202">
        <v>1.04</v>
      </c>
      <c r="H1249" s="202">
        <v>1.04</v>
      </c>
      <c r="I1249" s="204"/>
    </row>
    <row r="1250" spans="1:9" ht="105" x14ac:dyDescent="0.25">
      <c r="A1250" s="205">
        <f t="shared" si="27"/>
        <v>74</v>
      </c>
      <c r="B1250" s="212" t="s">
        <v>6089</v>
      </c>
      <c r="C1250" s="207">
        <v>475</v>
      </c>
      <c r="D1250" s="208">
        <v>5</v>
      </c>
      <c r="E1250" s="208">
        <f>ROUND(C1250/5/12,2)</f>
        <v>7.92</v>
      </c>
      <c r="F1250" s="203">
        <v>7.92</v>
      </c>
      <c r="G1250" s="202">
        <v>7.92</v>
      </c>
      <c r="H1250" s="202">
        <v>7.92</v>
      </c>
      <c r="I1250" s="204"/>
    </row>
    <row r="1251" spans="1:9" ht="30.75" thickBot="1" x14ac:dyDescent="0.3">
      <c r="A1251" s="260">
        <f t="shared" si="27"/>
        <v>75</v>
      </c>
      <c r="B1251" s="261" t="s">
        <v>6090</v>
      </c>
      <c r="C1251" s="262">
        <f>359.4*1.21*2</f>
        <v>869.74799999999993</v>
      </c>
      <c r="D1251" s="263">
        <v>1</v>
      </c>
      <c r="E1251" s="263">
        <f>ROUND(C1251/12,2)</f>
        <v>72.48</v>
      </c>
      <c r="F1251" s="203">
        <v>72.48</v>
      </c>
      <c r="G1251" s="202">
        <v>72.48</v>
      </c>
      <c r="H1251" s="202">
        <v>72.48</v>
      </c>
      <c r="I1251" s="204"/>
    </row>
    <row r="1252" spans="1:9" ht="29.25" thickBot="1" x14ac:dyDescent="0.3">
      <c r="A1252" s="220"/>
      <c r="B1252" s="221" t="s">
        <v>6091</v>
      </c>
      <c r="C1252" s="222">
        <f>SUM(C1241:C1251)</f>
        <v>4106.9367242531343</v>
      </c>
      <c r="D1252" s="223"/>
      <c r="E1252" s="223">
        <f>SUM(E1241:E1251)</f>
        <v>229.38</v>
      </c>
      <c r="F1252" s="223">
        <f>SUM(F1241:F1251)</f>
        <v>229.38</v>
      </c>
      <c r="G1252" s="223">
        <f>SUM(G1241:G1251)</f>
        <v>229.38</v>
      </c>
      <c r="H1252" s="223">
        <f>SUM(H1241:H1251)</f>
        <v>229.38</v>
      </c>
      <c r="I1252" s="224"/>
    </row>
    <row r="1253" spans="1:9" ht="29.25" thickBot="1" x14ac:dyDescent="0.3">
      <c r="A1253" s="225"/>
      <c r="B1253" s="264" t="s">
        <v>6092</v>
      </c>
      <c r="C1253" s="265">
        <f>E1253*12</f>
        <v>2461.1999999999998</v>
      </c>
      <c r="D1253" s="266"/>
      <c r="E1253" s="266">
        <v>205.1</v>
      </c>
      <c r="F1253" s="266">
        <v>205.1</v>
      </c>
      <c r="G1253" s="266">
        <v>205.1</v>
      </c>
      <c r="H1253" s="266">
        <v>205.1</v>
      </c>
      <c r="I1253" s="267"/>
    </row>
    <row r="1254" spans="1:9" ht="29.25" thickBot="1" x14ac:dyDescent="0.3">
      <c r="A1254" s="225"/>
      <c r="B1254" s="264" t="s">
        <v>6093</v>
      </c>
      <c r="C1254" s="265">
        <f>F1254*12</f>
        <v>1587.096</v>
      </c>
      <c r="D1254" s="266"/>
      <c r="E1254" s="266"/>
      <c r="F1254" s="266">
        <v>132.25800000000001</v>
      </c>
      <c r="G1254" s="266">
        <v>132.25800000000001</v>
      </c>
      <c r="H1254" s="266">
        <v>132.25800000000001</v>
      </c>
      <c r="I1254" s="267"/>
    </row>
    <row r="1255" spans="1:9" x14ac:dyDescent="0.25">
      <c r="A1255" s="268"/>
      <c r="B1255" s="269" t="s">
        <v>6094</v>
      </c>
      <c r="C1255" s="270">
        <f>C1202+C1232+C1235+C1239+C1252+C1253+C1254</f>
        <v>37390.475538304971</v>
      </c>
      <c r="D1255" s="271"/>
      <c r="E1255" s="272">
        <f>(E1202+E1232+E1235+E1239+E1252+E1253+E1254)</f>
        <v>2528.9299999999998</v>
      </c>
      <c r="F1255" s="272">
        <f>(F1202+F1232+F1235+F1239+F1252+F1253+F1254)</f>
        <v>3034.7079999999996</v>
      </c>
      <c r="G1255" s="272">
        <f>(G1202+G1232+G1235+G1239+G1252+G1253+G1254)</f>
        <v>3259.308</v>
      </c>
      <c r="H1255" s="272">
        <f>(H1202+H1232+H1235+H1239+H1252+H1253+H1254)</f>
        <v>3896.7279999999996</v>
      </c>
      <c r="I1255" s="273">
        <f>(I1202+I1232+I1235+I1239+I1252+I1253+I1254)</f>
        <v>1.58</v>
      </c>
    </row>
    <row r="1256" spans="1:9" x14ac:dyDescent="0.25">
      <c r="A1256" s="314" t="s">
        <v>6095</v>
      </c>
      <c r="B1256" s="315"/>
      <c r="C1256" s="315"/>
      <c r="D1256" s="316"/>
      <c r="E1256" s="274">
        <f t="shared" ref="E1256:H1256" si="28">ROUND(E1255/1579,6)</f>
        <v>1.601602</v>
      </c>
      <c r="F1256" s="274">
        <f t="shared" si="28"/>
        <v>1.921918</v>
      </c>
      <c r="G1256" s="274">
        <f t="shared" si="28"/>
        <v>2.0641600000000002</v>
      </c>
      <c r="H1256" s="274">
        <f t="shared" si="28"/>
        <v>2.4678450000000001</v>
      </c>
      <c r="I1256" s="275">
        <f>ROUND(I1255/1579,6)</f>
        <v>1.0009999999999999E-3</v>
      </c>
    </row>
    <row r="1257" spans="1:9" x14ac:dyDescent="0.25">
      <c r="A1257" s="280"/>
      <c r="B1257" s="276" t="s">
        <v>6096</v>
      </c>
      <c r="C1257" s="276"/>
      <c r="D1257" s="277"/>
      <c r="E1257" s="274">
        <f>ROUND(E1237/1579,6)</f>
        <v>0.88410999999999995</v>
      </c>
      <c r="F1257" s="274">
        <f>ROUND(F1237/1579,6)</f>
        <v>1.060937</v>
      </c>
      <c r="G1257" s="274">
        <f>ROUND(G1237/1579,6)</f>
        <v>1.16703</v>
      </c>
      <c r="H1257" s="274">
        <f>ROUND(H1237/1579,6)</f>
        <v>1.4574100000000001</v>
      </c>
      <c r="I1257" s="275"/>
    </row>
  </sheetData>
  <sortState xmlns:xlrd2="http://schemas.microsoft.com/office/spreadsheetml/2017/richdata2" ref="A8:C1162">
    <sortCondition ref="A8:A1162"/>
  </sortState>
  <mergeCells count="6">
    <mergeCell ref="A1166:E1166"/>
    <mergeCell ref="A1256:D1256"/>
    <mergeCell ref="B1:D1"/>
    <mergeCell ref="B5:C5"/>
    <mergeCell ref="A3:H3"/>
    <mergeCell ref="A1163:B116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0012B-C344-4ED6-9F1A-FFD101EEF0A1}">
  <dimension ref="A1:G8621"/>
  <sheetViews>
    <sheetView workbookViewId="0">
      <selection activeCell="F6" sqref="F6"/>
    </sheetView>
  </sheetViews>
  <sheetFormatPr defaultRowHeight="15" x14ac:dyDescent="0.25"/>
  <cols>
    <col min="1" max="1" width="17.42578125" style="2" customWidth="1"/>
    <col min="2" max="2" width="40.42578125" style="1" customWidth="1"/>
    <col min="3" max="3" width="37.5703125" style="1" customWidth="1"/>
    <col min="4" max="4" width="13.7109375" style="1" customWidth="1"/>
    <col min="5" max="5" width="13.85546875" style="1" customWidth="1"/>
    <col min="6" max="6" width="13.5703125" style="1" customWidth="1"/>
    <col min="7" max="7" width="15.28515625" style="1" customWidth="1"/>
    <col min="8" max="16384" width="9.140625" style="1"/>
  </cols>
  <sheetData>
    <row r="1" spans="1:7" ht="114.75" customHeight="1" x14ac:dyDescent="0.25">
      <c r="D1" s="292" t="s">
        <v>6118</v>
      </c>
      <c r="E1" s="292"/>
      <c r="F1" s="292"/>
      <c r="G1" s="292"/>
    </row>
    <row r="3" spans="1:7" ht="51" customHeight="1" x14ac:dyDescent="0.25">
      <c r="A3" s="293" t="s">
        <v>4646</v>
      </c>
      <c r="B3" s="293"/>
      <c r="C3" s="293"/>
      <c r="D3" s="293"/>
      <c r="E3" s="293"/>
      <c r="F3" s="293"/>
      <c r="G3" s="293"/>
    </row>
    <row r="5" spans="1:7" ht="60" x14ac:dyDescent="0.25">
      <c r="A5" s="141" t="s">
        <v>759</v>
      </c>
      <c r="B5" s="141" t="s">
        <v>760</v>
      </c>
      <c r="C5" s="141" t="s">
        <v>3436</v>
      </c>
      <c r="D5" s="152" t="s">
        <v>3437</v>
      </c>
      <c r="E5" s="142" t="s">
        <v>3438</v>
      </c>
      <c r="F5" s="142" t="s">
        <v>3109</v>
      </c>
      <c r="G5" s="142" t="s">
        <v>3439</v>
      </c>
    </row>
    <row r="6" spans="1:7" x14ac:dyDescent="0.25">
      <c r="A6" s="141" t="s">
        <v>3441</v>
      </c>
      <c r="B6" s="151" t="s">
        <v>3442</v>
      </c>
      <c r="C6" s="153" t="s">
        <v>3443</v>
      </c>
      <c r="D6" s="152">
        <v>177</v>
      </c>
      <c r="E6" s="154">
        <v>865.53</v>
      </c>
      <c r="F6" s="154">
        <v>9.9999999999999811E-3</v>
      </c>
      <c r="G6" s="154">
        <v>1.7699999999999967</v>
      </c>
    </row>
    <row r="7" spans="1:7" x14ac:dyDescent="0.25">
      <c r="A7" s="141" t="s">
        <v>3441</v>
      </c>
      <c r="B7" s="151" t="s">
        <v>3442</v>
      </c>
      <c r="C7" s="153" t="s">
        <v>3444</v>
      </c>
      <c r="D7" s="152">
        <v>453</v>
      </c>
      <c r="E7" s="154">
        <v>1757.6399999999999</v>
      </c>
      <c r="F7" s="154">
        <v>3.0000000000000027E-2</v>
      </c>
      <c r="G7" s="154">
        <v>13.590000000000012</v>
      </c>
    </row>
    <row r="8" spans="1:7" ht="45" x14ac:dyDescent="0.25">
      <c r="A8" s="141" t="s">
        <v>3441</v>
      </c>
      <c r="B8" s="151" t="s">
        <v>3442</v>
      </c>
      <c r="C8" s="153" t="s">
        <v>3445</v>
      </c>
      <c r="D8" s="152">
        <v>122</v>
      </c>
      <c r="E8" s="154">
        <v>786.9</v>
      </c>
      <c r="F8" s="154">
        <v>2.9999999999999916E-2</v>
      </c>
      <c r="G8" s="154">
        <v>3.6599999999999895</v>
      </c>
    </row>
    <row r="9" spans="1:7" x14ac:dyDescent="0.25">
      <c r="A9" s="141" t="s">
        <v>3441</v>
      </c>
      <c r="B9" s="151" t="s">
        <v>3442</v>
      </c>
      <c r="C9" s="153" t="s">
        <v>3446</v>
      </c>
      <c r="D9" s="152">
        <v>450</v>
      </c>
      <c r="E9" s="154">
        <v>891</v>
      </c>
      <c r="F9" s="154">
        <v>9.999999999999995E-3</v>
      </c>
      <c r="G9" s="154">
        <v>4.4999999999999973</v>
      </c>
    </row>
    <row r="10" spans="1:7" ht="30" x14ac:dyDescent="0.25">
      <c r="A10" s="141" t="s">
        <v>3441</v>
      </c>
      <c r="B10" s="151" t="s">
        <v>3442</v>
      </c>
      <c r="C10" s="153" t="s">
        <v>3447</v>
      </c>
      <c r="D10" s="152">
        <v>5</v>
      </c>
      <c r="E10" s="154">
        <v>115.50000000000001</v>
      </c>
      <c r="F10" s="154">
        <v>0.59000000000000163</v>
      </c>
      <c r="G10" s="154">
        <v>2.9500000000000082</v>
      </c>
    </row>
    <row r="11" spans="1:7" ht="30" x14ac:dyDescent="0.25">
      <c r="A11" s="141" t="s">
        <v>3448</v>
      </c>
      <c r="B11" s="151" t="s">
        <v>3449</v>
      </c>
      <c r="C11" s="153" t="s">
        <v>3444</v>
      </c>
      <c r="D11" s="152">
        <v>38</v>
      </c>
      <c r="E11" s="154">
        <v>147.44</v>
      </c>
      <c r="F11" s="154">
        <v>3.0000000000000027E-2</v>
      </c>
      <c r="G11" s="154">
        <v>1.140000000000001</v>
      </c>
    </row>
    <row r="12" spans="1:7" ht="30" x14ac:dyDescent="0.25">
      <c r="A12" s="141" t="s">
        <v>3448</v>
      </c>
      <c r="B12" s="151" t="s">
        <v>3449</v>
      </c>
      <c r="C12" s="153" t="s">
        <v>3446</v>
      </c>
      <c r="D12" s="152">
        <v>37</v>
      </c>
      <c r="E12" s="154">
        <v>73.260000000000005</v>
      </c>
      <c r="F12" s="154">
        <v>9.999999999999995E-3</v>
      </c>
      <c r="G12" s="154">
        <v>0.36999999999999983</v>
      </c>
    </row>
    <row r="13" spans="1:7" ht="90" x14ac:dyDescent="0.25">
      <c r="A13" s="141" t="s">
        <v>3450</v>
      </c>
      <c r="B13" s="151" t="s">
        <v>3451</v>
      </c>
      <c r="C13" s="153" t="s">
        <v>3452</v>
      </c>
      <c r="D13" s="152">
        <v>505</v>
      </c>
      <c r="E13" s="154">
        <v>13190.6</v>
      </c>
      <c r="F13" s="154">
        <v>3.0000000000000027E-2</v>
      </c>
      <c r="G13" s="154">
        <v>15.150000000000013</v>
      </c>
    </row>
    <row r="14" spans="1:7" ht="30" x14ac:dyDescent="0.25">
      <c r="A14" s="141" t="s">
        <v>3450</v>
      </c>
      <c r="B14" s="151" t="s">
        <v>3451</v>
      </c>
      <c r="C14" s="153" t="s">
        <v>3453</v>
      </c>
      <c r="D14" s="152">
        <v>35</v>
      </c>
      <c r="E14" s="154">
        <v>69.650000000000006</v>
      </c>
      <c r="F14" s="154">
        <v>1.0000000000000009E-2</v>
      </c>
      <c r="G14" s="154">
        <v>0.35000000000000031</v>
      </c>
    </row>
    <row r="15" spans="1:7" ht="45" x14ac:dyDescent="0.25">
      <c r="A15" s="141" t="s">
        <v>3450</v>
      </c>
      <c r="B15" s="151" t="s">
        <v>3451</v>
      </c>
      <c r="C15" s="153" t="s">
        <v>3454</v>
      </c>
      <c r="D15" s="152">
        <v>42</v>
      </c>
      <c r="E15" s="154">
        <v>148.68</v>
      </c>
      <c r="F15" s="154">
        <v>1.9999999999999962E-2</v>
      </c>
      <c r="G15" s="154">
        <v>0.83999999999999841</v>
      </c>
    </row>
    <row r="16" spans="1:7" ht="30" x14ac:dyDescent="0.25">
      <c r="A16" s="141" t="s">
        <v>3450</v>
      </c>
      <c r="B16" s="151" t="s">
        <v>3451</v>
      </c>
      <c r="C16" s="153" t="s">
        <v>3455</v>
      </c>
      <c r="D16" s="152">
        <v>46</v>
      </c>
      <c r="E16" s="154">
        <v>594.78</v>
      </c>
      <c r="F16" s="154">
        <v>3.0000000000000027E-2</v>
      </c>
      <c r="G16" s="154">
        <v>1.3800000000000012</v>
      </c>
    </row>
    <row r="17" spans="1:7" ht="90" x14ac:dyDescent="0.25">
      <c r="A17" s="141" t="s">
        <v>3450</v>
      </c>
      <c r="B17" s="151" t="s">
        <v>3451</v>
      </c>
      <c r="C17" s="153" t="s">
        <v>3456</v>
      </c>
      <c r="D17" s="152">
        <v>104</v>
      </c>
      <c r="E17" s="154">
        <v>3354</v>
      </c>
      <c r="F17" s="154">
        <v>2.0000000000000018E-2</v>
      </c>
      <c r="G17" s="154">
        <v>2.0800000000000018</v>
      </c>
    </row>
    <row r="18" spans="1:7" ht="75" x14ac:dyDescent="0.25">
      <c r="A18" s="141" t="s">
        <v>3450</v>
      </c>
      <c r="B18" s="151" t="s">
        <v>3451</v>
      </c>
      <c r="C18" s="153" t="s">
        <v>3457</v>
      </c>
      <c r="D18" s="152">
        <v>168</v>
      </c>
      <c r="E18" s="154">
        <v>4547.76</v>
      </c>
      <c r="F18" s="154">
        <v>3.0000000000000027E-2</v>
      </c>
      <c r="G18" s="154">
        <v>5.0400000000000045</v>
      </c>
    </row>
    <row r="19" spans="1:7" x14ac:dyDescent="0.25">
      <c r="A19" s="141" t="s">
        <v>3458</v>
      </c>
      <c r="B19" s="151" t="s">
        <v>3459</v>
      </c>
      <c r="C19" s="153" t="s">
        <v>3460</v>
      </c>
      <c r="D19" s="152">
        <v>213</v>
      </c>
      <c r="E19" s="154">
        <v>3435.6900000000005</v>
      </c>
      <c r="F19" s="154">
        <v>2.0000000000000018E-2</v>
      </c>
      <c r="G19" s="154">
        <v>4.2600000000000033</v>
      </c>
    </row>
    <row r="20" spans="1:7" ht="30" x14ac:dyDescent="0.25">
      <c r="A20" s="141" t="s">
        <v>3458</v>
      </c>
      <c r="B20" s="151" t="s">
        <v>3459</v>
      </c>
      <c r="C20" s="153" t="s">
        <v>3461</v>
      </c>
      <c r="D20" s="152">
        <v>151</v>
      </c>
      <c r="E20" s="154">
        <v>724.8</v>
      </c>
      <c r="F20" s="154">
        <v>9.999999999999995E-3</v>
      </c>
      <c r="G20" s="154">
        <v>1.5099999999999993</v>
      </c>
    </row>
    <row r="21" spans="1:7" ht="30" x14ac:dyDescent="0.25">
      <c r="A21" s="141" t="s">
        <v>3458</v>
      </c>
      <c r="B21" s="151" t="s">
        <v>3459</v>
      </c>
      <c r="C21" s="153" t="s">
        <v>3462</v>
      </c>
      <c r="D21" s="152">
        <v>215</v>
      </c>
      <c r="E21" s="154">
        <v>563.29999999999995</v>
      </c>
      <c r="F21" s="154">
        <v>9.999999999999995E-3</v>
      </c>
      <c r="G21" s="154">
        <v>2.149999999999999</v>
      </c>
    </row>
    <row r="22" spans="1:7" ht="30" x14ac:dyDescent="0.25">
      <c r="A22" s="141" t="s">
        <v>3458</v>
      </c>
      <c r="B22" s="151" t="s">
        <v>3459</v>
      </c>
      <c r="C22" s="153" t="s">
        <v>3463</v>
      </c>
      <c r="D22" s="152">
        <v>36</v>
      </c>
      <c r="E22" s="154">
        <v>94.32</v>
      </c>
      <c r="F22" s="154">
        <v>9.999999999999995E-3</v>
      </c>
      <c r="G22" s="154">
        <v>0.35999999999999982</v>
      </c>
    </row>
    <row r="23" spans="1:7" x14ac:dyDescent="0.25">
      <c r="A23" s="141" t="s">
        <v>3458</v>
      </c>
      <c r="B23" s="151" t="s">
        <v>3459</v>
      </c>
      <c r="C23" s="153" t="s">
        <v>3443</v>
      </c>
      <c r="D23" s="152">
        <v>445</v>
      </c>
      <c r="E23" s="154">
        <v>2176.0500000000002</v>
      </c>
      <c r="F23" s="154">
        <v>9.9999999999999811E-3</v>
      </c>
      <c r="G23" s="154">
        <v>4.4499999999999913</v>
      </c>
    </row>
    <row r="24" spans="1:7" x14ac:dyDescent="0.25">
      <c r="A24" s="141" t="s">
        <v>3458</v>
      </c>
      <c r="B24" s="151" t="s">
        <v>3459</v>
      </c>
      <c r="C24" s="153" t="s">
        <v>3464</v>
      </c>
      <c r="D24" s="152">
        <v>182</v>
      </c>
      <c r="E24" s="154">
        <v>899.07999999999993</v>
      </c>
      <c r="F24" s="154">
        <v>1.0000000000000009E-2</v>
      </c>
      <c r="G24" s="154">
        <v>1.8200000000000016</v>
      </c>
    </row>
    <row r="25" spans="1:7" x14ac:dyDescent="0.25">
      <c r="A25" s="141" t="s">
        <v>3458</v>
      </c>
      <c r="B25" s="151" t="s">
        <v>3459</v>
      </c>
      <c r="C25" s="153" t="s">
        <v>3444</v>
      </c>
      <c r="D25" s="152">
        <v>46</v>
      </c>
      <c r="E25" s="154">
        <v>178.48000000000002</v>
      </c>
      <c r="F25" s="154">
        <v>3.0000000000000027E-2</v>
      </c>
      <c r="G25" s="154">
        <v>1.3800000000000012</v>
      </c>
    </row>
    <row r="26" spans="1:7" ht="45" x14ac:dyDescent="0.25">
      <c r="A26" s="141" t="s">
        <v>3458</v>
      </c>
      <c r="B26" s="151" t="s">
        <v>3459</v>
      </c>
      <c r="C26" s="153" t="s">
        <v>3445</v>
      </c>
      <c r="D26" s="152">
        <v>2</v>
      </c>
      <c r="E26" s="154">
        <v>12.9</v>
      </c>
      <c r="F26" s="154">
        <v>2.9999999999999916E-2</v>
      </c>
      <c r="G26" s="154">
        <v>5.9999999999999831E-2</v>
      </c>
    </row>
    <row r="27" spans="1:7" x14ac:dyDescent="0.25">
      <c r="A27" s="141" t="s">
        <v>3458</v>
      </c>
      <c r="B27" s="151" t="s">
        <v>3459</v>
      </c>
      <c r="C27" s="153" t="s">
        <v>3446</v>
      </c>
      <c r="D27" s="152">
        <v>4</v>
      </c>
      <c r="E27" s="154">
        <v>7.92</v>
      </c>
      <c r="F27" s="154">
        <v>9.999999999999995E-3</v>
      </c>
      <c r="G27" s="154">
        <v>3.999999999999998E-2</v>
      </c>
    </row>
    <row r="28" spans="1:7" ht="90" x14ac:dyDescent="0.25">
      <c r="A28" s="141" t="s">
        <v>3465</v>
      </c>
      <c r="B28" s="151" t="s">
        <v>3466</v>
      </c>
      <c r="C28" s="153" t="s">
        <v>3452</v>
      </c>
      <c r="D28" s="152">
        <v>121</v>
      </c>
      <c r="E28" s="154">
        <v>3160.5200000000004</v>
      </c>
      <c r="F28" s="154">
        <v>3.0000000000000027E-2</v>
      </c>
      <c r="G28" s="154">
        <v>3.6300000000000034</v>
      </c>
    </row>
    <row r="29" spans="1:7" ht="30" x14ac:dyDescent="0.25">
      <c r="A29" s="141" t="s">
        <v>3465</v>
      </c>
      <c r="B29" s="151" t="s">
        <v>3466</v>
      </c>
      <c r="C29" s="153" t="s">
        <v>3453</v>
      </c>
      <c r="D29" s="152">
        <v>1</v>
      </c>
      <c r="E29" s="154">
        <v>1.99</v>
      </c>
      <c r="F29" s="154">
        <v>1.0000000000000009E-2</v>
      </c>
      <c r="G29" s="154">
        <v>1.0000000000000009E-2</v>
      </c>
    </row>
    <row r="30" spans="1:7" ht="45" x14ac:dyDescent="0.25">
      <c r="A30" s="141" t="s">
        <v>3465</v>
      </c>
      <c r="B30" s="151" t="s">
        <v>3466</v>
      </c>
      <c r="C30" s="153" t="s">
        <v>3454</v>
      </c>
      <c r="D30" s="152">
        <v>15</v>
      </c>
      <c r="E30" s="154">
        <v>53.100000000000009</v>
      </c>
      <c r="F30" s="154">
        <v>1.9999999999999962E-2</v>
      </c>
      <c r="G30" s="154">
        <v>0.29999999999999943</v>
      </c>
    </row>
    <row r="31" spans="1:7" ht="90" x14ac:dyDescent="0.25">
      <c r="A31" s="141" t="s">
        <v>3467</v>
      </c>
      <c r="B31" s="151" t="s">
        <v>3468</v>
      </c>
      <c r="C31" s="153" t="s">
        <v>3452</v>
      </c>
      <c r="D31" s="152">
        <v>41</v>
      </c>
      <c r="E31" s="154">
        <v>1070.92</v>
      </c>
      <c r="F31" s="154">
        <v>3.0000000000000027E-2</v>
      </c>
      <c r="G31" s="154">
        <v>1.2300000000000011</v>
      </c>
    </row>
    <row r="32" spans="1:7" ht="30" x14ac:dyDescent="0.25">
      <c r="A32" s="141" t="s">
        <v>3467</v>
      </c>
      <c r="B32" s="151" t="s">
        <v>3468</v>
      </c>
      <c r="C32" s="153" t="s">
        <v>3453</v>
      </c>
      <c r="D32" s="152">
        <v>1</v>
      </c>
      <c r="E32" s="154">
        <v>1.99</v>
      </c>
      <c r="F32" s="154">
        <v>1.0000000000000009E-2</v>
      </c>
      <c r="G32" s="154">
        <v>1.0000000000000009E-2</v>
      </c>
    </row>
    <row r="33" spans="1:7" ht="45" x14ac:dyDescent="0.25">
      <c r="A33" s="141" t="s">
        <v>3467</v>
      </c>
      <c r="B33" s="151" t="s">
        <v>3468</v>
      </c>
      <c r="C33" s="153" t="s">
        <v>3454</v>
      </c>
      <c r="D33" s="152">
        <v>3</v>
      </c>
      <c r="E33" s="154">
        <v>10.620000000000001</v>
      </c>
      <c r="F33" s="154">
        <v>1.9999999999999962E-2</v>
      </c>
      <c r="G33" s="154">
        <v>5.9999999999999887E-2</v>
      </c>
    </row>
    <row r="34" spans="1:7" ht="30" x14ac:dyDescent="0.25">
      <c r="A34" s="141" t="s">
        <v>3467</v>
      </c>
      <c r="B34" s="151" t="s">
        <v>3468</v>
      </c>
      <c r="C34" s="153" t="s">
        <v>3455</v>
      </c>
      <c r="D34" s="152">
        <v>2</v>
      </c>
      <c r="E34" s="154">
        <v>25.86</v>
      </c>
      <c r="F34" s="154">
        <v>3.0000000000000027E-2</v>
      </c>
      <c r="G34" s="154">
        <v>6.0000000000000053E-2</v>
      </c>
    </row>
    <row r="35" spans="1:7" ht="90" x14ac:dyDescent="0.25">
      <c r="A35" s="141" t="s">
        <v>3467</v>
      </c>
      <c r="B35" s="151" t="s">
        <v>3468</v>
      </c>
      <c r="C35" s="153" t="s">
        <v>3456</v>
      </c>
      <c r="D35" s="152">
        <v>2</v>
      </c>
      <c r="E35" s="154">
        <v>64.5</v>
      </c>
      <c r="F35" s="154">
        <v>2.0000000000000018E-2</v>
      </c>
      <c r="G35" s="154">
        <v>4.0000000000000036E-2</v>
      </c>
    </row>
    <row r="36" spans="1:7" ht="75" x14ac:dyDescent="0.25">
      <c r="A36" s="141" t="s">
        <v>3467</v>
      </c>
      <c r="B36" s="151" t="s">
        <v>3468</v>
      </c>
      <c r="C36" s="153" t="s">
        <v>3457</v>
      </c>
      <c r="D36" s="152">
        <v>23</v>
      </c>
      <c r="E36" s="154">
        <v>622.61</v>
      </c>
      <c r="F36" s="154">
        <v>3.0000000000000027E-2</v>
      </c>
      <c r="G36" s="154">
        <v>0.69000000000000061</v>
      </c>
    </row>
    <row r="37" spans="1:7" ht="90" x14ac:dyDescent="0.25">
      <c r="A37" s="141" t="s">
        <v>3469</v>
      </c>
      <c r="B37" s="151" t="s">
        <v>3470</v>
      </c>
      <c r="C37" s="153" t="s">
        <v>3452</v>
      </c>
      <c r="D37" s="152">
        <v>121</v>
      </c>
      <c r="E37" s="154">
        <v>3160.5200000000004</v>
      </c>
      <c r="F37" s="154">
        <v>3.0000000000000027E-2</v>
      </c>
      <c r="G37" s="154">
        <v>3.6300000000000034</v>
      </c>
    </row>
    <row r="38" spans="1:7" ht="45" x14ac:dyDescent="0.25">
      <c r="A38" s="141" t="s">
        <v>3469</v>
      </c>
      <c r="B38" s="151" t="s">
        <v>3470</v>
      </c>
      <c r="C38" s="153" t="s">
        <v>3471</v>
      </c>
      <c r="D38" s="152">
        <v>14</v>
      </c>
      <c r="E38" s="154">
        <v>37.24</v>
      </c>
      <c r="F38" s="154">
        <v>1.0000000000000009E-2</v>
      </c>
      <c r="G38" s="154">
        <v>0.14000000000000012</v>
      </c>
    </row>
    <row r="39" spans="1:7" ht="30" x14ac:dyDescent="0.25">
      <c r="A39" s="141" t="s">
        <v>3469</v>
      </c>
      <c r="B39" s="151" t="s">
        <v>3470</v>
      </c>
      <c r="C39" s="153" t="s">
        <v>3453</v>
      </c>
      <c r="D39" s="152">
        <v>15</v>
      </c>
      <c r="E39" s="154">
        <v>29.85</v>
      </c>
      <c r="F39" s="154">
        <v>1.0000000000000009E-2</v>
      </c>
      <c r="G39" s="154">
        <v>0.15000000000000013</v>
      </c>
    </row>
    <row r="40" spans="1:7" ht="45" x14ac:dyDescent="0.25">
      <c r="A40" s="141" t="s">
        <v>3469</v>
      </c>
      <c r="B40" s="151" t="s">
        <v>3470</v>
      </c>
      <c r="C40" s="153" t="s">
        <v>3454</v>
      </c>
      <c r="D40" s="152">
        <v>21</v>
      </c>
      <c r="E40" s="154">
        <v>74.34</v>
      </c>
      <c r="F40" s="154">
        <v>1.9999999999999962E-2</v>
      </c>
      <c r="G40" s="154">
        <v>0.41999999999999921</v>
      </c>
    </row>
    <row r="41" spans="1:7" ht="90" x14ac:dyDescent="0.25">
      <c r="A41" s="141" t="s">
        <v>3472</v>
      </c>
      <c r="B41" s="151" t="s">
        <v>3473</v>
      </c>
      <c r="C41" s="153" t="s">
        <v>3452</v>
      </c>
      <c r="D41" s="152">
        <v>615</v>
      </c>
      <c r="E41" s="154">
        <v>16063.8</v>
      </c>
      <c r="F41" s="154">
        <v>3.0000000000000027E-2</v>
      </c>
      <c r="G41" s="154">
        <v>18.450000000000017</v>
      </c>
    </row>
    <row r="42" spans="1:7" ht="45" x14ac:dyDescent="0.25">
      <c r="A42" s="141" t="s">
        <v>3472</v>
      </c>
      <c r="B42" s="151" t="s">
        <v>3473</v>
      </c>
      <c r="C42" s="153" t="s">
        <v>3471</v>
      </c>
      <c r="D42" s="152">
        <v>23</v>
      </c>
      <c r="E42" s="154">
        <v>61.18</v>
      </c>
      <c r="F42" s="154">
        <v>1.0000000000000009E-2</v>
      </c>
      <c r="G42" s="154">
        <v>0.2300000000000002</v>
      </c>
    </row>
    <row r="43" spans="1:7" ht="30" x14ac:dyDescent="0.25">
      <c r="A43" s="141" t="s">
        <v>3472</v>
      </c>
      <c r="B43" s="151" t="s">
        <v>3473</v>
      </c>
      <c r="C43" s="153" t="s">
        <v>3453</v>
      </c>
      <c r="D43" s="152">
        <v>26</v>
      </c>
      <c r="E43" s="154">
        <v>51.740000000000009</v>
      </c>
      <c r="F43" s="154">
        <v>1.0000000000000009E-2</v>
      </c>
      <c r="G43" s="154">
        <v>0.26000000000000023</v>
      </c>
    </row>
    <row r="44" spans="1:7" ht="45" x14ac:dyDescent="0.25">
      <c r="A44" s="141" t="s">
        <v>3472</v>
      </c>
      <c r="B44" s="151" t="s">
        <v>3473</v>
      </c>
      <c r="C44" s="153" t="s">
        <v>3454</v>
      </c>
      <c r="D44" s="152">
        <v>43</v>
      </c>
      <c r="E44" s="154">
        <v>152.22</v>
      </c>
      <c r="F44" s="154">
        <v>1.9999999999999962E-2</v>
      </c>
      <c r="G44" s="154">
        <v>0.85999999999999832</v>
      </c>
    </row>
    <row r="45" spans="1:7" ht="30" x14ac:dyDescent="0.25">
      <c r="A45" s="141" t="s">
        <v>3472</v>
      </c>
      <c r="B45" s="151" t="s">
        <v>3473</v>
      </c>
      <c r="C45" s="153" t="s">
        <v>3455</v>
      </c>
      <c r="D45" s="152">
        <v>47</v>
      </c>
      <c r="E45" s="154">
        <v>607.71</v>
      </c>
      <c r="F45" s="154">
        <v>3.0000000000000027E-2</v>
      </c>
      <c r="G45" s="154">
        <v>1.4100000000000013</v>
      </c>
    </row>
    <row r="46" spans="1:7" ht="75" x14ac:dyDescent="0.25">
      <c r="A46" s="141" t="s">
        <v>3472</v>
      </c>
      <c r="B46" s="151" t="s">
        <v>3473</v>
      </c>
      <c r="C46" s="153" t="s">
        <v>3457</v>
      </c>
      <c r="D46" s="152">
        <v>69</v>
      </c>
      <c r="E46" s="154">
        <v>1867.8300000000002</v>
      </c>
      <c r="F46" s="154">
        <v>3.0000000000000027E-2</v>
      </c>
      <c r="G46" s="154">
        <v>2.0700000000000021</v>
      </c>
    </row>
    <row r="47" spans="1:7" ht="105" x14ac:dyDescent="0.25">
      <c r="A47" s="141" t="s">
        <v>3474</v>
      </c>
      <c r="B47" s="151" t="s">
        <v>3475</v>
      </c>
      <c r="C47" s="153" t="s">
        <v>3476</v>
      </c>
      <c r="D47" s="152">
        <v>306</v>
      </c>
      <c r="E47" s="154">
        <v>8139.6</v>
      </c>
      <c r="F47" s="154">
        <v>0.22000000000000064</v>
      </c>
      <c r="G47" s="154">
        <v>67.320000000000192</v>
      </c>
    </row>
    <row r="48" spans="1:7" ht="60" x14ac:dyDescent="0.25">
      <c r="A48" s="141" t="s">
        <v>3477</v>
      </c>
      <c r="B48" s="151" t="s">
        <v>3478</v>
      </c>
      <c r="C48" s="153" t="s">
        <v>3479</v>
      </c>
      <c r="D48" s="152">
        <v>160</v>
      </c>
      <c r="E48" s="154">
        <v>1288</v>
      </c>
      <c r="F48" s="154">
        <v>3.0000000000000027E-2</v>
      </c>
      <c r="G48" s="154">
        <v>4.8000000000000043</v>
      </c>
    </row>
    <row r="49" spans="1:7" x14ac:dyDescent="0.25">
      <c r="A49" s="141" t="s">
        <v>3477</v>
      </c>
      <c r="B49" s="151" t="s">
        <v>3478</v>
      </c>
      <c r="C49" s="153" t="s">
        <v>3480</v>
      </c>
      <c r="D49" s="152">
        <v>3</v>
      </c>
      <c r="E49" s="154">
        <v>55.349999999999994</v>
      </c>
      <c r="F49" s="154">
        <v>0.12000000000000011</v>
      </c>
      <c r="G49" s="154">
        <v>0.36000000000000032</v>
      </c>
    </row>
    <row r="50" spans="1:7" ht="60" x14ac:dyDescent="0.25">
      <c r="A50" s="141" t="s">
        <v>3477</v>
      </c>
      <c r="B50" s="151" t="s">
        <v>3478</v>
      </c>
      <c r="C50" s="153" t="s">
        <v>3481</v>
      </c>
      <c r="D50" s="152">
        <v>1</v>
      </c>
      <c r="E50" s="154">
        <v>11.9</v>
      </c>
      <c r="F50" s="154">
        <v>9.9999999999999534E-3</v>
      </c>
      <c r="G50" s="154">
        <v>9.9999999999999534E-3</v>
      </c>
    </row>
    <row r="51" spans="1:7" x14ac:dyDescent="0.25">
      <c r="A51" s="141" t="s">
        <v>3477</v>
      </c>
      <c r="B51" s="151" t="s">
        <v>3478</v>
      </c>
      <c r="C51" s="153" t="s">
        <v>3482</v>
      </c>
      <c r="D51" s="152">
        <v>248</v>
      </c>
      <c r="E51" s="154">
        <v>1525.2</v>
      </c>
      <c r="F51" s="154">
        <v>1.0000000000000009E-2</v>
      </c>
      <c r="G51" s="154">
        <v>2.4800000000000022</v>
      </c>
    </row>
    <row r="52" spans="1:7" ht="30" x14ac:dyDescent="0.25">
      <c r="A52" s="141" t="s">
        <v>3477</v>
      </c>
      <c r="B52" s="151" t="s">
        <v>3478</v>
      </c>
      <c r="C52" s="153" t="s">
        <v>3483</v>
      </c>
      <c r="D52" s="152">
        <v>5</v>
      </c>
      <c r="E52" s="154">
        <v>35.25</v>
      </c>
      <c r="F52" s="154">
        <v>1.9999999999999962E-2</v>
      </c>
      <c r="G52" s="154">
        <v>9.9999999999999811E-2</v>
      </c>
    </row>
    <row r="53" spans="1:7" ht="45" x14ac:dyDescent="0.25">
      <c r="A53" s="141" t="s">
        <v>3477</v>
      </c>
      <c r="B53" s="151" t="s">
        <v>3478</v>
      </c>
      <c r="C53" s="153" t="s">
        <v>3484</v>
      </c>
      <c r="D53" s="152">
        <v>455</v>
      </c>
      <c r="E53" s="154">
        <v>3617.25</v>
      </c>
      <c r="F53" s="154">
        <v>9.9999999999999534E-3</v>
      </c>
      <c r="G53" s="154">
        <v>4.5499999999999785</v>
      </c>
    </row>
    <row r="54" spans="1:7" x14ac:dyDescent="0.25">
      <c r="A54" s="141" t="s">
        <v>3477</v>
      </c>
      <c r="B54" s="151" t="s">
        <v>3478</v>
      </c>
      <c r="C54" s="153" t="s">
        <v>3485</v>
      </c>
      <c r="D54" s="152">
        <v>1</v>
      </c>
      <c r="E54" s="154">
        <v>15.14</v>
      </c>
      <c r="F54" s="154">
        <v>9.999999999999995E-3</v>
      </c>
      <c r="G54" s="154">
        <v>9.999999999999995E-3</v>
      </c>
    </row>
    <row r="55" spans="1:7" x14ac:dyDescent="0.25">
      <c r="A55" s="141" t="s">
        <v>3477</v>
      </c>
      <c r="B55" s="151" t="s">
        <v>3478</v>
      </c>
      <c r="C55" s="153" t="s">
        <v>3486</v>
      </c>
      <c r="D55" s="152">
        <v>2</v>
      </c>
      <c r="E55" s="154">
        <v>30.26</v>
      </c>
      <c r="F55" s="154">
        <v>9.999999999999995E-3</v>
      </c>
      <c r="G55" s="154">
        <v>1.999999999999999E-2</v>
      </c>
    </row>
    <row r="56" spans="1:7" x14ac:dyDescent="0.25">
      <c r="A56" s="141" t="s">
        <v>3477</v>
      </c>
      <c r="B56" s="151" t="s">
        <v>3478</v>
      </c>
      <c r="C56" s="153" t="s">
        <v>3487</v>
      </c>
      <c r="D56" s="152">
        <v>49</v>
      </c>
      <c r="E56" s="154">
        <v>501.27</v>
      </c>
      <c r="F56" s="154">
        <v>9.000000000000008E-2</v>
      </c>
      <c r="G56" s="154">
        <v>4.4100000000000037</v>
      </c>
    </row>
    <row r="57" spans="1:7" ht="60" x14ac:dyDescent="0.25">
      <c r="A57" s="141" t="s">
        <v>3477</v>
      </c>
      <c r="B57" s="151" t="s">
        <v>3478</v>
      </c>
      <c r="C57" s="153" t="s">
        <v>3488</v>
      </c>
      <c r="D57" s="152">
        <v>165</v>
      </c>
      <c r="E57" s="154">
        <v>2283.6</v>
      </c>
      <c r="F57" s="154">
        <v>4.0000000000000036E-2</v>
      </c>
      <c r="G57" s="154">
        <v>6.6000000000000059</v>
      </c>
    </row>
    <row r="58" spans="1:7" ht="90" x14ac:dyDescent="0.25">
      <c r="A58" s="141" t="s">
        <v>3477</v>
      </c>
      <c r="B58" s="151" t="s">
        <v>3478</v>
      </c>
      <c r="C58" s="153" t="s">
        <v>3489</v>
      </c>
      <c r="D58" s="152">
        <v>12</v>
      </c>
      <c r="E58" s="154">
        <v>164.4</v>
      </c>
      <c r="F58" s="154">
        <v>4.0000000000000036E-2</v>
      </c>
      <c r="G58" s="154">
        <v>0.48000000000000043</v>
      </c>
    </row>
    <row r="59" spans="1:7" ht="45" x14ac:dyDescent="0.25">
      <c r="A59" s="141" t="s">
        <v>3490</v>
      </c>
      <c r="B59" s="151" t="s">
        <v>3491</v>
      </c>
      <c r="C59" s="153" t="s">
        <v>3492</v>
      </c>
      <c r="D59" s="152">
        <v>1</v>
      </c>
      <c r="E59" s="154">
        <v>21.91</v>
      </c>
      <c r="F59" s="154">
        <v>1.9999999999999962E-2</v>
      </c>
      <c r="G59" s="154">
        <v>1.9999999999999962E-2</v>
      </c>
    </row>
    <row r="60" spans="1:7" ht="75" x14ac:dyDescent="0.25">
      <c r="A60" s="141" t="s">
        <v>3490</v>
      </c>
      <c r="B60" s="151" t="s">
        <v>3491</v>
      </c>
      <c r="C60" s="153" t="s">
        <v>3493</v>
      </c>
      <c r="D60" s="152">
        <v>9</v>
      </c>
      <c r="E60" s="154">
        <v>46.080000000000005</v>
      </c>
      <c r="F60" s="154">
        <v>1.0000000000000009E-2</v>
      </c>
      <c r="G60" s="154">
        <v>9.000000000000008E-2</v>
      </c>
    </row>
    <row r="61" spans="1:7" ht="45" x14ac:dyDescent="0.25">
      <c r="A61" s="141" t="s">
        <v>3490</v>
      </c>
      <c r="B61" s="151" t="s">
        <v>3491</v>
      </c>
      <c r="C61" s="153" t="s">
        <v>3494</v>
      </c>
      <c r="D61" s="152">
        <v>15</v>
      </c>
      <c r="E61" s="154">
        <v>51.6</v>
      </c>
      <c r="F61" s="154">
        <v>9.999999999999995E-3</v>
      </c>
      <c r="G61" s="154">
        <v>0.14999999999999991</v>
      </c>
    </row>
    <row r="62" spans="1:7" ht="45" x14ac:dyDescent="0.25">
      <c r="A62" s="141" t="s">
        <v>3490</v>
      </c>
      <c r="B62" s="151" t="s">
        <v>3491</v>
      </c>
      <c r="C62" s="153" t="s">
        <v>3495</v>
      </c>
      <c r="D62" s="152">
        <v>3</v>
      </c>
      <c r="E62" s="154">
        <v>14.82</v>
      </c>
      <c r="F62" s="154">
        <v>1.0000000000000009E-2</v>
      </c>
      <c r="G62" s="154">
        <v>3.0000000000000027E-2</v>
      </c>
    </row>
    <row r="63" spans="1:7" ht="45" x14ac:dyDescent="0.25">
      <c r="A63" s="141" t="s">
        <v>3490</v>
      </c>
      <c r="B63" s="151" t="s">
        <v>3491</v>
      </c>
      <c r="C63" s="153" t="s">
        <v>3496</v>
      </c>
      <c r="D63" s="152">
        <v>92</v>
      </c>
      <c r="E63" s="154">
        <v>660.56</v>
      </c>
      <c r="F63" s="154">
        <v>1.0000000000000009E-2</v>
      </c>
      <c r="G63" s="154">
        <v>0.92000000000000082</v>
      </c>
    </row>
    <row r="64" spans="1:7" ht="45" x14ac:dyDescent="0.25">
      <c r="A64" s="141" t="s">
        <v>3490</v>
      </c>
      <c r="B64" s="151" t="s">
        <v>3491</v>
      </c>
      <c r="C64" s="153" t="s">
        <v>3497</v>
      </c>
      <c r="D64" s="152">
        <v>1195</v>
      </c>
      <c r="E64" s="154">
        <v>14674.599999999999</v>
      </c>
      <c r="F64" s="154">
        <v>1.0000000000000009E-2</v>
      </c>
      <c r="G64" s="154">
        <v>11.95000000000001</v>
      </c>
    </row>
    <row r="65" spans="1:7" ht="45" x14ac:dyDescent="0.25">
      <c r="A65" s="141" t="s">
        <v>3490</v>
      </c>
      <c r="B65" s="151" t="s">
        <v>3491</v>
      </c>
      <c r="C65" s="153" t="s">
        <v>3498</v>
      </c>
      <c r="D65" s="152">
        <v>195</v>
      </c>
      <c r="E65" s="154">
        <v>3931.2000000000003</v>
      </c>
      <c r="F65" s="154">
        <v>4.0000000000000036E-2</v>
      </c>
      <c r="G65" s="154">
        <v>7.8000000000000069</v>
      </c>
    </row>
    <row r="66" spans="1:7" ht="45" x14ac:dyDescent="0.25">
      <c r="A66" s="141" t="s">
        <v>3490</v>
      </c>
      <c r="B66" s="151" t="s">
        <v>3491</v>
      </c>
      <c r="C66" s="153" t="s">
        <v>3499</v>
      </c>
      <c r="D66" s="152">
        <v>28</v>
      </c>
      <c r="E66" s="154">
        <v>819.56000000000006</v>
      </c>
      <c r="F66" s="154">
        <v>1.0000000000000009E-2</v>
      </c>
      <c r="G66" s="154">
        <v>0.28000000000000025</v>
      </c>
    </row>
    <row r="67" spans="1:7" ht="45" x14ac:dyDescent="0.25">
      <c r="A67" s="141" t="s">
        <v>3490</v>
      </c>
      <c r="B67" s="151" t="s">
        <v>3491</v>
      </c>
      <c r="C67" s="153" t="s">
        <v>3500</v>
      </c>
      <c r="D67" s="152">
        <v>2</v>
      </c>
      <c r="E67" s="154">
        <v>1075.7</v>
      </c>
      <c r="F67" s="154">
        <v>26.889999999999986</v>
      </c>
      <c r="G67" s="154">
        <v>53.779999999999973</v>
      </c>
    </row>
    <row r="68" spans="1:7" ht="45" x14ac:dyDescent="0.25">
      <c r="A68" s="141" t="s">
        <v>3490</v>
      </c>
      <c r="B68" s="151" t="s">
        <v>3491</v>
      </c>
      <c r="C68" s="153" t="s">
        <v>3501</v>
      </c>
      <c r="D68" s="152">
        <v>7</v>
      </c>
      <c r="E68" s="154">
        <v>61.46</v>
      </c>
      <c r="F68" s="154">
        <v>3.9999999999999925E-2</v>
      </c>
      <c r="G68" s="154">
        <v>0.27999999999999947</v>
      </c>
    </row>
    <row r="69" spans="1:7" ht="45" x14ac:dyDescent="0.25">
      <c r="A69" s="141" t="s">
        <v>3490</v>
      </c>
      <c r="B69" s="151" t="s">
        <v>3491</v>
      </c>
      <c r="C69" s="153" t="s">
        <v>3471</v>
      </c>
      <c r="D69" s="152">
        <v>7</v>
      </c>
      <c r="E69" s="154">
        <v>18.62</v>
      </c>
      <c r="F69" s="154">
        <v>1.0000000000000009E-2</v>
      </c>
      <c r="G69" s="154">
        <v>7.0000000000000062E-2</v>
      </c>
    </row>
    <row r="70" spans="1:7" ht="90" x14ac:dyDescent="0.25">
      <c r="A70" s="141" t="s">
        <v>3490</v>
      </c>
      <c r="B70" s="151" t="s">
        <v>3491</v>
      </c>
      <c r="C70" s="153" t="s">
        <v>3452</v>
      </c>
      <c r="D70" s="152">
        <v>7</v>
      </c>
      <c r="E70" s="154">
        <v>182.84</v>
      </c>
      <c r="F70" s="154">
        <v>3.0000000000000027E-2</v>
      </c>
      <c r="G70" s="154">
        <v>0.21000000000000019</v>
      </c>
    </row>
    <row r="71" spans="1:7" ht="45" x14ac:dyDescent="0.25">
      <c r="A71" s="141" t="s">
        <v>3490</v>
      </c>
      <c r="B71" s="151" t="s">
        <v>3491</v>
      </c>
      <c r="C71" s="153" t="s">
        <v>3471</v>
      </c>
      <c r="D71" s="152">
        <v>1</v>
      </c>
      <c r="E71" s="154">
        <v>2.66</v>
      </c>
      <c r="F71" s="154">
        <v>1.0000000000000009E-2</v>
      </c>
      <c r="G71" s="154">
        <v>1.0000000000000009E-2</v>
      </c>
    </row>
    <row r="72" spans="1:7" ht="45" x14ac:dyDescent="0.25">
      <c r="A72" s="141" t="s">
        <v>3490</v>
      </c>
      <c r="B72" s="151" t="s">
        <v>3491</v>
      </c>
      <c r="C72" s="153" t="s">
        <v>3453</v>
      </c>
      <c r="D72" s="152">
        <v>2</v>
      </c>
      <c r="E72" s="154">
        <v>3.98</v>
      </c>
      <c r="F72" s="154">
        <v>1.0000000000000009E-2</v>
      </c>
      <c r="G72" s="154">
        <v>2.0000000000000018E-2</v>
      </c>
    </row>
    <row r="73" spans="1:7" ht="45" x14ac:dyDescent="0.25">
      <c r="A73" s="141" t="s">
        <v>3490</v>
      </c>
      <c r="B73" s="151" t="s">
        <v>3491</v>
      </c>
      <c r="C73" s="153" t="s">
        <v>3454</v>
      </c>
      <c r="D73" s="152">
        <v>2</v>
      </c>
      <c r="E73" s="154">
        <v>7.08</v>
      </c>
      <c r="F73" s="154">
        <v>1.9999999999999962E-2</v>
      </c>
      <c r="G73" s="154">
        <v>3.9999999999999925E-2</v>
      </c>
    </row>
    <row r="74" spans="1:7" ht="45" x14ac:dyDescent="0.25">
      <c r="A74" s="141" t="s">
        <v>3490</v>
      </c>
      <c r="B74" s="151" t="s">
        <v>3491</v>
      </c>
      <c r="C74" s="153" t="s">
        <v>3443</v>
      </c>
      <c r="D74" s="152">
        <v>94</v>
      </c>
      <c r="E74" s="154">
        <v>459.65999999999997</v>
      </c>
      <c r="F74" s="154">
        <v>9.9999999999999811E-3</v>
      </c>
      <c r="G74" s="154">
        <v>0.93999999999999817</v>
      </c>
    </row>
    <row r="75" spans="1:7" ht="45" x14ac:dyDescent="0.25">
      <c r="A75" s="141" t="s">
        <v>3490</v>
      </c>
      <c r="B75" s="151" t="s">
        <v>3491</v>
      </c>
      <c r="C75" s="153" t="s">
        <v>3464</v>
      </c>
      <c r="D75" s="152">
        <v>72</v>
      </c>
      <c r="E75" s="154">
        <v>355.68</v>
      </c>
      <c r="F75" s="154">
        <v>1.0000000000000009E-2</v>
      </c>
      <c r="G75" s="154">
        <v>0.72000000000000064</v>
      </c>
    </row>
    <row r="76" spans="1:7" ht="45" x14ac:dyDescent="0.25">
      <c r="A76" s="141" t="s">
        <v>3490</v>
      </c>
      <c r="B76" s="151" t="s">
        <v>3491</v>
      </c>
      <c r="C76" s="153" t="s">
        <v>3502</v>
      </c>
      <c r="D76" s="152">
        <v>72</v>
      </c>
      <c r="E76" s="154">
        <v>368.64</v>
      </c>
      <c r="F76" s="154">
        <v>1.0000000000000009E-2</v>
      </c>
      <c r="G76" s="154">
        <v>0.72000000000000064</v>
      </c>
    </row>
    <row r="77" spans="1:7" ht="45" x14ac:dyDescent="0.25">
      <c r="A77" s="141" t="s">
        <v>3490</v>
      </c>
      <c r="B77" s="151" t="s">
        <v>3491</v>
      </c>
      <c r="C77" s="153" t="s">
        <v>3444</v>
      </c>
      <c r="D77" s="152">
        <v>94</v>
      </c>
      <c r="E77" s="154">
        <v>364.72</v>
      </c>
      <c r="F77" s="154">
        <v>3.0000000000000027E-2</v>
      </c>
      <c r="G77" s="154">
        <v>2.8200000000000025</v>
      </c>
    </row>
    <row r="78" spans="1:7" ht="45" x14ac:dyDescent="0.25">
      <c r="A78" s="141" t="s">
        <v>3490</v>
      </c>
      <c r="B78" s="151" t="s">
        <v>3491</v>
      </c>
      <c r="C78" s="153" t="s">
        <v>3503</v>
      </c>
      <c r="D78" s="152">
        <v>57</v>
      </c>
      <c r="E78" s="154">
        <v>245.10000000000002</v>
      </c>
      <c r="F78" s="154">
        <v>5.0000000000000044E-2</v>
      </c>
      <c r="G78" s="154">
        <v>2.8500000000000023</v>
      </c>
    </row>
    <row r="79" spans="1:7" ht="45" x14ac:dyDescent="0.25">
      <c r="A79" s="141" t="s">
        <v>3490</v>
      </c>
      <c r="B79" s="151" t="s">
        <v>3491</v>
      </c>
      <c r="C79" s="153" t="s">
        <v>3445</v>
      </c>
      <c r="D79" s="152">
        <v>91</v>
      </c>
      <c r="E79" s="154">
        <v>586.95000000000005</v>
      </c>
      <c r="F79" s="154">
        <v>2.9999999999999916E-2</v>
      </c>
      <c r="G79" s="154">
        <v>2.7299999999999924</v>
      </c>
    </row>
    <row r="80" spans="1:7" ht="45" x14ac:dyDescent="0.25">
      <c r="A80" s="141" t="s">
        <v>3490</v>
      </c>
      <c r="B80" s="151" t="s">
        <v>3491</v>
      </c>
      <c r="C80" s="153" t="s">
        <v>3504</v>
      </c>
      <c r="D80" s="152">
        <v>91</v>
      </c>
      <c r="E80" s="154">
        <v>475.02</v>
      </c>
      <c r="F80" s="154">
        <v>1.0000000000000009E-2</v>
      </c>
      <c r="G80" s="154">
        <v>0.91000000000000081</v>
      </c>
    </row>
    <row r="81" spans="1:7" ht="45" x14ac:dyDescent="0.25">
      <c r="A81" s="141" t="s">
        <v>3490</v>
      </c>
      <c r="B81" s="151" t="s">
        <v>3491</v>
      </c>
      <c r="C81" s="153" t="s">
        <v>3446</v>
      </c>
      <c r="D81" s="152">
        <v>96</v>
      </c>
      <c r="E81" s="154">
        <v>190.07999999999998</v>
      </c>
      <c r="F81" s="154">
        <v>9.999999999999995E-3</v>
      </c>
      <c r="G81" s="154">
        <v>0.95999999999999952</v>
      </c>
    </row>
    <row r="82" spans="1:7" ht="45" x14ac:dyDescent="0.25">
      <c r="A82" s="141" t="s">
        <v>3490</v>
      </c>
      <c r="B82" s="151" t="s">
        <v>3491</v>
      </c>
      <c r="C82" s="153" t="s">
        <v>3505</v>
      </c>
      <c r="D82" s="152">
        <v>1</v>
      </c>
      <c r="E82" s="154">
        <v>24.51</v>
      </c>
      <c r="F82" s="154">
        <v>0.37999999999999989</v>
      </c>
      <c r="G82" s="154">
        <v>0.37999999999999989</v>
      </c>
    </row>
    <row r="83" spans="1:7" ht="45" x14ac:dyDescent="0.25">
      <c r="A83" s="141" t="s">
        <v>3490</v>
      </c>
      <c r="B83" s="151" t="s">
        <v>3491</v>
      </c>
      <c r="C83" s="153" t="s">
        <v>3453</v>
      </c>
      <c r="D83" s="152">
        <v>4</v>
      </c>
      <c r="E83" s="154">
        <v>7.96</v>
      </c>
      <c r="F83" s="154">
        <v>1.0000000000000009E-2</v>
      </c>
      <c r="G83" s="154">
        <v>4.0000000000000036E-2</v>
      </c>
    </row>
    <row r="84" spans="1:7" ht="45" x14ac:dyDescent="0.25">
      <c r="A84" s="141" t="s">
        <v>3490</v>
      </c>
      <c r="B84" s="151" t="s">
        <v>3491</v>
      </c>
      <c r="C84" s="153" t="s">
        <v>3454</v>
      </c>
      <c r="D84" s="152">
        <v>1</v>
      </c>
      <c r="E84" s="154">
        <v>3.54</v>
      </c>
      <c r="F84" s="154">
        <v>1.9999999999999962E-2</v>
      </c>
      <c r="G84" s="154">
        <v>1.9999999999999962E-2</v>
      </c>
    </row>
    <row r="85" spans="1:7" ht="45" x14ac:dyDescent="0.25">
      <c r="A85" s="141" t="s">
        <v>3490</v>
      </c>
      <c r="B85" s="151" t="s">
        <v>3491</v>
      </c>
      <c r="C85" s="153" t="s">
        <v>3506</v>
      </c>
      <c r="D85" s="152">
        <v>9</v>
      </c>
      <c r="E85" s="154">
        <v>81.09</v>
      </c>
      <c r="F85" s="154">
        <v>2.9999999999999916E-2</v>
      </c>
      <c r="G85" s="154">
        <v>0.26999999999999924</v>
      </c>
    </row>
    <row r="86" spans="1:7" ht="45" x14ac:dyDescent="0.25">
      <c r="A86" s="141" t="s">
        <v>3490</v>
      </c>
      <c r="B86" s="151" t="s">
        <v>3491</v>
      </c>
      <c r="C86" s="153" t="s">
        <v>3507</v>
      </c>
      <c r="D86" s="152">
        <v>466</v>
      </c>
      <c r="E86" s="154">
        <v>4221.96</v>
      </c>
      <c r="F86" s="154">
        <v>3.0000000000000027E-2</v>
      </c>
      <c r="G86" s="154">
        <v>13.980000000000013</v>
      </c>
    </row>
    <row r="87" spans="1:7" ht="45" x14ac:dyDescent="0.25">
      <c r="A87" s="141" t="s">
        <v>3490</v>
      </c>
      <c r="B87" s="151" t="s">
        <v>3491</v>
      </c>
      <c r="C87" s="153" t="s">
        <v>3508</v>
      </c>
      <c r="D87" s="152">
        <v>2</v>
      </c>
      <c r="E87" s="154">
        <v>10.74</v>
      </c>
      <c r="F87" s="154">
        <v>2.0000000000000018E-2</v>
      </c>
      <c r="G87" s="154">
        <v>4.0000000000000036E-2</v>
      </c>
    </row>
    <row r="88" spans="1:7" ht="60" x14ac:dyDescent="0.25">
      <c r="A88" s="141" t="s">
        <v>3490</v>
      </c>
      <c r="B88" s="151" t="s">
        <v>3491</v>
      </c>
      <c r="C88" s="153" t="s">
        <v>3509</v>
      </c>
      <c r="D88" s="152">
        <v>322</v>
      </c>
      <c r="E88" s="154">
        <v>5773.46</v>
      </c>
      <c r="F88" s="154">
        <v>0.11999999999999966</v>
      </c>
      <c r="G88" s="154">
        <v>38.639999999999894</v>
      </c>
    </row>
    <row r="89" spans="1:7" ht="60" x14ac:dyDescent="0.25">
      <c r="A89" s="141" t="s">
        <v>3490</v>
      </c>
      <c r="B89" s="151" t="s">
        <v>3491</v>
      </c>
      <c r="C89" s="153" t="s">
        <v>3510</v>
      </c>
      <c r="D89" s="152">
        <v>10</v>
      </c>
      <c r="E89" s="154">
        <v>401.7</v>
      </c>
      <c r="F89" s="154">
        <v>0.37999999999999989</v>
      </c>
      <c r="G89" s="154">
        <v>3.7999999999999989</v>
      </c>
    </row>
    <row r="90" spans="1:7" ht="45" x14ac:dyDescent="0.25">
      <c r="A90" s="141" t="s">
        <v>3490</v>
      </c>
      <c r="B90" s="151" t="s">
        <v>3491</v>
      </c>
      <c r="C90" s="153" t="s">
        <v>3511</v>
      </c>
      <c r="D90" s="152">
        <v>3</v>
      </c>
      <c r="E90" s="154">
        <v>3.12</v>
      </c>
      <c r="F90" s="154">
        <v>9.999999999999995E-3</v>
      </c>
      <c r="G90" s="154">
        <v>2.9999999999999985E-2</v>
      </c>
    </row>
    <row r="91" spans="1:7" ht="45" x14ac:dyDescent="0.25">
      <c r="A91" s="141" t="s">
        <v>3490</v>
      </c>
      <c r="B91" s="151" t="s">
        <v>3491</v>
      </c>
      <c r="C91" s="153" t="s">
        <v>3512</v>
      </c>
      <c r="D91" s="152">
        <v>39</v>
      </c>
      <c r="E91" s="154">
        <v>56.16</v>
      </c>
      <c r="F91" s="154">
        <v>3.0000000000000027E-2</v>
      </c>
      <c r="G91" s="154">
        <v>1.170000000000001</v>
      </c>
    </row>
    <row r="92" spans="1:7" ht="60" x14ac:dyDescent="0.25">
      <c r="A92" s="141" t="s">
        <v>3490</v>
      </c>
      <c r="B92" s="151" t="s">
        <v>3491</v>
      </c>
      <c r="C92" s="153" t="s">
        <v>3513</v>
      </c>
      <c r="D92" s="152">
        <v>7</v>
      </c>
      <c r="E92" s="154">
        <v>118.02</v>
      </c>
      <c r="F92" s="154">
        <v>0.33999999999999986</v>
      </c>
      <c r="G92" s="154">
        <v>2.379999999999999</v>
      </c>
    </row>
    <row r="93" spans="1:7" ht="45" x14ac:dyDescent="0.25">
      <c r="A93" s="141" t="s">
        <v>3490</v>
      </c>
      <c r="B93" s="151" t="s">
        <v>3491</v>
      </c>
      <c r="C93" s="153" t="s">
        <v>3514</v>
      </c>
      <c r="D93" s="152">
        <v>29</v>
      </c>
      <c r="E93" s="154">
        <v>48.430000000000007</v>
      </c>
      <c r="F93" s="154">
        <v>9.9999999999999811E-3</v>
      </c>
      <c r="G93" s="154">
        <v>0.28999999999999948</v>
      </c>
    </row>
    <row r="94" spans="1:7" ht="45" x14ac:dyDescent="0.25">
      <c r="A94" s="141" t="s">
        <v>3490</v>
      </c>
      <c r="B94" s="151" t="s">
        <v>3491</v>
      </c>
      <c r="C94" s="153" t="s">
        <v>3515</v>
      </c>
      <c r="D94" s="152">
        <v>7</v>
      </c>
      <c r="E94" s="154">
        <v>83.02000000000001</v>
      </c>
      <c r="F94" s="154">
        <v>6.999999999999984E-2</v>
      </c>
      <c r="G94" s="154">
        <v>0.48999999999999888</v>
      </c>
    </row>
    <row r="95" spans="1:7" ht="75" x14ac:dyDescent="0.25">
      <c r="A95" s="141" t="s">
        <v>3490</v>
      </c>
      <c r="B95" s="151" t="s">
        <v>3491</v>
      </c>
      <c r="C95" s="153" t="s">
        <v>3516</v>
      </c>
      <c r="D95" s="152">
        <v>20</v>
      </c>
      <c r="E95" s="154">
        <v>189</v>
      </c>
      <c r="F95" s="154">
        <v>2.0000000000000018E-2</v>
      </c>
      <c r="G95" s="154">
        <v>0.40000000000000036</v>
      </c>
    </row>
    <row r="96" spans="1:7" ht="60" x14ac:dyDescent="0.25">
      <c r="A96" s="141" t="s">
        <v>3490</v>
      </c>
      <c r="B96" s="151" t="s">
        <v>3491</v>
      </c>
      <c r="C96" s="153" t="s">
        <v>3517</v>
      </c>
      <c r="D96" s="152">
        <v>20</v>
      </c>
      <c r="E96" s="154">
        <v>208.4</v>
      </c>
      <c r="F96" s="154">
        <v>6.999999999999984E-2</v>
      </c>
      <c r="G96" s="154">
        <v>1.3999999999999968</v>
      </c>
    </row>
    <row r="97" spans="1:7" ht="45" x14ac:dyDescent="0.25">
      <c r="A97" s="141" t="s">
        <v>3490</v>
      </c>
      <c r="B97" s="151" t="s">
        <v>3491</v>
      </c>
      <c r="C97" s="153" t="s">
        <v>3508</v>
      </c>
      <c r="D97" s="152">
        <v>12</v>
      </c>
      <c r="E97" s="154">
        <v>64.44</v>
      </c>
      <c r="F97" s="154">
        <v>2.0000000000000018E-2</v>
      </c>
      <c r="G97" s="154">
        <v>0.24000000000000021</v>
      </c>
    </row>
    <row r="98" spans="1:7" ht="45" x14ac:dyDescent="0.25">
      <c r="A98" s="141" t="s">
        <v>3490</v>
      </c>
      <c r="B98" s="151" t="s">
        <v>3491</v>
      </c>
      <c r="C98" s="153" t="s">
        <v>3518</v>
      </c>
      <c r="D98" s="152">
        <v>19</v>
      </c>
      <c r="E98" s="154">
        <v>429.4</v>
      </c>
      <c r="F98" s="154">
        <v>0.28000000000000025</v>
      </c>
      <c r="G98" s="154">
        <v>5.3200000000000047</v>
      </c>
    </row>
    <row r="99" spans="1:7" ht="45" x14ac:dyDescent="0.25">
      <c r="A99" s="141" t="s">
        <v>3490</v>
      </c>
      <c r="B99" s="151" t="s">
        <v>3491</v>
      </c>
      <c r="C99" s="153" t="s">
        <v>3519</v>
      </c>
      <c r="D99" s="152">
        <v>15</v>
      </c>
      <c r="E99" s="154">
        <v>304.35000000000002</v>
      </c>
      <c r="F99" s="154">
        <v>0.16999999999999993</v>
      </c>
      <c r="G99" s="154">
        <v>2.5499999999999989</v>
      </c>
    </row>
    <row r="100" spans="1:7" ht="45" x14ac:dyDescent="0.25">
      <c r="A100" s="141" t="s">
        <v>3490</v>
      </c>
      <c r="B100" s="151" t="s">
        <v>3491</v>
      </c>
      <c r="C100" s="153" t="s">
        <v>3520</v>
      </c>
      <c r="D100" s="152">
        <v>1</v>
      </c>
      <c r="E100" s="154">
        <v>24.61</v>
      </c>
      <c r="F100" s="154">
        <v>0.13999999999999968</v>
      </c>
      <c r="G100" s="154">
        <v>0.13999999999999968</v>
      </c>
    </row>
    <row r="101" spans="1:7" ht="45" x14ac:dyDescent="0.25">
      <c r="A101" s="141" t="s">
        <v>3490</v>
      </c>
      <c r="B101" s="151" t="s">
        <v>3491</v>
      </c>
      <c r="C101" s="153" t="s">
        <v>3471</v>
      </c>
      <c r="D101" s="152">
        <v>44</v>
      </c>
      <c r="E101" s="154">
        <v>117.04</v>
      </c>
      <c r="F101" s="154">
        <v>1.0000000000000009E-2</v>
      </c>
      <c r="G101" s="154">
        <v>0.44000000000000039</v>
      </c>
    </row>
    <row r="102" spans="1:7" ht="45" x14ac:dyDescent="0.25">
      <c r="A102" s="141" t="s">
        <v>3490</v>
      </c>
      <c r="B102" s="151" t="s">
        <v>3491</v>
      </c>
      <c r="C102" s="153" t="s">
        <v>3453</v>
      </c>
      <c r="D102" s="152">
        <v>78</v>
      </c>
      <c r="E102" s="154">
        <v>155.22</v>
      </c>
      <c r="F102" s="154">
        <v>1.0000000000000009E-2</v>
      </c>
      <c r="G102" s="154">
        <v>0.78000000000000069</v>
      </c>
    </row>
    <row r="103" spans="1:7" ht="45" x14ac:dyDescent="0.25">
      <c r="A103" s="141" t="s">
        <v>3490</v>
      </c>
      <c r="B103" s="151" t="s">
        <v>3491</v>
      </c>
      <c r="C103" s="153" t="s">
        <v>3454</v>
      </c>
      <c r="D103" s="152">
        <v>2</v>
      </c>
      <c r="E103" s="154">
        <v>7.08</v>
      </c>
      <c r="F103" s="154">
        <v>1.9999999999999962E-2</v>
      </c>
      <c r="G103" s="154">
        <v>3.9999999999999925E-2</v>
      </c>
    </row>
    <row r="104" spans="1:7" ht="45" x14ac:dyDescent="0.25">
      <c r="A104" s="141" t="s">
        <v>3490</v>
      </c>
      <c r="B104" s="151" t="s">
        <v>3491</v>
      </c>
      <c r="C104" s="153" t="s">
        <v>3521</v>
      </c>
      <c r="D104" s="152">
        <v>1</v>
      </c>
      <c r="E104" s="154">
        <v>9.34</v>
      </c>
      <c r="F104" s="154">
        <v>6.999999999999984E-2</v>
      </c>
      <c r="G104" s="154">
        <v>6.999999999999984E-2</v>
      </c>
    </row>
    <row r="105" spans="1:7" ht="45" x14ac:dyDescent="0.25">
      <c r="A105" s="141" t="s">
        <v>3490</v>
      </c>
      <c r="B105" s="151" t="s">
        <v>3491</v>
      </c>
      <c r="C105" s="153" t="s">
        <v>3522</v>
      </c>
      <c r="D105" s="152">
        <v>2</v>
      </c>
      <c r="E105" s="154">
        <v>11.34</v>
      </c>
      <c r="F105" s="154">
        <v>0.1599999999999997</v>
      </c>
      <c r="G105" s="154">
        <v>0.3199999999999994</v>
      </c>
    </row>
    <row r="106" spans="1:7" ht="45" x14ac:dyDescent="0.25">
      <c r="A106" s="141" t="s">
        <v>3490</v>
      </c>
      <c r="B106" s="151" t="s">
        <v>3491</v>
      </c>
      <c r="C106" s="153" t="s">
        <v>3523</v>
      </c>
      <c r="D106" s="152">
        <v>1</v>
      </c>
      <c r="E106" s="154">
        <v>8.23</v>
      </c>
      <c r="F106" s="154">
        <v>8.0000000000000071E-2</v>
      </c>
      <c r="G106" s="154">
        <v>8.0000000000000071E-2</v>
      </c>
    </row>
    <row r="107" spans="1:7" ht="45" x14ac:dyDescent="0.25">
      <c r="A107" s="141" t="s">
        <v>3490</v>
      </c>
      <c r="B107" s="151" t="s">
        <v>3491</v>
      </c>
      <c r="C107" s="153" t="s">
        <v>3524</v>
      </c>
      <c r="D107" s="152">
        <v>1</v>
      </c>
      <c r="E107" s="154">
        <v>5.74</v>
      </c>
      <c r="F107" s="154">
        <v>4.0000000000000036E-2</v>
      </c>
      <c r="G107" s="154">
        <v>4.0000000000000036E-2</v>
      </c>
    </row>
    <row r="108" spans="1:7" ht="45" x14ac:dyDescent="0.25">
      <c r="A108" s="141" t="s">
        <v>3490</v>
      </c>
      <c r="B108" s="151" t="s">
        <v>3491</v>
      </c>
      <c r="C108" s="153" t="s">
        <v>3525</v>
      </c>
      <c r="D108" s="152">
        <v>10</v>
      </c>
      <c r="E108" s="154">
        <v>48.800000000000004</v>
      </c>
      <c r="F108" s="154">
        <v>1.0000000000000009E-2</v>
      </c>
      <c r="G108" s="154">
        <v>0.10000000000000009</v>
      </c>
    </row>
    <row r="109" spans="1:7" ht="45" x14ac:dyDescent="0.25">
      <c r="A109" s="141" t="s">
        <v>3490</v>
      </c>
      <c r="B109" s="151" t="s">
        <v>3491</v>
      </c>
      <c r="C109" s="153" t="s">
        <v>3526</v>
      </c>
      <c r="D109" s="152">
        <v>158</v>
      </c>
      <c r="E109" s="154">
        <v>662.02</v>
      </c>
      <c r="F109" s="154">
        <v>1.0000000000000009E-2</v>
      </c>
      <c r="G109" s="154">
        <v>1.5800000000000014</v>
      </c>
    </row>
    <row r="110" spans="1:7" ht="75" x14ac:dyDescent="0.25">
      <c r="A110" s="141" t="s">
        <v>1625</v>
      </c>
      <c r="B110" s="151" t="s">
        <v>1626</v>
      </c>
      <c r="C110" s="153" t="s">
        <v>3527</v>
      </c>
      <c r="D110" s="152">
        <v>27</v>
      </c>
      <c r="E110" s="154">
        <v>566.73</v>
      </c>
      <c r="F110" s="154">
        <v>0.16000000000000014</v>
      </c>
      <c r="G110" s="154">
        <v>4.3200000000000038</v>
      </c>
    </row>
    <row r="111" spans="1:7" ht="45" x14ac:dyDescent="0.25">
      <c r="A111" s="141" t="s">
        <v>1625</v>
      </c>
      <c r="B111" s="151" t="s">
        <v>1626</v>
      </c>
      <c r="C111" s="153" t="s">
        <v>3506</v>
      </c>
      <c r="D111" s="152">
        <v>28</v>
      </c>
      <c r="E111" s="154">
        <v>252.27999999999997</v>
      </c>
      <c r="F111" s="154">
        <v>2.9999999999999916E-2</v>
      </c>
      <c r="G111" s="154">
        <v>0.83999999999999764</v>
      </c>
    </row>
    <row r="112" spans="1:7" ht="75" x14ac:dyDescent="0.25">
      <c r="A112" s="141" t="s">
        <v>1625</v>
      </c>
      <c r="B112" s="151" t="s">
        <v>1626</v>
      </c>
      <c r="C112" s="153" t="s">
        <v>3516</v>
      </c>
      <c r="D112" s="152">
        <v>3</v>
      </c>
      <c r="E112" s="154">
        <v>28.35</v>
      </c>
      <c r="F112" s="154">
        <v>2.0000000000000018E-2</v>
      </c>
      <c r="G112" s="154">
        <v>6.0000000000000053E-2</v>
      </c>
    </row>
    <row r="113" spans="1:7" ht="45" x14ac:dyDescent="0.25">
      <c r="A113" s="141" t="s">
        <v>1625</v>
      </c>
      <c r="B113" s="151" t="s">
        <v>1626</v>
      </c>
      <c r="C113" s="153" t="s">
        <v>3518</v>
      </c>
      <c r="D113" s="152">
        <v>7</v>
      </c>
      <c r="E113" s="154">
        <v>158.19999999999999</v>
      </c>
      <c r="F113" s="154">
        <v>0.28000000000000025</v>
      </c>
      <c r="G113" s="154">
        <v>1.9600000000000017</v>
      </c>
    </row>
    <row r="114" spans="1:7" ht="45" x14ac:dyDescent="0.25">
      <c r="A114" s="141" t="s">
        <v>1625</v>
      </c>
      <c r="B114" s="151" t="s">
        <v>1626</v>
      </c>
      <c r="C114" s="153" t="s">
        <v>3528</v>
      </c>
      <c r="D114" s="152">
        <v>18</v>
      </c>
      <c r="E114" s="154">
        <v>163.98000000000002</v>
      </c>
      <c r="F114" s="154">
        <v>0.12999999999999989</v>
      </c>
      <c r="G114" s="154">
        <v>2.3399999999999981</v>
      </c>
    </row>
    <row r="115" spans="1:7" ht="45" x14ac:dyDescent="0.25">
      <c r="A115" s="141" t="s">
        <v>1625</v>
      </c>
      <c r="B115" s="151" t="s">
        <v>1626</v>
      </c>
      <c r="C115" s="153" t="s">
        <v>3529</v>
      </c>
      <c r="D115" s="152">
        <v>1</v>
      </c>
      <c r="E115" s="154">
        <v>32.230000000000004</v>
      </c>
      <c r="F115" s="154">
        <v>0.26000000000000068</v>
      </c>
      <c r="G115" s="154">
        <v>0.26000000000000068</v>
      </c>
    </row>
    <row r="116" spans="1:7" ht="60" x14ac:dyDescent="0.25">
      <c r="A116" s="141" t="s">
        <v>1625</v>
      </c>
      <c r="B116" s="151" t="s">
        <v>1626</v>
      </c>
      <c r="C116" s="153" t="s">
        <v>3510</v>
      </c>
      <c r="D116" s="152">
        <v>10</v>
      </c>
      <c r="E116" s="154">
        <v>401.70000000000005</v>
      </c>
      <c r="F116" s="154">
        <v>0.37999999999999989</v>
      </c>
      <c r="G116" s="154">
        <v>3.7999999999999989</v>
      </c>
    </row>
    <row r="117" spans="1:7" ht="45" x14ac:dyDescent="0.25">
      <c r="A117" s="141" t="s">
        <v>1625</v>
      </c>
      <c r="B117" s="151" t="s">
        <v>1626</v>
      </c>
      <c r="C117" s="153" t="s">
        <v>3530</v>
      </c>
      <c r="D117" s="152">
        <v>19</v>
      </c>
      <c r="E117" s="154">
        <v>557.27</v>
      </c>
      <c r="F117" s="154">
        <v>9.000000000000008E-2</v>
      </c>
      <c r="G117" s="154">
        <v>1.7100000000000015</v>
      </c>
    </row>
    <row r="118" spans="1:7" ht="45" x14ac:dyDescent="0.25">
      <c r="A118" s="141" t="s">
        <v>1625</v>
      </c>
      <c r="B118" s="151" t="s">
        <v>1626</v>
      </c>
      <c r="C118" s="153" t="s">
        <v>3531</v>
      </c>
      <c r="D118" s="152">
        <v>29</v>
      </c>
      <c r="E118" s="154">
        <v>608.71</v>
      </c>
      <c r="F118" s="154">
        <v>0.16000000000000014</v>
      </c>
      <c r="G118" s="154">
        <v>4.6400000000000041</v>
      </c>
    </row>
    <row r="119" spans="1:7" ht="45" x14ac:dyDescent="0.25">
      <c r="A119" s="141" t="s">
        <v>1625</v>
      </c>
      <c r="B119" s="151" t="s">
        <v>1626</v>
      </c>
      <c r="C119" s="153" t="s">
        <v>3506</v>
      </c>
      <c r="D119" s="152">
        <v>34</v>
      </c>
      <c r="E119" s="154">
        <v>306.34000000000003</v>
      </c>
      <c r="F119" s="154">
        <v>2.9999999999999916E-2</v>
      </c>
      <c r="G119" s="154">
        <v>1.0199999999999971</v>
      </c>
    </row>
    <row r="120" spans="1:7" ht="75" x14ac:dyDescent="0.25">
      <c r="A120" s="141" t="s">
        <v>1625</v>
      </c>
      <c r="B120" s="151" t="s">
        <v>1626</v>
      </c>
      <c r="C120" s="153" t="s">
        <v>3516</v>
      </c>
      <c r="D120" s="152">
        <v>1</v>
      </c>
      <c r="E120" s="154">
        <v>9.4500000000000011</v>
      </c>
      <c r="F120" s="154">
        <v>2.0000000000000018E-2</v>
      </c>
      <c r="G120" s="154">
        <v>2.0000000000000018E-2</v>
      </c>
    </row>
    <row r="121" spans="1:7" ht="45" x14ac:dyDescent="0.25">
      <c r="A121" s="141" t="s">
        <v>1625</v>
      </c>
      <c r="B121" s="151" t="s">
        <v>1626</v>
      </c>
      <c r="C121" s="153" t="s">
        <v>3518</v>
      </c>
      <c r="D121" s="152">
        <v>5</v>
      </c>
      <c r="E121" s="154">
        <v>113</v>
      </c>
      <c r="F121" s="154">
        <v>0.28000000000000025</v>
      </c>
      <c r="G121" s="154">
        <v>1.4000000000000012</v>
      </c>
    </row>
    <row r="122" spans="1:7" ht="45" x14ac:dyDescent="0.25">
      <c r="A122" s="141" t="s">
        <v>1625</v>
      </c>
      <c r="B122" s="151" t="s">
        <v>1626</v>
      </c>
      <c r="C122" s="153" t="s">
        <v>3528</v>
      </c>
      <c r="D122" s="152">
        <v>21</v>
      </c>
      <c r="E122" s="154">
        <v>191.31</v>
      </c>
      <c r="F122" s="154">
        <v>0.12999999999999989</v>
      </c>
      <c r="G122" s="154">
        <v>2.7299999999999978</v>
      </c>
    </row>
    <row r="123" spans="1:7" ht="45" x14ac:dyDescent="0.25">
      <c r="A123" s="141" t="s">
        <v>1625</v>
      </c>
      <c r="B123" s="151" t="s">
        <v>1626</v>
      </c>
      <c r="C123" s="153" t="s">
        <v>3529</v>
      </c>
      <c r="D123" s="152">
        <v>6</v>
      </c>
      <c r="E123" s="154">
        <v>193.38</v>
      </c>
      <c r="F123" s="154">
        <v>0.26000000000000068</v>
      </c>
      <c r="G123" s="154">
        <v>1.5600000000000041</v>
      </c>
    </row>
    <row r="124" spans="1:7" ht="60" x14ac:dyDescent="0.25">
      <c r="A124" s="141" t="s">
        <v>1625</v>
      </c>
      <c r="B124" s="151" t="s">
        <v>1626</v>
      </c>
      <c r="C124" s="153" t="s">
        <v>3510</v>
      </c>
      <c r="D124" s="152">
        <v>26</v>
      </c>
      <c r="E124" s="154">
        <v>1044.42</v>
      </c>
      <c r="F124" s="154">
        <v>0.37999999999999989</v>
      </c>
      <c r="G124" s="154">
        <v>9.8799999999999972</v>
      </c>
    </row>
    <row r="125" spans="1:7" ht="45" x14ac:dyDescent="0.25">
      <c r="A125" s="141" t="s">
        <v>1625</v>
      </c>
      <c r="B125" s="151" t="s">
        <v>1626</v>
      </c>
      <c r="C125" s="153" t="s">
        <v>3532</v>
      </c>
      <c r="D125" s="152">
        <v>2</v>
      </c>
      <c r="E125" s="154">
        <v>80.14</v>
      </c>
      <c r="F125" s="154">
        <v>0.39000000000000057</v>
      </c>
      <c r="G125" s="154">
        <v>0.78000000000000114</v>
      </c>
    </row>
    <row r="126" spans="1:7" ht="45" x14ac:dyDescent="0.25">
      <c r="A126" s="141" t="s">
        <v>1625</v>
      </c>
      <c r="B126" s="151" t="s">
        <v>1626</v>
      </c>
      <c r="C126" s="153" t="s">
        <v>3531</v>
      </c>
      <c r="D126" s="152">
        <v>32</v>
      </c>
      <c r="E126" s="154">
        <v>671.68000000000006</v>
      </c>
      <c r="F126" s="154">
        <v>0.16000000000000014</v>
      </c>
      <c r="G126" s="154">
        <v>5.1200000000000045</v>
      </c>
    </row>
    <row r="127" spans="1:7" ht="45" x14ac:dyDescent="0.25">
      <c r="A127" s="141" t="s">
        <v>1625</v>
      </c>
      <c r="B127" s="151" t="s">
        <v>1626</v>
      </c>
      <c r="C127" s="153" t="s">
        <v>3501</v>
      </c>
      <c r="D127" s="152">
        <v>107</v>
      </c>
      <c r="E127" s="154">
        <v>939.46</v>
      </c>
      <c r="F127" s="154">
        <v>3.9999999999999925E-2</v>
      </c>
      <c r="G127" s="154">
        <v>4.2799999999999923</v>
      </c>
    </row>
    <row r="128" spans="1:7" ht="45" x14ac:dyDescent="0.25">
      <c r="A128" s="141" t="s">
        <v>1625</v>
      </c>
      <c r="B128" s="151" t="s">
        <v>1626</v>
      </c>
      <c r="C128" s="153" t="s">
        <v>3471</v>
      </c>
      <c r="D128" s="152">
        <v>110</v>
      </c>
      <c r="E128" s="154">
        <v>292.60000000000002</v>
      </c>
      <c r="F128" s="154">
        <v>1.0000000000000009E-2</v>
      </c>
      <c r="G128" s="154">
        <v>1.100000000000001</v>
      </c>
    </row>
    <row r="129" spans="1:7" ht="90" x14ac:dyDescent="0.25">
      <c r="A129" s="141" t="s">
        <v>1625</v>
      </c>
      <c r="B129" s="151" t="s">
        <v>1626</v>
      </c>
      <c r="C129" s="153" t="s">
        <v>3452</v>
      </c>
      <c r="D129" s="152">
        <v>92</v>
      </c>
      <c r="E129" s="154">
        <v>2403.04</v>
      </c>
      <c r="F129" s="154">
        <v>3.0000000000000027E-2</v>
      </c>
      <c r="G129" s="154">
        <v>2.7600000000000025</v>
      </c>
    </row>
    <row r="130" spans="1:7" ht="45" x14ac:dyDescent="0.25">
      <c r="A130" s="141" t="s">
        <v>1625</v>
      </c>
      <c r="B130" s="151" t="s">
        <v>1626</v>
      </c>
      <c r="C130" s="153" t="s">
        <v>3471</v>
      </c>
      <c r="D130" s="152">
        <v>4</v>
      </c>
      <c r="E130" s="154">
        <v>10.64</v>
      </c>
      <c r="F130" s="154">
        <v>1.0000000000000009E-2</v>
      </c>
      <c r="G130" s="154">
        <v>4.0000000000000036E-2</v>
      </c>
    </row>
    <row r="131" spans="1:7" ht="45" x14ac:dyDescent="0.25">
      <c r="A131" s="141" t="s">
        <v>1625</v>
      </c>
      <c r="B131" s="151" t="s">
        <v>1626</v>
      </c>
      <c r="C131" s="153" t="s">
        <v>3453</v>
      </c>
      <c r="D131" s="152">
        <v>7</v>
      </c>
      <c r="E131" s="154">
        <v>13.93</v>
      </c>
      <c r="F131" s="154">
        <v>1.0000000000000009E-2</v>
      </c>
      <c r="G131" s="154">
        <v>7.0000000000000062E-2</v>
      </c>
    </row>
    <row r="132" spans="1:7" ht="45" x14ac:dyDescent="0.25">
      <c r="A132" s="141" t="s">
        <v>1625</v>
      </c>
      <c r="B132" s="151" t="s">
        <v>1626</v>
      </c>
      <c r="C132" s="153" t="s">
        <v>3454</v>
      </c>
      <c r="D132" s="152">
        <v>8</v>
      </c>
      <c r="E132" s="154">
        <v>28.32</v>
      </c>
      <c r="F132" s="154">
        <v>1.9999999999999962E-2</v>
      </c>
      <c r="G132" s="154">
        <v>0.1599999999999997</v>
      </c>
    </row>
    <row r="133" spans="1:7" ht="45" x14ac:dyDescent="0.25">
      <c r="A133" s="141" t="s">
        <v>1625</v>
      </c>
      <c r="B133" s="151" t="s">
        <v>1626</v>
      </c>
      <c r="C133" s="153" t="s">
        <v>3455</v>
      </c>
      <c r="D133" s="152">
        <v>14</v>
      </c>
      <c r="E133" s="154">
        <v>181.02</v>
      </c>
      <c r="F133" s="154">
        <v>3.0000000000000027E-2</v>
      </c>
      <c r="G133" s="154">
        <v>0.42000000000000037</v>
      </c>
    </row>
    <row r="134" spans="1:7" ht="45" x14ac:dyDescent="0.25">
      <c r="A134" s="141" t="s">
        <v>1625</v>
      </c>
      <c r="B134" s="151" t="s">
        <v>1626</v>
      </c>
      <c r="C134" s="153" t="s">
        <v>3512</v>
      </c>
      <c r="D134" s="152">
        <v>52</v>
      </c>
      <c r="E134" s="154">
        <v>74.88</v>
      </c>
      <c r="F134" s="154">
        <v>3.0000000000000027E-2</v>
      </c>
      <c r="G134" s="154">
        <v>1.5600000000000014</v>
      </c>
    </row>
    <row r="135" spans="1:7" ht="45" x14ac:dyDescent="0.25">
      <c r="A135" s="141" t="s">
        <v>1625</v>
      </c>
      <c r="B135" s="151" t="s">
        <v>1626</v>
      </c>
      <c r="C135" s="153" t="s">
        <v>3514</v>
      </c>
      <c r="D135" s="152">
        <v>60</v>
      </c>
      <c r="E135" s="154">
        <v>100.2</v>
      </c>
      <c r="F135" s="154">
        <v>9.9999999999999811E-3</v>
      </c>
      <c r="G135" s="154">
        <v>0.59999999999999887</v>
      </c>
    </row>
    <row r="136" spans="1:7" ht="45" x14ac:dyDescent="0.25">
      <c r="A136" s="141" t="s">
        <v>1625</v>
      </c>
      <c r="B136" s="151" t="s">
        <v>1626</v>
      </c>
      <c r="C136" s="153" t="s">
        <v>3515</v>
      </c>
      <c r="D136" s="152">
        <v>58</v>
      </c>
      <c r="E136" s="154">
        <v>687.88</v>
      </c>
      <c r="F136" s="154">
        <v>6.999999999999984E-2</v>
      </c>
      <c r="G136" s="154">
        <v>4.0599999999999907</v>
      </c>
    </row>
    <row r="137" spans="1:7" ht="45" x14ac:dyDescent="0.25">
      <c r="A137" s="141" t="s">
        <v>1625</v>
      </c>
      <c r="B137" s="151" t="s">
        <v>1626</v>
      </c>
      <c r="C137" s="153" t="s">
        <v>3506</v>
      </c>
      <c r="D137" s="152">
        <v>193</v>
      </c>
      <c r="E137" s="154">
        <v>1738.93</v>
      </c>
      <c r="F137" s="154">
        <v>2.9999999999999916E-2</v>
      </c>
      <c r="G137" s="154">
        <v>5.789999999999984</v>
      </c>
    </row>
    <row r="138" spans="1:7" ht="45" x14ac:dyDescent="0.25">
      <c r="A138" s="141" t="s">
        <v>1625</v>
      </c>
      <c r="B138" s="151" t="s">
        <v>1626</v>
      </c>
      <c r="C138" s="153" t="s">
        <v>3533</v>
      </c>
      <c r="D138" s="152">
        <v>26</v>
      </c>
      <c r="E138" s="154">
        <v>211.64000000000001</v>
      </c>
      <c r="F138" s="154">
        <v>0.14999999999999991</v>
      </c>
      <c r="G138" s="154">
        <v>3.8999999999999977</v>
      </c>
    </row>
    <row r="139" spans="1:7" ht="60" x14ac:dyDescent="0.25">
      <c r="A139" s="141" t="s">
        <v>1625</v>
      </c>
      <c r="B139" s="151" t="s">
        <v>1626</v>
      </c>
      <c r="C139" s="153" t="s">
        <v>3534</v>
      </c>
      <c r="D139" s="152">
        <v>1</v>
      </c>
      <c r="E139" s="154">
        <v>84.04</v>
      </c>
      <c r="F139" s="154">
        <v>0.66999999999999993</v>
      </c>
      <c r="G139" s="154">
        <v>0.66999999999999993</v>
      </c>
    </row>
    <row r="140" spans="1:7" ht="75" x14ac:dyDescent="0.25">
      <c r="A140" s="141" t="s">
        <v>1625</v>
      </c>
      <c r="B140" s="151" t="s">
        <v>1626</v>
      </c>
      <c r="C140" s="153" t="s">
        <v>3516</v>
      </c>
      <c r="D140" s="152">
        <v>513</v>
      </c>
      <c r="E140" s="154">
        <v>4847.8500000000004</v>
      </c>
      <c r="F140" s="154">
        <v>2.0000000000000018E-2</v>
      </c>
      <c r="G140" s="154">
        <v>10.260000000000009</v>
      </c>
    </row>
    <row r="141" spans="1:7" ht="60" x14ac:dyDescent="0.25">
      <c r="A141" s="141" t="s">
        <v>1625</v>
      </c>
      <c r="B141" s="151" t="s">
        <v>1626</v>
      </c>
      <c r="C141" s="153" t="s">
        <v>3517</v>
      </c>
      <c r="D141" s="152">
        <v>92</v>
      </c>
      <c r="E141" s="154">
        <v>958.6400000000001</v>
      </c>
      <c r="F141" s="154">
        <v>6.999999999999984E-2</v>
      </c>
      <c r="G141" s="154">
        <v>6.4399999999999853</v>
      </c>
    </row>
    <row r="142" spans="1:7" ht="45" x14ac:dyDescent="0.25">
      <c r="A142" s="141" t="s">
        <v>1625</v>
      </c>
      <c r="B142" s="151" t="s">
        <v>1626</v>
      </c>
      <c r="C142" s="153" t="s">
        <v>3508</v>
      </c>
      <c r="D142" s="152">
        <v>52</v>
      </c>
      <c r="E142" s="154">
        <v>279.24</v>
      </c>
      <c r="F142" s="154">
        <v>2.0000000000000018E-2</v>
      </c>
      <c r="G142" s="154">
        <v>1.0400000000000009</v>
      </c>
    </row>
    <row r="143" spans="1:7" ht="45" x14ac:dyDescent="0.25">
      <c r="A143" s="141" t="s">
        <v>1625</v>
      </c>
      <c r="B143" s="151" t="s">
        <v>1626</v>
      </c>
      <c r="C143" s="153" t="s">
        <v>3518</v>
      </c>
      <c r="D143" s="152">
        <v>57</v>
      </c>
      <c r="E143" s="154">
        <v>1288.2</v>
      </c>
      <c r="F143" s="154">
        <v>0.28000000000000025</v>
      </c>
      <c r="G143" s="154">
        <v>15.960000000000015</v>
      </c>
    </row>
    <row r="144" spans="1:7" ht="45" x14ac:dyDescent="0.25">
      <c r="A144" s="141" t="s">
        <v>1625</v>
      </c>
      <c r="B144" s="151" t="s">
        <v>1626</v>
      </c>
      <c r="C144" s="153" t="s">
        <v>3528</v>
      </c>
      <c r="D144" s="152">
        <v>226</v>
      </c>
      <c r="E144" s="154">
        <v>2058.8599999999997</v>
      </c>
      <c r="F144" s="154">
        <v>0.12999999999999989</v>
      </c>
      <c r="G144" s="154">
        <v>29.379999999999974</v>
      </c>
    </row>
    <row r="145" spans="1:7" ht="45" x14ac:dyDescent="0.25">
      <c r="A145" s="141" t="s">
        <v>1625</v>
      </c>
      <c r="B145" s="151" t="s">
        <v>1626</v>
      </c>
      <c r="C145" s="153" t="s">
        <v>3529</v>
      </c>
      <c r="D145" s="152">
        <v>8</v>
      </c>
      <c r="E145" s="154">
        <v>257.84000000000003</v>
      </c>
      <c r="F145" s="154">
        <v>0.26000000000000068</v>
      </c>
      <c r="G145" s="154">
        <v>2.0800000000000054</v>
      </c>
    </row>
    <row r="146" spans="1:7" ht="60" x14ac:dyDescent="0.25">
      <c r="A146" s="141" t="s">
        <v>1625</v>
      </c>
      <c r="B146" s="151" t="s">
        <v>1626</v>
      </c>
      <c r="C146" s="153" t="s">
        <v>3510</v>
      </c>
      <c r="D146" s="152">
        <v>19</v>
      </c>
      <c r="E146" s="154">
        <v>763.23</v>
      </c>
      <c r="F146" s="154">
        <v>0.37999999999999989</v>
      </c>
      <c r="G146" s="154">
        <v>7.219999999999998</v>
      </c>
    </row>
    <row r="147" spans="1:7" ht="45" x14ac:dyDescent="0.25">
      <c r="A147" s="141" t="s">
        <v>1625</v>
      </c>
      <c r="B147" s="151" t="s">
        <v>1626</v>
      </c>
      <c r="C147" s="153" t="s">
        <v>3530</v>
      </c>
      <c r="D147" s="152">
        <v>4</v>
      </c>
      <c r="E147" s="154">
        <v>117.32</v>
      </c>
      <c r="F147" s="154">
        <v>9.000000000000008E-2</v>
      </c>
      <c r="G147" s="154">
        <v>0.36000000000000032</v>
      </c>
    </row>
    <row r="148" spans="1:7" ht="45" x14ac:dyDescent="0.25">
      <c r="A148" s="141" t="s">
        <v>1625</v>
      </c>
      <c r="B148" s="151" t="s">
        <v>1626</v>
      </c>
      <c r="C148" s="153" t="s">
        <v>3532</v>
      </c>
      <c r="D148" s="152">
        <v>1</v>
      </c>
      <c r="E148" s="154">
        <v>40.07</v>
      </c>
      <c r="F148" s="154">
        <v>0.39000000000000057</v>
      </c>
      <c r="G148" s="154">
        <v>0.39000000000000057</v>
      </c>
    </row>
    <row r="149" spans="1:7" ht="45" x14ac:dyDescent="0.25">
      <c r="A149" s="141" t="s">
        <v>1625</v>
      </c>
      <c r="B149" s="151" t="s">
        <v>1626</v>
      </c>
      <c r="C149" s="153" t="s">
        <v>3512</v>
      </c>
      <c r="D149" s="152">
        <v>36</v>
      </c>
      <c r="E149" s="154">
        <v>51.839999999999996</v>
      </c>
      <c r="F149" s="154">
        <v>3.0000000000000027E-2</v>
      </c>
      <c r="G149" s="154">
        <v>1.080000000000001</v>
      </c>
    </row>
    <row r="150" spans="1:7" ht="45" x14ac:dyDescent="0.25">
      <c r="A150" s="141" t="s">
        <v>1625</v>
      </c>
      <c r="B150" s="151" t="s">
        <v>1626</v>
      </c>
      <c r="C150" s="153" t="s">
        <v>3535</v>
      </c>
      <c r="D150" s="152">
        <v>1</v>
      </c>
      <c r="E150" s="154">
        <v>13.24</v>
      </c>
      <c r="F150" s="154">
        <v>0.16000000000000014</v>
      </c>
      <c r="G150" s="154">
        <v>0.16000000000000014</v>
      </c>
    </row>
    <row r="151" spans="1:7" ht="60" x14ac:dyDescent="0.25">
      <c r="A151" s="141" t="s">
        <v>1625</v>
      </c>
      <c r="B151" s="151" t="s">
        <v>1626</v>
      </c>
      <c r="C151" s="153" t="s">
        <v>3536</v>
      </c>
      <c r="D151" s="152">
        <v>1</v>
      </c>
      <c r="E151" s="154">
        <v>21.39</v>
      </c>
      <c r="F151" s="154">
        <v>0.3199999999999994</v>
      </c>
      <c r="G151" s="154">
        <v>0.3199999999999994</v>
      </c>
    </row>
    <row r="152" spans="1:7" ht="45" x14ac:dyDescent="0.25">
      <c r="A152" s="141" t="s">
        <v>1625</v>
      </c>
      <c r="B152" s="151" t="s">
        <v>1626</v>
      </c>
      <c r="C152" s="153" t="s">
        <v>3514</v>
      </c>
      <c r="D152" s="152">
        <v>24</v>
      </c>
      <c r="E152" s="154">
        <v>40.08</v>
      </c>
      <c r="F152" s="154">
        <v>9.9999999999999811E-3</v>
      </c>
      <c r="G152" s="154">
        <v>0.23999999999999955</v>
      </c>
    </row>
    <row r="153" spans="1:7" ht="45" x14ac:dyDescent="0.25">
      <c r="A153" s="141" t="s">
        <v>1625</v>
      </c>
      <c r="B153" s="151" t="s">
        <v>1626</v>
      </c>
      <c r="C153" s="153" t="s">
        <v>3515</v>
      </c>
      <c r="D153" s="152">
        <v>20</v>
      </c>
      <c r="E153" s="154">
        <v>237.2</v>
      </c>
      <c r="F153" s="154">
        <v>6.999999999999984E-2</v>
      </c>
      <c r="G153" s="154">
        <v>1.3999999999999968</v>
      </c>
    </row>
    <row r="154" spans="1:7" ht="45" x14ac:dyDescent="0.25">
      <c r="A154" s="141" t="s">
        <v>1625</v>
      </c>
      <c r="B154" s="151" t="s">
        <v>1626</v>
      </c>
      <c r="C154" s="153" t="s">
        <v>3506</v>
      </c>
      <c r="D154" s="152">
        <v>21</v>
      </c>
      <c r="E154" s="154">
        <v>189.21</v>
      </c>
      <c r="F154" s="154">
        <v>2.9999999999999916E-2</v>
      </c>
      <c r="G154" s="154">
        <v>0.62999999999999823</v>
      </c>
    </row>
    <row r="155" spans="1:7" ht="75" x14ac:dyDescent="0.25">
      <c r="A155" s="141" t="s">
        <v>1625</v>
      </c>
      <c r="B155" s="151" t="s">
        <v>1626</v>
      </c>
      <c r="C155" s="153" t="s">
        <v>3516</v>
      </c>
      <c r="D155" s="152">
        <v>54</v>
      </c>
      <c r="E155" s="154">
        <v>510.29999999999995</v>
      </c>
      <c r="F155" s="154">
        <v>2.0000000000000018E-2</v>
      </c>
      <c r="G155" s="154">
        <v>1.080000000000001</v>
      </c>
    </row>
    <row r="156" spans="1:7" ht="60" x14ac:dyDescent="0.25">
      <c r="A156" s="141" t="s">
        <v>1625</v>
      </c>
      <c r="B156" s="151" t="s">
        <v>1626</v>
      </c>
      <c r="C156" s="153" t="s">
        <v>3517</v>
      </c>
      <c r="D156" s="152">
        <v>20</v>
      </c>
      <c r="E156" s="154">
        <v>208.39999999999998</v>
      </c>
      <c r="F156" s="154">
        <v>6.999999999999984E-2</v>
      </c>
      <c r="G156" s="154">
        <v>1.3999999999999968</v>
      </c>
    </row>
    <row r="157" spans="1:7" ht="45" x14ac:dyDescent="0.25">
      <c r="A157" s="141" t="s">
        <v>1625</v>
      </c>
      <c r="B157" s="151" t="s">
        <v>1626</v>
      </c>
      <c r="C157" s="153" t="s">
        <v>3508</v>
      </c>
      <c r="D157" s="152">
        <v>5</v>
      </c>
      <c r="E157" s="154">
        <v>26.85</v>
      </c>
      <c r="F157" s="154">
        <v>2.0000000000000018E-2</v>
      </c>
      <c r="G157" s="154">
        <v>0.10000000000000009</v>
      </c>
    </row>
    <row r="158" spans="1:7" ht="45" x14ac:dyDescent="0.25">
      <c r="A158" s="141" t="s">
        <v>1625</v>
      </c>
      <c r="B158" s="151" t="s">
        <v>1626</v>
      </c>
      <c r="C158" s="153" t="s">
        <v>3528</v>
      </c>
      <c r="D158" s="152">
        <v>2</v>
      </c>
      <c r="E158" s="154">
        <v>18.22</v>
      </c>
      <c r="F158" s="154">
        <v>0.12999999999999989</v>
      </c>
      <c r="G158" s="154">
        <v>0.25999999999999979</v>
      </c>
    </row>
    <row r="159" spans="1:7" ht="45" x14ac:dyDescent="0.25">
      <c r="A159" s="141" t="s">
        <v>1625</v>
      </c>
      <c r="B159" s="151" t="s">
        <v>1626</v>
      </c>
      <c r="C159" s="153" t="s">
        <v>3471</v>
      </c>
      <c r="D159" s="152">
        <v>30</v>
      </c>
      <c r="E159" s="154">
        <v>79.8</v>
      </c>
      <c r="F159" s="154">
        <v>1.0000000000000009E-2</v>
      </c>
      <c r="G159" s="154">
        <v>0.30000000000000027</v>
      </c>
    </row>
    <row r="160" spans="1:7" ht="45" x14ac:dyDescent="0.25">
      <c r="A160" s="141" t="s">
        <v>1625</v>
      </c>
      <c r="B160" s="151" t="s">
        <v>1626</v>
      </c>
      <c r="C160" s="153" t="s">
        <v>3453</v>
      </c>
      <c r="D160" s="152">
        <v>302</v>
      </c>
      <c r="E160" s="154">
        <v>600.98</v>
      </c>
      <c r="F160" s="154">
        <v>1.0000000000000009E-2</v>
      </c>
      <c r="G160" s="154">
        <v>3.0200000000000027</v>
      </c>
    </row>
    <row r="161" spans="1:7" ht="45" x14ac:dyDescent="0.25">
      <c r="A161" s="141" t="s">
        <v>1625</v>
      </c>
      <c r="B161" s="151" t="s">
        <v>1626</v>
      </c>
      <c r="C161" s="153" t="s">
        <v>3454</v>
      </c>
      <c r="D161" s="152">
        <v>6</v>
      </c>
      <c r="E161" s="154">
        <v>21.240000000000002</v>
      </c>
      <c r="F161" s="154">
        <v>1.9999999999999962E-2</v>
      </c>
      <c r="G161" s="154">
        <v>0.11999999999999977</v>
      </c>
    </row>
    <row r="162" spans="1:7" ht="45" x14ac:dyDescent="0.25">
      <c r="A162" s="141" t="s">
        <v>1625</v>
      </c>
      <c r="B162" s="151" t="s">
        <v>1626</v>
      </c>
      <c r="C162" s="153" t="s">
        <v>3522</v>
      </c>
      <c r="D162" s="152">
        <v>3</v>
      </c>
      <c r="E162" s="154">
        <v>17.009999999999998</v>
      </c>
      <c r="F162" s="154">
        <v>0.1599999999999997</v>
      </c>
      <c r="G162" s="154">
        <v>0.47999999999999909</v>
      </c>
    </row>
    <row r="163" spans="1:7" ht="45" x14ac:dyDescent="0.25">
      <c r="A163" s="141" t="s">
        <v>1625</v>
      </c>
      <c r="B163" s="151" t="s">
        <v>1626</v>
      </c>
      <c r="C163" s="153" t="s">
        <v>3523</v>
      </c>
      <c r="D163" s="152">
        <v>3</v>
      </c>
      <c r="E163" s="154">
        <v>24.69</v>
      </c>
      <c r="F163" s="154">
        <v>8.0000000000000071E-2</v>
      </c>
      <c r="G163" s="154">
        <v>0.24000000000000021</v>
      </c>
    </row>
    <row r="164" spans="1:7" ht="45" x14ac:dyDescent="0.25">
      <c r="A164" s="141" t="s">
        <v>1625</v>
      </c>
      <c r="B164" s="151" t="s">
        <v>1626</v>
      </c>
      <c r="C164" s="153" t="s">
        <v>3524</v>
      </c>
      <c r="D164" s="152">
        <v>4</v>
      </c>
      <c r="E164" s="154">
        <v>22.96</v>
      </c>
      <c r="F164" s="154">
        <v>4.0000000000000036E-2</v>
      </c>
      <c r="G164" s="154">
        <v>0.16000000000000014</v>
      </c>
    </row>
    <row r="165" spans="1:7" ht="105" x14ac:dyDescent="0.25">
      <c r="A165" s="141" t="s">
        <v>1625</v>
      </c>
      <c r="B165" s="151" t="s">
        <v>1626</v>
      </c>
      <c r="C165" s="153" t="s">
        <v>3476</v>
      </c>
      <c r="D165" s="152">
        <v>170</v>
      </c>
      <c r="E165" s="154">
        <v>4522.0000000000009</v>
      </c>
      <c r="F165" s="154">
        <v>0.22000000000000064</v>
      </c>
      <c r="G165" s="154">
        <v>37.400000000000105</v>
      </c>
    </row>
    <row r="166" spans="1:7" ht="45" x14ac:dyDescent="0.25">
      <c r="A166" s="141" t="s">
        <v>1625</v>
      </c>
      <c r="B166" s="151" t="s">
        <v>1626</v>
      </c>
      <c r="C166" s="153" t="s">
        <v>3537</v>
      </c>
      <c r="D166" s="152">
        <v>2892</v>
      </c>
      <c r="E166" s="154">
        <v>2834.16</v>
      </c>
      <c r="F166" s="154">
        <v>4.9999999999999933E-2</v>
      </c>
      <c r="G166" s="154">
        <v>144.5999999999998</v>
      </c>
    </row>
    <row r="167" spans="1:7" ht="45" x14ac:dyDescent="0.25">
      <c r="A167" s="141" t="s">
        <v>1625</v>
      </c>
      <c r="B167" s="151" t="s">
        <v>1626</v>
      </c>
      <c r="C167" s="153" t="s">
        <v>3538</v>
      </c>
      <c r="D167" s="152">
        <v>191</v>
      </c>
      <c r="E167" s="154">
        <v>968.37</v>
      </c>
      <c r="F167" s="154">
        <v>2.0000000000000018E-2</v>
      </c>
      <c r="G167" s="154">
        <v>3.8200000000000034</v>
      </c>
    </row>
    <row r="168" spans="1:7" ht="45" x14ac:dyDescent="0.25">
      <c r="A168" s="141" t="s">
        <v>1625</v>
      </c>
      <c r="B168" s="151" t="s">
        <v>1626</v>
      </c>
      <c r="C168" s="153" t="s">
        <v>3506</v>
      </c>
      <c r="D168" s="152">
        <v>14</v>
      </c>
      <c r="E168" s="154">
        <v>126.14</v>
      </c>
      <c r="F168" s="154">
        <v>2.9999999999999916E-2</v>
      </c>
      <c r="G168" s="154">
        <v>0.41999999999999882</v>
      </c>
    </row>
    <row r="169" spans="1:7" ht="75" x14ac:dyDescent="0.25">
      <c r="A169" s="141" t="s">
        <v>1625</v>
      </c>
      <c r="B169" s="151" t="s">
        <v>1626</v>
      </c>
      <c r="C169" s="153" t="s">
        <v>3516</v>
      </c>
      <c r="D169" s="152">
        <v>1</v>
      </c>
      <c r="E169" s="154">
        <v>9.4500000000000011</v>
      </c>
      <c r="F169" s="154">
        <v>2.0000000000000018E-2</v>
      </c>
      <c r="G169" s="154">
        <v>2.0000000000000018E-2</v>
      </c>
    </row>
    <row r="170" spans="1:7" ht="45" x14ac:dyDescent="0.25">
      <c r="A170" s="141" t="s">
        <v>1625</v>
      </c>
      <c r="B170" s="151" t="s">
        <v>1626</v>
      </c>
      <c r="C170" s="153" t="s">
        <v>3518</v>
      </c>
      <c r="D170" s="152">
        <v>3</v>
      </c>
      <c r="E170" s="154">
        <v>67.8</v>
      </c>
      <c r="F170" s="154">
        <v>0.28000000000000025</v>
      </c>
      <c r="G170" s="154">
        <v>0.84000000000000075</v>
      </c>
    </row>
    <row r="171" spans="1:7" ht="45" x14ac:dyDescent="0.25">
      <c r="A171" s="141" t="s">
        <v>1625</v>
      </c>
      <c r="B171" s="151" t="s">
        <v>1626</v>
      </c>
      <c r="C171" s="153" t="s">
        <v>3528</v>
      </c>
      <c r="D171" s="152">
        <v>14</v>
      </c>
      <c r="E171" s="154">
        <v>127.54</v>
      </c>
      <c r="F171" s="154">
        <v>0.12999999999999989</v>
      </c>
      <c r="G171" s="154">
        <v>1.8199999999999985</v>
      </c>
    </row>
    <row r="172" spans="1:7" ht="45" x14ac:dyDescent="0.25">
      <c r="A172" s="141" t="s">
        <v>1625</v>
      </c>
      <c r="B172" s="151" t="s">
        <v>1626</v>
      </c>
      <c r="C172" s="153" t="s">
        <v>3529</v>
      </c>
      <c r="D172" s="152">
        <v>2</v>
      </c>
      <c r="E172" s="154">
        <v>64.460000000000008</v>
      </c>
      <c r="F172" s="154">
        <v>0.26000000000000068</v>
      </c>
      <c r="G172" s="154">
        <v>0.52000000000000135</v>
      </c>
    </row>
    <row r="173" spans="1:7" ht="60" x14ac:dyDescent="0.25">
      <c r="A173" s="141" t="s">
        <v>1625</v>
      </c>
      <c r="B173" s="151" t="s">
        <v>1626</v>
      </c>
      <c r="C173" s="153" t="s">
        <v>3510</v>
      </c>
      <c r="D173" s="152">
        <v>1</v>
      </c>
      <c r="E173" s="154">
        <v>40.17</v>
      </c>
      <c r="F173" s="154">
        <v>0.37999999999999989</v>
      </c>
      <c r="G173" s="154">
        <v>0.37999999999999989</v>
      </c>
    </row>
    <row r="174" spans="1:7" ht="45" x14ac:dyDescent="0.25">
      <c r="A174" s="141" t="s">
        <v>1625</v>
      </c>
      <c r="B174" s="151" t="s">
        <v>1626</v>
      </c>
      <c r="C174" s="153" t="s">
        <v>3530</v>
      </c>
      <c r="D174" s="152">
        <v>11</v>
      </c>
      <c r="E174" s="154">
        <v>322.63000000000005</v>
      </c>
      <c r="F174" s="154">
        <v>9.000000000000008E-2</v>
      </c>
      <c r="G174" s="154">
        <v>0.99000000000000088</v>
      </c>
    </row>
    <row r="175" spans="1:7" ht="45" x14ac:dyDescent="0.25">
      <c r="A175" s="141" t="s">
        <v>1625</v>
      </c>
      <c r="B175" s="151" t="s">
        <v>1626</v>
      </c>
      <c r="C175" s="153" t="s">
        <v>3531</v>
      </c>
      <c r="D175" s="152">
        <v>14</v>
      </c>
      <c r="E175" s="154">
        <v>293.86</v>
      </c>
      <c r="F175" s="154">
        <v>0.16000000000000014</v>
      </c>
      <c r="G175" s="154">
        <v>2.240000000000002</v>
      </c>
    </row>
    <row r="176" spans="1:7" ht="90" x14ac:dyDescent="0.25">
      <c r="A176" s="141" t="s">
        <v>1481</v>
      </c>
      <c r="B176" s="151" t="s">
        <v>1482</v>
      </c>
      <c r="C176" s="153" t="s">
        <v>3452</v>
      </c>
      <c r="D176" s="152">
        <v>23</v>
      </c>
      <c r="E176" s="154">
        <v>600.76</v>
      </c>
      <c r="F176" s="154">
        <v>3.0000000000000027E-2</v>
      </c>
      <c r="G176" s="154">
        <v>0.69000000000000061</v>
      </c>
    </row>
    <row r="177" spans="1:7" ht="30" x14ac:dyDescent="0.25">
      <c r="A177" s="141" t="s">
        <v>3539</v>
      </c>
      <c r="B177" s="151" t="s">
        <v>3540</v>
      </c>
      <c r="C177" s="153" t="s">
        <v>3497</v>
      </c>
      <c r="D177" s="152">
        <v>4</v>
      </c>
      <c r="E177" s="154">
        <v>49.120000000000005</v>
      </c>
      <c r="F177" s="154">
        <v>1.0000000000000009E-2</v>
      </c>
      <c r="G177" s="154">
        <v>4.0000000000000036E-2</v>
      </c>
    </row>
    <row r="178" spans="1:7" ht="30" x14ac:dyDescent="0.25">
      <c r="A178" s="141" t="s">
        <v>3539</v>
      </c>
      <c r="B178" s="151" t="s">
        <v>3540</v>
      </c>
      <c r="C178" s="153" t="s">
        <v>3498</v>
      </c>
      <c r="D178" s="152">
        <v>3</v>
      </c>
      <c r="E178" s="154">
        <v>60.480000000000004</v>
      </c>
      <c r="F178" s="154">
        <v>4.0000000000000036E-2</v>
      </c>
      <c r="G178" s="154">
        <v>0.12000000000000011</v>
      </c>
    </row>
    <row r="179" spans="1:7" ht="30" x14ac:dyDescent="0.25">
      <c r="A179" s="141" t="s">
        <v>3539</v>
      </c>
      <c r="B179" s="151" t="s">
        <v>3540</v>
      </c>
      <c r="C179" s="153" t="s">
        <v>3541</v>
      </c>
      <c r="D179" s="152">
        <v>2</v>
      </c>
      <c r="E179" s="154">
        <v>17.240000000000002</v>
      </c>
      <c r="F179" s="154">
        <v>4.9999999999999822E-2</v>
      </c>
      <c r="G179" s="154">
        <v>9.9999999999999645E-2</v>
      </c>
    </row>
    <row r="180" spans="1:7" ht="45" x14ac:dyDescent="0.25">
      <c r="A180" s="141" t="s">
        <v>3539</v>
      </c>
      <c r="B180" s="151" t="s">
        <v>3540</v>
      </c>
      <c r="C180" s="153" t="s">
        <v>3542</v>
      </c>
      <c r="D180" s="152">
        <v>1</v>
      </c>
      <c r="E180" s="154">
        <v>10.41</v>
      </c>
      <c r="F180" s="154">
        <v>2.0000000000000018E-2</v>
      </c>
      <c r="G180" s="154">
        <v>2.0000000000000018E-2</v>
      </c>
    </row>
    <row r="181" spans="1:7" ht="30" x14ac:dyDescent="0.25">
      <c r="A181" s="141" t="s">
        <v>3539</v>
      </c>
      <c r="B181" s="151" t="s">
        <v>3540</v>
      </c>
      <c r="C181" s="153" t="s">
        <v>3496</v>
      </c>
      <c r="D181" s="152">
        <v>69</v>
      </c>
      <c r="E181" s="154">
        <v>495.42</v>
      </c>
      <c r="F181" s="154">
        <v>1.0000000000000009E-2</v>
      </c>
      <c r="G181" s="154">
        <v>0.69000000000000061</v>
      </c>
    </row>
    <row r="182" spans="1:7" ht="30" x14ac:dyDescent="0.25">
      <c r="A182" s="141" t="s">
        <v>3539</v>
      </c>
      <c r="B182" s="151" t="s">
        <v>3540</v>
      </c>
      <c r="C182" s="153" t="s">
        <v>3497</v>
      </c>
      <c r="D182" s="152">
        <v>1506</v>
      </c>
      <c r="E182" s="154">
        <v>18493.68</v>
      </c>
      <c r="F182" s="154">
        <v>1.0000000000000009E-2</v>
      </c>
      <c r="G182" s="154">
        <v>15.060000000000013</v>
      </c>
    </row>
    <row r="183" spans="1:7" ht="30" x14ac:dyDescent="0.25">
      <c r="A183" s="141" t="s">
        <v>3539</v>
      </c>
      <c r="B183" s="151" t="s">
        <v>3540</v>
      </c>
      <c r="C183" s="153" t="s">
        <v>3498</v>
      </c>
      <c r="D183" s="152">
        <v>296</v>
      </c>
      <c r="E183" s="154">
        <v>5967.36</v>
      </c>
      <c r="F183" s="154">
        <v>4.0000000000000036E-2</v>
      </c>
      <c r="G183" s="154">
        <v>11.840000000000011</v>
      </c>
    </row>
    <row r="184" spans="1:7" ht="45" x14ac:dyDescent="0.25">
      <c r="A184" s="141" t="s">
        <v>3539</v>
      </c>
      <c r="B184" s="151" t="s">
        <v>3540</v>
      </c>
      <c r="C184" s="153" t="s">
        <v>3499</v>
      </c>
      <c r="D184" s="152">
        <v>68</v>
      </c>
      <c r="E184" s="154">
        <v>1990.3600000000001</v>
      </c>
      <c r="F184" s="154">
        <v>1.0000000000000009E-2</v>
      </c>
      <c r="G184" s="154">
        <v>0.6800000000000006</v>
      </c>
    </row>
    <row r="185" spans="1:7" x14ac:dyDescent="0.25">
      <c r="A185" s="141" t="s">
        <v>3539</v>
      </c>
      <c r="B185" s="151" t="s">
        <v>3540</v>
      </c>
      <c r="C185" s="153" t="s">
        <v>3543</v>
      </c>
      <c r="D185" s="152">
        <v>49</v>
      </c>
      <c r="E185" s="154">
        <v>254.8</v>
      </c>
      <c r="F185" s="154">
        <v>2.9999999999999916E-2</v>
      </c>
      <c r="G185" s="154">
        <v>1.4699999999999958</v>
      </c>
    </row>
    <row r="186" spans="1:7" x14ac:dyDescent="0.25">
      <c r="A186" s="141" t="s">
        <v>3539</v>
      </c>
      <c r="B186" s="151" t="s">
        <v>3540</v>
      </c>
      <c r="C186" s="153" t="s">
        <v>3544</v>
      </c>
      <c r="D186" s="152">
        <v>64</v>
      </c>
      <c r="E186" s="154">
        <v>1016.96</v>
      </c>
      <c r="F186" s="154">
        <v>2.0000000000000018E-2</v>
      </c>
      <c r="G186" s="154">
        <v>1.2800000000000011</v>
      </c>
    </row>
    <row r="187" spans="1:7" ht="30" x14ac:dyDescent="0.25">
      <c r="A187" s="141" t="s">
        <v>3539</v>
      </c>
      <c r="B187" s="151" t="s">
        <v>3540</v>
      </c>
      <c r="C187" s="153" t="s">
        <v>3541</v>
      </c>
      <c r="D187" s="152">
        <v>254</v>
      </c>
      <c r="E187" s="154">
        <v>2189.48</v>
      </c>
      <c r="F187" s="154">
        <v>4.9999999999999822E-2</v>
      </c>
      <c r="G187" s="154">
        <v>12.699999999999955</v>
      </c>
    </row>
    <row r="188" spans="1:7" ht="45" x14ac:dyDescent="0.25">
      <c r="A188" s="141" t="s">
        <v>3539</v>
      </c>
      <c r="B188" s="151" t="s">
        <v>3540</v>
      </c>
      <c r="C188" s="153" t="s">
        <v>3542</v>
      </c>
      <c r="D188" s="152">
        <v>147</v>
      </c>
      <c r="E188" s="154">
        <v>1530.27</v>
      </c>
      <c r="F188" s="154">
        <v>2.0000000000000018E-2</v>
      </c>
      <c r="G188" s="154">
        <v>2.9400000000000026</v>
      </c>
    </row>
    <row r="189" spans="1:7" ht="30" x14ac:dyDescent="0.25">
      <c r="A189" s="141" t="s">
        <v>3539</v>
      </c>
      <c r="B189" s="151" t="s">
        <v>3540</v>
      </c>
      <c r="C189" s="153" t="s">
        <v>3545</v>
      </c>
      <c r="D189" s="152">
        <v>219</v>
      </c>
      <c r="E189" s="154">
        <v>5529.75</v>
      </c>
      <c r="F189" s="154">
        <v>4.9999999999999933E-2</v>
      </c>
      <c r="G189" s="154">
        <v>10.949999999999985</v>
      </c>
    </row>
    <row r="190" spans="1:7" ht="30" x14ac:dyDescent="0.25">
      <c r="A190" s="141" t="s">
        <v>3539</v>
      </c>
      <c r="B190" s="151" t="s">
        <v>3540</v>
      </c>
      <c r="C190" s="153" t="s">
        <v>3546</v>
      </c>
      <c r="D190" s="152">
        <v>219</v>
      </c>
      <c r="E190" s="154">
        <v>7599.3</v>
      </c>
      <c r="F190" s="154">
        <v>1.9999999999999962E-2</v>
      </c>
      <c r="G190" s="154">
        <v>4.3799999999999919</v>
      </c>
    </row>
    <row r="191" spans="1:7" ht="30" x14ac:dyDescent="0.25">
      <c r="A191" s="141" t="s">
        <v>3539</v>
      </c>
      <c r="B191" s="151" t="s">
        <v>3540</v>
      </c>
      <c r="C191" s="153" t="s">
        <v>3538</v>
      </c>
      <c r="D191" s="152">
        <v>626</v>
      </c>
      <c r="E191" s="154">
        <v>3173.82</v>
      </c>
      <c r="F191" s="154">
        <v>2.0000000000000018E-2</v>
      </c>
      <c r="G191" s="154">
        <v>12.52000000000001</v>
      </c>
    </row>
    <row r="192" spans="1:7" ht="30" x14ac:dyDescent="0.25">
      <c r="A192" s="141" t="s">
        <v>3539</v>
      </c>
      <c r="B192" s="151" t="s">
        <v>3540</v>
      </c>
      <c r="C192" s="153" t="s">
        <v>3547</v>
      </c>
      <c r="D192" s="152">
        <v>164</v>
      </c>
      <c r="E192" s="154">
        <v>5098.76</v>
      </c>
      <c r="F192" s="154">
        <v>4.9999999999999822E-2</v>
      </c>
      <c r="G192" s="154">
        <v>8.1999999999999709</v>
      </c>
    </row>
    <row r="193" spans="1:7" x14ac:dyDescent="0.25">
      <c r="A193" s="141" t="s">
        <v>3539</v>
      </c>
      <c r="B193" s="151" t="s">
        <v>3540</v>
      </c>
      <c r="C193" s="153" t="s">
        <v>3548</v>
      </c>
      <c r="D193" s="152">
        <v>24</v>
      </c>
      <c r="E193" s="154">
        <v>1057.68</v>
      </c>
      <c r="F193" s="154">
        <v>4.0000000000000036E-2</v>
      </c>
      <c r="G193" s="154">
        <v>0.96000000000000085</v>
      </c>
    </row>
    <row r="194" spans="1:7" ht="30" x14ac:dyDescent="0.25">
      <c r="A194" s="141" t="s">
        <v>3549</v>
      </c>
      <c r="B194" s="151" t="s">
        <v>3550</v>
      </c>
      <c r="C194" s="153" t="s">
        <v>3551</v>
      </c>
      <c r="D194" s="152">
        <v>166</v>
      </c>
      <c r="E194" s="154">
        <v>10197.380000000001</v>
      </c>
      <c r="F194" s="154">
        <v>8.0000000000000071E-2</v>
      </c>
      <c r="G194" s="154">
        <v>13.280000000000012</v>
      </c>
    </row>
    <row r="195" spans="1:7" ht="90" x14ac:dyDescent="0.25">
      <c r="A195" s="141" t="s">
        <v>3552</v>
      </c>
      <c r="B195" s="151" t="s">
        <v>3553</v>
      </c>
      <c r="C195" s="153" t="s">
        <v>3452</v>
      </c>
      <c r="D195" s="152">
        <v>85</v>
      </c>
      <c r="E195" s="154">
        <v>2220.1999999999998</v>
      </c>
      <c r="F195" s="154">
        <v>3.0000000000000027E-2</v>
      </c>
      <c r="G195" s="154">
        <v>2.5500000000000025</v>
      </c>
    </row>
    <row r="196" spans="1:7" ht="45" x14ac:dyDescent="0.25">
      <c r="A196" s="141" t="s">
        <v>3552</v>
      </c>
      <c r="B196" s="151" t="s">
        <v>3553</v>
      </c>
      <c r="C196" s="153" t="s">
        <v>3471</v>
      </c>
      <c r="D196" s="152">
        <v>6</v>
      </c>
      <c r="E196" s="154">
        <v>15.96</v>
      </c>
      <c r="F196" s="154">
        <v>1.0000000000000009E-2</v>
      </c>
      <c r="G196" s="154">
        <v>6.0000000000000053E-2</v>
      </c>
    </row>
    <row r="197" spans="1:7" ht="45" x14ac:dyDescent="0.25">
      <c r="A197" s="141" t="s">
        <v>3552</v>
      </c>
      <c r="B197" s="151" t="s">
        <v>3553</v>
      </c>
      <c r="C197" s="153" t="s">
        <v>3453</v>
      </c>
      <c r="D197" s="152">
        <v>7</v>
      </c>
      <c r="E197" s="154">
        <v>13.93</v>
      </c>
      <c r="F197" s="154">
        <v>1.0000000000000009E-2</v>
      </c>
      <c r="G197" s="154">
        <v>7.0000000000000062E-2</v>
      </c>
    </row>
    <row r="198" spans="1:7" ht="45" x14ac:dyDescent="0.25">
      <c r="A198" s="141" t="s">
        <v>3552</v>
      </c>
      <c r="B198" s="151" t="s">
        <v>3553</v>
      </c>
      <c r="C198" s="153" t="s">
        <v>3454</v>
      </c>
      <c r="D198" s="152">
        <v>3</v>
      </c>
      <c r="E198" s="154">
        <v>10.620000000000001</v>
      </c>
      <c r="F198" s="154">
        <v>1.9999999999999962E-2</v>
      </c>
      <c r="G198" s="154">
        <v>5.9999999999999887E-2</v>
      </c>
    </row>
    <row r="199" spans="1:7" ht="45" x14ac:dyDescent="0.25">
      <c r="A199" s="141" t="s">
        <v>3552</v>
      </c>
      <c r="B199" s="151" t="s">
        <v>3553</v>
      </c>
      <c r="C199" s="153" t="s">
        <v>3455</v>
      </c>
      <c r="D199" s="152">
        <v>12</v>
      </c>
      <c r="E199" s="154">
        <v>155.16</v>
      </c>
      <c r="F199" s="154">
        <v>3.0000000000000027E-2</v>
      </c>
      <c r="G199" s="154">
        <v>0.36000000000000032</v>
      </c>
    </row>
    <row r="200" spans="1:7" ht="90" x14ac:dyDescent="0.25">
      <c r="A200" s="141" t="s">
        <v>3552</v>
      </c>
      <c r="B200" s="151" t="s">
        <v>3553</v>
      </c>
      <c r="C200" s="153" t="s">
        <v>3456</v>
      </c>
      <c r="D200" s="152">
        <v>34</v>
      </c>
      <c r="E200" s="154">
        <v>1096.5</v>
      </c>
      <c r="F200" s="154">
        <v>2.0000000000000018E-2</v>
      </c>
      <c r="G200" s="154">
        <v>0.6800000000000006</v>
      </c>
    </row>
    <row r="201" spans="1:7" ht="75" x14ac:dyDescent="0.25">
      <c r="A201" s="141" t="s">
        <v>3552</v>
      </c>
      <c r="B201" s="151" t="s">
        <v>3553</v>
      </c>
      <c r="C201" s="153" t="s">
        <v>3457</v>
      </c>
      <c r="D201" s="152">
        <v>78</v>
      </c>
      <c r="E201" s="154">
        <v>2111.46</v>
      </c>
      <c r="F201" s="154">
        <v>3.0000000000000027E-2</v>
      </c>
      <c r="G201" s="154">
        <v>2.3400000000000021</v>
      </c>
    </row>
    <row r="202" spans="1:7" ht="90" x14ac:dyDescent="0.25">
      <c r="A202" s="141" t="s">
        <v>3554</v>
      </c>
      <c r="B202" s="151" t="s">
        <v>3555</v>
      </c>
      <c r="C202" s="153" t="s">
        <v>3452</v>
      </c>
      <c r="D202" s="152">
        <v>184</v>
      </c>
      <c r="E202" s="154">
        <v>4806.08</v>
      </c>
      <c r="F202" s="154">
        <v>3.0000000000000027E-2</v>
      </c>
      <c r="G202" s="154">
        <v>5.5200000000000049</v>
      </c>
    </row>
    <row r="203" spans="1:7" ht="30" x14ac:dyDescent="0.25">
      <c r="A203" s="141" t="s">
        <v>3554</v>
      </c>
      <c r="B203" s="151" t="s">
        <v>3555</v>
      </c>
      <c r="C203" s="153" t="s">
        <v>3453</v>
      </c>
      <c r="D203" s="152">
        <v>9</v>
      </c>
      <c r="E203" s="154">
        <v>17.91</v>
      </c>
      <c r="F203" s="154">
        <v>1.0000000000000009E-2</v>
      </c>
      <c r="G203" s="154">
        <v>9.000000000000008E-2</v>
      </c>
    </row>
    <row r="204" spans="1:7" ht="45" x14ac:dyDescent="0.25">
      <c r="A204" s="141" t="s">
        <v>3554</v>
      </c>
      <c r="B204" s="151" t="s">
        <v>3555</v>
      </c>
      <c r="C204" s="153" t="s">
        <v>3454</v>
      </c>
      <c r="D204" s="152">
        <v>7</v>
      </c>
      <c r="E204" s="154">
        <v>24.78</v>
      </c>
      <c r="F204" s="154">
        <v>1.9999999999999962E-2</v>
      </c>
      <c r="G204" s="154">
        <v>0.13999999999999974</v>
      </c>
    </row>
    <row r="205" spans="1:7" ht="30" x14ac:dyDescent="0.25">
      <c r="A205" s="141" t="s">
        <v>3554</v>
      </c>
      <c r="B205" s="151" t="s">
        <v>3555</v>
      </c>
      <c r="C205" s="153" t="s">
        <v>3455</v>
      </c>
      <c r="D205" s="152">
        <v>104</v>
      </c>
      <c r="E205" s="154">
        <v>1344.72</v>
      </c>
      <c r="F205" s="154">
        <v>3.0000000000000027E-2</v>
      </c>
      <c r="G205" s="154">
        <v>3.1200000000000028</v>
      </c>
    </row>
    <row r="206" spans="1:7" ht="60" x14ac:dyDescent="0.25">
      <c r="A206" s="141" t="s">
        <v>3556</v>
      </c>
      <c r="B206" s="151" t="s">
        <v>3557</v>
      </c>
      <c r="C206" s="153" t="s">
        <v>3479</v>
      </c>
      <c r="D206" s="152">
        <v>110</v>
      </c>
      <c r="E206" s="154">
        <v>885.5</v>
      </c>
      <c r="F206" s="154">
        <v>3.0000000000000027E-2</v>
      </c>
      <c r="G206" s="154">
        <v>3.3000000000000029</v>
      </c>
    </row>
    <row r="207" spans="1:7" ht="45" x14ac:dyDescent="0.25">
      <c r="A207" s="141" t="s">
        <v>3556</v>
      </c>
      <c r="B207" s="151" t="s">
        <v>3557</v>
      </c>
      <c r="C207" s="153" t="s">
        <v>3506</v>
      </c>
      <c r="D207" s="152">
        <v>13</v>
      </c>
      <c r="E207" s="154">
        <v>117.13</v>
      </c>
      <c r="F207" s="154">
        <v>2.9999999999999916E-2</v>
      </c>
      <c r="G207" s="154">
        <v>0.3899999999999989</v>
      </c>
    </row>
    <row r="208" spans="1:7" ht="30" x14ac:dyDescent="0.25">
      <c r="A208" s="141" t="s">
        <v>3556</v>
      </c>
      <c r="B208" s="151" t="s">
        <v>3557</v>
      </c>
      <c r="C208" s="153" t="s">
        <v>3558</v>
      </c>
      <c r="D208" s="152">
        <v>9</v>
      </c>
      <c r="E208" s="154">
        <v>85.5</v>
      </c>
      <c r="F208" s="154">
        <v>8.0000000000000071E-2</v>
      </c>
      <c r="G208" s="154">
        <v>0.72000000000000064</v>
      </c>
    </row>
    <row r="209" spans="1:7" x14ac:dyDescent="0.25">
      <c r="A209" s="141" t="s">
        <v>3556</v>
      </c>
      <c r="B209" s="151" t="s">
        <v>3557</v>
      </c>
      <c r="C209" s="153" t="s">
        <v>3559</v>
      </c>
      <c r="D209" s="152">
        <v>1</v>
      </c>
      <c r="E209" s="154">
        <v>16.77</v>
      </c>
      <c r="F209" s="154">
        <v>0.1599999999999997</v>
      </c>
      <c r="G209" s="154">
        <v>0.1599999999999997</v>
      </c>
    </row>
    <row r="210" spans="1:7" ht="30" x14ac:dyDescent="0.25">
      <c r="A210" s="141" t="s">
        <v>3556</v>
      </c>
      <c r="B210" s="151" t="s">
        <v>3557</v>
      </c>
      <c r="C210" s="153" t="s">
        <v>3560</v>
      </c>
      <c r="D210" s="152">
        <v>85</v>
      </c>
      <c r="E210" s="154">
        <v>932.45</v>
      </c>
      <c r="F210" s="154">
        <v>1.0000000000000009E-2</v>
      </c>
      <c r="G210" s="154">
        <v>0.85000000000000075</v>
      </c>
    </row>
    <row r="211" spans="1:7" ht="30" x14ac:dyDescent="0.25">
      <c r="A211" s="141" t="s">
        <v>3556</v>
      </c>
      <c r="B211" s="151" t="s">
        <v>3557</v>
      </c>
      <c r="C211" s="153" t="s">
        <v>3561</v>
      </c>
      <c r="D211" s="152">
        <v>1</v>
      </c>
      <c r="E211" s="154">
        <v>9.0400000000000009</v>
      </c>
      <c r="F211" s="154">
        <v>5.0000000000000044E-2</v>
      </c>
      <c r="G211" s="154">
        <v>5.0000000000000044E-2</v>
      </c>
    </row>
    <row r="212" spans="1:7" x14ac:dyDescent="0.25">
      <c r="A212" s="141" t="s">
        <v>3556</v>
      </c>
      <c r="B212" s="151" t="s">
        <v>3557</v>
      </c>
      <c r="C212" s="153" t="s">
        <v>3562</v>
      </c>
      <c r="D212" s="152">
        <v>4</v>
      </c>
      <c r="E212" s="154">
        <v>59.96</v>
      </c>
      <c r="F212" s="154">
        <v>9.9999999999999867E-2</v>
      </c>
      <c r="G212" s="154">
        <v>0.39999999999999947</v>
      </c>
    </row>
    <row r="213" spans="1:7" x14ac:dyDescent="0.25">
      <c r="A213" s="141" t="s">
        <v>3556</v>
      </c>
      <c r="B213" s="151" t="s">
        <v>3557</v>
      </c>
      <c r="C213" s="153" t="s">
        <v>3563</v>
      </c>
      <c r="D213" s="152">
        <v>4</v>
      </c>
      <c r="E213" s="154">
        <v>55.4</v>
      </c>
      <c r="F213" s="154">
        <v>4.0000000000000036E-2</v>
      </c>
      <c r="G213" s="154">
        <v>0.16000000000000014</v>
      </c>
    </row>
    <row r="214" spans="1:7" ht="30" x14ac:dyDescent="0.25">
      <c r="A214" s="141" t="s">
        <v>3556</v>
      </c>
      <c r="B214" s="151" t="s">
        <v>3557</v>
      </c>
      <c r="C214" s="153" t="s">
        <v>3564</v>
      </c>
      <c r="D214" s="152">
        <v>1</v>
      </c>
      <c r="E214" s="154">
        <v>71.45</v>
      </c>
      <c r="F214" s="154">
        <v>1.3099999999999987</v>
      </c>
      <c r="G214" s="154">
        <v>1.3099999999999987</v>
      </c>
    </row>
    <row r="215" spans="1:7" x14ac:dyDescent="0.25">
      <c r="A215" s="141" t="s">
        <v>3556</v>
      </c>
      <c r="B215" s="151" t="s">
        <v>3557</v>
      </c>
      <c r="C215" s="153" t="s">
        <v>3482</v>
      </c>
      <c r="D215" s="152">
        <v>330</v>
      </c>
      <c r="E215" s="154">
        <v>2029.5</v>
      </c>
      <c r="F215" s="154">
        <v>1.0000000000000009E-2</v>
      </c>
      <c r="G215" s="154">
        <v>3.3000000000000029</v>
      </c>
    </row>
    <row r="216" spans="1:7" ht="30" x14ac:dyDescent="0.25">
      <c r="A216" s="141" t="s">
        <v>3556</v>
      </c>
      <c r="B216" s="151" t="s">
        <v>3557</v>
      </c>
      <c r="C216" s="153" t="s">
        <v>3483</v>
      </c>
      <c r="D216" s="152">
        <v>12</v>
      </c>
      <c r="E216" s="154">
        <v>84.6</v>
      </c>
      <c r="F216" s="154">
        <v>1.9999999999999962E-2</v>
      </c>
      <c r="G216" s="154">
        <v>0.23999999999999955</v>
      </c>
    </row>
    <row r="217" spans="1:7" ht="30" x14ac:dyDescent="0.25">
      <c r="A217" s="141" t="s">
        <v>3556</v>
      </c>
      <c r="B217" s="151" t="s">
        <v>3557</v>
      </c>
      <c r="C217" s="153" t="s">
        <v>3565</v>
      </c>
      <c r="D217" s="152">
        <v>1</v>
      </c>
      <c r="E217" s="154">
        <v>16.740000000000002</v>
      </c>
      <c r="F217" s="154">
        <v>0.14000000000000012</v>
      </c>
      <c r="G217" s="154">
        <v>0.14000000000000012</v>
      </c>
    </row>
    <row r="218" spans="1:7" ht="45" x14ac:dyDescent="0.25">
      <c r="A218" s="141" t="s">
        <v>3556</v>
      </c>
      <c r="B218" s="151" t="s">
        <v>3557</v>
      </c>
      <c r="C218" s="153" t="s">
        <v>3484</v>
      </c>
      <c r="D218" s="152">
        <v>257</v>
      </c>
      <c r="E218" s="154">
        <v>2043.15</v>
      </c>
      <c r="F218" s="154">
        <v>9.9999999999999534E-3</v>
      </c>
      <c r="G218" s="154">
        <v>2.5699999999999878</v>
      </c>
    </row>
    <row r="219" spans="1:7" x14ac:dyDescent="0.25">
      <c r="A219" s="141" t="s">
        <v>3556</v>
      </c>
      <c r="B219" s="151" t="s">
        <v>3557</v>
      </c>
      <c r="C219" s="153" t="s">
        <v>3566</v>
      </c>
      <c r="D219" s="152">
        <v>5</v>
      </c>
      <c r="E219" s="154">
        <v>32.6</v>
      </c>
      <c r="F219" s="154">
        <v>1.9999999999999962E-2</v>
      </c>
      <c r="G219" s="154">
        <v>9.9999999999999811E-2</v>
      </c>
    </row>
    <row r="220" spans="1:7" x14ac:dyDescent="0.25">
      <c r="A220" s="141" t="s">
        <v>3556</v>
      </c>
      <c r="B220" s="151" t="s">
        <v>3557</v>
      </c>
      <c r="C220" s="153" t="s">
        <v>3485</v>
      </c>
      <c r="D220" s="152">
        <v>2</v>
      </c>
      <c r="E220" s="154">
        <v>30.28</v>
      </c>
      <c r="F220" s="154">
        <v>9.999999999999995E-3</v>
      </c>
      <c r="G220" s="154">
        <v>1.999999999999999E-2</v>
      </c>
    </row>
    <row r="221" spans="1:7" x14ac:dyDescent="0.25">
      <c r="A221" s="141" t="s">
        <v>3556</v>
      </c>
      <c r="B221" s="151" t="s">
        <v>3557</v>
      </c>
      <c r="C221" s="153" t="s">
        <v>3487</v>
      </c>
      <c r="D221" s="152">
        <v>14</v>
      </c>
      <c r="E221" s="154">
        <v>143.22000000000003</v>
      </c>
      <c r="F221" s="154">
        <v>9.000000000000008E-2</v>
      </c>
      <c r="G221" s="154">
        <v>1.2600000000000011</v>
      </c>
    </row>
    <row r="222" spans="1:7" ht="60" x14ac:dyDescent="0.25">
      <c r="A222" s="141" t="s">
        <v>3556</v>
      </c>
      <c r="B222" s="151" t="s">
        <v>3557</v>
      </c>
      <c r="C222" s="153" t="s">
        <v>3488</v>
      </c>
      <c r="D222" s="152">
        <v>33</v>
      </c>
      <c r="E222" s="154">
        <v>456.71999999999997</v>
      </c>
      <c r="F222" s="154">
        <v>4.0000000000000036E-2</v>
      </c>
      <c r="G222" s="154">
        <v>1.3200000000000012</v>
      </c>
    </row>
    <row r="223" spans="1:7" ht="75" x14ac:dyDescent="0.25">
      <c r="A223" s="141" t="s">
        <v>3556</v>
      </c>
      <c r="B223" s="151" t="s">
        <v>3557</v>
      </c>
      <c r="C223" s="153" t="s">
        <v>3516</v>
      </c>
      <c r="D223" s="152">
        <v>4</v>
      </c>
      <c r="E223" s="154">
        <v>37.800000000000004</v>
      </c>
      <c r="F223" s="154">
        <v>2.0000000000000018E-2</v>
      </c>
      <c r="G223" s="154">
        <v>8.0000000000000071E-2</v>
      </c>
    </row>
    <row r="224" spans="1:7" ht="30" x14ac:dyDescent="0.25">
      <c r="A224" s="141" t="s">
        <v>3567</v>
      </c>
      <c r="B224" s="151" t="s">
        <v>3568</v>
      </c>
      <c r="C224" s="153" t="s">
        <v>3453</v>
      </c>
      <c r="D224" s="152">
        <v>5</v>
      </c>
      <c r="E224" s="154">
        <v>9.9499999999999993</v>
      </c>
      <c r="F224" s="154">
        <v>1.0000000000000009E-2</v>
      </c>
      <c r="G224" s="154">
        <v>5.0000000000000044E-2</v>
      </c>
    </row>
    <row r="225" spans="1:7" ht="45" x14ac:dyDescent="0.25">
      <c r="A225" s="141" t="s">
        <v>3567</v>
      </c>
      <c r="B225" s="151" t="s">
        <v>3568</v>
      </c>
      <c r="C225" s="153" t="s">
        <v>3454</v>
      </c>
      <c r="D225" s="152">
        <v>1</v>
      </c>
      <c r="E225" s="154">
        <v>3.54</v>
      </c>
      <c r="F225" s="154">
        <v>1.9999999999999962E-2</v>
      </c>
      <c r="G225" s="154">
        <v>1.9999999999999962E-2</v>
      </c>
    </row>
    <row r="226" spans="1:7" ht="60" x14ac:dyDescent="0.25">
      <c r="A226" s="141" t="s">
        <v>3567</v>
      </c>
      <c r="B226" s="151" t="s">
        <v>3568</v>
      </c>
      <c r="C226" s="153" t="s">
        <v>3509</v>
      </c>
      <c r="D226" s="152">
        <v>251</v>
      </c>
      <c r="E226" s="154">
        <v>4500.43</v>
      </c>
      <c r="F226" s="154">
        <v>0.11999999999999966</v>
      </c>
      <c r="G226" s="154">
        <v>30.119999999999916</v>
      </c>
    </row>
    <row r="227" spans="1:7" ht="45" x14ac:dyDescent="0.25">
      <c r="A227" s="141" t="s">
        <v>3569</v>
      </c>
      <c r="B227" s="151" t="s">
        <v>3570</v>
      </c>
      <c r="C227" s="153" t="s">
        <v>3501</v>
      </c>
      <c r="D227" s="152">
        <v>67</v>
      </c>
      <c r="E227" s="154">
        <v>588.26</v>
      </c>
      <c r="F227" s="154">
        <v>3.9999999999999925E-2</v>
      </c>
      <c r="G227" s="154">
        <v>2.6799999999999948</v>
      </c>
    </row>
    <row r="228" spans="1:7" ht="45" x14ac:dyDescent="0.25">
      <c r="A228" s="141" t="s">
        <v>3569</v>
      </c>
      <c r="B228" s="151" t="s">
        <v>3570</v>
      </c>
      <c r="C228" s="153" t="s">
        <v>3471</v>
      </c>
      <c r="D228" s="152">
        <v>93</v>
      </c>
      <c r="E228" s="154">
        <v>247.38</v>
      </c>
      <c r="F228" s="154">
        <v>1.0000000000000009E-2</v>
      </c>
      <c r="G228" s="154">
        <v>0.93000000000000083</v>
      </c>
    </row>
    <row r="229" spans="1:7" ht="90" x14ac:dyDescent="0.25">
      <c r="A229" s="141" t="s">
        <v>3569</v>
      </c>
      <c r="B229" s="151" t="s">
        <v>3570</v>
      </c>
      <c r="C229" s="153" t="s">
        <v>3452</v>
      </c>
      <c r="D229" s="152">
        <v>116</v>
      </c>
      <c r="E229" s="154">
        <v>3029.92</v>
      </c>
      <c r="F229" s="154">
        <v>3.0000000000000027E-2</v>
      </c>
      <c r="G229" s="154">
        <v>3.4800000000000031</v>
      </c>
    </row>
    <row r="230" spans="1:7" ht="45" x14ac:dyDescent="0.25">
      <c r="A230" s="141" t="s">
        <v>3569</v>
      </c>
      <c r="B230" s="151" t="s">
        <v>3570</v>
      </c>
      <c r="C230" s="153" t="s">
        <v>3471</v>
      </c>
      <c r="D230" s="152">
        <v>5</v>
      </c>
      <c r="E230" s="154">
        <v>13.3</v>
      </c>
      <c r="F230" s="154">
        <v>1.0000000000000009E-2</v>
      </c>
      <c r="G230" s="154">
        <v>5.0000000000000044E-2</v>
      </c>
    </row>
    <row r="231" spans="1:7" ht="30" x14ac:dyDescent="0.25">
      <c r="A231" s="141" t="s">
        <v>3569</v>
      </c>
      <c r="B231" s="151" t="s">
        <v>3570</v>
      </c>
      <c r="C231" s="153" t="s">
        <v>3453</v>
      </c>
      <c r="D231" s="152">
        <v>47</v>
      </c>
      <c r="E231" s="154">
        <v>93.53</v>
      </c>
      <c r="F231" s="154">
        <v>1.0000000000000009E-2</v>
      </c>
      <c r="G231" s="154">
        <v>0.47000000000000042</v>
      </c>
    </row>
    <row r="232" spans="1:7" ht="45" x14ac:dyDescent="0.25">
      <c r="A232" s="141" t="s">
        <v>3569</v>
      </c>
      <c r="B232" s="151" t="s">
        <v>3570</v>
      </c>
      <c r="C232" s="153" t="s">
        <v>3454</v>
      </c>
      <c r="D232" s="152">
        <v>18</v>
      </c>
      <c r="E232" s="154">
        <v>63.720000000000006</v>
      </c>
      <c r="F232" s="154">
        <v>1.9999999999999962E-2</v>
      </c>
      <c r="G232" s="154">
        <v>0.35999999999999932</v>
      </c>
    </row>
    <row r="233" spans="1:7" ht="90" x14ac:dyDescent="0.25">
      <c r="A233" s="141" t="s">
        <v>3569</v>
      </c>
      <c r="B233" s="151" t="s">
        <v>3570</v>
      </c>
      <c r="C233" s="153" t="s">
        <v>3456</v>
      </c>
      <c r="D233" s="152">
        <v>11</v>
      </c>
      <c r="E233" s="154">
        <v>354.75</v>
      </c>
      <c r="F233" s="154">
        <v>2.0000000000000018E-2</v>
      </c>
      <c r="G233" s="154">
        <v>0.2200000000000002</v>
      </c>
    </row>
    <row r="234" spans="1:7" ht="75" x14ac:dyDescent="0.25">
      <c r="A234" s="141" t="s">
        <v>3569</v>
      </c>
      <c r="B234" s="151" t="s">
        <v>3570</v>
      </c>
      <c r="C234" s="153" t="s">
        <v>3457</v>
      </c>
      <c r="D234" s="152">
        <v>57</v>
      </c>
      <c r="E234" s="154">
        <v>1542.99</v>
      </c>
      <c r="F234" s="154">
        <v>3.0000000000000027E-2</v>
      </c>
      <c r="G234" s="154">
        <v>1.7100000000000015</v>
      </c>
    </row>
    <row r="235" spans="1:7" ht="45" x14ac:dyDescent="0.25">
      <c r="A235" s="141" t="s">
        <v>3569</v>
      </c>
      <c r="B235" s="151" t="s">
        <v>3570</v>
      </c>
      <c r="C235" s="153" t="s">
        <v>3471</v>
      </c>
      <c r="D235" s="152">
        <v>8</v>
      </c>
      <c r="E235" s="154">
        <v>21.28</v>
      </c>
      <c r="F235" s="154">
        <v>1.0000000000000009E-2</v>
      </c>
      <c r="G235" s="154">
        <v>8.0000000000000071E-2</v>
      </c>
    </row>
    <row r="236" spans="1:7" ht="30" x14ac:dyDescent="0.25">
      <c r="A236" s="141" t="s">
        <v>3569</v>
      </c>
      <c r="B236" s="151" t="s">
        <v>3570</v>
      </c>
      <c r="C236" s="153" t="s">
        <v>3453</v>
      </c>
      <c r="D236" s="152">
        <v>84</v>
      </c>
      <c r="E236" s="154">
        <v>167.16</v>
      </c>
      <c r="F236" s="154">
        <v>1.0000000000000009E-2</v>
      </c>
      <c r="G236" s="154">
        <v>0.84000000000000075</v>
      </c>
    </row>
    <row r="237" spans="1:7" ht="45" x14ac:dyDescent="0.25">
      <c r="A237" s="141" t="s">
        <v>3569</v>
      </c>
      <c r="B237" s="151" t="s">
        <v>3570</v>
      </c>
      <c r="C237" s="153" t="s">
        <v>3454</v>
      </c>
      <c r="D237" s="152">
        <v>6</v>
      </c>
      <c r="E237" s="154">
        <v>21.240000000000002</v>
      </c>
      <c r="F237" s="154">
        <v>1.9999999999999962E-2</v>
      </c>
      <c r="G237" s="154">
        <v>0.11999999999999977</v>
      </c>
    </row>
    <row r="238" spans="1:7" ht="30" x14ac:dyDescent="0.25">
      <c r="A238" s="141" t="s">
        <v>3569</v>
      </c>
      <c r="B238" s="151" t="s">
        <v>3570</v>
      </c>
      <c r="C238" s="153" t="s">
        <v>3521</v>
      </c>
      <c r="D238" s="152">
        <v>1</v>
      </c>
      <c r="E238" s="154">
        <v>9.34</v>
      </c>
      <c r="F238" s="154">
        <v>6.999999999999984E-2</v>
      </c>
      <c r="G238" s="154">
        <v>6.999999999999984E-2</v>
      </c>
    </row>
    <row r="239" spans="1:7" x14ac:dyDescent="0.25">
      <c r="A239" s="141" t="s">
        <v>3569</v>
      </c>
      <c r="B239" s="151" t="s">
        <v>3570</v>
      </c>
      <c r="C239" s="153" t="s">
        <v>3524</v>
      </c>
      <c r="D239" s="152">
        <v>3</v>
      </c>
      <c r="E239" s="154">
        <v>17.22</v>
      </c>
      <c r="F239" s="154">
        <v>4.0000000000000036E-2</v>
      </c>
      <c r="G239" s="154">
        <v>0.12000000000000011</v>
      </c>
    </row>
    <row r="240" spans="1:7" ht="60" x14ac:dyDescent="0.25">
      <c r="A240" s="141" t="s">
        <v>3571</v>
      </c>
      <c r="B240" s="151" t="s">
        <v>3572</v>
      </c>
      <c r="C240" s="153" t="s">
        <v>3479</v>
      </c>
      <c r="D240" s="152">
        <v>38</v>
      </c>
      <c r="E240" s="154">
        <v>305.89999999999998</v>
      </c>
      <c r="F240" s="154">
        <v>3.0000000000000027E-2</v>
      </c>
      <c r="G240" s="154">
        <v>1.140000000000001</v>
      </c>
    </row>
    <row r="241" spans="1:7" ht="45" x14ac:dyDescent="0.25">
      <c r="A241" s="141" t="s">
        <v>3571</v>
      </c>
      <c r="B241" s="151" t="s">
        <v>3572</v>
      </c>
      <c r="C241" s="153" t="s">
        <v>3573</v>
      </c>
      <c r="D241" s="152">
        <v>173</v>
      </c>
      <c r="E241" s="154">
        <v>7814.41</v>
      </c>
      <c r="F241" s="154">
        <v>0.58999999999999986</v>
      </c>
      <c r="G241" s="154">
        <v>102.06999999999998</v>
      </c>
    </row>
    <row r="242" spans="1:7" ht="45" x14ac:dyDescent="0.25">
      <c r="A242" s="141" t="s">
        <v>3571</v>
      </c>
      <c r="B242" s="151" t="s">
        <v>3572</v>
      </c>
      <c r="C242" s="153" t="s">
        <v>3574</v>
      </c>
      <c r="D242" s="152">
        <v>2</v>
      </c>
      <c r="E242" s="154">
        <v>104.02</v>
      </c>
      <c r="F242" s="154">
        <v>0.22000000000000064</v>
      </c>
      <c r="G242" s="154">
        <v>0.44000000000000128</v>
      </c>
    </row>
    <row r="243" spans="1:7" ht="60" x14ac:dyDescent="0.25">
      <c r="A243" s="141" t="s">
        <v>3571</v>
      </c>
      <c r="B243" s="151" t="s">
        <v>3572</v>
      </c>
      <c r="C243" s="153" t="s">
        <v>3534</v>
      </c>
      <c r="D243" s="152">
        <v>101</v>
      </c>
      <c r="E243" s="154">
        <v>8488.0400000000009</v>
      </c>
      <c r="F243" s="154">
        <v>0.66999999999999993</v>
      </c>
      <c r="G243" s="154">
        <v>67.669999999999987</v>
      </c>
    </row>
    <row r="244" spans="1:7" ht="90" x14ac:dyDescent="0.25">
      <c r="A244" s="141" t="s">
        <v>3571</v>
      </c>
      <c r="B244" s="151" t="s">
        <v>3572</v>
      </c>
      <c r="C244" s="153" t="s">
        <v>3575</v>
      </c>
      <c r="D244" s="152">
        <v>20</v>
      </c>
      <c r="E244" s="154">
        <v>1113.4000000000001</v>
      </c>
      <c r="F244" s="154">
        <v>0.15000000000000036</v>
      </c>
      <c r="G244" s="154">
        <v>3.0000000000000071</v>
      </c>
    </row>
    <row r="245" spans="1:7" ht="90" x14ac:dyDescent="0.25">
      <c r="A245" s="141" t="s">
        <v>3571</v>
      </c>
      <c r="B245" s="151" t="s">
        <v>3572</v>
      </c>
      <c r="C245" s="153" t="s">
        <v>3576</v>
      </c>
      <c r="D245" s="152">
        <v>7</v>
      </c>
      <c r="E245" s="154">
        <v>432.03999999999996</v>
      </c>
      <c r="F245" s="154">
        <v>0.46000000000000085</v>
      </c>
      <c r="G245" s="154">
        <v>3.220000000000006</v>
      </c>
    </row>
    <row r="246" spans="1:7" ht="60" x14ac:dyDescent="0.25">
      <c r="A246" s="141" t="s">
        <v>3571</v>
      </c>
      <c r="B246" s="151" t="s">
        <v>3572</v>
      </c>
      <c r="C246" s="153" t="s">
        <v>3577</v>
      </c>
      <c r="D246" s="152">
        <v>276</v>
      </c>
      <c r="E246" s="154">
        <v>2227.3199999999997</v>
      </c>
      <c r="F246" s="154">
        <v>2.9999999999999916E-2</v>
      </c>
      <c r="G246" s="154">
        <v>8.2799999999999763</v>
      </c>
    </row>
    <row r="247" spans="1:7" ht="30" x14ac:dyDescent="0.25">
      <c r="A247" s="141" t="s">
        <v>3571</v>
      </c>
      <c r="B247" s="151" t="s">
        <v>3572</v>
      </c>
      <c r="C247" s="153" t="s">
        <v>3578</v>
      </c>
      <c r="D247" s="152">
        <v>276</v>
      </c>
      <c r="E247" s="154">
        <v>1476.6000000000001</v>
      </c>
      <c r="F247" s="154">
        <v>0.27000000000000046</v>
      </c>
      <c r="G247" s="154">
        <v>74.520000000000124</v>
      </c>
    </row>
    <row r="248" spans="1:7" ht="45" x14ac:dyDescent="0.25">
      <c r="A248" s="141" t="s">
        <v>3571</v>
      </c>
      <c r="B248" s="151" t="s">
        <v>3572</v>
      </c>
      <c r="C248" s="153" t="s">
        <v>3579</v>
      </c>
      <c r="D248" s="152">
        <v>7</v>
      </c>
      <c r="E248" s="154">
        <v>252.42000000000002</v>
      </c>
      <c r="F248" s="154">
        <v>0.87999999999999901</v>
      </c>
      <c r="G248" s="154">
        <v>6.159999999999993</v>
      </c>
    </row>
    <row r="249" spans="1:7" ht="45" x14ac:dyDescent="0.25">
      <c r="A249" s="141" t="s">
        <v>3571</v>
      </c>
      <c r="B249" s="151" t="s">
        <v>3572</v>
      </c>
      <c r="C249" s="153" t="s">
        <v>3580</v>
      </c>
      <c r="D249" s="152">
        <v>7</v>
      </c>
      <c r="E249" s="154">
        <v>134.75</v>
      </c>
      <c r="F249" s="154">
        <v>0.26999999999999957</v>
      </c>
      <c r="G249" s="154">
        <v>1.889999999999997</v>
      </c>
    </row>
    <row r="250" spans="1:7" ht="45" x14ac:dyDescent="0.25">
      <c r="A250" s="141" t="s">
        <v>3571</v>
      </c>
      <c r="B250" s="151" t="s">
        <v>3572</v>
      </c>
      <c r="C250" s="153" t="s">
        <v>3573</v>
      </c>
      <c r="D250" s="152">
        <v>1</v>
      </c>
      <c r="E250" s="154">
        <v>45.17</v>
      </c>
      <c r="F250" s="154">
        <v>0.58999999999999986</v>
      </c>
      <c r="G250" s="154">
        <v>0.58999999999999986</v>
      </c>
    </row>
    <row r="251" spans="1:7" ht="60" x14ac:dyDescent="0.25">
      <c r="A251" s="141" t="s">
        <v>3571</v>
      </c>
      <c r="B251" s="151" t="s">
        <v>3572</v>
      </c>
      <c r="C251" s="153" t="s">
        <v>3534</v>
      </c>
      <c r="D251" s="152">
        <v>6</v>
      </c>
      <c r="E251" s="154">
        <v>504.24</v>
      </c>
      <c r="F251" s="154">
        <v>0.66999999999999993</v>
      </c>
      <c r="G251" s="154">
        <v>4.0199999999999996</v>
      </c>
    </row>
    <row r="252" spans="1:7" ht="90" x14ac:dyDescent="0.25">
      <c r="A252" s="141" t="s">
        <v>3571</v>
      </c>
      <c r="B252" s="151" t="s">
        <v>3572</v>
      </c>
      <c r="C252" s="153" t="s">
        <v>3576</v>
      </c>
      <c r="D252" s="152">
        <v>1</v>
      </c>
      <c r="E252" s="154">
        <v>61.72</v>
      </c>
      <c r="F252" s="154">
        <v>0.46000000000000085</v>
      </c>
      <c r="G252" s="154">
        <v>0.46000000000000085</v>
      </c>
    </row>
    <row r="253" spans="1:7" ht="60" x14ac:dyDescent="0.25">
      <c r="A253" s="141" t="s">
        <v>3571</v>
      </c>
      <c r="B253" s="151" t="s">
        <v>3572</v>
      </c>
      <c r="C253" s="153" t="s">
        <v>3577</v>
      </c>
      <c r="D253" s="152">
        <v>7</v>
      </c>
      <c r="E253" s="154">
        <v>56.49</v>
      </c>
      <c r="F253" s="154">
        <v>2.9999999999999916E-2</v>
      </c>
      <c r="G253" s="154">
        <v>0.20999999999999941</v>
      </c>
    </row>
    <row r="254" spans="1:7" ht="30" x14ac:dyDescent="0.25">
      <c r="A254" s="141" t="s">
        <v>3571</v>
      </c>
      <c r="B254" s="151" t="s">
        <v>3572</v>
      </c>
      <c r="C254" s="153" t="s">
        <v>3578</v>
      </c>
      <c r="D254" s="152">
        <v>7</v>
      </c>
      <c r="E254" s="154">
        <v>37.450000000000003</v>
      </c>
      <c r="F254" s="154">
        <v>0.27000000000000046</v>
      </c>
      <c r="G254" s="154">
        <v>1.8900000000000032</v>
      </c>
    </row>
    <row r="255" spans="1:7" ht="60" x14ac:dyDescent="0.25">
      <c r="A255" s="141" t="s">
        <v>3571</v>
      </c>
      <c r="B255" s="151" t="s">
        <v>3572</v>
      </c>
      <c r="C255" s="153" t="s">
        <v>3479</v>
      </c>
      <c r="D255" s="152">
        <v>130</v>
      </c>
      <c r="E255" s="154">
        <v>1046.5</v>
      </c>
      <c r="F255" s="154">
        <v>3.0000000000000027E-2</v>
      </c>
      <c r="G255" s="154">
        <v>3.9000000000000035</v>
      </c>
    </row>
    <row r="256" spans="1:7" ht="45" x14ac:dyDescent="0.25">
      <c r="A256" s="141" t="s">
        <v>3571</v>
      </c>
      <c r="B256" s="151" t="s">
        <v>3572</v>
      </c>
      <c r="C256" s="153" t="s">
        <v>3579</v>
      </c>
      <c r="D256" s="152">
        <v>201</v>
      </c>
      <c r="E256" s="154">
        <v>7248.06</v>
      </c>
      <c r="F256" s="154">
        <v>0.87999999999999901</v>
      </c>
      <c r="G256" s="154">
        <v>176.8799999999998</v>
      </c>
    </row>
    <row r="257" spans="1:7" ht="45" x14ac:dyDescent="0.25">
      <c r="A257" s="141" t="s">
        <v>3571</v>
      </c>
      <c r="B257" s="151" t="s">
        <v>3572</v>
      </c>
      <c r="C257" s="153" t="s">
        <v>3580</v>
      </c>
      <c r="D257" s="152">
        <v>105</v>
      </c>
      <c r="E257" s="154">
        <v>2021.25</v>
      </c>
      <c r="F257" s="154">
        <v>0.26999999999999957</v>
      </c>
      <c r="G257" s="154">
        <v>28.349999999999955</v>
      </c>
    </row>
    <row r="258" spans="1:7" ht="30" x14ac:dyDescent="0.25">
      <c r="A258" s="141" t="s">
        <v>3581</v>
      </c>
      <c r="B258" s="151" t="s">
        <v>3582</v>
      </c>
      <c r="C258" s="153" t="s">
        <v>3455</v>
      </c>
      <c r="D258" s="152">
        <v>1</v>
      </c>
      <c r="E258" s="154">
        <v>12.93</v>
      </c>
      <c r="F258" s="154">
        <v>3.0000000000000027E-2</v>
      </c>
      <c r="G258" s="154">
        <v>3.0000000000000027E-2</v>
      </c>
    </row>
    <row r="259" spans="1:7" ht="90" x14ac:dyDescent="0.25">
      <c r="A259" s="141" t="s">
        <v>3581</v>
      </c>
      <c r="B259" s="151" t="s">
        <v>3582</v>
      </c>
      <c r="C259" s="153" t="s">
        <v>3456</v>
      </c>
      <c r="D259" s="152">
        <v>1</v>
      </c>
      <c r="E259" s="154">
        <v>32.25</v>
      </c>
      <c r="F259" s="154">
        <v>2.0000000000000018E-2</v>
      </c>
      <c r="G259" s="154">
        <v>2.0000000000000018E-2</v>
      </c>
    </row>
    <row r="260" spans="1:7" ht="90" x14ac:dyDescent="0.25">
      <c r="A260" s="141" t="s">
        <v>3581</v>
      </c>
      <c r="B260" s="151" t="s">
        <v>3582</v>
      </c>
      <c r="C260" s="153" t="s">
        <v>3452</v>
      </c>
      <c r="D260" s="152">
        <v>335</v>
      </c>
      <c r="E260" s="154">
        <v>8750.2000000000007</v>
      </c>
      <c r="F260" s="154">
        <v>3.0000000000000027E-2</v>
      </c>
      <c r="G260" s="154">
        <v>10.05000000000001</v>
      </c>
    </row>
    <row r="261" spans="1:7" ht="45" x14ac:dyDescent="0.25">
      <c r="A261" s="141" t="s">
        <v>3581</v>
      </c>
      <c r="B261" s="151" t="s">
        <v>3582</v>
      </c>
      <c r="C261" s="153" t="s">
        <v>3471</v>
      </c>
      <c r="D261" s="152">
        <v>2</v>
      </c>
      <c r="E261" s="154">
        <v>5.32</v>
      </c>
      <c r="F261" s="154">
        <v>1.0000000000000009E-2</v>
      </c>
      <c r="G261" s="154">
        <v>2.0000000000000018E-2</v>
      </c>
    </row>
    <row r="262" spans="1:7" ht="30" x14ac:dyDescent="0.25">
      <c r="A262" s="141" t="s">
        <v>3581</v>
      </c>
      <c r="B262" s="151" t="s">
        <v>3582</v>
      </c>
      <c r="C262" s="153" t="s">
        <v>3453</v>
      </c>
      <c r="D262" s="152">
        <v>22</v>
      </c>
      <c r="E262" s="154">
        <v>43.78</v>
      </c>
      <c r="F262" s="154">
        <v>1.0000000000000009E-2</v>
      </c>
      <c r="G262" s="154">
        <v>0.2200000000000002</v>
      </c>
    </row>
    <row r="263" spans="1:7" ht="45" x14ac:dyDescent="0.25">
      <c r="A263" s="141" t="s">
        <v>3581</v>
      </c>
      <c r="B263" s="151" t="s">
        <v>3582</v>
      </c>
      <c r="C263" s="153" t="s">
        <v>3454</v>
      </c>
      <c r="D263" s="152">
        <v>27</v>
      </c>
      <c r="E263" s="154">
        <v>95.58</v>
      </c>
      <c r="F263" s="154">
        <v>1.9999999999999962E-2</v>
      </c>
      <c r="G263" s="154">
        <v>0.53999999999999893</v>
      </c>
    </row>
    <row r="264" spans="1:7" ht="30" x14ac:dyDescent="0.25">
      <c r="A264" s="141" t="s">
        <v>3581</v>
      </c>
      <c r="B264" s="151" t="s">
        <v>3582</v>
      </c>
      <c r="C264" s="153" t="s">
        <v>3583</v>
      </c>
      <c r="D264" s="152">
        <v>10</v>
      </c>
      <c r="E264" s="154">
        <v>26.6</v>
      </c>
      <c r="F264" s="154">
        <v>1.0000000000000009E-2</v>
      </c>
      <c r="G264" s="154">
        <v>0.10000000000000009</v>
      </c>
    </row>
    <row r="265" spans="1:7" ht="30" x14ac:dyDescent="0.25">
      <c r="A265" s="141" t="s">
        <v>3581</v>
      </c>
      <c r="B265" s="151" t="s">
        <v>3582</v>
      </c>
      <c r="C265" s="153" t="s">
        <v>3455</v>
      </c>
      <c r="D265" s="152">
        <v>222</v>
      </c>
      <c r="E265" s="154">
        <v>2870.46</v>
      </c>
      <c r="F265" s="154">
        <v>3.0000000000000027E-2</v>
      </c>
      <c r="G265" s="154">
        <v>6.6600000000000055</v>
      </c>
    </row>
    <row r="266" spans="1:7" ht="90" x14ac:dyDescent="0.25">
      <c r="A266" s="141" t="s">
        <v>3581</v>
      </c>
      <c r="B266" s="151" t="s">
        <v>3582</v>
      </c>
      <c r="C266" s="153" t="s">
        <v>3456</v>
      </c>
      <c r="D266" s="152">
        <v>22</v>
      </c>
      <c r="E266" s="154">
        <v>709.5</v>
      </c>
      <c r="F266" s="154">
        <v>2.0000000000000018E-2</v>
      </c>
      <c r="G266" s="154">
        <v>0.44000000000000039</v>
      </c>
    </row>
    <row r="267" spans="1:7" ht="75" x14ac:dyDescent="0.25">
      <c r="A267" s="141" t="s">
        <v>3581</v>
      </c>
      <c r="B267" s="151" t="s">
        <v>3582</v>
      </c>
      <c r="C267" s="153" t="s">
        <v>3457</v>
      </c>
      <c r="D267" s="152">
        <v>162</v>
      </c>
      <c r="E267" s="154">
        <v>4385.34</v>
      </c>
      <c r="F267" s="154">
        <v>3.0000000000000027E-2</v>
      </c>
      <c r="G267" s="154">
        <v>4.8600000000000048</v>
      </c>
    </row>
    <row r="268" spans="1:7" ht="30" x14ac:dyDescent="0.25">
      <c r="A268" s="141" t="s">
        <v>2891</v>
      </c>
      <c r="B268" s="151" t="s">
        <v>2892</v>
      </c>
      <c r="C268" s="153" t="s">
        <v>3496</v>
      </c>
      <c r="D268" s="152">
        <v>86</v>
      </c>
      <c r="E268" s="154">
        <v>617.48</v>
      </c>
      <c r="F268" s="154">
        <v>1.0000000000000009E-2</v>
      </c>
      <c r="G268" s="154">
        <v>0.86000000000000076</v>
      </c>
    </row>
    <row r="269" spans="1:7" ht="30" x14ac:dyDescent="0.25">
      <c r="A269" s="141" t="s">
        <v>2891</v>
      </c>
      <c r="B269" s="151" t="s">
        <v>2892</v>
      </c>
      <c r="C269" s="153" t="s">
        <v>3497</v>
      </c>
      <c r="D269" s="152">
        <v>820</v>
      </c>
      <c r="E269" s="154">
        <v>10069.6</v>
      </c>
      <c r="F269" s="154">
        <v>1.0000000000000009E-2</v>
      </c>
      <c r="G269" s="154">
        <v>8.2000000000000064</v>
      </c>
    </row>
    <row r="270" spans="1:7" ht="30" x14ac:dyDescent="0.25">
      <c r="A270" s="141" t="s">
        <v>2891</v>
      </c>
      <c r="B270" s="151" t="s">
        <v>2892</v>
      </c>
      <c r="C270" s="153" t="s">
        <v>3498</v>
      </c>
      <c r="D270" s="152">
        <v>104</v>
      </c>
      <c r="E270" s="154">
        <v>2096.64</v>
      </c>
      <c r="F270" s="154">
        <v>4.0000000000000036E-2</v>
      </c>
      <c r="G270" s="154">
        <v>4.1600000000000037</v>
      </c>
    </row>
    <row r="271" spans="1:7" ht="45" x14ac:dyDescent="0.25">
      <c r="A271" s="141" t="s">
        <v>2891</v>
      </c>
      <c r="B271" s="151" t="s">
        <v>2892</v>
      </c>
      <c r="C271" s="153" t="s">
        <v>3499</v>
      </c>
      <c r="D271" s="152">
        <v>35</v>
      </c>
      <c r="E271" s="154">
        <v>1024.45</v>
      </c>
      <c r="F271" s="154">
        <v>1.0000000000000009E-2</v>
      </c>
      <c r="G271" s="154">
        <v>0.35000000000000031</v>
      </c>
    </row>
    <row r="272" spans="1:7" x14ac:dyDescent="0.25">
      <c r="A272" s="141" t="s">
        <v>2891</v>
      </c>
      <c r="B272" s="151" t="s">
        <v>2892</v>
      </c>
      <c r="C272" s="153" t="s">
        <v>3543</v>
      </c>
      <c r="D272" s="152">
        <v>57</v>
      </c>
      <c r="E272" s="154">
        <v>296.40000000000003</v>
      </c>
      <c r="F272" s="154">
        <v>2.9999999999999916E-2</v>
      </c>
      <c r="G272" s="154">
        <v>1.7099999999999951</v>
      </c>
    </row>
    <row r="273" spans="1:7" ht="30" x14ac:dyDescent="0.25">
      <c r="A273" s="141" t="s">
        <v>2891</v>
      </c>
      <c r="B273" s="151" t="s">
        <v>2892</v>
      </c>
      <c r="C273" s="153" t="s">
        <v>3541</v>
      </c>
      <c r="D273" s="152">
        <v>409</v>
      </c>
      <c r="E273" s="154">
        <v>3525.58</v>
      </c>
      <c r="F273" s="154">
        <v>4.9999999999999822E-2</v>
      </c>
      <c r="G273" s="154">
        <v>20.449999999999928</v>
      </c>
    </row>
    <row r="274" spans="1:7" ht="45" x14ac:dyDescent="0.25">
      <c r="A274" s="141" t="s">
        <v>2891</v>
      </c>
      <c r="B274" s="151" t="s">
        <v>2892</v>
      </c>
      <c r="C274" s="153" t="s">
        <v>3542</v>
      </c>
      <c r="D274" s="152">
        <v>260</v>
      </c>
      <c r="E274" s="154">
        <v>2706.6000000000004</v>
      </c>
      <c r="F274" s="154">
        <v>2.0000000000000018E-2</v>
      </c>
      <c r="G274" s="154">
        <v>5.2000000000000046</v>
      </c>
    </row>
    <row r="275" spans="1:7" x14ac:dyDescent="0.25">
      <c r="A275" s="141" t="s">
        <v>2891</v>
      </c>
      <c r="B275" s="151" t="s">
        <v>2892</v>
      </c>
      <c r="C275" s="153" t="s">
        <v>3584</v>
      </c>
      <c r="D275" s="152">
        <v>137</v>
      </c>
      <c r="E275" s="154">
        <v>1426.17</v>
      </c>
      <c r="F275" s="154">
        <v>2.0000000000000018E-2</v>
      </c>
      <c r="G275" s="154">
        <v>2.7400000000000024</v>
      </c>
    </row>
    <row r="276" spans="1:7" ht="30" x14ac:dyDescent="0.25">
      <c r="A276" s="141" t="s">
        <v>2891</v>
      </c>
      <c r="B276" s="151" t="s">
        <v>2892</v>
      </c>
      <c r="C276" s="153" t="s">
        <v>3585</v>
      </c>
      <c r="D276" s="152">
        <v>169</v>
      </c>
      <c r="E276" s="154">
        <v>1759.29</v>
      </c>
      <c r="F276" s="154">
        <v>2.0000000000000018E-2</v>
      </c>
      <c r="G276" s="154">
        <v>3.380000000000003</v>
      </c>
    </row>
    <row r="277" spans="1:7" x14ac:dyDescent="0.25">
      <c r="A277" s="141" t="s">
        <v>2891</v>
      </c>
      <c r="B277" s="151" t="s">
        <v>2892</v>
      </c>
      <c r="C277" s="153" t="s">
        <v>3586</v>
      </c>
      <c r="D277" s="152">
        <v>1</v>
      </c>
      <c r="E277" s="154">
        <v>7.25</v>
      </c>
      <c r="F277" s="154">
        <v>4.0000000000000036E-2</v>
      </c>
      <c r="G277" s="154">
        <v>4.0000000000000036E-2</v>
      </c>
    </row>
    <row r="278" spans="1:7" x14ac:dyDescent="0.25">
      <c r="A278" s="141" t="s">
        <v>2891</v>
      </c>
      <c r="B278" s="151" t="s">
        <v>2892</v>
      </c>
      <c r="C278" s="153" t="s">
        <v>3587</v>
      </c>
      <c r="D278" s="152">
        <v>2</v>
      </c>
      <c r="E278" s="154">
        <v>14.5</v>
      </c>
      <c r="F278" s="154">
        <v>4.0000000000000036E-2</v>
      </c>
      <c r="G278" s="154">
        <v>8.0000000000000071E-2</v>
      </c>
    </row>
    <row r="279" spans="1:7" ht="60" x14ac:dyDescent="0.25">
      <c r="A279" s="141" t="s">
        <v>2891</v>
      </c>
      <c r="B279" s="151" t="s">
        <v>2892</v>
      </c>
      <c r="C279" s="153" t="s">
        <v>3588</v>
      </c>
      <c r="D279" s="152">
        <v>384</v>
      </c>
      <c r="E279" s="154">
        <v>12172.8</v>
      </c>
      <c r="F279" s="154">
        <v>5.0000000000000044E-2</v>
      </c>
      <c r="G279" s="154">
        <v>19.200000000000017</v>
      </c>
    </row>
    <row r="280" spans="1:7" x14ac:dyDescent="0.25">
      <c r="A280" s="141" t="s">
        <v>2891</v>
      </c>
      <c r="B280" s="151" t="s">
        <v>2892</v>
      </c>
      <c r="C280" s="153" t="s">
        <v>3589</v>
      </c>
      <c r="D280" s="152">
        <v>1</v>
      </c>
      <c r="E280" s="154">
        <v>18.63</v>
      </c>
      <c r="F280" s="154">
        <v>0.16999999999999993</v>
      </c>
      <c r="G280" s="154">
        <v>0.16999999999999993</v>
      </c>
    </row>
    <row r="281" spans="1:7" ht="30" x14ac:dyDescent="0.25">
      <c r="A281" s="141" t="s">
        <v>2891</v>
      </c>
      <c r="B281" s="151" t="s">
        <v>2892</v>
      </c>
      <c r="C281" s="153" t="s">
        <v>3590</v>
      </c>
      <c r="D281" s="152">
        <v>63</v>
      </c>
      <c r="E281" s="154">
        <v>916.02</v>
      </c>
      <c r="F281" s="154">
        <v>6.999999999999984E-2</v>
      </c>
      <c r="G281" s="154">
        <v>4.4099999999999895</v>
      </c>
    </row>
    <row r="282" spans="1:7" ht="45" x14ac:dyDescent="0.25">
      <c r="A282" s="141" t="s">
        <v>2891</v>
      </c>
      <c r="B282" s="151" t="s">
        <v>2892</v>
      </c>
      <c r="C282" s="153" t="s">
        <v>3591</v>
      </c>
      <c r="D282" s="152">
        <v>16</v>
      </c>
      <c r="E282" s="154">
        <v>81.92</v>
      </c>
      <c r="F282" s="154">
        <v>1.0000000000000009E-2</v>
      </c>
      <c r="G282" s="154">
        <v>0.16000000000000014</v>
      </c>
    </row>
    <row r="283" spans="1:7" ht="60" x14ac:dyDescent="0.25">
      <c r="A283" s="141" t="s">
        <v>2891</v>
      </c>
      <c r="B283" s="151" t="s">
        <v>2892</v>
      </c>
      <c r="C283" s="153" t="s">
        <v>3592</v>
      </c>
      <c r="D283" s="152">
        <v>45</v>
      </c>
      <c r="E283" s="154">
        <v>230.39999999999998</v>
      </c>
      <c r="F283" s="154">
        <v>1.0000000000000009E-2</v>
      </c>
      <c r="G283" s="154">
        <v>0.4500000000000004</v>
      </c>
    </row>
    <row r="284" spans="1:7" ht="60" x14ac:dyDescent="0.25">
      <c r="A284" s="141" t="s">
        <v>2891</v>
      </c>
      <c r="B284" s="151" t="s">
        <v>2892</v>
      </c>
      <c r="C284" s="153" t="s">
        <v>3593</v>
      </c>
      <c r="D284" s="152">
        <v>1</v>
      </c>
      <c r="E284" s="154">
        <v>5.12</v>
      </c>
      <c r="F284" s="154">
        <v>1.0000000000000009E-2</v>
      </c>
      <c r="G284" s="154">
        <v>1.0000000000000009E-2</v>
      </c>
    </row>
    <row r="285" spans="1:7" ht="60" x14ac:dyDescent="0.25">
      <c r="A285" s="141" t="s">
        <v>2891</v>
      </c>
      <c r="B285" s="151" t="s">
        <v>2892</v>
      </c>
      <c r="C285" s="153" t="s">
        <v>3594</v>
      </c>
      <c r="D285" s="152">
        <v>1</v>
      </c>
      <c r="E285" s="154">
        <v>5.12</v>
      </c>
      <c r="F285" s="154">
        <v>1.0000000000000009E-2</v>
      </c>
      <c r="G285" s="154">
        <v>1.0000000000000009E-2</v>
      </c>
    </row>
    <row r="286" spans="1:7" ht="30" x14ac:dyDescent="0.25">
      <c r="A286" s="141" t="s">
        <v>2891</v>
      </c>
      <c r="B286" s="151" t="s">
        <v>2892</v>
      </c>
      <c r="C286" s="153" t="s">
        <v>3113</v>
      </c>
      <c r="D286" s="152">
        <v>3</v>
      </c>
      <c r="E286" s="154">
        <v>4.8</v>
      </c>
      <c r="F286" s="154">
        <v>2.9999999999999916E-2</v>
      </c>
      <c r="G286" s="154">
        <v>8.9999999999999747E-2</v>
      </c>
    </row>
    <row r="287" spans="1:7" ht="75" x14ac:dyDescent="0.25">
      <c r="A287" s="141" t="s">
        <v>2891</v>
      </c>
      <c r="B287" s="151" t="s">
        <v>2892</v>
      </c>
      <c r="C287" s="153" t="s">
        <v>3116</v>
      </c>
      <c r="D287" s="152">
        <v>2</v>
      </c>
      <c r="E287" s="154">
        <v>8.4600000000000009</v>
      </c>
      <c r="F287" s="154">
        <v>5.0000000000000044E-2</v>
      </c>
      <c r="G287" s="154">
        <v>0.10000000000000009</v>
      </c>
    </row>
    <row r="288" spans="1:7" ht="45" x14ac:dyDescent="0.25">
      <c r="A288" s="141" t="s">
        <v>2891</v>
      </c>
      <c r="B288" s="151" t="s">
        <v>2892</v>
      </c>
      <c r="C288" s="153" t="s">
        <v>3117</v>
      </c>
      <c r="D288" s="152">
        <v>2</v>
      </c>
      <c r="E288" s="154">
        <v>3.66</v>
      </c>
      <c r="F288" s="154">
        <v>2.0000000000000018E-2</v>
      </c>
      <c r="G288" s="154">
        <v>4.0000000000000036E-2</v>
      </c>
    </row>
    <row r="289" spans="1:7" ht="30" x14ac:dyDescent="0.25">
      <c r="A289" s="141" t="s">
        <v>2891</v>
      </c>
      <c r="B289" s="151" t="s">
        <v>2892</v>
      </c>
      <c r="C289" s="153" t="s">
        <v>3120</v>
      </c>
      <c r="D289" s="152">
        <v>3</v>
      </c>
      <c r="E289" s="154">
        <v>4.38</v>
      </c>
      <c r="F289" s="154">
        <v>2.0000000000000018E-2</v>
      </c>
      <c r="G289" s="154">
        <v>6.0000000000000053E-2</v>
      </c>
    </row>
    <row r="290" spans="1:7" ht="30" x14ac:dyDescent="0.25">
      <c r="A290" s="141" t="s">
        <v>2891</v>
      </c>
      <c r="B290" s="151" t="s">
        <v>2892</v>
      </c>
      <c r="C290" s="153" t="s">
        <v>3126</v>
      </c>
      <c r="D290" s="152">
        <v>46</v>
      </c>
      <c r="E290" s="154">
        <v>192.74</v>
      </c>
      <c r="F290" s="154">
        <v>1.0000000000000009E-2</v>
      </c>
      <c r="G290" s="154">
        <v>0.46000000000000041</v>
      </c>
    </row>
    <row r="291" spans="1:7" x14ac:dyDescent="0.25">
      <c r="A291" s="141" t="s">
        <v>2891</v>
      </c>
      <c r="B291" s="151" t="s">
        <v>2892</v>
      </c>
      <c r="C291" s="153" t="s">
        <v>3460</v>
      </c>
      <c r="D291" s="152">
        <v>173</v>
      </c>
      <c r="E291" s="154">
        <v>2790.4900000000002</v>
      </c>
      <c r="F291" s="154">
        <v>2.0000000000000018E-2</v>
      </c>
      <c r="G291" s="154">
        <v>3.4600000000000031</v>
      </c>
    </row>
    <row r="292" spans="1:7" x14ac:dyDescent="0.25">
      <c r="A292" s="141" t="s">
        <v>2891</v>
      </c>
      <c r="B292" s="151" t="s">
        <v>2892</v>
      </c>
      <c r="C292" s="153" t="s">
        <v>3443</v>
      </c>
      <c r="D292" s="152">
        <v>1</v>
      </c>
      <c r="E292" s="154">
        <v>4.8899999999999997</v>
      </c>
      <c r="F292" s="154">
        <v>9.9999999999999811E-3</v>
      </c>
      <c r="G292" s="154">
        <v>9.9999999999999811E-3</v>
      </c>
    </row>
    <row r="293" spans="1:7" x14ac:dyDescent="0.25">
      <c r="A293" s="141" t="s">
        <v>2891</v>
      </c>
      <c r="B293" s="151" t="s">
        <v>2892</v>
      </c>
      <c r="C293" s="153" t="s">
        <v>3444</v>
      </c>
      <c r="D293" s="152">
        <v>2</v>
      </c>
      <c r="E293" s="154">
        <v>7.76</v>
      </c>
      <c r="F293" s="154">
        <v>3.0000000000000027E-2</v>
      </c>
      <c r="G293" s="154">
        <v>6.0000000000000053E-2</v>
      </c>
    </row>
    <row r="294" spans="1:7" ht="45" x14ac:dyDescent="0.25">
      <c r="A294" s="141" t="s">
        <v>2891</v>
      </c>
      <c r="B294" s="151" t="s">
        <v>2892</v>
      </c>
      <c r="C294" s="153" t="s">
        <v>3501</v>
      </c>
      <c r="D294" s="152">
        <v>131</v>
      </c>
      <c r="E294" s="154">
        <v>1150.1799999999998</v>
      </c>
      <c r="F294" s="154">
        <v>3.9999999999999925E-2</v>
      </c>
      <c r="G294" s="154">
        <v>5.2399999999999904</v>
      </c>
    </row>
    <row r="295" spans="1:7" ht="45" x14ac:dyDescent="0.25">
      <c r="A295" s="141" t="s">
        <v>2891</v>
      </c>
      <c r="B295" s="151" t="s">
        <v>2892</v>
      </c>
      <c r="C295" s="153" t="s">
        <v>3471</v>
      </c>
      <c r="D295" s="152">
        <v>56</v>
      </c>
      <c r="E295" s="154">
        <v>148.96</v>
      </c>
      <c r="F295" s="154">
        <v>1.0000000000000009E-2</v>
      </c>
      <c r="G295" s="154">
        <v>0.5600000000000005</v>
      </c>
    </row>
    <row r="296" spans="1:7" ht="30" x14ac:dyDescent="0.25">
      <c r="A296" s="141" t="s">
        <v>2891</v>
      </c>
      <c r="B296" s="151" t="s">
        <v>2892</v>
      </c>
      <c r="C296" s="153" t="s">
        <v>3583</v>
      </c>
      <c r="D296" s="152">
        <v>102</v>
      </c>
      <c r="E296" s="154">
        <v>271.32</v>
      </c>
      <c r="F296" s="154">
        <v>1.0000000000000009E-2</v>
      </c>
      <c r="G296" s="154">
        <v>1.0200000000000009</v>
      </c>
    </row>
    <row r="297" spans="1:7" ht="30" x14ac:dyDescent="0.25">
      <c r="A297" s="141" t="s">
        <v>2891</v>
      </c>
      <c r="B297" s="151" t="s">
        <v>2892</v>
      </c>
      <c r="C297" s="153" t="s">
        <v>3590</v>
      </c>
      <c r="D297" s="152">
        <v>165</v>
      </c>
      <c r="E297" s="154">
        <v>2399.1</v>
      </c>
      <c r="F297" s="154">
        <v>6.999999999999984E-2</v>
      </c>
      <c r="G297" s="154">
        <v>11.549999999999974</v>
      </c>
    </row>
    <row r="298" spans="1:7" ht="45" x14ac:dyDescent="0.25">
      <c r="A298" s="141" t="s">
        <v>2891</v>
      </c>
      <c r="B298" s="151" t="s">
        <v>2892</v>
      </c>
      <c r="C298" s="153" t="s">
        <v>3591</v>
      </c>
      <c r="D298" s="152">
        <v>140</v>
      </c>
      <c r="E298" s="154">
        <v>716.8</v>
      </c>
      <c r="F298" s="154">
        <v>1.0000000000000009E-2</v>
      </c>
      <c r="G298" s="154">
        <v>1.4000000000000012</v>
      </c>
    </row>
    <row r="299" spans="1:7" ht="60" x14ac:dyDescent="0.25">
      <c r="A299" s="141" t="s">
        <v>2891</v>
      </c>
      <c r="B299" s="151" t="s">
        <v>2892</v>
      </c>
      <c r="C299" s="153" t="s">
        <v>3592</v>
      </c>
      <c r="D299" s="152">
        <v>182</v>
      </c>
      <c r="E299" s="154">
        <v>931.84</v>
      </c>
      <c r="F299" s="154">
        <v>1.0000000000000009E-2</v>
      </c>
      <c r="G299" s="154">
        <v>1.8200000000000016</v>
      </c>
    </row>
    <row r="300" spans="1:7" ht="60" x14ac:dyDescent="0.25">
      <c r="A300" s="141" t="s">
        <v>2891</v>
      </c>
      <c r="B300" s="151" t="s">
        <v>2892</v>
      </c>
      <c r="C300" s="153" t="s">
        <v>3593</v>
      </c>
      <c r="D300" s="152">
        <v>6</v>
      </c>
      <c r="E300" s="154">
        <v>30.72</v>
      </c>
      <c r="F300" s="154">
        <v>1.0000000000000009E-2</v>
      </c>
      <c r="G300" s="154">
        <v>6.0000000000000053E-2</v>
      </c>
    </row>
    <row r="301" spans="1:7" ht="90" x14ac:dyDescent="0.25">
      <c r="A301" s="141" t="s">
        <v>2891</v>
      </c>
      <c r="B301" s="151" t="s">
        <v>2892</v>
      </c>
      <c r="C301" s="153" t="s">
        <v>3452</v>
      </c>
      <c r="D301" s="152">
        <v>1</v>
      </c>
      <c r="E301" s="154">
        <v>26.12</v>
      </c>
      <c r="F301" s="154">
        <v>3.0000000000000027E-2</v>
      </c>
      <c r="G301" s="154">
        <v>3.0000000000000027E-2</v>
      </c>
    </row>
    <row r="302" spans="1:7" ht="75" x14ac:dyDescent="0.25">
      <c r="A302" s="141" t="s">
        <v>2891</v>
      </c>
      <c r="B302" s="151" t="s">
        <v>2892</v>
      </c>
      <c r="C302" s="153" t="s">
        <v>3457</v>
      </c>
      <c r="D302" s="152">
        <v>1</v>
      </c>
      <c r="E302" s="154">
        <v>27.07</v>
      </c>
      <c r="F302" s="154">
        <v>3.0000000000000027E-2</v>
      </c>
      <c r="G302" s="154">
        <v>3.0000000000000027E-2</v>
      </c>
    </row>
    <row r="303" spans="1:7" ht="30" x14ac:dyDescent="0.25">
      <c r="A303" s="141" t="s">
        <v>2891</v>
      </c>
      <c r="B303" s="151" t="s">
        <v>2892</v>
      </c>
      <c r="C303" s="153" t="s">
        <v>3595</v>
      </c>
      <c r="D303" s="152">
        <v>95</v>
      </c>
      <c r="E303" s="154">
        <v>295.45</v>
      </c>
      <c r="F303" s="154">
        <v>9.999999999999995E-3</v>
      </c>
      <c r="G303" s="154">
        <v>0.94999999999999951</v>
      </c>
    </row>
    <row r="304" spans="1:7" ht="30" x14ac:dyDescent="0.25">
      <c r="A304" s="141" t="s">
        <v>2891</v>
      </c>
      <c r="B304" s="151" t="s">
        <v>2892</v>
      </c>
      <c r="C304" s="153" t="s">
        <v>3461</v>
      </c>
      <c r="D304" s="152">
        <v>81</v>
      </c>
      <c r="E304" s="154">
        <v>388.8</v>
      </c>
      <c r="F304" s="154">
        <v>9.999999999999995E-3</v>
      </c>
      <c r="G304" s="154">
        <v>0.80999999999999961</v>
      </c>
    </row>
    <row r="305" spans="1:7" ht="30" x14ac:dyDescent="0.25">
      <c r="A305" s="141" t="s">
        <v>2891</v>
      </c>
      <c r="B305" s="151" t="s">
        <v>2892</v>
      </c>
      <c r="C305" s="153" t="s">
        <v>3462</v>
      </c>
      <c r="D305" s="152">
        <v>74</v>
      </c>
      <c r="E305" s="154">
        <v>193.88</v>
      </c>
      <c r="F305" s="154">
        <v>9.999999999999995E-3</v>
      </c>
      <c r="G305" s="154">
        <v>0.73999999999999966</v>
      </c>
    </row>
    <row r="306" spans="1:7" ht="30" x14ac:dyDescent="0.25">
      <c r="A306" s="141" t="s">
        <v>2891</v>
      </c>
      <c r="B306" s="151" t="s">
        <v>2892</v>
      </c>
      <c r="C306" s="153" t="s">
        <v>3463</v>
      </c>
      <c r="D306" s="152">
        <v>83</v>
      </c>
      <c r="E306" s="154">
        <v>217.46</v>
      </c>
      <c r="F306" s="154">
        <v>9.999999999999995E-3</v>
      </c>
      <c r="G306" s="154">
        <v>0.82999999999999963</v>
      </c>
    </row>
    <row r="307" spans="1:7" x14ac:dyDescent="0.25">
      <c r="A307" s="141" t="s">
        <v>2891</v>
      </c>
      <c r="B307" s="151" t="s">
        <v>2892</v>
      </c>
      <c r="C307" s="153" t="s">
        <v>3443</v>
      </c>
      <c r="D307" s="152">
        <v>932</v>
      </c>
      <c r="E307" s="154">
        <v>4557.4799999999996</v>
      </c>
      <c r="F307" s="154">
        <v>9.9999999999999811E-3</v>
      </c>
      <c r="G307" s="154">
        <v>9.3199999999999825</v>
      </c>
    </row>
    <row r="308" spans="1:7" x14ac:dyDescent="0.25">
      <c r="A308" s="141" t="s">
        <v>2891</v>
      </c>
      <c r="B308" s="151" t="s">
        <v>2892</v>
      </c>
      <c r="C308" s="153" t="s">
        <v>3464</v>
      </c>
      <c r="D308" s="152">
        <v>6</v>
      </c>
      <c r="E308" s="154">
        <v>29.64</v>
      </c>
      <c r="F308" s="154">
        <v>1.0000000000000009E-2</v>
      </c>
      <c r="G308" s="154">
        <v>6.0000000000000053E-2</v>
      </c>
    </row>
    <row r="309" spans="1:7" ht="30" x14ac:dyDescent="0.25">
      <c r="A309" s="141" t="s">
        <v>2891</v>
      </c>
      <c r="B309" s="151" t="s">
        <v>2892</v>
      </c>
      <c r="C309" s="153" t="s">
        <v>3596</v>
      </c>
      <c r="D309" s="152">
        <v>120</v>
      </c>
      <c r="E309" s="154">
        <v>1141.2</v>
      </c>
      <c r="F309" s="154">
        <v>2.0000000000000018E-2</v>
      </c>
      <c r="G309" s="154">
        <v>2.4000000000000021</v>
      </c>
    </row>
    <row r="310" spans="1:7" x14ac:dyDescent="0.25">
      <c r="A310" s="141" t="s">
        <v>2891</v>
      </c>
      <c r="B310" s="151" t="s">
        <v>2892</v>
      </c>
      <c r="C310" s="153" t="s">
        <v>3444</v>
      </c>
      <c r="D310" s="152">
        <v>911</v>
      </c>
      <c r="E310" s="154">
        <v>3534.68</v>
      </c>
      <c r="F310" s="154">
        <v>3.0000000000000027E-2</v>
      </c>
      <c r="G310" s="154">
        <v>27.330000000000023</v>
      </c>
    </row>
    <row r="311" spans="1:7" ht="30" x14ac:dyDescent="0.25">
      <c r="A311" s="141" t="s">
        <v>2891</v>
      </c>
      <c r="B311" s="151" t="s">
        <v>2892</v>
      </c>
      <c r="C311" s="153" t="s">
        <v>3597</v>
      </c>
      <c r="D311" s="152">
        <v>775</v>
      </c>
      <c r="E311" s="154">
        <v>8610.25</v>
      </c>
      <c r="F311" s="154">
        <v>8.9999999999999858E-2</v>
      </c>
      <c r="G311" s="154">
        <v>69.749999999999886</v>
      </c>
    </row>
    <row r="312" spans="1:7" x14ac:dyDescent="0.25">
      <c r="A312" s="141" t="s">
        <v>2891</v>
      </c>
      <c r="B312" s="151" t="s">
        <v>2892</v>
      </c>
      <c r="C312" s="153" t="s">
        <v>3446</v>
      </c>
      <c r="D312" s="152">
        <v>653</v>
      </c>
      <c r="E312" s="154">
        <v>1292.94</v>
      </c>
      <c r="F312" s="154">
        <v>9.999999999999995E-3</v>
      </c>
      <c r="G312" s="154">
        <v>6.5299999999999967</v>
      </c>
    </row>
    <row r="313" spans="1:7" ht="60" x14ac:dyDescent="0.25">
      <c r="A313" s="141" t="s">
        <v>2891</v>
      </c>
      <c r="B313" s="151" t="s">
        <v>2892</v>
      </c>
      <c r="C313" s="153" t="s">
        <v>3598</v>
      </c>
      <c r="D313" s="152">
        <v>38</v>
      </c>
      <c r="E313" s="154">
        <v>228</v>
      </c>
      <c r="F313" s="154">
        <v>0.10000000000000009</v>
      </c>
      <c r="G313" s="154">
        <v>3.8000000000000034</v>
      </c>
    </row>
    <row r="314" spans="1:7" ht="45" x14ac:dyDescent="0.25">
      <c r="A314" s="141" t="s">
        <v>2891</v>
      </c>
      <c r="B314" s="151" t="s">
        <v>2892</v>
      </c>
      <c r="C314" s="153" t="s">
        <v>3599</v>
      </c>
      <c r="D314" s="152">
        <v>1</v>
      </c>
      <c r="E314" s="154">
        <v>2.68</v>
      </c>
      <c r="F314" s="154">
        <v>9.9999999999999811E-3</v>
      </c>
      <c r="G314" s="154">
        <v>9.9999999999999811E-3</v>
      </c>
    </row>
    <row r="315" spans="1:7" x14ac:dyDescent="0.25">
      <c r="A315" s="141" t="s">
        <v>2891</v>
      </c>
      <c r="B315" s="151" t="s">
        <v>2892</v>
      </c>
      <c r="C315" s="153" t="s">
        <v>3505</v>
      </c>
      <c r="D315" s="152">
        <v>6</v>
      </c>
      <c r="E315" s="154">
        <v>147.06</v>
      </c>
      <c r="F315" s="154">
        <v>0.37999999999999989</v>
      </c>
      <c r="G315" s="154">
        <v>2.2799999999999994</v>
      </c>
    </row>
    <row r="316" spans="1:7" ht="30" x14ac:dyDescent="0.25">
      <c r="A316" s="141" t="s">
        <v>2891</v>
      </c>
      <c r="B316" s="151" t="s">
        <v>2892</v>
      </c>
      <c r="C316" s="153" t="s">
        <v>3447</v>
      </c>
      <c r="D316" s="152">
        <v>2</v>
      </c>
      <c r="E316" s="154">
        <v>46.2</v>
      </c>
      <c r="F316" s="154">
        <v>0.59000000000000163</v>
      </c>
      <c r="G316" s="154">
        <v>1.1800000000000033</v>
      </c>
    </row>
    <row r="317" spans="1:7" ht="30" x14ac:dyDescent="0.25">
      <c r="A317" s="141" t="s">
        <v>2891</v>
      </c>
      <c r="B317" s="151" t="s">
        <v>2892</v>
      </c>
      <c r="C317" s="153" t="s">
        <v>3600</v>
      </c>
      <c r="D317" s="152">
        <v>3</v>
      </c>
      <c r="E317" s="154">
        <v>76.800000000000011</v>
      </c>
      <c r="F317" s="154">
        <v>0.55000000000000071</v>
      </c>
      <c r="G317" s="154">
        <v>1.6500000000000021</v>
      </c>
    </row>
    <row r="318" spans="1:7" ht="60" x14ac:dyDescent="0.25">
      <c r="A318" s="141" t="s">
        <v>2891</v>
      </c>
      <c r="B318" s="151" t="s">
        <v>2892</v>
      </c>
      <c r="C318" s="153" t="s">
        <v>3479</v>
      </c>
      <c r="D318" s="152">
        <v>5</v>
      </c>
      <c r="E318" s="154">
        <v>40.25</v>
      </c>
      <c r="F318" s="154">
        <v>3.0000000000000027E-2</v>
      </c>
      <c r="G318" s="154">
        <v>0.15000000000000013</v>
      </c>
    </row>
    <row r="319" spans="1:7" ht="30" x14ac:dyDescent="0.25">
      <c r="A319" s="141" t="s">
        <v>2891</v>
      </c>
      <c r="B319" s="151" t="s">
        <v>2892</v>
      </c>
      <c r="C319" s="153" t="s">
        <v>3558</v>
      </c>
      <c r="D319" s="152">
        <v>3</v>
      </c>
      <c r="E319" s="154">
        <v>28.5</v>
      </c>
      <c r="F319" s="154">
        <v>8.0000000000000071E-2</v>
      </c>
      <c r="G319" s="154">
        <v>0.24000000000000021</v>
      </c>
    </row>
    <row r="320" spans="1:7" ht="60" x14ac:dyDescent="0.25">
      <c r="A320" s="141" t="s">
        <v>2891</v>
      </c>
      <c r="B320" s="151" t="s">
        <v>2892</v>
      </c>
      <c r="C320" s="153" t="s">
        <v>3481</v>
      </c>
      <c r="D320" s="152">
        <v>48</v>
      </c>
      <c r="E320" s="154">
        <v>571.20000000000005</v>
      </c>
      <c r="F320" s="154">
        <v>9.9999999999999534E-3</v>
      </c>
      <c r="G320" s="154">
        <v>0.47999999999999776</v>
      </c>
    </row>
    <row r="321" spans="1:7" ht="30" x14ac:dyDescent="0.25">
      <c r="A321" s="141" t="s">
        <v>2891</v>
      </c>
      <c r="B321" s="151" t="s">
        <v>2892</v>
      </c>
      <c r="C321" s="153" t="s">
        <v>3560</v>
      </c>
      <c r="D321" s="152">
        <v>1</v>
      </c>
      <c r="E321" s="154">
        <v>10.97</v>
      </c>
      <c r="F321" s="154">
        <v>1.0000000000000009E-2</v>
      </c>
      <c r="G321" s="154">
        <v>1.0000000000000009E-2</v>
      </c>
    </row>
    <row r="322" spans="1:7" x14ac:dyDescent="0.25">
      <c r="A322" s="141" t="s">
        <v>2891</v>
      </c>
      <c r="B322" s="151" t="s">
        <v>2892</v>
      </c>
      <c r="C322" s="153" t="s">
        <v>3482</v>
      </c>
      <c r="D322" s="152">
        <v>47</v>
      </c>
      <c r="E322" s="154">
        <v>289.05</v>
      </c>
      <c r="F322" s="154">
        <v>1.0000000000000009E-2</v>
      </c>
      <c r="G322" s="154">
        <v>0.47000000000000042</v>
      </c>
    </row>
    <row r="323" spans="1:7" ht="45" x14ac:dyDescent="0.25">
      <c r="A323" s="141" t="s">
        <v>2891</v>
      </c>
      <c r="B323" s="151" t="s">
        <v>2892</v>
      </c>
      <c r="C323" s="153" t="s">
        <v>3484</v>
      </c>
      <c r="D323" s="152">
        <v>47</v>
      </c>
      <c r="E323" s="154">
        <v>373.65000000000003</v>
      </c>
      <c r="F323" s="154">
        <v>9.9999999999999534E-3</v>
      </c>
      <c r="G323" s="154">
        <v>0.46999999999999781</v>
      </c>
    </row>
    <row r="324" spans="1:7" x14ac:dyDescent="0.25">
      <c r="A324" s="141" t="s">
        <v>2891</v>
      </c>
      <c r="B324" s="151" t="s">
        <v>2892</v>
      </c>
      <c r="C324" s="153" t="s">
        <v>3487</v>
      </c>
      <c r="D324" s="152">
        <v>7</v>
      </c>
      <c r="E324" s="154">
        <v>71.61</v>
      </c>
      <c r="F324" s="154">
        <v>9.000000000000008E-2</v>
      </c>
      <c r="G324" s="154">
        <v>0.63000000000000056</v>
      </c>
    </row>
    <row r="325" spans="1:7" ht="60" x14ac:dyDescent="0.25">
      <c r="A325" s="141" t="s">
        <v>2891</v>
      </c>
      <c r="B325" s="151" t="s">
        <v>2892</v>
      </c>
      <c r="C325" s="153" t="s">
        <v>3488</v>
      </c>
      <c r="D325" s="152">
        <v>10</v>
      </c>
      <c r="E325" s="154">
        <v>138.4</v>
      </c>
      <c r="F325" s="154">
        <v>4.0000000000000036E-2</v>
      </c>
      <c r="G325" s="154">
        <v>0.40000000000000036</v>
      </c>
    </row>
    <row r="326" spans="1:7" ht="90" x14ac:dyDescent="0.25">
      <c r="A326" s="141" t="s">
        <v>2891</v>
      </c>
      <c r="B326" s="151" t="s">
        <v>2892</v>
      </c>
      <c r="C326" s="153" t="s">
        <v>3489</v>
      </c>
      <c r="D326" s="152">
        <v>10</v>
      </c>
      <c r="E326" s="154">
        <v>137</v>
      </c>
      <c r="F326" s="154">
        <v>4.0000000000000036E-2</v>
      </c>
      <c r="G326" s="154">
        <v>0.40000000000000036</v>
      </c>
    </row>
    <row r="327" spans="1:7" ht="30" x14ac:dyDescent="0.25">
      <c r="A327" s="141" t="s">
        <v>2891</v>
      </c>
      <c r="B327" s="151" t="s">
        <v>2892</v>
      </c>
      <c r="C327" s="153" t="s">
        <v>3453</v>
      </c>
      <c r="D327" s="152">
        <v>2</v>
      </c>
      <c r="E327" s="154">
        <v>3.98</v>
      </c>
      <c r="F327" s="154">
        <v>1.0000000000000009E-2</v>
      </c>
      <c r="G327" s="154">
        <v>2.0000000000000018E-2</v>
      </c>
    </row>
    <row r="328" spans="1:7" ht="45" x14ac:dyDescent="0.25">
      <c r="A328" s="141" t="s">
        <v>2891</v>
      </c>
      <c r="B328" s="151" t="s">
        <v>2892</v>
      </c>
      <c r="C328" s="153" t="s">
        <v>3454</v>
      </c>
      <c r="D328" s="152">
        <v>24</v>
      </c>
      <c r="E328" s="154">
        <v>84.960000000000008</v>
      </c>
      <c r="F328" s="154">
        <v>1.9999999999999962E-2</v>
      </c>
      <c r="G328" s="154">
        <v>0.47999999999999909</v>
      </c>
    </row>
    <row r="329" spans="1:7" ht="45" x14ac:dyDescent="0.25">
      <c r="A329" s="141" t="s">
        <v>2891</v>
      </c>
      <c r="B329" s="151" t="s">
        <v>2892</v>
      </c>
      <c r="C329" s="153" t="s">
        <v>3506</v>
      </c>
      <c r="D329" s="152">
        <v>18</v>
      </c>
      <c r="E329" s="154">
        <v>162.18</v>
      </c>
      <c r="F329" s="154">
        <v>2.9999999999999916E-2</v>
      </c>
      <c r="G329" s="154">
        <v>0.53999999999999848</v>
      </c>
    </row>
    <row r="330" spans="1:7" ht="45" x14ac:dyDescent="0.25">
      <c r="A330" s="141" t="s">
        <v>2891</v>
      </c>
      <c r="B330" s="151" t="s">
        <v>2892</v>
      </c>
      <c r="C330" s="153" t="s">
        <v>3601</v>
      </c>
      <c r="D330" s="152">
        <v>4</v>
      </c>
      <c r="E330" s="154">
        <v>55.400000000000006</v>
      </c>
      <c r="F330" s="154">
        <v>9.9999999999999867E-2</v>
      </c>
      <c r="G330" s="154">
        <v>0.39999999999999947</v>
      </c>
    </row>
    <row r="331" spans="1:7" ht="30" x14ac:dyDescent="0.25">
      <c r="A331" s="141" t="s">
        <v>2891</v>
      </c>
      <c r="B331" s="151" t="s">
        <v>2892</v>
      </c>
      <c r="C331" s="153" t="s">
        <v>3602</v>
      </c>
      <c r="D331" s="152">
        <v>156</v>
      </c>
      <c r="E331" s="154">
        <v>274.56</v>
      </c>
      <c r="F331" s="154">
        <v>1.0000000000000009E-2</v>
      </c>
      <c r="G331" s="154">
        <v>1.5600000000000014</v>
      </c>
    </row>
    <row r="332" spans="1:7" ht="30" x14ac:dyDescent="0.25">
      <c r="A332" s="141" t="s">
        <v>2891</v>
      </c>
      <c r="B332" s="151" t="s">
        <v>2892</v>
      </c>
      <c r="C332" s="153" t="s">
        <v>3603</v>
      </c>
      <c r="D332" s="152">
        <v>3</v>
      </c>
      <c r="E332" s="154">
        <v>33.72</v>
      </c>
      <c r="F332" s="154">
        <v>2.0000000000000018E-2</v>
      </c>
      <c r="G332" s="154">
        <v>6.0000000000000053E-2</v>
      </c>
    </row>
    <row r="333" spans="1:7" x14ac:dyDescent="0.25">
      <c r="A333" s="141" t="s">
        <v>2891</v>
      </c>
      <c r="B333" s="151" t="s">
        <v>2892</v>
      </c>
      <c r="C333" s="153" t="s">
        <v>3604</v>
      </c>
      <c r="D333" s="152">
        <v>52</v>
      </c>
      <c r="E333" s="154">
        <v>795.07999999999993</v>
      </c>
      <c r="F333" s="154">
        <v>0.10000000000000009</v>
      </c>
      <c r="G333" s="154">
        <v>5.2000000000000046</v>
      </c>
    </row>
    <row r="334" spans="1:7" ht="45" x14ac:dyDescent="0.25">
      <c r="A334" s="141" t="s">
        <v>2891</v>
      </c>
      <c r="B334" s="151" t="s">
        <v>2892</v>
      </c>
      <c r="C334" s="153" t="s">
        <v>3605</v>
      </c>
      <c r="D334" s="152">
        <v>184</v>
      </c>
      <c r="E334" s="154">
        <v>3407.6800000000003</v>
      </c>
      <c r="F334" s="154">
        <v>0.14000000000000012</v>
      </c>
      <c r="G334" s="154">
        <v>25.760000000000023</v>
      </c>
    </row>
    <row r="335" spans="1:7" ht="60" x14ac:dyDescent="0.25">
      <c r="A335" s="141" t="s">
        <v>2891</v>
      </c>
      <c r="B335" s="151" t="s">
        <v>2892</v>
      </c>
      <c r="C335" s="153" t="s">
        <v>3509</v>
      </c>
      <c r="D335" s="152">
        <v>369</v>
      </c>
      <c r="E335" s="154">
        <v>6616.17</v>
      </c>
      <c r="F335" s="154">
        <v>0.11999999999999966</v>
      </c>
      <c r="G335" s="154">
        <v>44.279999999999873</v>
      </c>
    </row>
    <row r="336" spans="1:7" ht="60" x14ac:dyDescent="0.25">
      <c r="A336" s="141" t="s">
        <v>2891</v>
      </c>
      <c r="B336" s="151" t="s">
        <v>2892</v>
      </c>
      <c r="C336" s="153" t="s">
        <v>3510</v>
      </c>
      <c r="D336" s="152">
        <v>19</v>
      </c>
      <c r="E336" s="154">
        <v>763.2299999999999</v>
      </c>
      <c r="F336" s="154">
        <v>0.37999999999999989</v>
      </c>
      <c r="G336" s="154">
        <v>7.219999999999998</v>
      </c>
    </row>
    <row r="337" spans="1:7" ht="30" x14ac:dyDescent="0.25">
      <c r="A337" s="141" t="s">
        <v>2891</v>
      </c>
      <c r="B337" s="151" t="s">
        <v>2892</v>
      </c>
      <c r="C337" s="153" t="s">
        <v>3606</v>
      </c>
      <c r="D337" s="152">
        <v>1</v>
      </c>
      <c r="E337" s="154">
        <v>7.33</v>
      </c>
      <c r="F337" s="154">
        <v>0.11999999999999966</v>
      </c>
      <c r="G337" s="154">
        <v>0.11999999999999966</v>
      </c>
    </row>
    <row r="338" spans="1:7" ht="45" x14ac:dyDescent="0.25">
      <c r="A338" s="141" t="s">
        <v>2891</v>
      </c>
      <c r="B338" s="151" t="s">
        <v>2892</v>
      </c>
      <c r="C338" s="153" t="s">
        <v>3607</v>
      </c>
      <c r="D338" s="152">
        <v>1</v>
      </c>
      <c r="E338" s="154">
        <v>10.3</v>
      </c>
      <c r="F338" s="154">
        <v>0.18000000000000016</v>
      </c>
      <c r="G338" s="154">
        <v>0.18000000000000016</v>
      </c>
    </row>
    <row r="339" spans="1:7" ht="30" x14ac:dyDescent="0.25">
      <c r="A339" s="141" t="s">
        <v>2891</v>
      </c>
      <c r="B339" s="151" t="s">
        <v>2892</v>
      </c>
      <c r="C339" s="153" t="s">
        <v>3608</v>
      </c>
      <c r="D339" s="152">
        <v>39</v>
      </c>
      <c r="E339" s="154">
        <v>200.46000000000004</v>
      </c>
      <c r="F339" s="154">
        <v>9.000000000000008E-2</v>
      </c>
      <c r="G339" s="154">
        <v>3.5100000000000033</v>
      </c>
    </row>
    <row r="340" spans="1:7" ht="30" x14ac:dyDescent="0.25">
      <c r="A340" s="141" t="s">
        <v>2891</v>
      </c>
      <c r="B340" s="151" t="s">
        <v>2892</v>
      </c>
      <c r="C340" s="153" t="s">
        <v>3609</v>
      </c>
      <c r="D340" s="152">
        <v>239</v>
      </c>
      <c r="E340" s="154">
        <v>487.56</v>
      </c>
      <c r="F340" s="154">
        <v>2.0000000000000018E-2</v>
      </c>
      <c r="G340" s="154">
        <v>4.7800000000000047</v>
      </c>
    </row>
    <row r="341" spans="1:7" x14ac:dyDescent="0.25">
      <c r="A341" s="141" t="s">
        <v>2891</v>
      </c>
      <c r="B341" s="151" t="s">
        <v>2892</v>
      </c>
      <c r="C341" s="153" t="s">
        <v>3515</v>
      </c>
      <c r="D341" s="152">
        <v>16</v>
      </c>
      <c r="E341" s="154">
        <v>189.76</v>
      </c>
      <c r="F341" s="154">
        <v>6.999999999999984E-2</v>
      </c>
      <c r="G341" s="154">
        <v>1.1199999999999974</v>
      </c>
    </row>
    <row r="342" spans="1:7" ht="45" x14ac:dyDescent="0.25">
      <c r="A342" s="141" t="s">
        <v>2891</v>
      </c>
      <c r="B342" s="151" t="s">
        <v>2892</v>
      </c>
      <c r="C342" s="153" t="s">
        <v>3610</v>
      </c>
      <c r="D342" s="152">
        <v>4</v>
      </c>
      <c r="E342" s="154">
        <v>47.44</v>
      </c>
      <c r="F342" s="154">
        <v>6.999999999999984E-2</v>
      </c>
      <c r="G342" s="154">
        <v>0.27999999999999936</v>
      </c>
    </row>
    <row r="343" spans="1:7" ht="45" x14ac:dyDescent="0.25">
      <c r="A343" s="141" t="s">
        <v>2891</v>
      </c>
      <c r="B343" s="151" t="s">
        <v>2892</v>
      </c>
      <c r="C343" s="153" t="s">
        <v>3506</v>
      </c>
      <c r="D343" s="152">
        <v>144</v>
      </c>
      <c r="E343" s="154">
        <v>1297.44</v>
      </c>
      <c r="F343" s="154">
        <v>2.9999999999999916E-2</v>
      </c>
      <c r="G343" s="154">
        <v>4.3199999999999878</v>
      </c>
    </row>
    <row r="344" spans="1:7" x14ac:dyDescent="0.25">
      <c r="A344" s="141" t="s">
        <v>2891</v>
      </c>
      <c r="B344" s="151" t="s">
        <v>2892</v>
      </c>
      <c r="C344" s="153" t="s">
        <v>3611</v>
      </c>
      <c r="D344" s="152">
        <v>1</v>
      </c>
      <c r="E344" s="154">
        <v>13.75</v>
      </c>
      <c r="F344" s="154">
        <v>0.29999999999999982</v>
      </c>
      <c r="G344" s="154">
        <v>0.29999999999999982</v>
      </c>
    </row>
    <row r="345" spans="1:7" ht="75" x14ac:dyDescent="0.25">
      <c r="A345" s="141" t="s">
        <v>2891</v>
      </c>
      <c r="B345" s="151" t="s">
        <v>2892</v>
      </c>
      <c r="C345" s="153" t="s">
        <v>3516</v>
      </c>
      <c r="D345" s="152">
        <v>478</v>
      </c>
      <c r="E345" s="154">
        <v>4517.1000000000004</v>
      </c>
      <c r="F345" s="154">
        <v>2.0000000000000018E-2</v>
      </c>
      <c r="G345" s="154">
        <v>9.5600000000000094</v>
      </c>
    </row>
    <row r="346" spans="1:7" ht="60" x14ac:dyDescent="0.25">
      <c r="A346" s="141" t="s">
        <v>2891</v>
      </c>
      <c r="B346" s="151" t="s">
        <v>2892</v>
      </c>
      <c r="C346" s="153" t="s">
        <v>3517</v>
      </c>
      <c r="D346" s="152">
        <v>5</v>
      </c>
      <c r="E346" s="154">
        <v>52.1</v>
      </c>
      <c r="F346" s="154">
        <v>6.999999999999984E-2</v>
      </c>
      <c r="G346" s="154">
        <v>0.3499999999999992</v>
      </c>
    </row>
    <row r="347" spans="1:7" ht="30" x14ac:dyDescent="0.25">
      <c r="A347" s="141" t="s">
        <v>2891</v>
      </c>
      <c r="B347" s="151" t="s">
        <v>2892</v>
      </c>
      <c r="C347" s="153" t="s">
        <v>3612</v>
      </c>
      <c r="D347" s="152">
        <v>1</v>
      </c>
      <c r="E347" s="154">
        <v>21.66</v>
      </c>
      <c r="F347" s="154">
        <v>0.33000000000000007</v>
      </c>
      <c r="G347" s="154">
        <v>0.33000000000000007</v>
      </c>
    </row>
    <row r="348" spans="1:7" ht="30" x14ac:dyDescent="0.25">
      <c r="A348" s="141" t="s">
        <v>2891</v>
      </c>
      <c r="B348" s="151" t="s">
        <v>2892</v>
      </c>
      <c r="C348" s="153" t="s">
        <v>3508</v>
      </c>
      <c r="D348" s="152">
        <v>113</v>
      </c>
      <c r="E348" s="154">
        <v>606.80999999999995</v>
      </c>
      <c r="F348" s="154">
        <v>2.0000000000000018E-2</v>
      </c>
      <c r="G348" s="154">
        <v>2.260000000000002</v>
      </c>
    </row>
    <row r="349" spans="1:7" ht="30" x14ac:dyDescent="0.25">
      <c r="A349" s="141" t="s">
        <v>2891</v>
      </c>
      <c r="B349" s="151" t="s">
        <v>2892</v>
      </c>
      <c r="C349" s="153" t="s">
        <v>3518</v>
      </c>
      <c r="D349" s="152">
        <v>6</v>
      </c>
      <c r="E349" s="154">
        <v>135.6</v>
      </c>
      <c r="F349" s="154">
        <v>0.28000000000000025</v>
      </c>
      <c r="G349" s="154">
        <v>1.6800000000000015</v>
      </c>
    </row>
    <row r="350" spans="1:7" ht="60" x14ac:dyDescent="0.25">
      <c r="A350" s="141" t="s">
        <v>2891</v>
      </c>
      <c r="B350" s="151" t="s">
        <v>2892</v>
      </c>
      <c r="C350" s="153" t="s">
        <v>3613</v>
      </c>
      <c r="D350" s="152">
        <v>28</v>
      </c>
      <c r="E350" s="154">
        <v>2005.0800000000002</v>
      </c>
      <c r="F350" s="154">
        <v>1.0399999999999991</v>
      </c>
      <c r="G350" s="154">
        <v>29.119999999999976</v>
      </c>
    </row>
    <row r="351" spans="1:7" ht="45" x14ac:dyDescent="0.25">
      <c r="A351" s="141" t="s">
        <v>2891</v>
      </c>
      <c r="B351" s="151" t="s">
        <v>2892</v>
      </c>
      <c r="C351" s="153" t="s">
        <v>3529</v>
      </c>
      <c r="D351" s="152">
        <v>8</v>
      </c>
      <c r="E351" s="154">
        <v>257.84000000000003</v>
      </c>
      <c r="F351" s="154">
        <v>0.26000000000000068</v>
      </c>
      <c r="G351" s="154">
        <v>2.0800000000000054</v>
      </c>
    </row>
    <row r="352" spans="1:7" ht="60" x14ac:dyDescent="0.25">
      <c r="A352" s="141" t="s">
        <v>2891</v>
      </c>
      <c r="B352" s="151" t="s">
        <v>2892</v>
      </c>
      <c r="C352" s="153" t="s">
        <v>3510</v>
      </c>
      <c r="D352" s="152">
        <v>81</v>
      </c>
      <c r="E352" s="154">
        <v>3253.77</v>
      </c>
      <c r="F352" s="154">
        <v>0.37999999999999989</v>
      </c>
      <c r="G352" s="154">
        <v>30.77999999999999</v>
      </c>
    </row>
    <row r="353" spans="1:7" ht="30" x14ac:dyDescent="0.25">
      <c r="A353" s="141" t="s">
        <v>2891</v>
      </c>
      <c r="B353" s="151" t="s">
        <v>2892</v>
      </c>
      <c r="C353" s="153" t="s">
        <v>3614</v>
      </c>
      <c r="D353" s="152">
        <v>12</v>
      </c>
      <c r="E353" s="154">
        <v>153.24</v>
      </c>
      <c r="F353" s="154">
        <v>0.11999999999999966</v>
      </c>
      <c r="G353" s="154">
        <v>1.4399999999999959</v>
      </c>
    </row>
    <row r="354" spans="1:7" ht="45" x14ac:dyDescent="0.25">
      <c r="A354" s="141" t="s">
        <v>2891</v>
      </c>
      <c r="B354" s="151" t="s">
        <v>2892</v>
      </c>
      <c r="C354" s="153" t="s">
        <v>3530</v>
      </c>
      <c r="D354" s="152">
        <v>7</v>
      </c>
      <c r="E354" s="154">
        <v>205.31000000000003</v>
      </c>
      <c r="F354" s="154">
        <v>9.000000000000008E-2</v>
      </c>
      <c r="G354" s="154">
        <v>0.63000000000000056</v>
      </c>
    </row>
    <row r="355" spans="1:7" ht="30" x14ac:dyDescent="0.25">
      <c r="A355" s="141" t="s">
        <v>2891</v>
      </c>
      <c r="B355" s="151" t="s">
        <v>2892</v>
      </c>
      <c r="C355" s="153" t="s">
        <v>3615</v>
      </c>
      <c r="D355" s="152">
        <v>1</v>
      </c>
      <c r="E355" s="154">
        <v>1.96</v>
      </c>
      <c r="F355" s="154">
        <v>2.0000000000000018E-2</v>
      </c>
      <c r="G355" s="154">
        <v>2.0000000000000018E-2</v>
      </c>
    </row>
    <row r="356" spans="1:7" x14ac:dyDescent="0.25">
      <c r="A356" s="141" t="s">
        <v>2891</v>
      </c>
      <c r="B356" s="151" t="s">
        <v>2892</v>
      </c>
      <c r="C356" s="153" t="s">
        <v>3616</v>
      </c>
      <c r="D356" s="152">
        <v>16</v>
      </c>
      <c r="E356" s="154">
        <v>234.08</v>
      </c>
      <c r="F356" s="154">
        <v>0.14000000000000012</v>
      </c>
      <c r="G356" s="154">
        <v>2.240000000000002</v>
      </c>
    </row>
    <row r="357" spans="1:7" ht="45" x14ac:dyDescent="0.25">
      <c r="A357" s="141" t="s">
        <v>2891</v>
      </c>
      <c r="B357" s="151" t="s">
        <v>2892</v>
      </c>
      <c r="C357" s="153" t="s">
        <v>3535</v>
      </c>
      <c r="D357" s="152">
        <v>5</v>
      </c>
      <c r="E357" s="154">
        <v>66.2</v>
      </c>
      <c r="F357" s="154">
        <v>0.16000000000000014</v>
      </c>
      <c r="G357" s="154">
        <v>0.80000000000000071</v>
      </c>
    </row>
    <row r="358" spans="1:7" ht="30" x14ac:dyDescent="0.25">
      <c r="A358" s="141" t="s">
        <v>2891</v>
      </c>
      <c r="B358" s="151" t="s">
        <v>2892</v>
      </c>
      <c r="C358" s="153" t="s">
        <v>3617</v>
      </c>
      <c r="D358" s="152">
        <v>1</v>
      </c>
      <c r="E358" s="154">
        <v>16.82</v>
      </c>
      <c r="F358" s="154">
        <v>0.21999999999999975</v>
      </c>
      <c r="G358" s="154">
        <v>0.21999999999999975</v>
      </c>
    </row>
    <row r="359" spans="1:7" x14ac:dyDescent="0.25">
      <c r="A359" s="141" t="s">
        <v>2891</v>
      </c>
      <c r="B359" s="151" t="s">
        <v>2892</v>
      </c>
      <c r="C359" s="153" t="s">
        <v>3514</v>
      </c>
      <c r="D359" s="152">
        <v>19</v>
      </c>
      <c r="E359" s="154">
        <v>31.729999999999997</v>
      </c>
      <c r="F359" s="154">
        <v>9.9999999999999811E-3</v>
      </c>
      <c r="G359" s="154">
        <v>0.18999999999999964</v>
      </c>
    </row>
    <row r="360" spans="1:7" x14ac:dyDescent="0.25">
      <c r="A360" s="141" t="s">
        <v>2891</v>
      </c>
      <c r="B360" s="151" t="s">
        <v>2892</v>
      </c>
      <c r="C360" s="153" t="s">
        <v>3515</v>
      </c>
      <c r="D360" s="152">
        <v>6</v>
      </c>
      <c r="E360" s="154">
        <v>71.16</v>
      </c>
      <c r="F360" s="154">
        <v>6.999999999999984E-2</v>
      </c>
      <c r="G360" s="154">
        <v>0.41999999999999904</v>
      </c>
    </row>
    <row r="361" spans="1:7" ht="45" x14ac:dyDescent="0.25">
      <c r="A361" s="141" t="s">
        <v>2891</v>
      </c>
      <c r="B361" s="151" t="s">
        <v>2892</v>
      </c>
      <c r="C361" s="153" t="s">
        <v>3506</v>
      </c>
      <c r="D361" s="152">
        <v>5</v>
      </c>
      <c r="E361" s="154">
        <v>45.05</v>
      </c>
      <c r="F361" s="154">
        <v>2.9999999999999916E-2</v>
      </c>
      <c r="G361" s="154">
        <v>0.14999999999999958</v>
      </c>
    </row>
    <row r="362" spans="1:7" ht="75" x14ac:dyDescent="0.25">
      <c r="A362" s="141" t="s">
        <v>2891</v>
      </c>
      <c r="B362" s="151" t="s">
        <v>2892</v>
      </c>
      <c r="C362" s="153" t="s">
        <v>3516</v>
      </c>
      <c r="D362" s="152">
        <v>128</v>
      </c>
      <c r="E362" s="154">
        <v>1209.6000000000001</v>
      </c>
      <c r="F362" s="154">
        <v>2.0000000000000018E-2</v>
      </c>
      <c r="G362" s="154">
        <v>2.5600000000000023</v>
      </c>
    </row>
    <row r="363" spans="1:7" ht="60" x14ac:dyDescent="0.25">
      <c r="A363" s="141" t="s">
        <v>2891</v>
      </c>
      <c r="B363" s="151" t="s">
        <v>2892</v>
      </c>
      <c r="C363" s="153" t="s">
        <v>3517</v>
      </c>
      <c r="D363" s="152">
        <v>2</v>
      </c>
      <c r="E363" s="154">
        <v>20.84</v>
      </c>
      <c r="F363" s="154">
        <v>6.999999999999984E-2</v>
      </c>
      <c r="G363" s="154">
        <v>0.13999999999999968</v>
      </c>
    </row>
    <row r="364" spans="1:7" ht="30" x14ac:dyDescent="0.25">
      <c r="A364" s="141" t="s">
        <v>2891</v>
      </c>
      <c r="B364" s="151" t="s">
        <v>2892</v>
      </c>
      <c r="C364" s="153" t="s">
        <v>3508</v>
      </c>
      <c r="D364" s="152">
        <v>30</v>
      </c>
      <c r="E364" s="154">
        <v>161.10000000000002</v>
      </c>
      <c r="F364" s="154">
        <v>2.0000000000000018E-2</v>
      </c>
      <c r="G364" s="154">
        <v>0.60000000000000053</v>
      </c>
    </row>
    <row r="365" spans="1:7" ht="30" x14ac:dyDescent="0.25">
      <c r="A365" s="141" t="s">
        <v>2891</v>
      </c>
      <c r="B365" s="151" t="s">
        <v>2892</v>
      </c>
      <c r="C365" s="153" t="s">
        <v>3618</v>
      </c>
      <c r="D365" s="152">
        <v>4</v>
      </c>
      <c r="E365" s="154">
        <v>370.56</v>
      </c>
      <c r="F365" s="154">
        <v>2.1199999999999974</v>
      </c>
      <c r="G365" s="154">
        <v>8.4799999999999898</v>
      </c>
    </row>
    <row r="366" spans="1:7" x14ac:dyDescent="0.25">
      <c r="A366" s="141" t="s">
        <v>2891</v>
      </c>
      <c r="B366" s="151" t="s">
        <v>2892</v>
      </c>
      <c r="C366" s="153" t="s">
        <v>3616</v>
      </c>
      <c r="D366" s="152">
        <v>3</v>
      </c>
      <c r="E366" s="154">
        <v>43.89</v>
      </c>
      <c r="F366" s="154">
        <v>0.14000000000000012</v>
      </c>
      <c r="G366" s="154">
        <v>0.42000000000000037</v>
      </c>
    </row>
    <row r="367" spans="1:7" ht="45" x14ac:dyDescent="0.25">
      <c r="A367" s="141" t="s">
        <v>2891</v>
      </c>
      <c r="B367" s="151" t="s">
        <v>2892</v>
      </c>
      <c r="C367" s="153" t="s">
        <v>3471</v>
      </c>
      <c r="D367" s="152">
        <v>11</v>
      </c>
      <c r="E367" s="154">
        <v>29.26</v>
      </c>
      <c r="F367" s="154">
        <v>1.0000000000000009E-2</v>
      </c>
      <c r="G367" s="154">
        <v>0.1100000000000001</v>
      </c>
    </row>
    <row r="368" spans="1:7" ht="30" x14ac:dyDescent="0.25">
      <c r="A368" s="141" t="s">
        <v>2891</v>
      </c>
      <c r="B368" s="151" t="s">
        <v>2892</v>
      </c>
      <c r="C368" s="153" t="s">
        <v>3453</v>
      </c>
      <c r="D368" s="152">
        <v>4</v>
      </c>
      <c r="E368" s="154">
        <v>7.96</v>
      </c>
      <c r="F368" s="154">
        <v>1.0000000000000009E-2</v>
      </c>
      <c r="G368" s="154">
        <v>4.0000000000000036E-2</v>
      </c>
    </row>
    <row r="369" spans="1:7" ht="45" x14ac:dyDescent="0.25">
      <c r="A369" s="141" t="s">
        <v>2891</v>
      </c>
      <c r="B369" s="151" t="s">
        <v>2892</v>
      </c>
      <c r="C369" s="153" t="s">
        <v>3454</v>
      </c>
      <c r="D369" s="152">
        <v>1</v>
      </c>
      <c r="E369" s="154">
        <v>3.54</v>
      </c>
      <c r="F369" s="154">
        <v>1.9999999999999962E-2</v>
      </c>
      <c r="G369" s="154">
        <v>1.9999999999999962E-2</v>
      </c>
    </row>
    <row r="370" spans="1:7" ht="30" x14ac:dyDescent="0.25">
      <c r="A370" s="141" t="s">
        <v>2891</v>
      </c>
      <c r="B370" s="151" t="s">
        <v>2892</v>
      </c>
      <c r="C370" s="153" t="s">
        <v>3583</v>
      </c>
      <c r="D370" s="152">
        <v>12</v>
      </c>
      <c r="E370" s="154">
        <v>31.92</v>
      </c>
      <c r="F370" s="154">
        <v>1.0000000000000009E-2</v>
      </c>
      <c r="G370" s="154">
        <v>0.12000000000000011</v>
      </c>
    </row>
    <row r="371" spans="1:7" ht="45" x14ac:dyDescent="0.25">
      <c r="A371" s="141" t="s">
        <v>2891</v>
      </c>
      <c r="B371" s="151" t="s">
        <v>2892</v>
      </c>
      <c r="C371" s="153" t="s">
        <v>3506</v>
      </c>
      <c r="D371" s="152">
        <v>1</v>
      </c>
      <c r="E371" s="154">
        <v>9.01</v>
      </c>
      <c r="F371" s="154">
        <v>2.9999999999999916E-2</v>
      </c>
      <c r="G371" s="154">
        <v>2.9999999999999916E-2</v>
      </c>
    </row>
    <row r="372" spans="1:7" x14ac:dyDescent="0.25">
      <c r="A372" s="141" t="s">
        <v>2891</v>
      </c>
      <c r="B372" s="151" t="s">
        <v>2892</v>
      </c>
      <c r="C372" s="153" t="s">
        <v>3522</v>
      </c>
      <c r="D372" s="152">
        <v>3</v>
      </c>
      <c r="E372" s="154">
        <v>17.009999999999998</v>
      </c>
      <c r="F372" s="154">
        <v>0.1599999999999997</v>
      </c>
      <c r="G372" s="154">
        <v>0.47999999999999909</v>
      </c>
    </row>
    <row r="373" spans="1:7" x14ac:dyDescent="0.25">
      <c r="A373" s="141" t="s">
        <v>2891</v>
      </c>
      <c r="B373" s="151" t="s">
        <v>2892</v>
      </c>
      <c r="C373" s="153" t="s">
        <v>3523</v>
      </c>
      <c r="D373" s="152">
        <v>5</v>
      </c>
      <c r="E373" s="154">
        <v>41.150000000000006</v>
      </c>
      <c r="F373" s="154">
        <v>8.0000000000000071E-2</v>
      </c>
      <c r="G373" s="154">
        <v>0.40000000000000036</v>
      </c>
    </row>
    <row r="374" spans="1:7" x14ac:dyDescent="0.25">
      <c r="A374" s="141" t="s">
        <v>2891</v>
      </c>
      <c r="B374" s="151" t="s">
        <v>2892</v>
      </c>
      <c r="C374" s="153" t="s">
        <v>3524</v>
      </c>
      <c r="D374" s="152">
        <v>4</v>
      </c>
      <c r="E374" s="154">
        <v>22.96</v>
      </c>
      <c r="F374" s="154">
        <v>4.0000000000000036E-2</v>
      </c>
      <c r="G374" s="154">
        <v>0.16000000000000014</v>
      </c>
    </row>
    <row r="375" spans="1:7" ht="75" x14ac:dyDescent="0.25">
      <c r="A375" s="141" t="s">
        <v>2891</v>
      </c>
      <c r="B375" s="151" t="s">
        <v>2892</v>
      </c>
      <c r="C375" s="153" t="s">
        <v>3516</v>
      </c>
      <c r="D375" s="152">
        <v>1</v>
      </c>
      <c r="E375" s="154">
        <v>9.4500000000000011</v>
      </c>
      <c r="F375" s="154">
        <v>2.0000000000000018E-2</v>
      </c>
      <c r="G375" s="154">
        <v>2.0000000000000018E-2</v>
      </c>
    </row>
    <row r="376" spans="1:7" ht="45" x14ac:dyDescent="0.25">
      <c r="A376" s="141" t="s">
        <v>2891</v>
      </c>
      <c r="B376" s="151" t="s">
        <v>2892</v>
      </c>
      <c r="C376" s="153" t="s">
        <v>3529</v>
      </c>
      <c r="D376" s="152">
        <v>1</v>
      </c>
      <c r="E376" s="154">
        <v>32.230000000000004</v>
      </c>
      <c r="F376" s="154">
        <v>0.26000000000000068</v>
      </c>
      <c r="G376" s="154">
        <v>0.26000000000000068</v>
      </c>
    </row>
    <row r="377" spans="1:7" x14ac:dyDescent="0.25">
      <c r="A377" s="141" t="s">
        <v>2891</v>
      </c>
      <c r="B377" s="151" t="s">
        <v>2892</v>
      </c>
      <c r="C377" s="153" t="s">
        <v>3604</v>
      </c>
      <c r="D377" s="152">
        <v>39</v>
      </c>
      <c r="E377" s="154">
        <v>596.30999999999995</v>
      </c>
      <c r="F377" s="154">
        <v>0.10000000000000009</v>
      </c>
      <c r="G377" s="154">
        <v>3.9000000000000035</v>
      </c>
    </row>
    <row r="378" spans="1:7" x14ac:dyDescent="0.25">
      <c r="A378" s="141" t="s">
        <v>2891</v>
      </c>
      <c r="B378" s="151" t="s">
        <v>2892</v>
      </c>
      <c r="C378" s="153" t="s">
        <v>3619</v>
      </c>
      <c r="D378" s="152">
        <v>3</v>
      </c>
      <c r="E378" s="154">
        <v>33.06</v>
      </c>
      <c r="F378" s="154">
        <v>5.0000000000000044E-2</v>
      </c>
      <c r="G378" s="154">
        <v>0.15000000000000013</v>
      </c>
    </row>
    <row r="379" spans="1:7" x14ac:dyDescent="0.25">
      <c r="A379" s="141" t="s">
        <v>2891</v>
      </c>
      <c r="B379" s="151" t="s">
        <v>2892</v>
      </c>
      <c r="C379" s="153" t="s">
        <v>3543</v>
      </c>
      <c r="D379" s="152">
        <v>1</v>
      </c>
      <c r="E379" s="154">
        <v>5.2</v>
      </c>
      <c r="F379" s="154">
        <v>2.9999999999999916E-2</v>
      </c>
      <c r="G379" s="154">
        <v>2.9999999999999916E-2</v>
      </c>
    </row>
    <row r="380" spans="1:7" x14ac:dyDescent="0.25">
      <c r="A380" s="141" t="s">
        <v>2891</v>
      </c>
      <c r="B380" s="151" t="s">
        <v>2892</v>
      </c>
      <c r="C380" s="153" t="s">
        <v>3584</v>
      </c>
      <c r="D380" s="152">
        <v>2</v>
      </c>
      <c r="E380" s="154">
        <v>20.82</v>
      </c>
      <c r="F380" s="154">
        <v>2.0000000000000018E-2</v>
      </c>
      <c r="G380" s="154">
        <v>4.0000000000000036E-2</v>
      </c>
    </row>
    <row r="381" spans="1:7" ht="75" x14ac:dyDescent="0.25">
      <c r="A381" s="141" t="s">
        <v>2891</v>
      </c>
      <c r="B381" s="151" t="s">
        <v>2892</v>
      </c>
      <c r="C381" s="153" t="s">
        <v>3516</v>
      </c>
      <c r="D381" s="152">
        <v>4</v>
      </c>
      <c r="E381" s="154">
        <v>37.800000000000004</v>
      </c>
      <c r="F381" s="154">
        <v>2.0000000000000018E-2</v>
      </c>
      <c r="G381" s="154">
        <v>8.0000000000000071E-2</v>
      </c>
    </row>
    <row r="382" spans="1:7" ht="30" x14ac:dyDescent="0.25">
      <c r="A382" s="141" t="s">
        <v>2891</v>
      </c>
      <c r="B382" s="151" t="s">
        <v>2892</v>
      </c>
      <c r="C382" s="153" t="s">
        <v>3508</v>
      </c>
      <c r="D382" s="152">
        <v>1</v>
      </c>
      <c r="E382" s="154">
        <v>5.37</v>
      </c>
      <c r="F382" s="154">
        <v>2.0000000000000018E-2</v>
      </c>
      <c r="G382" s="154">
        <v>2.0000000000000018E-2</v>
      </c>
    </row>
    <row r="383" spans="1:7" ht="45" x14ac:dyDescent="0.25">
      <c r="A383" s="141" t="s">
        <v>2891</v>
      </c>
      <c r="B383" s="151" t="s">
        <v>2892</v>
      </c>
      <c r="C383" s="153" t="s">
        <v>3454</v>
      </c>
      <c r="D383" s="152">
        <v>1</v>
      </c>
      <c r="E383" s="154">
        <v>3.54</v>
      </c>
      <c r="F383" s="154">
        <v>1.9999999999999962E-2</v>
      </c>
      <c r="G383" s="154">
        <v>1.9999999999999962E-2</v>
      </c>
    </row>
    <row r="384" spans="1:7" ht="75" x14ac:dyDescent="0.25">
      <c r="A384" s="141" t="s">
        <v>2891</v>
      </c>
      <c r="B384" s="151" t="s">
        <v>2892</v>
      </c>
      <c r="C384" s="153" t="s">
        <v>3116</v>
      </c>
      <c r="D384" s="152">
        <v>25</v>
      </c>
      <c r="E384" s="154">
        <v>105.75</v>
      </c>
      <c r="F384" s="154">
        <v>5.0000000000000044E-2</v>
      </c>
      <c r="G384" s="154">
        <v>1.2500000000000011</v>
      </c>
    </row>
    <row r="385" spans="1:7" ht="30" x14ac:dyDescent="0.25">
      <c r="A385" s="141" t="s">
        <v>2891</v>
      </c>
      <c r="B385" s="151" t="s">
        <v>2892</v>
      </c>
      <c r="C385" s="153" t="s">
        <v>3120</v>
      </c>
      <c r="D385" s="152">
        <v>6</v>
      </c>
      <c r="E385" s="154">
        <v>8.76</v>
      </c>
      <c r="F385" s="154">
        <v>2.0000000000000018E-2</v>
      </c>
      <c r="G385" s="154">
        <v>0.12000000000000011</v>
      </c>
    </row>
    <row r="386" spans="1:7" x14ac:dyDescent="0.25">
      <c r="A386" s="141" t="s">
        <v>2891</v>
      </c>
      <c r="B386" s="151" t="s">
        <v>2892</v>
      </c>
      <c r="C386" s="153" t="s">
        <v>3130</v>
      </c>
      <c r="D386" s="152">
        <v>21</v>
      </c>
      <c r="E386" s="154">
        <v>26.25</v>
      </c>
      <c r="F386" s="154">
        <v>1.0000000000000009E-2</v>
      </c>
      <c r="G386" s="154">
        <v>0.21000000000000019</v>
      </c>
    </row>
    <row r="387" spans="1:7" x14ac:dyDescent="0.25">
      <c r="A387" s="141" t="s">
        <v>2891</v>
      </c>
      <c r="B387" s="151" t="s">
        <v>2892</v>
      </c>
      <c r="C387" s="153" t="s">
        <v>3131</v>
      </c>
      <c r="D387" s="152">
        <v>18</v>
      </c>
      <c r="E387" s="154">
        <v>22.5</v>
      </c>
      <c r="F387" s="154">
        <v>1.0000000000000009E-2</v>
      </c>
      <c r="G387" s="154">
        <v>0.18000000000000016</v>
      </c>
    </row>
    <row r="388" spans="1:7" x14ac:dyDescent="0.25">
      <c r="A388" s="141" t="s">
        <v>2891</v>
      </c>
      <c r="B388" s="151" t="s">
        <v>2892</v>
      </c>
      <c r="C388" s="153" t="s">
        <v>3133</v>
      </c>
      <c r="D388" s="152">
        <v>7</v>
      </c>
      <c r="E388" s="154">
        <v>10.780000000000001</v>
      </c>
      <c r="F388" s="154">
        <v>3.0000000000000027E-2</v>
      </c>
      <c r="G388" s="154">
        <v>0.21000000000000019</v>
      </c>
    </row>
    <row r="389" spans="1:7" x14ac:dyDescent="0.25">
      <c r="A389" s="141" t="s">
        <v>2891</v>
      </c>
      <c r="B389" s="151" t="s">
        <v>2892</v>
      </c>
      <c r="C389" s="153" t="s">
        <v>3149</v>
      </c>
      <c r="D389" s="152">
        <v>4</v>
      </c>
      <c r="E389" s="154">
        <v>10.200000000000001</v>
      </c>
      <c r="F389" s="154">
        <v>5.0000000000000044E-2</v>
      </c>
      <c r="G389" s="154">
        <v>0.20000000000000018</v>
      </c>
    </row>
    <row r="390" spans="1:7" ht="30" x14ac:dyDescent="0.25">
      <c r="A390" s="141" t="s">
        <v>2891</v>
      </c>
      <c r="B390" s="151" t="s">
        <v>2892</v>
      </c>
      <c r="C390" s="153" t="s">
        <v>3497</v>
      </c>
      <c r="D390" s="152">
        <v>1</v>
      </c>
      <c r="E390" s="154">
        <v>12.280000000000001</v>
      </c>
      <c r="F390" s="154">
        <v>1.0000000000000009E-2</v>
      </c>
      <c r="G390" s="154">
        <v>1.0000000000000009E-2</v>
      </c>
    </row>
    <row r="391" spans="1:7" ht="30" x14ac:dyDescent="0.25">
      <c r="A391" s="141" t="s">
        <v>2891</v>
      </c>
      <c r="B391" s="151" t="s">
        <v>2892</v>
      </c>
      <c r="C391" s="153" t="s">
        <v>3590</v>
      </c>
      <c r="D391" s="152">
        <v>1</v>
      </c>
      <c r="E391" s="154">
        <v>14.540000000000001</v>
      </c>
      <c r="F391" s="154">
        <v>6.999999999999984E-2</v>
      </c>
      <c r="G391" s="154">
        <v>6.999999999999984E-2</v>
      </c>
    </row>
    <row r="392" spans="1:7" ht="60" x14ac:dyDescent="0.25">
      <c r="A392" s="141" t="s">
        <v>2891</v>
      </c>
      <c r="B392" s="151" t="s">
        <v>2892</v>
      </c>
      <c r="C392" s="153" t="s">
        <v>3592</v>
      </c>
      <c r="D392" s="152">
        <v>1</v>
      </c>
      <c r="E392" s="154">
        <v>5.12</v>
      </c>
      <c r="F392" s="154">
        <v>1.0000000000000009E-2</v>
      </c>
      <c r="G392" s="154">
        <v>1.0000000000000009E-2</v>
      </c>
    </row>
    <row r="393" spans="1:7" ht="30" x14ac:dyDescent="0.25">
      <c r="A393" s="141" t="s">
        <v>2891</v>
      </c>
      <c r="B393" s="151" t="s">
        <v>2892</v>
      </c>
      <c r="C393" s="153" t="s">
        <v>3541</v>
      </c>
      <c r="D393" s="152">
        <v>2</v>
      </c>
      <c r="E393" s="154">
        <v>17.240000000000002</v>
      </c>
      <c r="F393" s="154">
        <v>4.9999999999999822E-2</v>
      </c>
      <c r="G393" s="154">
        <v>9.9999999999999645E-2</v>
      </c>
    </row>
    <row r="394" spans="1:7" x14ac:dyDescent="0.25">
      <c r="A394" s="141" t="s">
        <v>2891</v>
      </c>
      <c r="B394" s="151" t="s">
        <v>2892</v>
      </c>
      <c r="C394" s="153" t="s">
        <v>3584</v>
      </c>
      <c r="D394" s="152">
        <v>2</v>
      </c>
      <c r="E394" s="154">
        <v>20.82</v>
      </c>
      <c r="F394" s="154">
        <v>2.0000000000000018E-2</v>
      </c>
      <c r="G394" s="154">
        <v>4.0000000000000036E-2</v>
      </c>
    </row>
    <row r="395" spans="1:7" x14ac:dyDescent="0.25">
      <c r="A395" s="141" t="s">
        <v>2891</v>
      </c>
      <c r="B395" s="151" t="s">
        <v>2892</v>
      </c>
      <c r="C395" s="153" t="s">
        <v>3127</v>
      </c>
      <c r="D395" s="152">
        <v>12</v>
      </c>
      <c r="E395" s="154">
        <v>22.92</v>
      </c>
      <c r="F395" s="154">
        <v>9.9999999999999811E-3</v>
      </c>
      <c r="G395" s="154">
        <v>0.11999999999999977</v>
      </c>
    </row>
    <row r="396" spans="1:7" ht="30" x14ac:dyDescent="0.25">
      <c r="A396" s="141" t="s">
        <v>2891</v>
      </c>
      <c r="B396" s="151" t="s">
        <v>2892</v>
      </c>
      <c r="C396" s="153" t="s">
        <v>3196</v>
      </c>
      <c r="D396" s="152">
        <v>2</v>
      </c>
      <c r="E396" s="154">
        <v>23.240000000000002</v>
      </c>
      <c r="F396" s="154">
        <v>1.0000000000000009E-2</v>
      </c>
      <c r="G396" s="154">
        <v>2.0000000000000018E-2</v>
      </c>
    </row>
    <row r="397" spans="1:7" ht="30" x14ac:dyDescent="0.25">
      <c r="A397" s="141" t="s">
        <v>2891</v>
      </c>
      <c r="B397" s="151" t="s">
        <v>2892</v>
      </c>
      <c r="C397" s="153" t="s">
        <v>3538</v>
      </c>
      <c r="D397" s="152">
        <v>769</v>
      </c>
      <c r="E397" s="154">
        <v>3898.83</v>
      </c>
      <c r="F397" s="154">
        <v>2.0000000000000018E-2</v>
      </c>
      <c r="G397" s="154">
        <v>15.380000000000013</v>
      </c>
    </row>
    <row r="398" spans="1:7" ht="30" x14ac:dyDescent="0.25">
      <c r="A398" s="141" t="s">
        <v>2891</v>
      </c>
      <c r="B398" s="151" t="s">
        <v>2892</v>
      </c>
      <c r="C398" s="153" t="s">
        <v>3547</v>
      </c>
      <c r="D398" s="152">
        <v>33</v>
      </c>
      <c r="E398" s="154">
        <v>1025.97</v>
      </c>
      <c r="F398" s="154">
        <v>4.9999999999999822E-2</v>
      </c>
      <c r="G398" s="154">
        <v>1.6499999999999941</v>
      </c>
    </row>
    <row r="399" spans="1:7" x14ac:dyDescent="0.25">
      <c r="A399" s="141" t="s">
        <v>2891</v>
      </c>
      <c r="B399" s="151" t="s">
        <v>2892</v>
      </c>
      <c r="C399" s="153" t="s">
        <v>3620</v>
      </c>
      <c r="D399" s="152">
        <v>138</v>
      </c>
      <c r="E399" s="154">
        <v>3095.34</v>
      </c>
      <c r="F399" s="154">
        <v>7.9999999999999849E-2</v>
      </c>
      <c r="G399" s="154">
        <v>11.03999999999998</v>
      </c>
    </row>
    <row r="400" spans="1:7" x14ac:dyDescent="0.25">
      <c r="A400" s="141" t="s">
        <v>2891</v>
      </c>
      <c r="B400" s="151" t="s">
        <v>2892</v>
      </c>
      <c r="C400" s="153" t="s">
        <v>3131</v>
      </c>
      <c r="D400" s="152">
        <v>1</v>
      </c>
      <c r="E400" s="154">
        <v>1.25</v>
      </c>
      <c r="F400" s="154">
        <v>1.0000000000000009E-2</v>
      </c>
      <c r="G400" s="154">
        <v>1.0000000000000009E-2</v>
      </c>
    </row>
    <row r="401" spans="1:7" x14ac:dyDescent="0.25">
      <c r="A401" s="141" t="s">
        <v>2891</v>
      </c>
      <c r="B401" s="151" t="s">
        <v>2892</v>
      </c>
      <c r="C401" s="153" t="s">
        <v>3135</v>
      </c>
      <c r="D401" s="152">
        <v>1</v>
      </c>
      <c r="E401" s="154">
        <v>2</v>
      </c>
      <c r="F401" s="154">
        <v>3.0000000000000027E-2</v>
      </c>
      <c r="G401" s="154">
        <v>3.0000000000000027E-2</v>
      </c>
    </row>
    <row r="402" spans="1:7" x14ac:dyDescent="0.25">
      <c r="A402" s="141" t="s">
        <v>2891</v>
      </c>
      <c r="B402" s="151" t="s">
        <v>2892</v>
      </c>
      <c r="C402" s="153" t="s">
        <v>3136</v>
      </c>
      <c r="D402" s="152">
        <v>1</v>
      </c>
      <c r="E402" s="154">
        <v>3.13</v>
      </c>
      <c r="F402" s="154">
        <v>9.9999999999999811E-3</v>
      </c>
      <c r="G402" s="154">
        <v>9.9999999999999811E-3</v>
      </c>
    </row>
    <row r="403" spans="1:7" ht="30" x14ac:dyDescent="0.25">
      <c r="A403" s="141" t="s">
        <v>2891</v>
      </c>
      <c r="B403" s="151" t="s">
        <v>2892</v>
      </c>
      <c r="C403" s="153" t="s">
        <v>3138</v>
      </c>
      <c r="D403" s="152">
        <v>1</v>
      </c>
      <c r="E403" s="154">
        <v>1.45</v>
      </c>
      <c r="F403" s="154">
        <v>1.0000000000000009E-2</v>
      </c>
      <c r="G403" s="154">
        <v>1.0000000000000009E-2</v>
      </c>
    </row>
    <row r="404" spans="1:7" ht="30" x14ac:dyDescent="0.25">
      <c r="A404" s="141" t="s">
        <v>2891</v>
      </c>
      <c r="B404" s="151" t="s">
        <v>2892</v>
      </c>
      <c r="C404" s="153" t="s">
        <v>3139</v>
      </c>
      <c r="D404" s="152">
        <v>1</v>
      </c>
      <c r="E404" s="154">
        <v>3.49</v>
      </c>
      <c r="F404" s="154">
        <v>5.0000000000000044E-2</v>
      </c>
      <c r="G404" s="154">
        <v>5.0000000000000044E-2</v>
      </c>
    </row>
    <row r="405" spans="1:7" ht="30" x14ac:dyDescent="0.25">
      <c r="A405" s="141" t="s">
        <v>2891</v>
      </c>
      <c r="B405" s="151" t="s">
        <v>2892</v>
      </c>
      <c r="C405" s="153" t="s">
        <v>3148</v>
      </c>
      <c r="D405" s="152">
        <v>1</v>
      </c>
      <c r="E405" s="154">
        <v>5.49</v>
      </c>
      <c r="F405" s="154">
        <v>0.12000000000000011</v>
      </c>
      <c r="G405" s="154">
        <v>0.12000000000000011</v>
      </c>
    </row>
    <row r="406" spans="1:7" x14ac:dyDescent="0.25">
      <c r="A406" s="141" t="s">
        <v>2891</v>
      </c>
      <c r="B406" s="151" t="s">
        <v>2892</v>
      </c>
      <c r="C406" s="153" t="s">
        <v>3621</v>
      </c>
      <c r="D406" s="152">
        <v>17</v>
      </c>
      <c r="E406" s="154">
        <v>101.15</v>
      </c>
      <c r="F406" s="154">
        <v>1.0000000000000009E-2</v>
      </c>
      <c r="G406" s="154">
        <v>0.17000000000000015</v>
      </c>
    </row>
    <row r="407" spans="1:7" ht="30" x14ac:dyDescent="0.25">
      <c r="A407" s="141" t="s">
        <v>2891</v>
      </c>
      <c r="B407" s="151" t="s">
        <v>2892</v>
      </c>
      <c r="C407" s="153" t="s">
        <v>3622</v>
      </c>
      <c r="D407" s="152">
        <v>195</v>
      </c>
      <c r="E407" s="154">
        <v>2092.35</v>
      </c>
      <c r="F407" s="154">
        <v>2.0000000000000018E-2</v>
      </c>
      <c r="G407" s="154">
        <v>3.9000000000000035</v>
      </c>
    </row>
    <row r="408" spans="1:7" ht="45" x14ac:dyDescent="0.25">
      <c r="A408" s="141" t="s">
        <v>2891</v>
      </c>
      <c r="B408" s="151" t="s">
        <v>2892</v>
      </c>
      <c r="C408" s="153" t="s">
        <v>3623</v>
      </c>
      <c r="D408" s="152">
        <v>25</v>
      </c>
      <c r="E408" s="154">
        <v>293.5</v>
      </c>
      <c r="F408" s="154">
        <v>1.0000000000000009E-2</v>
      </c>
      <c r="G408" s="154">
        <v>0.25000000000000022</v>
      </c>
    </row>
    <row r="409" spans="1:7" ht="45" x14ac:dyDescent="0.25">
      <c r="A409" s="141" t="s">
        <v>2891</v>
      </c>
      <c r="B409" s="151" t="s">
        <v>2892</v>
      </c>
      <c r="C409" s="153" t="s">
        <v>3624</v>
      </c>
      <c r="D409" s="152">
        <v>10</v>
      </c>
      <c r="E409" s="154">
        <v>157.80000000000001</v>
      </c>
      <c r="F409" s="154">
        <v>1.0000000000000009E-2</v>
      </c>
      <c r="G409" s="154">
        <v>0.10000000000000009</v>
      </c>
    </row>
    <row r="410" spans="1:7" ht="75" x14ac:dyDescent="0.25">
      <c r="A410" s="141" t="s">
        <v>2891</v>
      </c>
      <c r="B410" s="151" t="s">
        <v>2892</v>
      </c>
      <c r="C410" s="153" t="s">
        <v>3625</v>
      </c>
      <c r="D410" s="152">
        <v>14</v>
      </c>
      <c r="E410" s="154">
        <v>111.02</v>
      </c>
      <c r="F410" s="154">
        <v>9.999999999999995E-3</v>
      </c>
      <c r="G410" s="154">
        <v>0.13999999999999993</v>
      </c>
    </row>
    <row r="411" spans="1:7" ht="75" x14ac:dyDescent="0.25">
      <c r="A411" s="141" t="s">
        <v>2891</v>
      </c>
      <c r="B411" s="151" t="s">
        <v>2892</v>
      </c>
      <c r="C411" s="153" t="s">
        <v>3626</v>
      </c>
      <c r="D411" s="152">
        <v>80</v>
      </c>
      <c r="E411" s="154">
        <v>1466.4</v>
      </c>
      <c r="F411" s="154">
        <v>1.0000000000000009E-2</v>
      </c>
      <c r="G411" s="154">
        <v>0.80000000000000071</v>
      </c>
    </row>
    <row r="412" spans="1:7" ht="30" x14ac:dyDescent="0.25">
      <c r="A412" s="141" t="s">
        <v>2891</v>
      </c>
      <c r="B412" s="151" t="s">
        <v>2892</v>
      </c>
      <c r="C412" s="153" t="s">
        <v>3627</v>
      </c>
      <c r="D412" s="152">
        <v>4</v>
      </c>
      <c r="E412" s="154">
        <v>31.92</v>
      </c>
      <c r="F412" s="154">
        <v>1.0000000000000009E-2</v>
      </c>
      <c r="G412" s="154">
        <v>4.0000000000000036E-2</v>
      </c>
    </row>
    <row r="413" spans="1:7" ht="30" x14ac:dyDescent="0.25">
      <c r="A413" s="141" t="s">
        <v>2891</v>
      </c>
      <c r="B413" s="151" t="s">
        <v>2892</v>
      </c>
      <c r="C413" s="153" t="s">
        <v>3628</v>
      </c>
      <c r="D413" s="152">
        <v>4</v>
      </c>
      <c r="E413" s="154">
        <v>20.48</v>
      </c>
      <c r="F413" s="154">
        <v>1.0000000000000009E-2</v>
      </c>
      <c r="G413" s="154">
        <v>4.0000000000000036E-2</v>
      </c>
    </row>
    <row r="414" spans="1:7" ht="45" x14ac:dyDescent="0.25">
      <c r="A414" s="141" t="s">
        <v>2891</v>
      </c>
      <c r="B414" s="151" t="s">
        <v>2892</v>
      </c>
      <c r="C414" s="153" t="s">
        <v>3623</v>
      </c>
      <c r="D414" s="152">
        <v>196</v>
      </c>
      <c r="E414" s="154">
        <v>2301.04</v>
      </c>
      <c r="F414" s="154">
        <v>1.0000000000000009E-2</v>
      </c>
      <c r="G414" s="154">
        <v>1.9600000000000017</v>
      </c>
    </row>
    <row r="415" spans="1:7" ht="45" x14ac:dyDescent="0.25">
      <c r="A415" s="141" t="s">
        <v>2891</v>
      </c>
      <c r="B415" s="151" t="s">
        <v>2892</v>
      </c>
      <c r="C415" s="153" t="s">
        <v>3624</v>
      </c>
      <c r="D415" s="152">
        <v>6</v>
      </c>
      <c r="E415" s="154">
        <v>94.68</v>
      </c>
      <c r="F415" s="154">
        <v>1.0000000000000009E-2</v>
      </c>
      <c r="G415" s="154">
        <v>6.0000000000000053E-2</v>
      </c>
    </row>
    <row r="416" spans="1:7" ht="75" x14ac:dyDescent="0.25">
      <c r="A416" s="141" t="s">
        <v>2891</v>
      </c>
      <c r="B416" s="151" t="s">
        <v>2892</v>
      </c>
      <c r="C416" s="153" t="s">
        <v>3625</v>
      </c>
      <c r="D416" s="152">
        <v>62</v>
      </c>
      <c r="E416" s="154">
        <v>491.65999999999997</v>
      </c>
      <c r="F416" s="154">
        <v>9.999999999999995E-3</v>
      </c>
      <c r="G416" s="154">
        <v>0.61999999999999966</v>
      </c>
    </row>
    <row r="417" spans="1:7" ht="75" x14ac:dyDescent="0.25">
      <c r="A417" s="141" t="s">
        <v>2891</v>
      </c>
      <c r="B417" s="151" t="s">
        <v>2892</v>
      </c>
      <c r="C417" s="153" t="s">
        <v>3626</v>
      </c>
      <c r="D417" s="152">
        <v>707</v>
      </c>
      <c r="E417" s="154">
        <v>12959.31</v>
      </c>
      <c r="F417" s="154">
        <v>1.0000000000000009E-2</v>
      </c>
      <c r="G417" s="154">
        <v>7.0700000000000065</v>
      </c>
    </row>
    <row r="418" spans="1:7" ht="45" x14ac:dyDescent="0.25">
      <c r="A418" s="141" t="s">
        <v>2891</v>
      </c>
      <c r="B418" s="151" t="s">
        <v>2892</v>
      </c>
      <c r="C418" s="153" t="s">
        <v>3629</v>
      </c>
      <c r="D418" s="152">
        <v>4</v>
      </c>
      <c r="E418" s="154">
        <v>57.160000000000004</v>
      </c>
      <c r="F418" s="154">
        <v>1.0000000000000009E-2</v>
      </c>
      <c r="G418" s="154">
        <v>4.0000000000000036E-2</v>
      </c>
    </row>
    <row r="419" spans="1:7" x14ac:dyDescent="0.25">
      <c r="A419" s="141" t="s">
        <v>2891</v>
      </c>
      <c r="B419" s="151" t="s">
        <v>2892</v>
      </c>
      <c r="C419" s="153" t="s">
        <v>3630</v>
      </c>
      <c r="D419" s="152">
        <v>33</v>
      </c>
      <c r="E419" s="154">
        <v>387.42</v>
      </c>
      <c r="F419" s="154">
        <v>1.0000000000000009E-2</v>
      </c>
      <c r="G419" s="154">
        <v>0.33000000000000029</v>
      </c>
    </row>
    <row r="420" spans="1:7" ht="30" x14ac:dyDescent="0.25">
      <c r="A420" s="141" t="s">
        <v>2891</v>
      </c>
      <c r="B420" s="151" t="s">
        <v>2892</v>
      </c>
      <c r="C420" s="153" t="s">
        <v>3627</v>
      </c>
      <c r="D420" s="152">
        <v>30</v>
      </c>
      <c r="E420" s="154">
        <v>239.4</v>
      </c>
      <c r="F420" s="154">
        <v>1.0000000000000009E-2</v>
      </c>
      <c r="G420" s="154">
        <v>0.30000000000000027</v>
      </c>
    </row>
    <row r="421" spans="1:7" ht="30" x14ac:dyDescent="0.25">
      <c r="A421" s="141" t="s">
        <v>3631</v>
      </c>
      <c r="B421" s="151" t="s">
        <v>3632</v>
      </c>
      <c r="C421" s="153" t="s">
        <v>3622</v>
      </c>
      <c r="D421" s="152">
        <v>395</v>
      </c>
      <c r="E421" s="154">
        <v>4238.3500000000004</v>
      </c>
      <c r="F421" s="154">
        <v>2.0000000000000018E-2</v>
      </c>
      <c r="G421" s="154">
        <v>7.9000000000000075</v>
      </c>
    </row>
    <row r="422" spans="1:7" ht="30" x14ac:dyDescent="0.25">
      <c r="A422" s="141" t="s">
        <v>3631</v>
      </c>
      <c r="B422" s="151" t="s">
        <v>3632</v>
      </c>
      <c r="C422" s="153" t="s">
        <v>3633</v>
      </c>
      <c r="D422" s="152">
        <v>51</v>
      </c>
      <c r="E422" s="154">
        <v>934.83</v>
      </c>
      <c r="F422" s="154">
        <v>1.0000000000000009E-2</v>
      </c>
      <c r="G422" s="154">
        <v>0.51000000000000045</v>
      </c>
    </row>
    <row r="423" spans="1:7" ht="45" x14ac:dyDescent="0.25">
      <c r="A423" s="141" t="s">
        <v>3631</v>
      </c>
      <c r="B423" s="151" t="s">
        <v>3632</v>
      </c>
      <c r="C423" s="153" t="s">
        <v>3623</v>
      </c>
      <c r="D423" s="152">
        <v>128</v>
      </c>
      <c r="E423" s="154">
        <v>1502.72</v>
      </c>
      <c r="F423" s="154">
        <v>1.0000000000000009E-2</v>
      </c>
      <c r="G423" s="154">
        <v>1.2800000000000011</v>
      </c>
    </row>
    <row r="424" spans="1:7" ht="45" x14ac:dyDescent="0.25">
      <c r="A424" s="141" t="s">
        <v>3631</v>
      </c>
      <c r="B424" s="151" t="s">
        <v>3632</v>
      </c>
      <c r="C424" s="153" t="s">
        <v>3624</v>
      </c>
      <c r="D424" s="152">
        <v>105</v>
      </c>
      <c r="E424" s="154">
        <v>1656.9</v>
      </c>
      <c r="F424" s="154">
        <v>1.0000000000000009E-2</v>
      </c>
      <c r="G424" s="154">
        <v>1.0500000000000009</v>
      </c>
    </row>
    <row r="425" spans="1:7" ht="75" x14ac:dyDescent="0.25">
      <c r="A425" s="141" t="s">
        <v>3631</v>
      </c>
      <c r="B425" s="151" t="s">
        <v>3632</v>
      </c>
      <c r="C425" s="153" t="s">
        <v>3625</v>
      </c>
      <c r="D425" s="152">
        <v>61</v>
      </c>
      <c r="E425" s="154">
        <v>483.73</v>
      </c>
      <c r="F425" s="154">
        <v>9.999999999999995E-3</v>
      </c>
      <c r="G425" s="154">
        <v>0.60999999999999965</v>
      </c>
    </row>
    <row r="426" spans="1:7" ht="75" x14ac:dyDescent="0.25">
      <c r="A426" s="141" t="s">
        <v>3631</v>
      </c>
      <c r="B426" s="151" t="s">
        <v>3632</v>
      </c>
      <c r="C426" s="153" t="s">
        <v>3634</v>
      </c>
      <c r="D426" s="152">
        <v>253</v>
      </c>
      <c r="E426" s="154">
        <v>2798.1800000000003</v>
      </c>
      <c r="F426" s="154">
        <v>9.999999999999995E-3</v>
      </c>
      <c r="G426" s="154">
        <v>2.5299999999999989</v>
      </c>
    </row>
    <row r="427" spans="1:7" ht="60" x14ac:dyDescent="0.25">
      <c r="A427" s="141" t="s">
        <v>3631</v>
      </c>
      <c r="B427" s="151" t="s">
        <v>3632</v>
      </c>
      <c r="C427" s="153" t="s">
        <v>3635</v>
      </c>
      <c r="D427" s="152">
        <v>169</v>
      </c>
      <c r="E427" s="154">
        <v>332.93</v>
      </c>
      <c r="F427" s="154">
        <v>9.999999999999995E-3</v>
      </c>
      <c r="G427" s="154">
        <v>1.6899999999999991</v>
      </c>
    </row>
    <row r="428" spans="1:7" ht="75" x14ac:dyDescent="0.25">
      <c r="A428" s="141" t="s">
        <v>3631</v>
      </c>
      <c r="B428" s="151" t="s">
        <v>3632</v>
      </c>
      <c r="C428" s="153" t="s">
        <v>3626</v>
      </c>
      <c r="D428" s="152">
        <v>565</v>
      </c>
      <c r="E428" s="154">
        <v>10356.450000000001</v>
      </c>
      <c r="F428" s="154">
        <v>1.0000000000000009E-2</v>
      </c>
      <c r="G428" s="154">
        <v>5.6500000000000048</v>
      </c>
    </row>
    <row r="429" spans="1:7" ht="45" x14ac:dyDescent="0.25">
      <c r="A429" s="141" t="s">
        <v>3631</v>
      </c>
      <c r="B429" s="151" t="s">
        <v>3632</v>
      </c>
      <c r="C429" s="153" t="s">
        <v>3623</v>
      </c>
      <c r="D429" s="152">
        <v>23</v>
      </c>
      <c r="E429" s="154">
        <v>270.02</v>
      </c>
      <c r="F429" s="154">
        <v>1.0000000000000009E-2</v>
      </c>
      <c r="G429" s="154">
        <v>0.2300000000000002</v>
      </c>
    </row>
    <row r="430" spans="1:7" ht="45" x14ac:dyDescent="0.25">
      <c r="A430" s="141" t="s">
        <v>3631</v>
      </c>
      <c r="B430" s="151" t="s">
        <v>3632</v>
      </c>
      <c r="C430" s="153" t="s">
        <v>3624</v>
      </c>
      <c r="D430" s="152">
        <v>1</v>
      </c>
      <c r="E430" s="154">
        <v>15.780000000000001</v>
      </c>
      <c r="F430" s="154">
        <v>1.0000000000000009E-2</v>
      </c>
      <c r="G430" s="154">
        <v>1.0000000000000009E-2</v>
      </c>
    </row>
    <row r="431" spans="1:7" ht="60" x14ac:dyDescent="0.25">
      <c r="A431" s="141" t="s">
        <v>3631</v>
      </c>
      <c r="B431" s="151" t="s">
        <v>3632</v>
      </c>
      <c r="C431" s="153" t="s">
        <v>3636</v>
      </c>
      <c r="D431" s="152">
        <v>1</v>
      </c>
      <c r="E431" s="154">
        <v>9.870000000000001</v>
      </c>
      <c r="F431" s="154">
        <v>2.0000000000000018E-2</v>
      </c>
      <c r="G431" s="154">
        <v>2.0000000000000018E-2</v>
      </c>
    </row>
    <row r="432" spans="1:7" ht="75" x14ac:dyDescent="0.25">
      <c r="A432" s="141" t="s">
        <v>3631</v>
      </c>
      <c r="B432" s="151" t="s">
        <v>3632</v>
      </c>
      <c r="C432" s="153" t="s">
        <v>3626</v>
      </c>
      <c r="D432" s="152">
        <v>113</v>
      </c>
      <c r="E432" s="154">
        <v>2071.29</v>
      </c>
      <c r="F432" s="154">
        <v>1.0000000000000009E-2</v>
      </c>
      <c r="G432" s="154">
        <v>1.130000000000001</v>
      </c>
    </row>
    <row r="433" spans="1:7" x14ac:dyDescent="0.25">
      <c r="A433" s="141" t="s">
        <v>1805</v>
      </c>
      <c r="B433" s="151" t="s">
        <v>1806</v>
      </c>
      <c r="C433" s="153" t="s">
        <v>3543</v>
      </c>
      <c r="D433" s="152">
        <v>19</v>
      </c>
      <c r="E433" s="154">
        <v>98.800000000000011</v>
      </c>
      <c r="F433" s="154">
        <v>2.9999999999999916E-2</v>
      </c>
      <c r="G433" s="154">
        <v>0.5699999999999984</v>
      </c>
    </row>
    <row r="434" spans="1:7" ht="30" x14ac:dyDescent="0.25">
      <c r="A434" s="141" t="s">
        <v>1805</v>
      </c>
      <c r="B434" s="151" t="s">
        <v>1806</v>
      </c>
      <c r="C434" s="153" t="s">
        <v>3541</v>
      </c>
      <c r="D434" s="152">
        <v>128</v>
      </c>
      <c r="E434" s="154">
        <v>1103.3600000000001</v>
      </c>
      <c r="F434" s="154">
        <v>4.9999999999999822E-2</v>
      </c>
      <c r="G434" s="154">
        <v>6.3999999999999773</v>
      </c>
    </row>
    <row r="435" spans="1:7" ht="45" x14ac:dyDescent="0.25">
      <c r="A435" s="141" t="s">
        <v>1805</v>
      </c>
      <c r="B435" s="151" t="s">
        <v>1806</v>
      </c>
      <c r="C435" s="153" t="s">
        <v>3542</v>
      </c>
      <c r="D435" s="152">
        <v>43</v>
      </c>
      <c r="E435" s="154">
        <v>447.63</v>
      </c>
      <c r="F435" s="154">
        <v>2.0000000000000018E-2</v>
      </c>
      <c r="G435" s="154">
        <v>0.86000000000000076</v>
      </c>
    </row>
    <row r="436" spans="1:7" x14ac:dyDescent="0.25">
      <c r="A436" s="141" t="s">
        <v>1805</v>
      </c>
      <c r="B436" s="151" t="s">
        <v>1806</v>
      </c>
      <c r="C436" s="153" t="s">
        <v>3584</v>
      </c>
      <c r="D436" s="152">
        <v>10</v>
      </c>
      <c r="E436" s="154">
        <v>104.10000000000001</v>
      </c>
      <c r="F436" s="154">
        <v>2.0000000000000018E-2</v>
      </c>
      <c r="G436" s="154">
        <v>0.20000000000000018</v>
      </c>
    </row>
    <row r="437" spans="1:7" ht="30" x14ac:dyDescent="0.25">
      <c r="A437" s="141" t="s">
        <v>1805</v>
      </c>
      <c r="B437" s="151" t="s">
        <v>1806</v>
      </c>
      <c r="C437" s="153" t="s">
        <v>3545</v>
      </c>
      <c r="D437" s="152">
        <v>128</v>
      </c>
      <c r="E437" s="154">
        <v>3232</v>
      </c>
      <c r="F437" s="154">
        <v>4.9999999999999933E-2</v>
      </c>
      <c r="G437" s="154">
        <v>6.3999999999999915</v>
      </c>
    </row>
    <row r="438" spans="1:7" ht="30" x14ac:dyDescent="0.25">
      <c r="A438" s="141" t="s">
        <v>1805</v>
      </c>
      <c r="B438" s="151" t="s">
        <v>1806</v>
      </c>
      <c r="C438" s="153" t="s">
        <v>3546</v>
      </c>
      <c r="D438" s="152">
        <v>132</v>
      </c>
      <c r="E438" s="154">
        <v>4580.3999999999996</v>
      </c>
      <c r="F438" s="154">
        <v>1.9999999999999962E-2</v>
      </c>
      <c r="G438" s="154">
        <v>2.6399999999999952</v>
      </c>
    </row>
    <row r="439" spans="1:7" x14ac:dyDescent="0.25">
      <c r="A439" s="141" t="s">
        <v>1805</v>
      </c>
      <c r="B439" s="151" t="s">
        <v>1806</v>
      </c>
      <c r="C439" s="153" t="s">
        <v>3460</v>
      </c>
      <c r="D439" s="152">
        <v>4</v>
      </c>
      <c r="E439" s="154">
        <v>64.52</v>
      </c>
      <c r="F439" s="154">
        <v>2.0000000000000018E-2</v>
      </c>
      <c r="G439" s="154">
        <v>8.0000000000000071E-2</v>
      </c>
    </row>
    <row r="440" spans="1:7" x14ac:dyDescent="0.25">
      <c r="A440" s="141" t="s">
        <v>1805</v>
      </c>
      <c r="B440" s="151" t="s">
        <v>1806</v>
      </c>
      <c r="C440" s="153" t="s">
        <v>3443</v>
      </c>
      <c r="D440" s="152">
        <v>4</v>
      </c>
      <c r="E440" s="154">
        <v>19.559999999999999</v>
      </c>
      <c r="F440" s="154">
        <v>9.9999999999999811E-3</v>
      </c>
      <c r="G440" s="154">
        <v>3.9999999999999925E-2</v>
      </c>
    </row>
    <row r="441" spans="1:7" x14ac:dyDescent="0.25">
      <c r="A441" s="141" t="s">
        <v>1805</v>
      </c>
      <c r="B441" s="151" t="s">
        <v>1806</v>
      </c>
      <c r="C441" s="153" t="s">
        <v>3502</v>
      </c>
      <c r="D441" s="152">
        <v>4</v>
      </c>
      <c r="E441" s="154">
        <v>20.48</v>
      </c>
      <c r="F441" s="154">
        <v>1.0000000000000009E-2</v>
      </c>
      <c r="G441" s="154">
        <v>4.0000000000000036E-2</v>
      </c>
    </row>
    <row r="442" spans="1:7" x14ac:dyDescent="0.25">
      <c r="A442" s="141" t="s">
        <v>1805</v>
      </c>
      <c r="B442" s="151" t="s">
        <v>1806</v>
      </c>
      <c r="C442" s="153" t="s">
        <v>3444</v>
      </c>
      <c r="D442" s="152">
        <v>4</v>
      </c>
      <c r="E442" s="154">
        <v>15.52</v>
      </c>
      <c r="F442" s="154">
        <v>3.0000000000000027E-2</v>
      </c>
      <c r="G442" s="154">
        <v>0.12000000000000011</v>
      </c>
    </row>
    <row r="443" spans="1:7" x14ac:dyDescent="0.25">
      <c r="A443" s="141" t="s">
        <v>1805</v>
      </c>
      <c r="B443" s="151" t="s">
        <v>1806</v>
      </c>
      <c r="C443" s="153" t="s">
        <v>3504</v>
      </c>
      <c r="D443" s="152">
        <v>4</v>
      </c>
      <c r="E443" s="154">
        <v>20.88</v>
      </c>
      <c r="F443" s="154">
        <v>1.0000000000000009E-2</v>
      </c>
      <c r="G443" s="154">
        <v>4.0000000000000036E-2</v>
      </c>
    </row>
    <row r="444" spans="1:7" x14ac:dyDescent="0.25">
      <c r="A444" s="141" t="s">
        <v>1805</v>
      </c>
      <c r="B444" s="151" t="s">
        <v>1806</v>
      </c>
      <c r="C444" s="153" t="s">
        <v>3446</v>
      </c>
      <c r="D444" s="152">
        <v>4</v>
      </c>
      <c r="E444" s="154">
        <v>7.92</v>
      </c>
      <c r="F444" s="154">
        <v>9.999999999999995E-3</v>
      </c>
      <c r="G444" s="154">
        <v>3.999999999999998E-2</v>
      </c>
    </row>
    <row r="445" spans="1:7" x14ac:dyDescent="0.25">
      <c r="A445" s="141" t="s">
        <v>1805</v>
      </c>
      <c r="B445" s="151" t="s">
        <v>1806</v>
      </c>
      <c r="C445" s="153" t="s">
        <v>3637</v>
      </c>
      <c r="D445" s="152">
        <v>2</v>
      </c>
      <c r="E445" s="154">
        <v>3.7</v>
      </c>
      <c r="F445" s="154">
        <v>1.0000000000000009E-2</v>
      </c>
      <c r="G445" s="154">
        <v>2.0000000000000018E-2</v>
      </c>
    </row>
    <row r="446" spans="1:7" x14ac:dyDescent="0.25">
      <c r="A446" s="141" t="s">
        <v>1805</v>
      </c>
      <c r="B446" s="151" t="s">
        <v>1806</v>
      </c>
      <c r="C446" s="153" t="s">
        <v>3443</v>
      </c>
      <c r="D446" s="152">
        <v>217</v>
      </c>
      <c r="E446" s="154">
        <v>1061.1300000000001</v>
      </c>
      <c r="F446" s="154">
        <v>9.9999999999999811E-3</v>
      </c>
      <c r="G446" s="154">
        <v>2.1699999999999959</v>
      </c>
    </row>
    <row r="447" spans="1:7" x14ac:dyDescent="0.25">
      <c r="A447" s="141" t="s">
        <v>1805</v>
      </c>
      <c r="B447" s="151" t="s">
        <v>1806</v>
      </c>
      <c r="C447" s="153" t="s">
        <v>3464</v>
      </c>
      <c r="D447" s="152">
        <v>92</v>
      </c>
      <c r="E447" s="154">
        <v>454.48</v>
      </c>
      <c r="F447" s="154">
        <v>1.0000000000000009E-2</v>
      </c>
      <c r="G447" s="154">
        <v>0.92000000000000082</v>
      </c>
    </row>
    <row r="448" spans="1:7" ht="30" x14ac:dyDescent="0.25">
      <c r="A448" s="141" t="s">
        <v>1805</v>
      </c>
      <c r="B448" s="151" t="s">
        <v>1806</v>
      </c>
      <c r="C448" s="153" t="s">
        <v>3596</v>
      </c>
      <c r="D448" s="152">
        <v>4</v>
      </c>
      <c r="E448" s="154">
        <v>38.04</v>
      </c>
      <c r="F448" s="154">
        <v>2.0000000000000018E-2</v>
      </c>
      <c r="G448" s="154">
        <v>8.0000000000000071E-2</v>
      </c>
    </row>
    <row r="449" spans="1:7" x14ac:dyDescent="0.25">
      <c r="A449" s="141" t="s">
        <v>1805</v>
      </c>
      <c r="B449" s="151" t="s">
        <v>1806</v>
      </c>
      <c r="C449" s="153" t="s">
        <v>3502</v>
      </c>
      <c r="D449" s="152">
        <v>92</v>
      </c>
      <c r="E449" s="154">
        <v>471.04000000000008</v>
      </c>
      <c r="F449" s="154">
        <v>1.0000000000000009E-2</v>
      </c>
      <c r="G449" s="154">
        <v>0.92000000000000082</v>
      </c>
    </row>
    <row r="450" spans="1:7" x14ac:dyDescent="0.25">
      <c r="A450" s="141" t="s">
        <v>1805</v>
      </c>
      <c r="B450" s="151" t="s">
        <v>1806</v>
      </c>
      <c r="C450" s="153" t="s">
        <v>3444</v>
      </c>
      <c r="D450" s="152">
        <v>216</v>
      </c>
      <c r="E450" s="154">
        <v>838.08</v>
      </c>
      <c r="F450" s="154">
        <v>3.0000000000000027E-2</v>
      </c>
      <c r="G450" s="154">
        <v>6.4800000000000058</v>
      </c>
    </row>
    <row r="451" spans="1:7" x14ac:dyDescent="0.25">
      <c r="A451" s="141" t="s">
        <v>1805</v>
      </c>
      <c r="B451" s="151" t="s">
        <v>1806</v>
      </c>
      <c r="C451" s="153" t="s">
        <v>3504</v>
      </c>
      <c r="D451" s="152">
        <v>92</v>
      </c>
      <c r="E451" s="154">
        <v>480.24</v>
      </c>
      <c r="F451" s="154">
        <v>1.0000000000000009E-2</v>
      </c>
      <c r="G451" s="154">
        <v>0.92000000000000082</v>
      </c>
    </row>
    <row r="452" spans="1:7" ht="30" x14ac:dyDescent="0.25">
      <c r="A452" s="141" t="s">
        <v>1805</v>
      </c>
      <c r="B452" s="151" t="s">
        <v>1806</v>
      </c>
      <c r="C452" s="153" t="s">
        <v>3597</v>
      </c>
      <c r="D452" s="152">
        <v>112</v>
      </c>
      <c r="E452" s="154">
        <v>1244.32</v>
      </c>
      <c r="F452" s="154">
        <v>8.9999999999999858E-2</v>
      </c>
      <c r="G452" s="154">
        <v>10.079999999999984</v>
      </c>
    </row>
    <row r="453" spans="1:7" x14ac:dyDescent="0.25">
      <c r="A453" s="141" t="s">
        <v>1805</v>
      </c>
      <c r="B453" s="151" t="s">
        <v>1806</v>
      </c>
      <c r="C453" s="153" t="s">
        <v>3446</v>
      </c>
      <c r="D453" s="152">
        <v>213</v>
      </c>
      <c r="E453" s="154">
        <v>421.74</v>
      </c>
      <c r="F453" s="154">
        <v>9.999999999999995E-3</v>
      </c>
      <c r="G453" s="154">
        <v>2.129999999999999</v>
      </c>
    </row>
    <row r="454" spans="1:7" ht="60" x14ac:dyDescent="0.25">
      <c r="A454" s="141" t="s">
        <v>1805</v>
      </c>
      <c r="B454" s="151" t="s">
        <v>1806</v>
      </c>
      <c r="C454" s="153" t="s">
        <v>3598</v>
      </c>
      <c r="D454" s="152">
        <v>10</v>
      </c>
      <c r="E454" s="154">
        <v>60</v>
      </c>
      <c r="F454" s="154">
        <v>0.10000000000000009</v>
      </c>
      <c r="G454" s="154">
        <v>1.0000000000000009</v>
      </c>
    </row>
    <row r="455" spans="1:7" ht="60" x14ac:dyDescent="0.25">
      <c r="A455" s="141" t="s">
        <v>1805</v>
      </c>
      <c r="B455" s="151" t="s">
        <v>1806</v>
      </c>
      <c r="C455" s="153" t="s">
        <v>3479</v>
      </c>
      <c r="D455" s="152">
        <v>93</v>
      </c>
      <c r="E455" s="154">
        <v>748.65000000000009</v>
      </c>
      <c r="F455" s="154">
        <v>3.0000000000000027E-2</v>
      </c>
      <c r="G455" s="154">
        <v>2.7900000000000027</v>
      </c>
    </row>
    <row r="456" spans="1:7" x14ac:dyDescent="0.25">
      <c r="A456" s="141" t="s">
        <v>1805</v>
      </c>
      <c r="B456" s="151" t="s">
        <v>1806</v>
      </c>
      <c r="C456" s="153" t="s">
        <v>3480</v>
      </c>
      <c r="D456" s="152">
        <v>2</v>
      </c>
      <c r="E456" s="154">
        <v>36.9</v>
      </c>
      <c r="F456" s="154">
        <v>0.12000000000000011</v>
      </c>
      <c r="G456" s="154">
        <v>0.24000000000000021</v>
      </c>
    </row>
    <row r="457" spans="1:7" ht="30" x14ac:dyDescent="0.25">
      <c r="A457" s="141" t="s">
        <v>1805</v>
      </c>
      <c r="B457" s="151" t="s">
        <v>1806</v>
      </c>
      <c r="C457" s="153" t="s">
        <v>3560</v>
      </c>
      <c r="D457" s="152">
        <v>5</v>
      </c>
      <c r="E457" s="154">
        <v>54.850000000000009</v>
      </c>
      <c r="F457" s="154">
        <v>1.0000000000000009E-2</v>
      </c>
      <c r="G457" s="154">
        <v>5.0000000000000044E-2</v>
      </c>
    </row>
    <row r="458" spans="1:7" x14ac:dyDescent="0.25">
      <c r="A458" s="141" t="s">
        <v>1805</v>
      </c>
      <c r="B458" s="151" t="s">
        <v>1806</v>
      </c>
      <c r="C458" s="153" t="s">
        <v>3482</v>
      </c>
      <c r="D458" s="152">
        <v>88</v>
      </c>
      <c r="E458" s="154">
        <v>541.20000000000005</v>
      </c>
      <c r="F458" s="154">
        <v>1.0000000000000009E-2</v>
      </c>
      <c r="G458" s="154">
        <v>0.88000000000000078</v>
      </c>
    </row>
    <row r="459" spans="1:7" ht="30" x14ac:dyDescent="0.25">
      <c r="A459" s="141" t="s">
        <v>1805</v>
      </c>
      <c r="B459" s="151" t="s">
        <v>1806</v>
      </c>
      <c r="C459" s="153" t="s">
        <v>3483</v>
      </c>
      <c r="D459" s="152">
        <v>4</v>
      </c>
      <c r="E459" s="154">
        <v>28.2</v>
      </c>
      <c r="F459" s="154">
        <v>1.9999999999999962E-2</v>
      </c>
      <c r="G459" s="154">
        <v>7.9999999999999849E-2</v>
      </c>
    </row>
    <row r="460" spans="1:7" ht="45" x14ac:dyDescent="0.25">
      <c r="A460" s="141" t="s">
        <v>1805</v>
      </c>
      <c r="B460" s="151" t="s">
        <v>1806</v>
      </c>
      <c r="C460" s="153" t="s">
        <v>3484</v>
      </c>
      <c r="D460" s="152">
        <v>94</v>
      </c>
      <c r="E460" s="154">
        <v>747.3</v>
      </c>
      <c r="F460" s="154">
        <v>9.9999999999999534E-3</v>
      </c>
      <c r="G460" s="154">
        <v>0.93999999999999562</v>
      </c>
    </row>
    <row r="461" spans="1:7" x14ac:dyDescent="0.25">
      <c r="A461" s="141" t="s">
        <v>1805</v>
      </c>
      <c r="B461" s="151" t="s">
        <v>1806</v>
      </c>
      <c r="C461" s="153" t="s">
        <v>3487</v>
      </c>
      <c r="D461" s="152">
        <v>25</v>
      </c>
      <c r="E461" s="154">
        <v>255.75</v>
      </c>
      <c r="F461" s="154">
        <v>9.000000000000008E-2</v>
      </c>
      <c r="G461" s="154">
        <v>2.2500000000000018</v>
      </c>
    </row>
    <row r="462" spans="1:7" ht="30" x14ac:dyDescent="0.25">
      <c r="A462" s="141" t="s">
        <v>1805</v>
      </c>
      <c r="B462" s="151" t="s">
        <v>1806</v>
      </c>
      <c r="C462" s="153" t="s">
        <v>3638</v>
      </c>
      <c r="D462" s="152">
        <v>46</v>
      </c>
      <c r="E462" s="154">
        <v>476.1</v>
      </c>
      <c r="F462" s="154">
        <v>9.000000000000008E-2</v>
      </c>
      <c r="G462" s="154">
        <v>4.1400000000000041</v>
      </c>
    </row>
    <row r="463" spans="1:7" ht="60" x14ac:dyDescent="0.25">
      <c r="A463" s="141" t="s">
        <v>1805</v>
      </c>
      <c r="B463" s="151" t="s">
        <v>1806</v>
      </c>
      <c r="C463" s="153" t="s">
        <v>3488</v>
      </c>
      <c r="D463" s="152">
        <v>89</v>
      </c>
      <c r="E463" s="154">
        <v>1231.76</v>
      </c>
      <c r="F463" s="154">
        <v>4.0000000000000036E-2</v>
      </c>
      <c r="G463" s="154">
        <v>3.5600000000000032</v>
      </c>
    </row>
    <row r="464" spans="1:7" ht="90" x14ac:dyDescent="0.25">
      <c r="A464" s="141" t="s">
        <v>1805</v>
      </c>
      <c r="B464" s="151" t="s">
        <v>1806</v>
      </c>
      <c r="C464" s="153" t="s">
        <v>3489</v>
      </c>
      <c r="D464" s="152">
        <v>90</v>
      </c>
      <c r="E464" s="154">
        <v>1233</v>
      </c>
      <c r="F464" s="154">
        <v>4.0000000000000036E-2</v>
      </c>
      <c r="G464" s="154">
        <v>3.6000000000000032</v>
      </c>
    </row>
    <row r="465" spans="1:7" ht="30" x14ac:dyDescent="0.25">
      <c r="A465" s="141" t="s">
        <v>1805</v>
      </c>
      <c r="B465" s="151" t="s">
        <v>1806</v>
      </c>
      <c r="C465" s="153" t="s">
        <v>3519</v>
      </c>
      <c r="D465" s="152">
        <v>93</v>
      </c>
      <c r="E465" s="154">
        <v>1886.9700000000003</v>
      </c>
      <c r="F465" s="154">
        <v>0.16999999999999993</v>
      </c>
      <c r="G465" s="154">
        <v>15.809999999999993</v>
      </c>
    </row>
    <row r="466" spans="1:7" ht="60" x14ac:dyDescent="0.25">
      <c r="A466" s="141" t="s">
        <v>1805</v>
      </c>
      <c r="B466" s="151" t="s">
        <v>1806</v>
      </c>
      <c r="C466" s="153" t="s">
        <v>3509</v>
      </c>
      <c r="D466" s="152">
        <v>6</v>
      </c>
      <c r="E466" s="154">
        <v>107.58</v>
      </c>
      <c r="F466" s="154">
        <v>0.11999999999999966</v>
      </c>
      <c r="G466" s="154">
        <v>0.71999999999999797</v>
      </c>
    </row>
    <row r="467" spans="1:7" x14ac:dyDescent="0.25">
      <c r="A467" s="141" t="s">
        <v>1805</v>
      </c>
      <c r="B467" s="151" t="s">
        <v>1806</v>
      </c>
      <c r="C467" s="153" t="s">
        <v>3515</v>
      </c>
      <c r="D467" s="152">
        <v>12</v>
      </c>
      <c r="E467" s="154">
        <v>142.32</v>
      </c>
      <c r="F467" s="154">
        <v>6.999999999999984E-2</v>
      </c>
      <c r="G467" s="154">
        <v>0.83999999999999808</v>
      </c>
    </row>
    <row r="468" spans="1:7" ht="45" x14ac:dyDescent="0.25">
      <c r="A468" s="141" t="s">
        <v>1805</v>
      </c>
      <c r="B468" s="151" t="s">
        <v>1806</v>
      </c>
      <c r="C468" s="153" t="s">
        <v>3506</v>
      </c>
      <c r="D468" s="152">
        <v>27</v>
      </c>
      <c r="E468" s="154">
        <v>243.27</v>
      </c>
      <c r="F468" s="154">
        <v>2.9999999999999916E-2</v>
      </c>
      <c r="G468" s="154">
        <v>0.80999999999999772</v>
      </c>
    </row>
    <row r="469" spans="1:7" ht="75" x14ac:dyDescent="0.25">
      <c r="A469" s="141" t="s">
        <v>1805</v>
      </c>
      <c r="B469" s="151" t="s">
        <v>1806</v>
      </c>
      <c r="C469" s="153" t="s">
        <v>3516</v>
      </c>
      <c r="D469" s="152">
        <v>105</v>
      </c>
      <c r="E469" s="154">
        <v>992.25</v>
      </c>
      <c r="F469" s="154">
        <v>2.0000000000000018E-2</v>
      </c>
      <c r="G469" s="154">
        <v>2.1000000000000019</v>
      </c>
    </row>
    <row r="470" spans="1:7" ht="30" x14ac:dyDescent="0.25">
      <c r="A470" s="141" t="s">
        <v>1805</v>
      </c>
      <c r="B470" s="151" t="s">
        <v>1806</v>
      </c>
      <c r="C470" s="153" t="s">
        <v>3508</v>
      </c>
      <c r="D470" s="152">
        <v>24</v>
      </c>
      <c r="E470" s="154">
        <v>128.88</v>
      </c>
      <c r="F470" s="154">
        <v>2.0000000000000018E-2</v>
      </c>
      <c r="G470" s="154">
        <v>0.48000000000000043</v>
      </c>
    </row>
    <row r="471" spans="1:7" ht="45" x14ac:dyDescent="0.25">
      <c r="A471" s="141" t="s">
        <v>1805</v>
      </c>
      <c r="B471" s="151" t="s">
        <v>1806</v>
      </c>
      <c r="C471" s="153" t="s">
        <v>3529</v>
      </c>
      <c r="D471" s="152">
        <v>6</v>
      </c>
      <c r="E471" s="154">
        <v>193.38000000000002</v>
      </c>
      <c r="F471" s="154">
        <v>0.26000000000000068</v>
      </c>
      <c r="G471" s="154">
        <v>1.5600000000000041</v>
      </c>
    </row>
    <row r="472" spans="1:7" ht="60" x14ac:dyDescent="0.25">
      <c r="A472" s="141" t="s">
        <v>1805</v>
      </c>
      <c r="B472" s="151" t="s">
        <v>1806</v>
      </c>
      <c r="C472" s="153" t="s">
        <v>3510</v>
      </c>
      <c r="D472" s="152">
        <v>4</v>
      </c>
      <c r="E472" s="154">
        <v>160.68</v>
      </c>
      <c r="F472" s="154">
        <v>0.37999999999999989</v>
      </c>
      <c r="G472" s="154">
        <v>1.5199999999999996</v>
      </c>
    </row>
    <row r="473" spans="1:7" ht="30" x14ac:dyDescent="0.25">
      <c r="A473" s="141" t="s">
        <v>1805</v>
      </c>
      <c r="B473" s="151" t="s">
        <v>1806</v>
      </c>
      <c r="C473" s="153" t="s">
        <v>3614</v>
      </c>
      <c r="D473" s="152">
        <v>5</v>
      </c>
      <c r="E473" s="154">
        <v>63.85</v>
      </c>
      <c r="F473" s="154">
        <v>0.11999999999999966</v>
      </c>
      <c r="G473" s="154">
        <v>0.59999999999999831</v>
      </c>
    </row>
    <row r="474" spans="1:7" ht="30" x14ac:dyDescent="0.25">
      <c r="A474" s="141" t="s">
        <v>1805</v>
      </c>
      <c r="B474" s="151" t="s">
        <v>1806</v>
      </c>
      <c r="C474" s="153" t="s">
        <v>3639</v>
      </c>
      <c r="D474" s="152">
        <v>3</v>
      </c>
      <c r="E474" s="154">
        <v>18.509999999999998</v>
      </c>
      <c r="F474" s="154">
        <v>1.0000000000000009E-2</v>
      </c>
      <c r="G474" s="154">
        <v>3.0000000000000027E-2</v>
      </c>
    </row>
    <row r="475" spans="1:7" x14ac:dyDescent="0.25">
      <c r="A475" s="141" t="s">
        <v>1805</v>
      </c>
      <c r="B475" s="151" t="s">
        <v>1806</v>
      </c>
      <c r="C475" s="153" t="s">
        <v>3515</v>
      </c>
      <c r="D475" s="152">
        <v>2</v>
      </c>
      <c r="E475" s="154">
        <v>23.72</v>
      </c>
      <c r="F475" s="154">
        <v>6.999999999999984E-2</v>
      </c>
      <c r="G475" s="154">
        <v>0.13999999999999968</v>
      </c>
    </row>
    <row r="476" spans="1:7" ht="45" x14ac:dyDescent="0.25">
      <c r="A476" s="141" t="s">
        <v>1805</v>
      </c>
      <c r="B476" s="151" t="s">
        <v>1806</v>
      </c>
      <c r="C476" s="153" t="s">
        <v>3506</v>
      </c>
      <c r="D476" s="152">
        <v>2</v>
      </c>
      <c r="E476" s="154">
        <v>18.02</v>
      </c>
      <c r="F476" s="154">
        <v>2.9999999999999916E-2</v>
      </c>
      <c r="G476" s="154">
        <v>5.9999999999999831E-2</v>
      </c>
    </row>
    <row r="477" spans="1:7" ht="75" x14ac:dyDescent="0.25">
      <c r="A477" s="141" t="s">
        <v>1805</v>
      </c>
      <c r="B477" s="151" t="s">
        <v>1806</v>
      </c>
      <c r="C477" s="153" t="s">
        <v>3516</v>
      </c>
      <c r="D477" s="152">
        <v>5</v>
      </c>
      <c r="E477" s="154">
        <v>47.250000000000007</v>
      </c>
      <c r="F477" s="154">
        <v>2.0000000000000018E-2</v>
      </c>
      <c r="G477" s="154">
        <v>0.10000000000000009</v>
      </c>
    </row>
    <row r="478" spans="1:7" ht="30" x14ac:dyDescent="0.25">
      <c r="A478" s="141" t="s">
        <v>1805</v>
      </c>
      <c r="B478" s="151" t="s">
        <v>1806</v>
      </c>
      <c r="C478" s="153" t="s">
        <v>3508</v>
      </c>
      <c r="D478" s="152">
        <v>1</v>
      </c>
      <c r="E478" s="154">
        <v>5.37</v>
      </c>
      <c r="F478" s="154">
        <v>2.0000000000000018E-2</v>
      </c>
      <c r="G478" s="154">
        <v>2.0000000000000018E-2</v>
      </c>
    </row>
    <row r="479" spans="1:7" ht="30" x14ac:dyDescent="0.25">
      <c r="A479" s="141" t="s">
        <v>1805</v>
      </c>
      <c r="B479" s="151" t="s">
        <v>1806</v>
      </c>
      <c r="C479" s="153" t="s">
        <v>3622</v>
      </c>
      <c r="D479" s="152">
        <v>580</v>
      </c>
      <c r="E479" s="154">
        <v>6223.4</v>
      </c>
      <c r="F479" s="154">
        <v>2.0000000000000018E-2</v>
      </c>
      <c r="G479" s="154">
        <v>11.60000000000001</v>
      </c>
    </row>
    <row r="480" spans="1:7" ht="30" x14ac:dyDescent="0.25">
      <c r="A480" s="141" t="s">
        <v>1231</v>
      </c>
      <c r="B480" s="151" t="s">
        <v>1232</v>
      </c>
      <c r="C480" s="153" t="s">
        <v>3543</v>
      </c>
      <c r="D480" s="152">
        <v>19</v>
      </c>
      <c r="E480" s="154">
        <v>98.8</v>
      </c>
      <c r="F480" s="154">
        <v>2.9999999999999916E-2</v>
      </c>
      <c r="G480" s="154">
        <v>0.5699999999999984</v>
      </c>
    </row>
    <row r="481" spans="1:7" ht="30" x14ac:dyDescent="0.25">
      <c r="A481" s="141" t="s">
        <v>1231</v>
      </c>
      <c r="B481" s="151" t="s">
        <v>1232</v>
      </c>
      <c r="C481" s="153" t="s">
        <v>3544</v>
      </c>
      <c r="D481" s="152">
        <v>122</v>
      </c>
      <c r="E481" s="154">
        <v>1938.58</v>
      </c>
      <c r="F481" s="154">
        <v>2.0000000000000018E-2</v>
      </c>
      <c r="G481" s="154">
        <v>2.4400000000000022</v>
      </c>
    </row>
    <row r="482" spans="1:7" ht="30" x14ac:dyDescent="0.25">
      <c r="A482" s="141" t="s">
        <v>1231</v>
      </c>
      <c r="B482" s="151" t="s">
        <v>1232</v>
      </c>
      <c r="C482" s="153" t="s">
        <v>3541</v>
      </c>
      <c r="D482" s="152">
        <v>137</v>
      </c>
      <c r="E482" s="154">
        <v>1180.94</v>
      </c>
      <c r="F482" s="154">
        <v>4.9999999999999822E-2</v>
      </c>
      <c r="G482" s="154">
        <v>6.8499999999999757</v>
      </c>
    </row>
    <row r="483" spans="1:7" ht="45" x14ac:dyDescent="0.25">
      <c r="A483" s="141" t="s">
        <v>1231</v>
      </c>
      <c r="B483" s="151" t="s">
        <v>1232</v>
      </c>
      <c r="C483" s="153" t="s">
        <v>3542</v>
      </c>
      <c r="D483" s="152">
        <v>90</v>
      </c>
      <c r="E483" s="154">
        <v>936.90000000000009</v>
      </c>
      <c r="F483" s="154">
        <v>2.0000000000000018E-2</v>
      </c>
      <c r="G483" s="154">
        <v>1.8000000000000016</v>
      </c>
    </row>
    <row r="484" spans="1:7" ht="30" x14ac:dyDescent="0.25">
      <c r="A484" s="141" t="s">
        <v>1231</v>
      </c>
      <c r="B484" s="151" t="s">
        <v>1232</v>
      </c>
      <c r="C484" s="153" t="s">
        <v>3584</v>
      </c>
      <c r="D484" s="152">
        <v>22</v>
      </c>
      <c r="E484" s="154">
        <v>229.02000000000004</v>
      </c>
      <c r="F484" s="154">
        <v>2.0000000000000018E-2</v>
      </c>
      <c r="G484" s="154">
        <v>0.44000000000000039</v>
      </c>
    </row>
    <row r="485" spans="1:7" ht="60" x14ac:dyDescent="0.25">
      <c r="A485" s="141" t="s">
        <v>1231</v>
      </c>
      <c r="B485" s="151" t="s">
        <v>1232</v>
      </c>
      <c r="C485" s="153" t="s">
        <v>3479</v>
      </c>
      <c r="D485" s="152">
        <v>79</v>
      </c>
      <c r="E485" s="154">
        <v>635.95000000000005</v>
      </c>
      <c r="F485" s="154">
        <v>3.0000000000000027E-2</v>
      </c>
      <c r="G485" s="154">
        <v>2.3700000000000019</v>
      </c>
    </row>
    <row r="486" spans="1:7" ht="45" x14ac:dyDescent="0.25">
      <c r="A486" s="141" t="s">
        <v>1231</v>
      </c>
      <c r="B486" s="151" t="s">
        <v>1232</v>
      </c>
      <c r="C486" s="153" t="s">
        <v>3573</v>
      </c>
      <c r="D486" s="152">
        <v>80</v>
      </c>
      <c r="E486" s="154">
        <v>3613.6</v>
      </c>
      <c r="F486" s="154">
        <v>0.58999999999999986</v>
      </c>
      <c r="G486" s="154">
        <v>47.199999999999989</v>
      </c>
    </row>
    <row r="487" spans="1:7" ht="60" x14ac:dyDescent="0.25">
      <c r="A487" s="141" t="s">
        <v>1231</v>
      </c>
      <c r="B487" s="151" t="s">
        <v>1232</v>
      </c>
      <c r="C487" s="153" t="s">
        <v>3577</v>
      </c>
      <c r="D487" s="152">
        <v>80</v>
      </c>
      <c r="E487" s="154">
        <v>645.6</v>
      </c>
      <c r="F487" s="154">
        <v>2.9999999999999916E-2</v>
      </c>
      <c r="G487" s="154">
        <v>2.3999999999999932</v>
      </c>
    </row>
    <row r="488" spans="1:7" ht="30" x14ac:dyDescent="0.25">
      <c r="A488" s="141" t="s">
        <v>1231</v>
      </c>
      <c r="B488" s="151" t="s">
        <v>1232</v>
      </c>
      <c r="C488" s="153" t="s">
        <v>3578</v>
      </c>
      <c r="D488" s="152">
        <v>83</v>
      </c>
      <c r="E488" s="154">
        <v>444.05</v>
      </c>
      <c r="F488" s="154">
        <v>0.27000000000000046</v>
      </c>
      <c r="G488" s="154">
        <v>22.410000000000039</v>
      </c>
    </row>
    <row r="489" spans="1:7" ht="30" x14ac:dyDescent="0.25">
      <c r="A489" s="141" t="s">
        <v>1231</v>
      </c>
      <c r="B489" s="151" t="s">
        <v>1232</v>
      </c>
      <c r="C489" s="153" t="s">
        <v>3640</v>
      </c>
      <c r="D489" s="152">
        <v>128</v>
      </c>
      <c r="E489" s="154">
        <v>2021.12</v>
      </c>
      <c r="F489" s="154">
        <v>1.0000000000000009E-2</v>
      </c>
      <c r="G489" s="154">
        <v>1.2800000000000011</v>
      </c>
    </row>
    <row r="490" spans="1:7" ht="30" x14ac:dyDescent="0.25">
      <c r="A490" s="141" t="s">
        <v>1231</v>
      </c>
      <c r="B490" s="151" t="s">
        <v>1232</v>
      </c>
      <c r="C490" s="153" t="s">
        <v>3641</v>
      </c>
      <c r="D490" s="152">
        <v>132</v>
      </c>
      <c r="E490" s="154">
        <v>3198.36</v>
      </c>
      <c r="F490" s="154">
        <v>4.9999999999999933E-2</v>
      </c>
      <c r="G490" s="154">
        <v>6.5999999999999908</v>
      </c>
    </row>
    <row r="491" spans="1:7" ht="30" x14ac:dyDescent="0.25">
      <c r="A491" s="141" t="s">
        <v>1231</v>
      </c>
      <c r="B491" s="151" t="s">
        <v>1232</v>
      </c>
      <c r="C491" s="153" t="s">
        <v>3642</v>
      </c>
      <c r="D491" s="152">
        <v>132</v>
      </c>
      <c r="E491" s="154">
        <v>3632.64</v>
      </c>
      <c r="F491" s="154">
        <v>3.0000000000000027E-2</v>
      </c>
      <c r="G491" s="154">
        <v>3.9600000000000035</v>
      </c>
    </row>
    <row r="492" spans="1:7" ht="45" x14ac:dyDescent="0.25">
      <c r="A492" s="141" t="s">
        <v>1231</v>
      </c>
      <c r="B492" s="151" t="s">
        <v>1232</v>
      </c>
      <c r="C492" s="153" t="s">
        <v>3471</v>
      </c>
      <c r="D492" s="152">
        <v>21</v>
      </c>
      <c r="E492" s="154">
        <v>55.860000000000007</v>
      </c>
      <c r="F492" s="154">
        <v>1.0000000000000009E-2</v>
      </c>
      <c r="G492" s="154">
        <v>0.21000000000000019</v>
      </c>
    </row>
    <row r="493" spans="1:7" ht="90" x14ac:dyDescent="0.25">
      <c r="A493" s="141" t="s">
        <v>1231</v>
      </c>
      <c r="B493" s="151" t="s">
        <v>1232</v>
      </c>
      <c r="C493" s="153" t="s">
        <v>3452</v>
      </c>
      <c r="D493" s="152">
        <v>56</v>
      </c>
      <c r="E493" s="154">
        <v>1462.72</v>
      </c>
      <c r="F493" s="154">
        <v>3.0000000000000027E-2</v>
      </c>
      <c r="G493" s="154">
        <v>1.6800000000000015</v>
      </c>
    </row>
    <row r="494" spans="1:7" ht="45" x14ac:dyDescent="0.25">
      <c r="A494" s="141" t="s">
        <v>1231</v>
      </c>
      <c r="B494" s="151" t="s">
        <v>1232</v>
      </c>
      <c r="C494" s="153" t="s">
        <v>3471</v>
      </c>
      <c r="D494" s="152">
        <v>2</v>
      </c>
      <c r="E494" s="154">
        <v>5.32</v>
      </c>
      <c r="F494" s="154">
        <v>1.0000000000000009E-2</v>
      </c>
      <c r="G494" s="154">
        <v>2.0000000000000018E-2</v>
      </c>
    </row>
    <row r="495" spans="1:7" ht="30" x14ac:dyDescent="0.25">
      <c r="A495" s="141" t="s">
        <v>1231</v>
      </c>
      <c r="B495" s="151" t="s">
        <v>1232</v>
      </c>
      <c r="C495" s="153" t="s">
        <v>3453</v>
      </c>
      <c r="D495" s="152">
        <v>2</v>
      </c>
      <c r="E495" s="154">
        <v>3.98</v>
      </c>
      <c r="F495" s="154">
        <v>1.0000000000000009E-2</v>
      </c>
      <c r="G495" s="154">
        <v>2.0000000000000018E-2</v>
      </c>
    </row>
    <row r="496" spans="1:7" ht="45" x14ac:dyDescent="0.25">
      <c r="A496" s="141" t="s">
        <v>1231</v>
      </c>
      <c r="B496" s="151" t="s">
        <v>1232</v>
      </c>
      <c r="C496" s="153" t="s">
        <v>3471</v>
      </c>
      <c r="D496" s="152">
        <v>8</v>
      </c>
      <c r="E496" s="154">
        <v>21.28</v>
      </c>
      <c r="F496" s="154">
        <v>1.0000000000000009E-2</v>
      </c>
      <c r="G496" s="154">
        <v>8.0000000000000071E-2</v>
      </c>
    </row>
    <row r="497" spans="1:7" ht="30" x14ac:dyDescent="0.25">
      <c r="A497" s="141" t="s">
        <v>1231</v>
      </c>
      <c r="B497" s="151" t="s">
        <v>1232</v>
      </c>
      <c r="C497" s="153" t="s">
        <v>3453</v>
      </c>
      <c r="D497" s="152">
        <v>13</v>
      </c>
      <c r="E497" s="154">
        <v>25.869999999999997</v>
      </c>
      <c r="F497" s="154">
        <v>1.0000000000000009E-2</v>
      </c>
      <c r="G497" s="154">
        <v>0.13000000000000012</v>
      </c>
    </row>
    <row r="498" spans="1:7" ht="30" x14ac:dyDescent="0.25">
      <c r="A498" s="141" t="s">
        <v>1231</v>
      </c>
      <c r="B498" s="151" t="s">
        <v>1232</v>
      </c>
      <c r="C498" s="153" t="s">
        <v>3521</v>
      </c>
      <c r="D498" s="152">
        <v>9</v>
      </c>
      <c r="E498" s="154">
        <v>84.06</v>
      </c>
      <c r="F498" s="154">
        <v>6.999999999999984E-2</v>
      </c>
      <c r="G498" s="154">
        <v>0.62999999999999856</v>
      </c>
    </row>
    <row r="499" spans="1:7" ht="30" x14ac:dyDescent="0.25">
      <c r="A499" s="141" t="s">
        <v>1231</v>
      </c>
      <c r="B499" s="151" t="s">
        <v>1232</v>
      </c>
      <c r="C499" s="153" t="s">
        <v>3523</v>
      </c>
      <c r="D499" s="152">
        <v>1</v>
      </c>
      <c r="E499" s="154">
        <v>8.23</v>
      </c>
      <c r="F499" s="154">
        <v>8.0000000000000071E-2</v>
      </c>
      <c r="G499" s="154">
        <v>8.0000000000000071E-2</v>
      </c>
    </row>
    <row r="500" spans="1:7" ht="30" x14ac:dyDescent="0.25">
      <c r="A500" s="141" t="s">
        <v>1231</v>
      </c>
      <c r="B500" s="151" t="s">
        <v>1232</v>
      </c>
      <c r="C500" s="153" t="s">
        <v>3524</v>
      </c>
      <c r="D500" s="152">
        <v>5</v>
      </c>
      <c r="E500" s="154">
        <v>28.700000000000003</v>
      </c>
      <c r="F500" s="154">
        <v>4.0000000000000036E-2</v>
      </c>
      <c r="G500" s="154">
        <v>0.20000000000000018</v>
      </c>
    </row>
    <row r="501" spans="1:7" ht="30" x14ac:dyDescent="0.25">
      <c r="A501" s="141" t="s">
        <v>1231</v>
      </c>
      <c r="B501" s="151" t="s">
        <v>1232</v>
      </c>
      <c r="C501" s="153" t="s">
        <v>3584</v>
      </c>
      <c r="D501" s="152">
        <v>1</v>
      </c>
      <c r="E501" s="154">
        <v>10.41</v>
      </c>
      <c r="F501" s="154">
        <v>2.0000000000000018E-2</v>
      </c>
      <c r="G501" s="154">
        <v>2.0000000000000018E-2</v>
      </c>
    </row>
    <row r="502" spans="1:7" ht="75" x14ac:dyDescent="0.25">
      <c r="A502" s="141" t="s">
        <v>3643</v>
      </c>
      <c r="B502" s="151" t="s">
        <v>3644</v>
      </c>
      <c r="C502" s="153" t="s">
        <v>3645</v>
      </c>
      <c r="D502" s="152">
        <v>52</v>
      </c>
      <c r="E502" s="154">
        <v>435.76</v>
      </c>
      <c r="F502" s="154">
        <v>9.9999999999999811E-3</v>
      </c>
      <c r="G502" s="154">
        <v>0.51999999999999902</v>
      </c>
    </row>
    <row r="503" spans="1:7" ht="30" x14ac:dyDescent="0.25">
      <c r="A503" s="141" t="s">
        <v>3643</v>
      </c>
      <c r="B503" s="151" t="s">
        <v>3644</v>
      </c>
      <c r="C503" s="153" t="s">
        <v>3606</v>
      </c>
      <c r="D503" s="152">
        <v>5</v>
      </c>
      <c r="E503" s="154">
        <v>36.65</v>
      </c>
      <c r="F503" s="154">
        <v>0.11999999999999966</v>
      </c>
      <c r="G503" s="154">
        <v>0.59999999999999831</v>
      </c>
    </row>
    <row r="504" spans="1:7" ht="45" x14ac:dyDescent="0.25">
      <c r="A504" s="141" t="s">
        <v>3643</v>
      </c>
      <c r="B504" s="151" t="s">
        <v>3644</v>
      </c>
      <c r="C504" s="153" t="s">
        <v>3607</v>
      </c>
      <c r="D504" s="152">
        <v>264</v>
      </c>
      <c r="E504" s="154">
        <v>2719.2000000000003</v>
      </c>
      <c r="F504" s="154">
        <v>0.18000000000000016</v>
      </c>
      <c r="G504" s="154">
        <v>47.520000000000039</v>
      </c>
    </row>
    <row r="505" spans="1:7" ht="30" x14ac:dyDescent="0.25">
      <c r="A505" s="141" t="s">
        <v>3646</v>
      </c>
      <c r="B505" s="151" t="s">
        <v>3647</v>
      </c>
      <c r="C505" s="153" t="s">
        <v>3585</v>
      </c>
      <c r="D505" s="152">
        <v>186</v>
      </c>
      <c r="E505" s="154">
        <v>1936.26</v>
      </c>
      <c r="F505" s="154">
        <v>2.0000000000000018E-2</v>
      </c>
      <c r="G505" s="154">
        <v>3.7200000000000033</v>
      </c>
    </row>
    <row r="506" spans="1:7" ht="45" x14ac:dyDescent="0.25">
      <c r="A506" s="141" t="s">
        <v>3646</v>
      </c>
      <c r="B506" s="151" t="s">
        <v>3647</v>
      </c>
      <c r="C506" s="153" t="s">
        <v>3501</v>
      </c>
      <c r="D506" s="152">
        <v>37</v>
      </c>
      <c r="E506" s="154">
        <v>324.86</v>
      </c>
      <c r="F506" s="154">
        <v>3.9999999999999925E-2</v>
      </c>
      <c r="G506" s="154">
        <v>1.4799999999999973</v>
      </c>
    </row>
    <row r="507" spans="1:7" ht="45" x14ac:dyDescent="0.25">
      <c r="A507" s="141" t="s">
        <v>3646</v>
      </c>
      <c r="B507" s="151" t="s">
        <v>3647</v>
      </c>
      <c r="C507" s="153" t="s">
        <v>3471</v>
      </c>
      <c r="D507" s="152">
        <v>2</v>
      </c>
      <c r="E507" s="154">
        <v>5.32</v>
      </c>
      <c r="F507" s="154">
        <v>1.0000000000000009E-2</v>
      </c>
      <c r="G507" s="154">
        <v>2.0000000000000018E-2</v>
      </c>
    </row>
    <row r="508" spans="1:7" ht="30" x14ac:dyDescent="0.25">
      <c r="A508" s="141" t="s">
        <v>3646</v>
      </c>
      <c r="B508" s="151" t="s">
        <v>3647</v>
      </c>
      <c r="C508" s="153" t="s">
        <v>3583</v>
      </c>
      <c r="D508" s="152">
        <v>36</v>
      </c>
      <c r="E508" s="154">
        <v>95.759999999999991</v>
      </c>
      <c r="F508" s="154">
        <v>1.0000000000000009E-2</v>
      </c>
      <c r="G508" s="154">
        <v>0.36000000000000032</v>
      </c>
    </row>
    <row r="509" spans="1:7" ht="90" x14ac:dyDescent="0.25">
      <c r="A509" s="141" t="s">
        <v>3646</v>
      </c>
      <c r="B509" s="151" t="s">
        <v>3647</v>
      </c>
      <c r="C509" s="153" t="s">
        <v>3452</v>
      </c>
      <c r="D509" s="152">
        <v>143</v>
      </c>
      <c r="E509" s="154">
        <v>3735.1600000000003</v>
      </c>
      <c r="F509" s="154">
        <v>3.0000000000000027E-2</v>
      </c>
      <c r="G509" s="154">
        <v>4.2900000000000036</v>
      </c>
    </row>
    <row r="510" spans="1:7" ht="45" x14ac:dyDescent="0.25">
      <c r="A510" s="141" t="s">
        <v>3646</v>
      </c>
      <c r="B510" s="151" t="s">
        <v>3647</v>
      </c>
      <c r="C510" s="153" t="s">
        <v>3471</v>
      </c>
      <c r="D510" s="152">
        <v>1</v>
      </c>
      <c r="E510" s="154">
        <v>2.66</v>
      </c>
      <c r="F510" s="154">
        <v>1.0000000000000009E-2</v>
      </c>
      <c r="G510" s="154">
        <v>1.0000000000000009E-2</v>
      </c>
    </row>
    <row r="511" spans="1:7" ht="30" x14ac:dyDescent="0.25">
      <c r="A511" s="141" t="s">
        <v>3646</v>
      </c>
      <c r="B511" s="151" t="s">
        <v>3647</v>
      </c>
      <c r="C511" s="153" t="s">
        <v>3453</v>
      </c>
      <c r="D511" s="152">
        <v>3</v>
      </c>
      <c r="E511" s="154">
        <v>5.97</v>
      </c>
      <c r="F511" s="154">
        <v>1.0000000000000009E-2</v>
      </c>
      <c r="G511" s="154">
        <v>3.0000000000000027E-2</v>
      </c>
    </row>
    <row r="512" spans="1:7" ht="45" x14ac:dyDescent="0.25">
      <c r="A512" s="141" t="s">
        <v>3646</v>
      </c>
      <c r="B512" s="151" t="s">
        <v>3647</v>
      </c>
      <c r="C512" s="153" t="s">
        <v>3454</v>
      </c>
      <c r="D512" s="152">
        <v>5</v>
      </c>
      <c r="E512" s="154">
        <v>17.700000000000003</v>
      </c>
      <c r="F512" s="154">
        <v>1.9999999999999962E-2</v>
      </c>
      <c r="G512" s="154">
        <v>9.9999999999999811E-2</v>
      </c>
    </row>
    <row r="513" spans="1:7" ht="30" x14ac:dyDescent="0.25">
      <c r="A513" s="141" t="s">
        <v>3646</v>
      </c>
      <c r="B513" s="151" t="s">
        <v>3647</v>
      </c>
      <c r="C513" s="153" t="s">
        <v>3455</v>
      </c>
      <c r="D513" s="152">
        <v>27</v>
      </c>
      <c r="E513" s="154">
        <v>349.11</v>
      </c>
      <c r="F513" s="154">
        <v>3.0000000000000027E-2</v>
      </c>
      <c r="G513" s="154">
        <v>0.81000000000000072</v>
      </c>
    </row>
    <row r="514" spans="1:7" ht="90" x14ac:dyDescent="0.25">
      <c r="A514" s="141" t="s">
        <v>3646</v>
      </c>
      <c r="B514" s="151" t="s">
        <v>3647</v>
      </c>
      <c r="C514" s="153" t="s">
        <v>3456</v>
      </c>
      <c r="D514" s="152">
        <v>49</v>
      </c>
      <c r="E514" s="154">
        <v>1580.25</v>
      </c>
      <c r="F514" s="154">
        <v>2.0000000000000018E-2</v>
      </c>
      <c r="G514" s="154">
        <v>0.98000000000000087</v>
      </c>
    </row>
    <row r="515" spans="1:7" ht="75" x14ac:dyDescent="0.25">
      <c r="A515" s="141" t="s">
        <v>3646</v>
      </c>
      <c r="B515" s="151" t="s">
        <v>3647</v>
      </c>
      <c r="C515" s="153" t="s">
        <v>3457</v>
      </c>
      <c r="D515" s="152">
        <v>101</v>
      </c>
      <c r="E515" s="154">
        <v>2734.07</v>
      </c>
      <c r="F515" s="154">
        <v>3.0000000000000027E-2</v>
      </c>
      <c r="G515" s="154">
        <v>3.0300000000000029</v>
      </c>
    </row>
    <row r="516" spans="1:7" ht="30" x14ac:dyDescent="0.25">
      <c r="A516" s="141" t="s">
        <v>3646</v>
      </c>
      <c r="B516" s="151" t="s">
        <v>3647</v>
      </c>
      <c r="C516" s="153" t="s">
        <v>3585</v>
      </c>
      <c r="D516" s="152">
        <v>13</v>
      </c>
      <c r="E516" s="154">
        <v>135.33000000000001</v>
      </c>
      <c r="F516" s="154">
        <v>2.0000000000000018E-2</v>
      </c>
      <c r="G516" s="154">
        <v>0.26000000000000023</v>
      </c>
    </row>
    <row r="517" spans="1:7" ht="45" x14ac:dyDescent="0.25">
      <c r="A517" s="141" t="s">
        <v>3646</v>
      </c>
      <c r="B517" s="151" t="s">
        <v>3647</v>
      </c>
      <c r="C517" s="153" t="s">
        <v>3471</v>
      </c>
      <c r="D517" s="152">
        <v>1</v>
      </c>
      <c r="E517" s="154">
        <v>2.66</v>
      </c>
      <c r="F517" s="154">
        <v>1.0000000000000009E-2</v>
      </c>
      <c r="G517" s="154">
        <v>1.0000000000000009E-2</v>
      </c>
    </row>
    <row r="518" spans="1:7" ht="30" x14ac:dyDescent="0.25">
      <c r="A518" s="141" t="s">
        <v>3646</v>
      </c>
      <c r="B518" s="151" t="s">
        <v>3647</v>
      </c>
      <c r="C518" s="153" t="s">
        <v>3453</v>
      </c>
      <c r="D518" s="152">
        <v>28</v>
      </c>
      <c r="E518" s="154">
        <v>55.72</v>
      </c>
      <c r="F518" s="154">
        <v>1.0000000000000009E-2</v>
      </c>
      <c r="G518" s="154">
        <v>0.28000000000000025</v>
      </c>
    </row>
    <row r="519" spans="1:7" ht="45" x14ac:dyDescent="0.25">
      <c r="A519" s="141" t="s">
        <v>3646</v>
      </c>
      <c r="B519" s="151" t="s">
        <v>3647</v>
      </c>
      <c r="C519" s="153" t="s">
        <v>3454</v>
      </c>
      <c r="D519" s="152">
        <v>29</v>
      </c>
      <c r="E519" s="154">
        <v>102.66</v>
      </c>
      <c r="F519" s="154">
        <v>1.9999999999999962E-2</v>
      </c>
      <c r="G519" s="154">
        <v>0.57999999999999896</v>
      </c>
    </row>
    <row r="520" spans="1:7" ht="30" x14ac:dyDescent="0.25">
      <c r="A520" s="141" t="s">
        <v>3646</v>
      </c>
      <c r="B520" s="151" t="s">
        <v>3647</v>
      </c>
      <c r="C520" s="153" t="s">
        <v>3583</v>
      </c>
      <c r="D520" s="152">
        <v>2</v>
      </c>
      <c r="E520" s="154">
        <v>5.32</v>
      </c>
      <c r="F520" s="154">
        <v>1.0000000000000009E-2</v>
      </c>
      <c r="G520" s="154">
        <v>2.0000000000000018E-2</v>
      </c>
    </row>
    <row r="521" spans="1:7" ht="30" x14ac:dyDescent="0.25">
      <c r="A521" s="141" t="s">
        <v>3646</v>
      </c>
      <c r="B521" s="151" t="s">
        <v>3647</v>
      </c>
      <c r="C521" s="153" t="s">
        <v>3521</v>
      </c>
      <c r="D521" s="152">
        <v>1</v>
      </c>
      <c r="E521" s="154">
        <v>9.34</v>
      </c>
      <c r="F521" s="154">
        <v>6.999999999999984E-2</v>
      </c>
      <c r="G521" s="154">
        <v>6.999999999999984E-2</v>
      </c>
    </row>
    <row r="522" spans="1:7" x14ac:dyDescent="0.25">
      <c r="A522" s="141" t="s">
        <v>3646</v>
      </c>
      <c r="B522" s="151" t="s">
        <v>3647</v>
      </c>
      <c r="C522" s="153" t="s">
        <v>3523</v>
      </c>
      <c r="D522" s="152">
        <v>10</v>
      </c>
      <c r="E522" s="154">
        <v>82.300000000000011</v>
      </c>
      <c r="F522" s="154">
        <v>8.0000000000000071E-2</v>
      </c>
      <c r="G522" s="154">
        <v>0.80000000000000071</v>
      </c>
    </row>
    <row r="523" spans="1:7" x14ac:dyDescent="0.25">
      <c r="A523" s="141" t="s">
        <v>3646</v>
      </c>
      <c r="B523" s="151" t="s">
        <v>3647</v>
      </c>
      <c r="C523" s="153" t="s">
        <v>3524</v>
      </c>
      <c r="D523" s="152">
        <v>5</v>
      </c>
      <c r="E523" s="154">
        <v>28.700000000000003</v>
      </c>
      <c r="F523" s="154">
        <v>4.0000000000000036E-2</v>
      </c>
      <c r="G523" s="154">
        <v>0.20000000000000018</v>
      </c>
    </row>
    <row r="524" spans="1:7" ht="30" x14ac:dyDescent="0.25">
      <c r="A524" s="141" t="s">
        <v>3646</v>
      </c>
      <c r="B524" s="151" t="s">
        <v>3647</v>
      </c>
      <c r="C524" s="153" t="s">
        <v>3648</v>
      </c>
      <c r="D524" s="152">
        <v>1</v>
      </c>
      <c r="E524" s="154">
        <v>12.11</v>
      </c>
      <c r="F524" s="154">
        <v>6.0000000000000053E-2</v>
      </c>
      <c r="G524" s="154">
        <v>6.0000000000000053E-2</v>
      </c>
    </row>
    <row r="525" spans="1:7" ht="45" x14ac:dyDescent="0.25">
      <c r="A525" s="141" t="s">
        <v>3649</v>
      </c>
      <c r="B525" s="151" t="s">
        <v>3650</v>
      </c>
      <c r="C525" s="153" t="s">
        <v>3501</v>
      </c>
      <c r="D525" s="152">
        <v>15</v>
      </c>
      <c r="E525" s="154">
        <v>131.69999999999999</v>
      </c>
      <c r="F525" s="154">
        <v>3.9999999999999925E-2</v>
      </c>
      <c r="G525" s="154">
        <v>0.59999999999999887</v>
      </c>
    </row>
    <row r="526" spans="1:7" ht="45" x14ac:dyDescent="0.25">
      <c r="A526" s="141" t="s">
        <v>3649</v>
      </c>
      <c r="B526" s="151" t="s">
        <v>3650</v>
      </c>
      <c r="C526" s="153" t="s">
        <v>3471</v>
      </c>
      <c r="D526" s="152">
        <v>7</v>
      </c>
      <c r="E526" s="154">
        <v>18.62</v>
      </c>
      <c r="F526" s="154">
        <v>1.0000000000000009E-2</v>
      </c>
      <c r="G526" s="154">
        <v>7.0000000000000062E-2</v>
      </c>
    </row>
    <row r="527" spans="1:7" ht="30" x14ac:dyDescent="0.25">
      <c r="A527" s="141" t="s">
        <v>3649</v>
      </c>
      <c r="B527" s="151" t="s">
        <v>3650</v>
      </c>
      <c r="C527" s="153" t="s">
        <v>3583</v>
      </c>
      <c r="D527" s="152">
        <v>8</v>
      </c>
      <c r="E527" s="154">
        <v>21.28</v>
      </c>
      <c r="F527" s="154">
        <v>1.0000000000000009E-2</v>
      </c>
      <c r="G527" s="154">
        <v>8.0000000000000071E-2</v>
      </c>
    </row>
    <row r="528" spans="1:7" ht="90" x14ac:dyDescent="0.25">
      <c r="A528" s="141" t="s">
        <v>3649</v>
      </c>
      <c r="B528" s="151" t="s">
        <v>3650</v>
      </c>
      <c r="C528" s="153" t="s">
        <v>3452</v>
      </c>
      <c r="D528" s="152">
        <v>23</v>
      </c>
      <c r="E528" s="154">
        <v>600.76</v>
      </c>
      <c r="F528" s="154">
        <v>3.0000000000000027E-2</v>
      </c>
      <c r="G528" s="154">
        <v>0.69000000000000061</v>
      </c>
    </row>
    <row r="529" spans="1:7" ht="30" x14ac:dyDescent="0.25">
      <c r="A529" s="141" t="s">
        <v>3649</v>
      </c>
      <c r="B529" s="151" t="s">
        <v>3650</v>
      </c>
      <c r="C529" s="153" t="s">
        <v>3453</v>
      </c>
      <c r="D529" s="152">
        <v>16</v>
      </c>
      <c r="E529" s="154">
        <v>31.839999999999996</v>
      </c>
      <c r="F529" s="154">
        <v>1.0000000000000009E-2</v>
      </c>
      <c r="G529" s="154">
        <v>0.16000000000000014</v>
      </c>
    </row>
    <row r="530" spans="1:7" ht="45" x14ac:dyDescent="0.25">
      <c r="A530" s="141" t="s">
        <v>3649</v>
      </c>
      <c r="B530" s="151" t="s">
        <v>3650</v>
      </c>
      <c r="C530" s="153" t="s">
        <v>3454</v>
      </c>
      <c r="D530" s="152">
        <v>1</v>
      </c>
      <c r="E530" s="154">
        <v>3.54</v>
      </c>
      <c r="F530" s="154">
        <v>1.9999999999999962E-2</v>
      </c>
      <c r="G530" s="154">
        <v>1.9999999999999962E-2</v>
      </c>
    </row>
    <row r="531" spans="1:7" ht="30" x14ac:dyDescent="0.25">
      <c r="A531" s="141" t="s">
        <v>3649</v>
      </c>
      <c r="B531" s="151" t="s">
        <v>3650</v>
      </c>
      <c r="C531" s="153" t="s">
        <v>3523</v>
      </c>
      <c r="D531" s="152">
        <v>2</v>
      </c>
      <c r="E531" s="154">
        <v>16.46</v>
      </c>
      <c r="F531" s="154">
        <v>8.0000000000000071E-2</v>
      </c>
      <c r="G531" s="154">
        <v>0.16000000000000014</v>
      </c>
    </row>
    <row r="532" spans="1:7" ht="30" x14ac:dyDescent="0.25">
      <c r="A532" s="141" t="s">
        <v>3649</v>
      </c>
      <c r="B532" s="151" t="s">
        <v>3650</v>
      </c>
      <c r="C532" s="153" t="s">
        <v>3524</v>
      </c>
      <c r="D532" s="152">
        <v>2</v>
      </c>
      <c r="E532" s="154">
        <v>11.48</v>
      </c>
      <c r="F532" s="154">
        <v>4.0000000000000036E-2</v>
      </c>
      <c r="G532" s="154">
        <v>8.0000000000000071E-2</v>
      </c>
    </row>
    <row r="533" spans="1:7" ht="30" x14ac:dyDescent="0.25">
      <c r="A533" s="141" t="s">
        <v>3649</v>
      </c>
      <c r="B533" s="151" t="s">
        <v>3650</v>
      </c>
      <c r="C533" s="153" t="s">
        <v>3651</v>
      </c>
      <c r="D533" s="152">
        <v>1</v>
      </c>
      <c r="E533" s="154">
        <v>28.43</v>
      </c>
      <c r="F533" s="154">
        <v>0.20999999999999996</v>
      </c>
      <c r="G533" s="154">
        <v>0.20999999999999996</v>
      </c>
    </row>
    <row r="534" spans="1:7" ht="105" x14ac:dyDescent="0.25">
      <c r="A534" s="141" t="s">
        <v>2517</v>
      </c>
      <c r="B534" s="151" t="s">
        <v>2518</v>
      </c>
      <c r="C534" s="153" t="s">
        <v>3476</v>
      </c>
      <c r="D534" s="152">
        <v>119</v>
      </c>
      <c r="E534" s="154">
        <v>3165.4000000000005</v>
      </c>
      <c r="F534" s="154">
        <v>0.22000000000000064</v>
      </c>
      <c r="G534" s="154">
        <v>26.180000000000078</v>
      </c>
    </row>
    <row r="535" spans="1:7" ht="60" x14ac:dyDescent="0.25">
      <c r="A535" s="141" t="s">
        <v>3652</v>
      </c>
      <c r="B535" s="151" t="s">
        <v>3653</v>
      </c>
      <c r="C535" s="153" t="s">
        <v>3479</v>
      </c>
      <c r="D535" s="152">
        <v>104</v>
      </c>
      <c r="E535" s="154">
        <v>837.2</v>
      </c>
      <c r="F535" s="154">
        <v>3.0000000000000027E-2</v>
      </c>
      <c r="G535" s="154">
        <v>3.1200000000000028</v>
      </c>
    </row>
    <row r="536" spans="1:7" ht="30" x14ac:dyDescent="0.25">
      <c r="A536" s="141" t="s">
        <v>3652</v>
      </c>
      <c r="B536" s="151" t="s">
        <v>3653</v>
      </c>
      <c r="C536" s="153" t="s">
        <v>3654</v>
      </c>
      <c r="D536" s="152">
        <v>56</v>
      </c>
      <c r="E536" s="154">
        <v>382.48</v>
      </c>
      <c r="F536" s="154">
        <v>6.0000000000000053E-2</v>
      </c>
      <c r="G536" s="154">
        <v>3.360000000000003</v>
      </c>
    </row>
    <row r="537" spans="1:7" ht="30" x14ac:dyDescent="0.25">
      <c r="A537" s="141" t="s">
        <v>3652</v>
      </c>
      <c r="B537" s="151" t="s">
        <v>3653</v>
      </c>
      <c r="C537" s="153" t="s">
        <v>3560</v>
      </c>
      <c r="D537" s="152">
        <v>4</v>
      </c>
      <c r="E537" s="154">
        <v>43.88</v>
      </c>
      <c r="F537" s="154">
        <v>1.0000000000000009E-2</v>
      </c>
      <c r="G537" s="154">
        <v>4.0000000000000036E-2</v>
      </c>
    </row>
    <row r="538" spans="1:7" ht="30" x14ac:dyDescent="0.25">
      <c r="A538" s="141" t="s">
        <v>3652</v>
      </c>
      <c r="B538" s="151" t="s">
        <v>3653</v>
      </c>
      <c r="C538" s="153" t="s">
        <v>3561</v>
      </c>
      <c r="D538" s="152">
        <v>2</v>
      </c>
      <c r="E538" s="154">
        <v>18.080000000000002</v>
      </c>
      <c r="F538" s="154">
        <v>5.0000000000000044E-2</v>
      </c>
      <c r="G538" s="154">
        <v>0.10000000000000009</v>
      </c>
    </row>
    <row r="539" spans="1:7" ht="30" x14ac:dyDescent="0.25">
      <c r="A539" s="141" t="s">
        <v>3652</v>
      </c>
      <c r="B539" s="151" t="s">
        <v>3653</v>
      </c>
      <c r="C539" s="153" t="s">
        <v>3482</v>
      </c>
      <c r="D539" s="152">
        <v>85</v>
      </c>
      <c r="E539" s="154">
        <v>522.75</v>
      </c>
      <c r="F539" s="154">
        <v>1.0000000000000009E-2</v>
      </c>
      <c r="G539" s="154">
        <v>0.85000000000000075</v>
      </c>
    </row>
    <row r="540" spans="1:7" ht="30" x14ac:dyDescent="0.25">
      <c r="A540" s="141" t="s">
        <v>3652</v>
      </c>
      <c r="B540" s="151" t="s">
        <v>3653</v>
      </c>
      <c r="C540" s="153" t="s">
        <v>3483</v>
      </c>
      <c r="D540" s="152">
        <v>8</v>
      </c>
      <c r="E540" s="154">
        <v>56.400000000000006</v>
      </c>
      <c r="F540" s="154">
        <v>1.9999999999999962E-2</v>
      </c>
      <c r="G540" s="154">
        <v>0.1599999999999997</v>
      </c>
    </row>
    <row r="541" spans="1:7" ht="45" x14ac:dyDescent="0.25">
      <c r="A541" s="141" t="s">
        <v>3652</v>
      </c>
      <c r="B541" s="151" t="s">
        <v>3653</v>
      </c>
      <c r="C541" s="153" t="s">
        <v>3484</v>
      </c>
      <c r="D541" s="152">
        <v>261</v>
      </c>
      <c r="E541" s="154">
        <v>2074.9499999999998</v>
      </c>
      <c r="F541" s="154">
        <v>9.9999999999999534E-3</v>
      </c>
      <c r="G541" s="154">
        <v>2.6099999999999879</v>
      </c>
    </row>
    <row r="542" spans="1:7" ht="30" x14ac:dyDescent="0.25">
      <c r="A542" s="141" t="s">
        <v>3652</v>
      </c>
      <c r="B542" s="151" t="s">
        <v>3653</v>
      </c>
      <c r="C542" s="153" t="s">
        <v>3566</v>
      </c>
      <c r="D542" s="152">
        <v>1</v>
      </c>
      <c r="E542" s="154">
        <v>6.5200000000000005</v>
      </c>
      <c r="F542" s="154">
        <v>1.9999999999999962E-2</v>
      </c>
      <c r="G542" s="154">
        <v>1.9999999999999962E-2</v>
      </c>
    </row>
    <row r="543" spans="1:7" ht="30" x14ac:dyDescent="0.25">
      <c r="A543" s="141" t="s">
        <v>3652</v>
      </c>
      <c r="B543" s="151" t="s">
        <v>3653</v>
      </c>
      <c r="C543" s="153" t="s">
        <v>3487</v>
      </c>
      <c r="D543" s="152">
        <v>167</v>
      </c>
      <c r="E543" s="154">
        <v>1708.4099999999999</v>
      </c>
      <c r="F543" s="154">
        <v>9.000000000000008E-2</v>
      </c>
      <c r="G543" s="154">
        <v>15.030000000000014</v>
      </c>
    </row>
    <row r="544" spans="1:7" ht="60" x14ac:dyDescent="0.25">
      <c r="A544" s="141" t="s">
        <v>3652</v>
      </c>
      <c r="B544" s="151" t="s">
        <v>3653</v>
      </c>
      <c r="C544" s="153" t="s">
        <v>3488</v>
      </c>
      <c r="D544" s="152">
        <v>193</v>
      </c>
      <c r="E544" s="154">
        <v>2671.12</v>
      </c>
      <c r="F544" s="154">
        <v>4.0000000000000036E-2</v>
      </c>
      <c r="G544" s="154">
        <v>7.7200000000000069</v>
      </c>
    </row>
    <row r="545" spans="1:7" ht="90" x14ac:dyDescent="0.25">
      <c r="A545" s="141" t="s">
        <v>3652</v>
      </c>
      <c r="B545" s="151" t="s">
        <v>3653</v>
      </c>
      <c r="C545" s="153" t="s">
        <v>3489</v>
      </c>
      <c r="D545" s="152">
        <v>13</v>
      </c>
      <c r="E545" s="154">
        <v>178.10000000000002</v>
      </c>
      <c r="F545" s="154">
        <v>4.0000000000000036E-2</v>
      </c>
      <c r="G545" s="154">
        <v>0.52000000000000046</v>
      </c>
    </row>
    <row r="546" spans="1:7" ht="45" x14ac:dyDescent="0.25">
      <c r="A546" s="141" t="s">
        <v>3655</v>
      </c>
      <c r="B546" s="151" t="s">
        <v>3656</v>
      </c>
      <c r="C546" s="153" t="s">
        <v>3623</v>
      </c>
      <c r="D546" s="152">
        <v>21</v>
      </c>
      <c r="E546" s="154">
        <v>246.54000000000002</v>
      </c>
      <c r="F546" s="154">
        <v>1.0000000000000009E-2</v>
      </c>
      <c r="G546" s="154">
        <v>0.21000000000000019</v>
      </c>
    </row>
    <row r="547" spans="1:7" ht="45" x14ac:dyDescent="0.25">
      <c r="A547" s="141" t="s">
        <v>3655</v>
      </c>
      <c r="B547" s="151" t="s">
        <v>3656</v>
      </c>
      <c r="C547" s="153" t="s">
        <v>3624</v>
      </c>
      <c r="D547" s="152">
        <v>37</v>
      </c>
      <c r="E547" s="154">
        <v>583.8599999999999</v>
      </c>
      <c r="F547" s="154">
        <v>1.0000000000000009E-2</v>
      </c>
      <c r="G547" s="154">
        <v>0.37000000000000033</v>
      </c>
    </row>
    <row r="548" spans="1:7" ht="60" x14ac:dyDescent="0.25">
      <c r="A548" s="141" t="s">
        <v>3655</v>
      </c>
      <c r="B548" s="151" t="s">
        <v>3656</v>
      </c>
      <c r="C548" s="153" t="s">
        <v>3636</v>
      </c>
      <c r="D548" s="152">
        <v>44</v>
      </c>
      <c r="E548" s="154">
        <v>434.28000000000003</v>
      </c>
      <c r="F548" s="154">
        <v>2.0000000000000018E-2</v>
      </c>
      <c r="G548" s="154">
        <v>0.88000000000000078</v>
      </c>
    </row>
    <row r="549" spans="1:7" ht="75" x14ac:dyDescent="0.25">
      <c r="A549" s="141" t="s">
        <v>3655</v>
      </c>
      <c r="B549" s="151" t="s">
        <v>3656</v>
      </c>
      <c r="C549" s="153" t="s">
        <v>3625</v>
      </c>
      <c r="D549" s="152">
        <v>74</v>
      </c>
      <c r="E549" s="154">
        <v>586.82000000000005</v>
      </c>
      <c r="F549" s="154">
        <v>9.999999999999995E-3</v>
      </c>
      <c r="G549" s="154">
        <v>0.73999999999999966</v>
      </c>
    </row>
    <row r="550" spans="1:7" ht="75" x14ac:dyDescent="0.25">
      <c r="A550" s="141" t="s">
        <v>3655</v>
      </c>
      <c r="B550" s="151" t="s">
        <v>3656</v>
      </c>
      <c r="C550" s="153" t="s">
        <v>3634</v>
      </c>
      <c r="D550" s="152">
        <v>21</v>
      </c>
      <c r="E550" s="154">
        <v>232.26</v>
      </c>
      <c r="F550" s="154">
        <v>9.999999999999995E-3</v>
      </c>
      <c r="G550" s="154">
        <v>0.20999999999999991</v>
      </c>
    </row>
    <row r="551" spans="1:7" ht="60" x14ac:dyDescent="0.25">
      <c r="A551" s="141" t="s">
        <v>3655</v>
      </c>
      <c r="B551" s="151" t="s">
        <v>3656</v>
      </c>
      <c r="C551" s="153" t="s">
        <v>3635</v>
      </c>
      <c r="D551" s="152">
        <v>116</v>
      </c>
      <c r="E551" s="154">
        <v>228.52</v>
      </c>
      <c r="F551" s="154">
        <v>9.999999999999995E-3</v>
      </c>
      <c r="G551" s="154">
        <v>1.1599999999999995</v>
      </c>
    </row>
    <row r="552" spans="1:7" ht="75" x14ac:dyDescent="0.25">
      <c r="A552" s="141" t="s">
        <v>3655</v>
      </c>
      <c r="B552" s="151" t="s">
        <v>3656</v>
      </c>
      <c r="C552" s="153" t="s">
        <v>3626</v>
      </c>
      <c r="D552" s="152">
        <v>82</v>
      </c>
      <c r="E552" s="154">
        <v>1503.06</v>
      </c>
      <c r="F552" s="154">
        <v>1.0000000000000009E-2</v>
      </c>
      <c r="G552" s="154">
        <v>0.82000000000000073</v>
      </c>
    </row>
    <row r="553" spans="1:7" x14ac:dyDescent="0.25">
      <c r="A553" s="141" t="s">
        <v>3655</v>
      </c>
      <c r="B553" s="151" t="s">
        <v>3656</v>
      </c>
      <c r="C553" s="153" t="s">
        <v>3630</v>
      </c>
      <c r="D553" s="152">
        <v>16</v>
      </c>
      <c r="E553" s="154">
        <v>187.84</v>
      </c>
      <c r="F553" s="154">
        <v>1.0000000000000009E-2</v>
      </c>
      <c r="G553" s="154">
        <v>0.16000000000000014</v>
      </c>
    </row>
    <row r="554" spans="1:7" ht="30" x14ac:dyDescent="0.25">
      <c r="A554" s="141" t="s">
        <v>3655</v>
      </c>
      <c r="B554" s="151" t="s">
        <v>3656</v>
      </c>
      <c r="C554" s="153" t="s">
        <v>3657</v>
      </c>
      <c r="D554" s="152">
        <v>2</v>
      </c>
      <c r="E554" s="154">
        <v>23.54</v>
      </c>
      <c r="F554" s="154">
        <v>1.0000000000000009E-2</v>
      </c>
      <c r="G554" s="154">
        <v>2.0000000000000018E-2</v>
      </c>
    </row>
    <row r="555" spans="1:7" ht="45" x14ac:dyDescent="0.25">
      <c r="A555" s="141" t="s">
        <v>3655</v>
      </c>
      <c r="B555" s="151" t="s">
        <v>3656</v>
      </c>
      <c r="C555" s="153" t="s">
        <v>3658</v>
      </c>
      <c r="D555" s="152">
        <v>55</v>
      </c>
      <c r="E555" s="154">
        <v>867.90000000000009</v>
      </c>
      <c r="F555" s="154">
        <v>1.0000000000000009E-2</v>
      </c>
      <c r="G555" s="154">
        <v>0.55000000000000049</v>
      </c>
    </row>
    <row r="556" spans="1:7" ht="30" x14ac:dyDescent="0.25">
      <c r="A556" s="141" t="s">
        <v>3655</v>
      </c>
      <c r="B556" s="151" t="s">
        <v>3656</v>
      </c>
      <c r="C556" s="153" t="s">
        <v>3628</v>
      </c>
      <c r="D556" s="152">
        <v>39</v>
      </c>
      <c r="E556" s="154">
        <v>199.68</v>
      </c>
      <c r="F556" s="154">
        <v>1.0000000000000009E-2</v>
      </c>
      <c r="G556" s="154">
        <v>0.39000000000000035</v>
      </c>
    </row>
    <row r="557" spans="1:7" ht="45" x14ac:dyDescent="0.25">
      <c r="A557" s="141" t="s">
        <v>3655</v>
      </c>
      <c r="B557" s="151" t="s">
        <v>3656</v>
      </c>
      <c r="C557" s="153" t="s">
        <v>3623</v>
      </c>
      <c r="D557" s="152">
        <v>29</v>
      </c>
      <c r="E557" s="154">
        <v>340.46000000000004</v>
      </c>
      <c r="F557" s="154">
        <v>1.0000000000000009E-2</v>
      </c>
      <c r="G557" s="154">
        <v>0.29000000000000026</v>
      </c>
    </row>
    <row r="558" spans="1:7" ht="45" x14ac:dyDescent="0.25">
      <c r="A558" s="141" t="s">
        <v>3655</v>
      </c>
      <c r="B558" s="151" t="s">
        <v>3656</v>
      </c>
      <c r="C558" s="153" t="s">
        <v>3624</v>
      </c>
      <c r="D558" s="152">
        <v>2</v>
      </c>
      <c r="E558" s="154">
        <v>31.560000000000002</v>
      </c>
      <c r="F558" s="154">
        <v>1.0000000000000009E-2</v>
      </c>
      <c r="G558" s="154">
        <v>2.0000000000000018E-2</v>
      </c>
    </row>
    <row r="559" spans="1:7" ht="60" x14ac:dyDescent="0.25">
      <c r="A559" s="141" t="s">
        <v>3655</v>
      </c>
      <c r="B559" s="151" t="s">
        <v>3656</v>
      </c>
      <c r="C559" s="153" t="s">
        <v>3636</v>
      </c>
      <c r="D559" s="152">
        <v>67</v>
      </c>
      <c r="E559" s="154">
        <v>661.29</v>
      </c>
      <c r="F559" s="154">
        <v>2.0000000000000018E-2</v>
      </c>
      <c r="G559" s="154">
        <v>1.3400000000000012</v>
      </c>
    </row>
    <row r="560" spans="1:7" ht="75" x14ac:dyDescent="0.25">
      <c r="A560" s="141" t="s">
        <v>3655</v>
      </c>
      <c r="B560" s="151" t="s">
        <v>3656</v>
      </c>
      <c r="C560" s="153" t="s">
        <v>3626</v>
      </c>
      <c r="D560" s="152">
        <v>89</v>
      </c>
      <c r="E560" s="154">
        <v>1631.3700000000001</v>
      </c>
      <c r="F560" s="154">
        <v>1.0000000000000009E-2</v>
      </c>
      <c r="G560" s="154">
        <v>0.89000000000000079</v>
      </c>
    </row>
    <row r="561" spans="1:7" x14ac:dyDescent="0.25">
      <c r="A561" s="141" t="s">
        <v>3655</v>
      </c>
      <c r="B561" s="151" t="s">
        <v>3656</v>
      </c>
      <c r="C561" s="153" t="s">
        <v>3630</v>
      </c>
      <c r="D561" s="152">
        <v>161</v>
      </c>
      <c r="E561" s="154">
        <v>1890.14</v>
      </c>
      <c r="F561" s="154">
        <v>1.0000000000000009E-2</v>
      </c>
      <c r="G561" s="154">
        <v>1.6100000000000014</v>
      </c>
    </row>
    <row r="562" spans="1:7" ht="30" x14ac:dyDescent="0.25">
      <c r="A562" s="141" t="s">
        <v>3655</v>
      </c>
      <c r="B562" s="151" t="s">
        <v>3656</v>
      </c>
      <c r="C562" s="153" t="s">
        <v>3659</v>
      </c>
      <c r="D562" s="152">
        <v>1</v>
      </c>
      <c r="E562" s="154">
        <v>53.67</v>
      </c>
      <c r="F562" s="154">
        <v>1.5700000000000003</v>
      </c>
      <c r="G562" s="154">
        <v>1.5700000000000003</v>
      </c>
    </row>
    <row r="563" spans="1:7" ht="30" x14ac:dyDescent="0.25">
      <c r="A563" s="141" t="s">
        <v>3655</v>
      </c>
      <c r="B563" s="151" t="s">
        <v>3656</v>
      </c>
      <c r="C563" s="153" t="s">
        <v>3657</v>
      </c>
      <c r="D563" s="152">
        <v>7</v>
      </c>
      <c r="E563" s="154">
        <v>82.39</v>
      </c>
      <c r="F563" s="154">
        <v>1.0000000000000009E-2</v>
      </c>
      <c r="G563" s="154">
        <v>7.0000000000000062E-2</v>
      </c>
    </row>
    <row r="564" spans="1:7" ht="45" x14ac:dyDescent="0.25">
      <c r="A564" s="141" t="s">
        <v>3655</v>
      </c>
      <c r="B564" s="151" t="s">
        <v>3656</v>
      </c>
      <c r="C564" s="153" t="s">
        <v>3658</v>
      </c>
      <c r="D564" s="152">
        <v>151</v>
      </c>
      <c r="E564" s="154">
        <v>2382.7800000000002</v>
      </c>
      <c r="F564" s="154">
        <v>1.0000000000000009E-2</v>
      </c>
      <c r="G564" s="154">
        <v>1.5100000000000013</v>
      </c>
    </row>
    <row r="565" spans="1:7" ht="30" x14ac:dyDescent="0.25">
      <c r="A565" s="141" t="s">
        <v>3660</v>
      </c>
      <c r="B565" s="151" t="s">
        <v>3661</v>
      </c>
      <c r="C565" s="153" t="s">
        <v>3585</v>
      </c>
      <c r="D565" s="152">
        <v>251</v>
      </c>
      <c r="E565" s="154">
        <v>2612.91</v>
      </c>
      <c r="F565" s="154">
        <v>2.0000000000000018E-2</v>
      </c>
      <c r="G565" s="154">
        <v>5.0200000000000049</v>
      </c>
    </row>
    <row r="566" spans="1:7" x14ac:dyDescent="0.25">
      <c r="A566" s="141" t="s">
        <v>3660</v>
      </c>
      <c r="B566" s="151" t="s">
        <v>3661</v>
      </c>
      <c r="C566" s="153" t="s">
        <v>3524</v>
      </c>
      <c r="D566" s="152">
        <v>1</v>
      </c>
      <c r="E566" s="154">
        <v>5.74</v>
      </c>
      <c r="F566" s="154">
        <v>4.0000000000000036E-2</v>
      </c>
      <c r="G566" s="154">
        <v>4.0000000000000036E-2</v>
      </c>
    </row>
    <row r="567" spans="1:7" ht="45" x14ac:dyDescent="0.25">
      <c r="A567" s="141" t="s">
        <v>3660</v>
      </c>
      <c r="B567" s="151" t="s">
        <v>3661</v>
      </c>
      <c r="C567" s="153" t="s">
        <v>3501</v>
      </c>
      <c r="D567" s="152">
        <v>252</v>
      </c>
      <c r="E567" s="154">
        <v>2212.56</v>
      </c>
      <c r="F567" s="154">
        <v>3.9999999999999925E-2</v>
      </c>
      <c r="G567" s="154">
        <v>10.079999999999981</v>
      </c>
    </row>
    <row r="568" spans="1:7" ht="45" x14ac:dyDescent="0.25">
      <c r="A568" s="141" t="s">
        <v>3660</v>
      </c>
      <c r="B568" s="151" t="s">
        <v>3661</v>
      </c>
      <c r="C568" s="153" t="s">
        <v>3471</v>
      </c>
      <c r="D568" s="152">
        <v>3</v>
      </c>
      <c r="E568" s="154">
        <v>7.98</v>
      </c>
      <c r="F568" s="154">
        <v>1.0000000000000009E-2</v>
      </c>
      <c r="G568" s="154">
        <v>3.0000000000000027E-2</v>
      </c>
    </row>
    <row r="569" spans="1:7" ht="30" x14ac:dyDescent="0.25">
      <c r="A569" s="141" t="s">
        <v>3660</v>
      </c>
      <c r="B569" s="151" t="s">
        <v>3661</v>
      </c>
      <c r="C569" s="153" t="s">
        <v>3583</v>
      </c>
      <c r="D569" s="152">
        <v>250</v>
      </c>
      <c r="E569" s="154">
        <v>665</v>
      </c>
      <c r="F569" s="154">
        <v>1.0000000000000009E-2</v>
      </c>
      <c r="G569" s="154">
        <v>2.5000000000000022</v>
      </c>
    </row>
    <row r="570" spans="1:7" ht="90" x14ac:dyDescent="0.25">
      <c r="A570" s="141" t="s">
        <v>3660</v>
      </c>
      <c r="B570" s="151" t="s">
        <v>3661</v>
      </c>
      <c r="C570" s="153" t="s">
        <v>3452</v>
      </c>
      <c r="D570" s="152">
        <v>395</v>
      </c>
      <c r="E570" s="154">
        <v>10317.4</v>
      </c>
      <c r="F570" s="154">
        <v>3.0000000000000027E-2</v>
      </c>
      <c r="G570" s="154">
        <v>11.85000000000001</v>
      </c>
    </row>
    <row r="571" spans="1:7" ht="45" x14ac:dyDescent="0.25">
      <c r="A571" s="141" t="s">
        <v>3660</v>
      </c>
      <c r="B571" s="151" t="s">
        <v>3661</v>
      </c>
      <c r="C571" s="153" t="s">
        <v>3471</v>
      </c>
      <c r="D571" s="152">
        <v>1</v>
      </c>
      <c r="E571" s="154">
        <v>2.66</v>
      </c>
      <c r="F571" s="154">
        <v>1.0000000000000009E-2</v>
      </c>
      <c r="G571" s="154">
        <v>1.0000000000000009E-2</v>
      </c>
    </row>
    <row r="572" spans="1:7" ht="30" x14ac:dyDescent="0.25">
      <c r="A572" s="141" t="s">
        <v>3660</v>
      </c>
      <c r="B572" s="151" t="s">
        <v>3661</v>
      </c>
      <c r="C572" s="153" t="s">
        <v>3453</v>
      </c>
      <c r="D572" s="152">
        <v>18</v>
      </c>
      <c r="E572" s="154">
        <v>35.82</v>
      </c>
      <c r="F572" s="154">
        <v>1.0000000000000009E-2</v>
      </c>
      <c r="G572" s="154">
        <v>0.18000000000000016</v>
      </c>
    </row>
    <row r="573" spans="1:7" ht="45" x14ac:dyDescent="0.25">
      <c r="A573" s="141" t="s">
        <v>3660</v>
      </c>
      <c r="B573" s="151" t="s">
        <v>3661</v>
      </c>
      <c r="C573" s="153" t="s">
        <v>3454</v>
      </c>
      <c r="D573" s="152">
        <v>57</v>
      </c>
      <c r="E573" s="154">
        <v>201.78</v>
      </c>
      <c r="F573" s="154">
        <v>1.9999999999999962E-2</v>
      </c>
      <c r="G573" s="154">
        <v>1.1399999999999979</v>
      </c>
    </row>
    <row r="574" spans="1:7" ht="30" x14ac:dyDescent="0.25">
      <c r="A574" s="141" t="s">
        <v>3660</v>
      </c>
      <c r="B574" s="151" t="s">
        <v>3661</v>
      </c>
      <c r="C574" s="153" t="s">
        <v>3583</v>
      </c>
      <c r="D574" s="152">
        <v>4</v>
      </c>
      <c r="E574" s="154">
        <v>10.64</v>
      </c>
      <c r="F574" s="154">
        <v>1.0000000000000009E-2</v>
      </c>
      <c r="G574" s="154">
        <v>4.0000000000000036E-2</v>
      </c>
    </row>
    <row r="575" spans="1:7" ht="30" x14ac:dyDescent="0.25">
      <c r="A575" s="141" t="s">
        <v>3660</v>
      </c>
      <c r="B575" s="151" t="s">
        <v>3661</v>
      </c>
      <c r="C575" s="153" t="s">
        <v>3455</v>
      </c>
      <c r="D575" s="152">
        <v>170</v>
      </c>
      <c r="E575" s="154">
        <v>2198.1</v>
      </c>
      <c r="F575" s="154">
        <v>3.0000000000000027E-2</v>
      </c>
      <c r="G575" s="154">
        <v>5.100000000000005</v>
      </c>
    </row>
    <row r="576" spans="1:7" ht="30" x14ac:dyDescent="0.25">
      <c r="A576" s="141" t="s">
        <v>3660</v>
      </c>
      <c r="B576" s="151" t="s">
        <v>3661</v>
      </c>
      <c r="C576" s="153" t="s">
        <v>3662</v>
      </c>
      <c r="D576" s="152">
        <v>36</v>
      </c>
      <c r="E576" s="154">
        <v>313.2</v>
      </c>
      <c r="F576" s="154">
        <v>4.9999999999999933E-2</v>
      </c>
      <c r="G576" s="154">
        <v>1.7999999999999976</v>
      </c>
    </row>
    <row r="577" spans="1:7" ht="90" x14ac:dyDescent="0.25">
      <c r="A577" s="141" t="s">
        <v>3660</v>
      </c>
      <c r="B577" s="151" t="s">
        <v>3661</v>
      </c>
      <c r="C577" s="153" t="s">
        <v>3456</v>
      </c>
      <c r="D577" s="152">
        <v>38</v>
      </c>
      <c r="E577" s="154">
        <v>1225.5</v>
      </c>
      <c r="F577" s="154">
        <v>2.0000000000000018E-2</v>
      </c>
      <c r="G577" s="154">
        <v>0.76000000000000068</v>
      </c>
    </row>
    <row r="578" spans="1:7" ht="75" x14ac:dyDescent="0.25">
      <c r="A578" s="141" t="s">
        <v>3660</v>
      </c>
      <c r="B578" s="151" t="s">
        <v>3661</v>
      </c>
      <c r="C578" s="153" t="s">
        <v>3457</v>
      </c>
      <c r="D578" s="152">
        <v>132</v>
      </c>
      <c r="E578" s="154">
        <v>3573.2400000000007</v>
      </c>
      <c r="F578" s="154">
        <v>3.0000000000000027E-2</v>
      </c>
      <c r="G578" s="154">
        <v>3.9600000000000035</v>
      </c>
    </row>
    <row r="579" spans="1:7" ht="45" x14ac:dyDescent="0.25">
      <c r="A579" s="141" t="s">
        <v>3660</v>
      </c>
      <c r="B579" s="151" t="s">
        <v>3661</v>
      </c>
      <c r="C579" s="153" t="s">
        <v>3471</v>
      </c>
      <c r="D579" s="152">
        <v>6</v>
      </c>
      <c r="E579" s="154">
        <v>15.96</v>
      </c>
      <c r="F579" s="154">
        <v>1.0000000000000009E-2</v>
      </c>
      <c r="G579" s="154">
        <v>6.0000000000000053E-2</v>
      </c>
    </row>
    <row r="580" spans="1:7" ht="30" x14ac:dyDescent="0.25">
      <c r="A580" s="141" t="s">
        <v>3660</v>
      </c>
      <c r="B580" s="151" t="s">
        <v>3661</v>
      </c>
      <c r="C580" s="153" t="s">
        <v>3453</v>
      </c>
      <c r="D580" s="152">
        <v>120</v>
      </c>
      <c r="E580" s="154">
        <v>238.8</v>
      </c>
      <c r="F580" s="154">
        <v>1.0000000000000009E-2</v>
      </c>
      <c r="G580" s="154">
        <v>1.2000000000000011</v>
      </c>
    </row>
    <row r="581" spans="1:7" ht="45" x14ac:dyDescent="0.25">
      <c r="A581" s="141" t="s">
        <v>3660</v>
      </c>
      <c r="B581" s="151" t="s">
        <v>3661</v>
      </c>
      <c r="C581" s="153" t="s">
        <v>3454</v>
      </c>
      <c r="D581" s="152">
        <v>27</v>
      </c>
      <c r="E581" s="154">
        <v>95.58</v>
      </c>
      <c r="F581" s="154">
        <v>1.9999999999999962E-2</v>
      </c>
      <c r="G581" s="154">
        <v>0.53999999999999893</v>
      </c>
    </row>
    <row r="582" spans="1:7" ht="30" x14ac:dyDescent="0.25">
      <c r="A582" s="141" t="s">
        <v>3660</v>
      </c>
      <c r="B582" s="151" t="s">
        <v>3661</v>
      </c>
      <c r="C582" s="153" t="s">
        <v>3583</v>
      </c>
      <c r="D582" s="152">
        <v>12</v>
      </c>
      <c r="E582" s="154">
        <v>31.92</v>
      </c>
      <c r="F582" s="154">
        <v>1.0000000000000009E-2</v>
      </c>
      <c r="G582" s="154">
        <v>0.12000000000000011</v>
      </c>
    </row>
    <row r="583" spans="1:7" x14ac:dyDescent="0.25">
      <c r="A583" s="141" t="s">
        <v>3660</v>
      </c>
      <c r="B583" s="151" t="s">
        <v>3661</v>
      </c>
      <c r="C583" s="153" t="s">
        <v>3663</v>
      </c>
      <c r="D583" s="152">
        <v>13</v>
      </c>
      <c r="E583" s="154">
        <v>290.81</v>
      </c>
      <c r="F583" s="154">
        <v>0.72999999999999865</v>
      </c>
      <c r="G583" s="154">
        <v>9.4899999999999824</v>
      </c>
    </row>
    <row r="584" spans="1:7" ht="30" x14ac:dyDescent="0.25">
      <c r="A584" s="141" t="s">
        <v>3660</v>
      </c>
      <c r="B584" s="151" t="s">
        <v>3661</v>
      </c>
      <c r="C584" s="153" t="s">
        <v>3521</v>
      </c>
      <c r="D584" s="152">
        <v>10</v>
      </c>
      <c r="E584" s="154">
        <v>93.4</v>
      </c>
      <c r="F584" s="154">
        <v>6.999999999999984E-2</v>
      </c>
      <c r="G584" s="154">
        <v>0.6999999999999984</v>
      </c>
    </row>
    <row r="585" spans="1:7" x14ac:dyDescent="0.25">
      <c r="A585" s="141" t="s">
        <v>3660</v>
      </c>
      <c r="B585" s="151" t="s">
        <v>3661</v>
      </c>
      <c r="C585" s="153" t="s">
        <v>3523</v>
      </c>
      <c r="D585" s="152">
        <v>37</v>
      </c>
      <c r="E585" s="154">
        <v>304.51</v>
      </c>
      <c r="F585" s="154">
        <v>8.0000000000000071E-2</v>
      </c>
      <c r="G585" s="154">
        <v>2.9600000000000026</v>
      </c>
    </row>
    <row r="586" spans="1:7" x14ac:dyDescent="0.25">
      <c r="A586" s="141" t="s">
        <v>3660</v>
      </c>
      <c r="B586" s="151" t="s">
        <v>3661</v>
      </c>
      <c r="C586" s="153" t="s">
        <v>3524</v>
      </c>
      <c r="D586" s="152">
        <v>22</v>
      </c>
      <c r="E586" s="154">
        <v>126.28</v>
      </c>
      <c r="F586" s="154">
        <v>4.0000000000000036E-2</v>
      </c>
      <c r="G586" s="154">
        <v>0.88000000000000078</v>
      </c>
    </row>
    <row r="587" spans="1:7" x14ac:dyDescent="0.25">
      <c r="A587" s="141" t="s">
        <v>3660</v>
      </c>
      <c r="B587" s="151" t="s">
        <v>3661</v>
      </c>
      <c r="C587" s="153" t="s">
        <v>3651</v>
      </c>
      <c r="D587" s="152">
        <v>1</v>
      </c>
      <c r="E587" s="154">
        <v>28.43</v>
      </c>
      <c r="F587" s="154">
        <v>0.20999999999999996</v>
      </c>
      <c r="G587" s="154">
        <v>0.20999999999999996</v>
      </c>
    </row>
    <row r="588" spans="1:7" ht="30" x14ac:dyDescent="0.25">
      <c r="A588" s="141" t="s">
        <v>3660</v>
      </c>
      <c r="B588" s="151" t="s">
        <v>3661</v>
      </c>
      <c r="C588" s="153" t="s">
        <v>3508</v>
      </c>
      <c r="D588" s="152">
        <v>9</v>
      </c>
      <c r="E588" s="154">
        <v>48.33</v>
      </c>
      <c r="F588" s="154">
        <v>2.0000000000000018E-2</v>
      </c>
      <c r="G588" s="154">
        <v>0.18000000000000016</v>
      </c>
    </row>
    <row r="589" spans="1:7" ht="30" x14ac:dyDescent="0.25">
      <c r="A589" s="141" t="s">
        <v>3664</v>
      </c>
      <c r="B589" s="151" t="s">
        <v>3665</v>
      </c>
      <c r="C589" s="153" t="s">
        <v>3496</v>
      </c>
      <c r="D589" s="152">
        <v>520</v>
      </c>
      <c r="E589" s="154">
        <v>3733.6000000000004</v>
      </c>
      <c r="F589" s="154">
        <v>1.0000000000000009E-2</v>
      </c>
      <c r="G589" s="154">
        <v>5.2000000000000046</v>
      </c>
    </row>
    <row r="590" spans="1:7" ht="30" x14ac:dyDescent="0.25">
      <c r="A590" s="141" t="s">
        <v>3664</v>
      </c>
      <c r="B590" s="151" t="s">
        <v>3665</v>
      </c>
      <c r="C590" s="153" t="s">
        <v>3497</v>
      </c>
      <c r="D590" s="152">
        <v>6325</v>
      </c>
      <c r="E590" s="154">
        <v>77671</v>
      </c>
      <c r="F590" s="154">
        <v>1.0000000000000009E-2</v>
      </c>
      <c r="G590" s="154">
        <v>63.250000000000057</v>
      </c>
    </row>
    <row r="591" spans="1:7" ht="30" x14ac:dyDescent="0.25">
      <c r="A591" s="141" t="s">
        <v>3664</v>
      </c>
      <c r="B591" s="151" t="s">
        <v>3665</v>
      </c>
      <c r="C591" s="153" t="s">
        <v>3498</v>
      </c>
      <c r="D591" s="152">
        <v>593</v>
      </c>
      <c r="E591" s="154">
        <v>11954.88</v>
      </c>
      <c r="F591" s="154">
        <v>4.0000000000000036E-2</v>
      </c>
      <c r="G591" s="154">
        <v>23.72000000000002</v>
      </c>
    </row>
    <row r="592" spans="1:7" ht="30" x14ac:dyDescent="0.25">
      <c r="A592" s="141" t="s">
        <v>3664</v>
      </c>
      <c r="B592" s="151" t="s">
        <v>3665</v>
      </c>
      <c r="C592" s="153" t="s">
        <v>3666</v>
      </c>
      <c r="D592" s="152">
        <v>33</v>
      </c>
      <c r="E592" s="154">
        <v>792</v>
      </c>
      <c r="F592" s="154">
        <v>1.1999999999999993</v>
      </c>
      <c r="G592" s="154">
        <v>39.59999999999998</v>
      </c>
    </row>
    <row r="593" spans="1:7" ht="30" x14ac:dyDescent="0.25">
      <c r="A593" s="141" t="s">
        <v>3664</v>
      </c>
      <c r="B593" s="151" t="s">
        <v>3665</v>
      </c>
      <c r="C593" s="153" t="s">
        <v>3667</v>
      </c>
      <c r="D593" s="152">
        <v>170</v>
      </c>
      <c r="E593" s="154">
        <v>5780</v>
      </c>
      <c r="F593" s="154">
        <v>1.7000000000000028</v>
      </c>
      <c r="G593" s="154">
        <v>289.00000000000045</v>
      </c>
    </row>
    <row r="594" spans="1:7" ht="30" x14ac:dyDescent="0.25">
      <c r="A594" s="141" t="s">
        <v>3664</v>
      </c>
      <c r="B594" s="151" t="s">
        <v>3665</v>
      </c>
      <c r="C594" s="153" t="s">
        <v>3668</v>
      </c>
      <c r="D594" s="152">
        <v>102</v>
      </c>
      <c r="E594" s="154">
        <v>4590</v>
      </c>
      <c r="F594" s="154">
        <v>2.25</v>
      </c>
      <c r="G594" s="154">
        <v>229.5</v>
      </c>
    </row>
    <row r="595" spans="1:7" ht="30" x14ac:dyDescent="0.25">
      <c r="A595" s="141" t="s">
        <v>3664</v>
      </c>
      <c r="B595" s="151" t="s">
        <v>3665</v>
      </c>
      <c r="C595" s="153" t="s">
        <v>3669</v>
      </c>
      <c r="D595" s="152">
        <v>21</v>
      </c>
      <c r="E595" s="154">
        <v>762.51</v>
      </c>
      <c r="F595" s="154">
        <v>1.8200000000000003</v>
      </c>
      <c r="G595" s="154">
        <v>38.220000000000006</v>
      </c>
    </row>
    <row r="596" spans="1:7" ht="30" x14ac:dyDescent="0.25">
      <c r="A596" s="141" t="s">
        <v>3664</v>
      </c>
      <c r="B596" s="151" t="s">
        <v>3665</v>
      </c>
      <c r="C596" s="153" t="s">
        <v>3670</v>
      </c>
      <c r="D596" s="152">
        <v>2</v>
      </c>
      <c r="E596" s="154">
        <v>113</v>
      </c>
      <c r="F596" s="154">
        <v>2.8299999999999983</v>
      </c>
      <c r="G596" s="154">
        <v>5.6599999999999966</v>
      </c>
    </row>
    <row r="597" spans="1:7" ht="30" x14ac:dyDescent="0.25">
      <c r="A597" s="141" t="s">
        <v>3664</v>
      </c>
      <c r="B597" s="151" t="s">
        <v>3665</v>
      </c>
      <c r="C597" s="153" t="s">
        <v>3671</v>
      </c>
      <c r="D597" s="152">
        <v>4</v>
      </c>
      <c r="E597" s="154">
        <v>298</v>
      </c>
      <c r="F597" s="154">
        <v>3.730000000000004</v>
      </c>
      <c r="G597" s="154">
        <v>14.920000000000016</v>
      </c>
    </row>
    <row r="598" spans="1:7" ht="60" x14ac:dyDescent="0.25">
      <c r="A598" s="141" t="s">
        <v>3664</v>
      </c>
      <c r="B598" s="151" t="s">
        <v>3665</v>
      </c>
      <c r="C598" s="153" t="s">
        <v>3672</v>
      </c>
      <c r="D598" s="152">
        <v>515</v>
      </c>
      <c r="E598" s="154">
        <v>35323.85</v>
      </c>
      <c r="F598" s="154">
        <v>1.0999999999999979</v>
      </c>
      <c r="G598" s="154">
        <v>566.49999999999886</v>
      </c>
    </row>
    <row r="599" spans="1:7" ht="90" x14ac:dyDescent="0.25">
      <c r="A599" s="141" t="s">
        <v>3664</v>
      </c>
      <c r="B599" s="151" t="s">
        <v>3665</v>
      </c>
      <c r="C599" s="153" t="s">
        <v>3673</v>
      </c>
      <c r="D599" s="152">
        <v>4056</v>
      </c>
      <c r="E599" s="154">
        <v>372300.24</v>
      </c>
      <c r="F599" s="154">
        <v>0.72000000000000064</v>
      </c>
      <c r="G599" s="154">
        <v>2920.3200000000024</v>
      </c>
    </row>
    <row r="600" spans="1:7" ht="60" x14ac:dyDescent="0.25">
      <c r="A600" s="141" t="s">
        <v>3664</v>
      </c>
      <c r="B600" s="151" t="s">
        <v>3665</v>
      </c>
      <c r="C600" s="153" t="s">
        <v>3674</v>
      </c>
      <c r="D600" s="152">
        <v>444</v>
      </c>
      <c r="E600" s="154">
        <v>47290.44</v>
      </c>
      <c r="F600" s="154">
        <v>0.89000000000000057</v>
      </c>
      <c r="G600" s="154">
        <v>395.16000000000025</v>
      </c>
    </row>
    <row r="601" spans="1:7" ht="45" x14ac:dyDescent="0.25">
      <c r="A601" s="141" t="s">
        <v>3664</v>
      </c>
      <c r="B601" s="151" t="s">
        <v>3665</v>
      </c>
      <c r="C601" s="153" t="s">
        <v>3675</v>
      </c>
      <c r="D601" s="152">
        <v>124</v>
      </c>
      <c r="E601" s="154">
        <v>2339.88</v>
      </c>
      <c r="F601" s="154">
        <v>0.75</v>
      </c>
      <c r="G601" s="154">
        <v>93</v>
      </c>
    </row>
    <row r="602" spans="1:7" ht="45" x14ac:dyDescent="0.25">
      <c r="A602" s="141" t="s">
        <v>3664</v>
      </c>
      <c r="B602" s="151" t="s">
        <v>3665</v>
      </c>
      <c r="C602" s="153" t="s">
        <v>3676</v>
      </c>
      <c r="D602" s="152">
        <v>262</v>
      </c>
      <c r="E602" s="154">
        <v>267.24</v>
      </c>
      <c r="F602" s="154">
        <v>5.0000000000000044E-2</v>
      </c>
      <c r="G602" s="154">
        <v>13.100000000000012</v>
      </c>
    </row>
    <row r="603" spans="1:7" ht="30" x14ac:dyDescent="0.25">
      <c r="A603" s="141" t="s">
        <v>3664</v>
      </c>
      <c r="B603" s="151" t="s">
        <v>3665</v>
      </c>
      <c r="C603" s="153" t="s">
        <v>3677</v>
      </c>
      <c r="D603" s="152">
        <v>52</v>
      </c>
      <c r="E603" s="154">
        <v>3529.76</v>
      </c>
      <c r="F603" s="154">
        <v>3.3900000000000006</v>
      </c>
      <c r="G603" s="154">
        <v>176.28000000000003</v>
      </c>
    </row>
    <row r="604" spans="1:7" ht="30" x14ac:dyDescent="0.25">
      <c r="A604" s="141" t="s">
        <v>3664</v>
      </c>
      <c r="B604" s="151" t="s">
        <v>3665</v>
      </c>
      <c r="C604" s="153" t="s">
        <v>3678</v>
      </c>
      <c r="D604" s="152">
        <v>3</v>
      </c>
      <c r="E604" s="154">
        <v>382.38</v>
      </c>
      <c r="F604" s="154">
        <v>6.3700000000000188</v>
      </c>
      <c r="G604" s="154">
        <v>19.110000000000056</v>
      </c>
    </row>
    <row r="605" spans="1:7" ht="30" x14ac:dyDescent="0.25">
      <c r="A605" s="141" t="s">
        <v>3664</v>
      </c>
      <c r="B605" s="151" t="s">
        <v>3665</v>
      </c>
      <c r="C605" s="153" t="s">
        <v>3679</v>
      </c>
      <c r="D605" s="152">
        <v>337</v>
      </c>
      <c r="E605" s="154">
        <v>4984.2299999999996</v>
      </c>
      <c r="F605" s="154">
        <v>0.12999999999999989</v>
      </c>
      <c r="G605" s="154">
        <v>43.809999999999967</v>
      </c>
    </row>
    <row r="606" spans="1:7" x14ac:dyDescent="0.25">
      <c r="A606" s="141" t="s">
        <v>3664</v>
      </c>
      <c r="B606" s="151" t="s">
        <v>3665</v>
      </c>
      <c r="C606" s="153" t="s">
        <v>3680</v>
      </c>
      <c r="D606" s="152">
        <v>296</v>
      </c>
      <c r="E606" s="154">
        <v>8862.24</v>
      </c>
      <c r="F606" s="154">
        <v>0.41999999999999993</v>
      </c>
      <c r="G606" s="154">
        <v>124.31999999999998</v>
      </c>
    </row>
    <row r="607" spans="1:7" ht="30" x14ac:dyDescent="0.25">
      <c r="A607" s="141" t="s">
        <v>3664</v>
      </c>
      <c r="B607" s="151" t="s">
        <v>3665</v>
      </c>
      <c r="C607" s="153" t="s">
        <v>3681</v>
      </c>
      <c r="D607" s="152">
        <v>236</v>
      </c>
      <c r="E607" s="154">
        <v>7615.72</v>
      </c>
      <c r="F607" s="154">
        <v>0.48999999999999844</v>
      </c>
      <c r="G607" s="154">
        <v>115.63999999999963</v>
      </c>
    </row>
    <row r="608" spans="1:7" ht="30" x14ac:dyDescent="0.25">
      <c r="A608" s="141" t="s">
        <v>3664</v>
      </c>
      <c r="B608" s="151" t="s">
        <v>3665</v>
      </c>
      <c r="C608" s="153" t="s">
        <v>3682</v>
      </c>
      <c r="D608" s="152">
        <v>435</v>
      </c>
      <c r="E608" s="154">
        <v>10979.400000000001</v>
      </c>
      <c r="F608" s="154">
        <v>0.13999999999999968</v>
      </c>
      <c r="G608" s="154">
        <v>60.899999999999864</v>
      </c>
    </row>
    <row r="609" spans="1:7" ht="30" x14ac:dyDescent="0.25">
      <c r="A609" s="141" t="s">
        <v>3664</v>
      </c>
      <c r="B609" s="151" t="s">
        <v>3665</v>
      </c>
      <c r="C609" s="153" t="s">
        <v>3683</v>
      </c>
      <c r="D609" s="152">
        <v>99</v>
      </c>
      <c r="E609" s="154">
        <v>3471.93</v>
      </c>
      <c r="F609" s="154">
        <v>0.12000000000000011</v>
      </c>
      <c r="G609" s="154">
        <v>11.88000000000001</v>
      </c>
    </row>
    <row r="610" spans="1:7" ht="30" x14ac:dyDescent="0.25">
      <c r="A610" s="141" t="s">
        <v>3664</v>
      </c>
      <c r="B610" s="151" t="s">
        <v>3665</v>
      </c>
      <c r="C610" s="153" t="s">
        <v>3684</v>
      </c>
      <c r="D610" s="152">
        <v>462</v>
      </c>
      <c r="E610" s="154">
        <v>11526.900000000001</v>
      </c>
      <c r="F610" s="154">
        <v>0.14000000000000012</v>
      </c>
      <c r="G610" s="154">
        <v>64.680000000000064</v>
      </c>
    </row>
    <row r="611" spans="1:7" x14ac:dyDescent="0.25">
      <c r="A611" s="141" t="s">
        <v>3664</v>
      </c>
      <c r="B611" s="151" t="s">
        <v>3665</v>
      </c>
      <c r="C611" s="153" t="s">
        <v>3685</v>
      </c>
      <c r="D611" s="152">
        <v>78</v>
      </c>
      <c r="E611" s="154">
        <v>6349.2000000000007</v>
      </c>
      <c r="F611" s="154">
        <v>1.6600000000000037</v>
      </c>
      <c r="G611" s="154">
        <v>129.4800000000003</v>
      </c>
    </row>
    <row r="612" spans="1:7" ht="30" x14ac:dyDescent="0.25">
      <c r="A612" s="141" t="s">
        <v>3664</v>
      </c>
      <c r="B612" s="151" t="s">
        <v>3665</v>
      </c>
      <c r="C612" s="153" t="s">
        <v>3686</v>
      </c>
      <c r="D612" s="152">
        <v>301</v>
      </c>
      <c r="E612" s="154">
        <v>4337.41</v>
      </c>
      <c r="F612" s="154">
        <v>0.66999999999999993</v>
      </c>
      <c r="G612" s="154">
        <v>201.67</v>
      </c>
    </row>
    <row r="613" spans="1:7" ht="30" x14ac:dyDescent="0.25">
      <c r="A613" s="141" t="s">
        <v>3664</v>
      </c>
      <c r="B613" s="151" t="s">
        <v>3665</v>
      </c>
      <c r="C613" s="153" t="s">
        <v>3687</v>
      </c>
      <c r="D613" s="152">
        <v>143</v>
      </c>
      <c r="E613" s="154">
        <v>5438.2900000000009</v>
      </c>
      <c r="F613" s="154">
        <v>1.8999999999999986</v>
      </c>
      <c r="G613" s="154">
        <v>271.69999999999982</v>
      </c>
    </row>
    <row r="614" spans="1:7" ht="30" x14ac:dyDescent="0.25">
      <c r="A614" s="141" t="s">
        <v>3664</v>
      </c>
      <c r="B614" s="151" t="s">
        <v>3665</v>
      </c>
      <c r="C614" s="153" t="s">
        <v>3688</v>
      </c>
      <c r="D614" s="152">
        <v>61</v>
      </c>
      <c r="E614" s="154">
        <v>2472.33</v>
      </c>
      <c r="F614" s="154">
        <v>2.0300000000000011</v>
      </c>
      <c r="G614" s="154">
        <v>123.83000000000007</v>
      </c>
    </row>
    <row r="615" spans="1:7" ht="30" x14ac:dyDescent="0.25">
      <c r="A615" s="141" t="s">
        <v>3664</v>
      </c>
      <c r="B615" s="151" t="s">
        <v>3665</v>
      </c>
      <c r="C615" s="153" t="s">
        <v>3689</v>
      </c>
      <c r="D615" s="152">
        <v>9</v>
      </c>
      <c r="E615" s="154">
        <v>190.26</v>
      </c>
      <c r="F615" s="154">
        <v>1.0599999999999987</v>
      </c>
      <c r="G615" s="154">
        <v>9.5399999999999885</v>
      </c>
    </row>
    <row r="616" spans="1:7" ht="30" x14ac:dyDescent="0.25">
      <c r="A616" s="141" t="s">
        <v>3664</v>
      </c>
      <c r="B616" s="151" t="s">
        <v>3665</v>
      </c>
      <c r="C616" s="153" t="s">
        <v>3690</v>
      </c>
      <c r="D616" s="152">
        <v>42</v>
      </c>
      <c r="E616" s="154">
        <v>1795.0800000000002</v>
      </c>
      <c r="F616" s="154">
        <v>2.1400000000000006</v>
      </c>
      <c r="G616" s="154">
        <v>89.880000000000024</v>
      </c>
    </row>
    <row r="617" spans="1:7" ht="45" x14ac:dyDescent="0.25">
      <c r="A617" s="141" t="s">
        <v>3664</v>
      </c>
      <c r="B617" s="151" t="s">
        <v>3665</v>
      </c>
      <c r="C617" s="153" t="s">
        <v>3691</v>
      </c>
      <c r="D617" s="152">
        <v>8</v>
      </c>
      <c r="E617" s="154">
        <v>241.04</v>
      </c>
      <c r="F617" s="154">
        <v>0.26999999999999957</v>
      </c>
      <c r="G617" s="154">
        <v>2.1599999999999966</v>
      </c>
    </row>
    <row r="618" spans="1:7" ht="30" x14ac:dyDescent="0.25">
      <c r="A618" s="141" t="s">
        <v>3664</v>
      </c>
      <c r="B618" s="151" t="s">
        <v>3665</v>
      </c>
      <c r="C618" s="153" t="s">
        <v>3692</v>
      </c>
      <c r="D618" s="152">
        <v>152</v>
      </c>
      <c r="E618" s="154">
        <v>6726</v>
      </c>
      <c r="F618" s="154">
        <v>0.60999999999999943</v>
      </c>
      <c r="G618" s="154">
        <v>92.719999999999914</v>
      </c>
    </row>
    <row r="619" spans="1:7" ht="30" x14ac:dyDescent="0.25">
      <c r="A619" s="141" t="s">
        <v>3664</v>
      </c>
      <c r="B619" s="151" t="s">
        <v>3665</v>
      </c>
      <c r="C619" s="153" t="s">
        <v>3693</v>
      </c>
      <c r="D619" s="152">
        <v>522</v>
      </c>
      <c r="E619" s="154">
        <v>27645.120000000003</v>
      </c>
      <c r="F619" s="154">
        <v>0.55999999999999872</v>
      </c>
      <c r="G619" s="154">
        <v>292.31999999999931</v>
      </c>
    </row>
    <row r="620" spans="1:7" ht="30" x14ac:dyDescent="0.25">
      <c r="A620" s="141" t="s">
        <v>3664</v>
      </c>
      <c r="B620" s="151" t="s">
        <v>3665</v>
      </c>
      <c r="C620" s="153" t="s">
        <v>3694</v>
      </c>
      <c r="D620" s="152">
        <v>1</v>
      </c>
      <c r="E620" s="154">
        <v>7.94</v>
      </c>
      <c r="F620" s="154">
        <v>0.39999999999999947</v>
      </c>
      <c r="G620" s="154">
        <v>0.39999999999999947</v>
      </c>
    </row>
    <row r="621" spans="1:7" ht="30" x14ac:dyDescent="0.25">
      <c r="A621" s="141" t="s">
        <v>3664</v>
      </c>
      <c r="B621" s="151" t="s">
        <v>3665</v>
      </c>
      <c r="C621" s="153" t="s">
        <v>3695</v>
      </c>
      <c r="D621" s="152">
        <v>46</v>
      </c>
      <c r="E621" s="154">
        <v>1052.94</v>
      </c>
      <c r="F621" s="154">
        <v>1.1400000000000006</v>
      </c>
      <c r="G621" s="154">
        <v>52.440000000000026</v>
      </c>
    </row>
    <row r="622" spans="1:7" x14ac:dyDescent="0.25">
      <c r="A622" s="141" t="s">
        <v>3664</v>
      </c>
      <c r="B622" s="151" t="s">
        <v>3665</v>
      </c>
      <c r="C622" s="153" t="s">
        <v>3543</v>
      </c>
      <c r="D622" s="152">
        <v>6</v>
      </c>
      <c r="E622" s="154">
        <v>31.200000000000003</v>
      </c>
      <c r="F622" s="154">
        <v>2.9999999999999916E-2</v>
      </c>
      <c r="G622" s="154">
        <v>0.17999999999999949</v>
      </c>
    </row>
    <row r="623" spans="1:7" x14ac:dyDescent="0.25">
      <c r="A623" s="141" t="s">
        <v>3664</v>
      </c>
      <c r="B623" s="151" t="s">
        <v>3665</v>
      </c>
      <c r="C623" s="153" t="s">
        <v>3544</v>
      </c>
      <c r="D623" s="152">
        <v>16</v>
      </c>
      <c r="E623" s="154">
        <v>254.24</v>
      </c>
      <c r="F623" s="154">
        <v>2.0000000000000018E-2</v>
      </c>
      <c r="G623" s="154">
        <v>0.32000000000000028</v>
      </c>
    </row>
    <row r="624" spans="1:7" ht="30" x14ac:dyDescent="0.25">
      <c r="A624" s="141" t="s">
        <v>3664</v>
      </c>
      <c r="B624" s="151" t="s">
        <v>3665</v>
      </c>
      <c r="C624" s="153" t="s">
        <v>3541</v>
      </c>
      <c r="D624" s="152">
        <v>269</v>
      </c>
      <c r="E624" s="154">
        <v>2318.7800000000002</v>
      </c>
      <c r="F624" s="154">
        <v>4.9999999999999822E-2</v>
      </c>
      <c r="G624" s="154">
        <v>13.449999999999953</v>
      </c>
    </row>
    <row r="625" spans="1:7" ht="30" x14ac:dyDescent="0.25">
      <c r="A625" s="141" t="s">
        <v>3664</v>
      </c>
      <c r="B625" s="151" t="s">
        <v>3665</v>
      </c>
      <c r="C625" s="153" t="s">
        <v>3696</v>
      </c>
      <c r="D625" s="152">
        <v>58</v>
      </c>
      <c r="E625" s="154">
        <v>419.92</v>
      </c>
      <c r="F625" s="154">
        <v>4.0000000000000036E-2</v>
      </c>
      <c r="G625" s="154">
        <v>2.3200000000000021</v>
      </c>
    </row>
    <row r="626" spans="1:7" ht="45" x14ac:dyDescent="0.25">
      <c r="A626" s="141" t="s">
        <v>3664</v>
      </c>
      <c r="B626" s="151" t="s">
        <v>3665</v>
      </c>
      <c r="C626" s="153" t="s">
        <v>3542</v>
      </c>
      <c r="D626" s="152">
        <v>98</v>
      </c>
      <c r="E626" s="154">
        <v>1020.18</v>
      </c>
      <c r="F626" s="154">
        <v>2.0000000000000018E-2</v>
      </c>
      <c r="G626" s="154">
        <v>1.9600000000000017</v>
      </c>
    </row>
    <row r="627" spans="1:7" x14ac:dyDescent="0.25">
      <c r="A627" s="141" t="s">
        <v>3664</v>
      </c>
      <c r="B627" s="151" t="s">
        <v>3665</v>
      </c>
      <c r="C627" s="153" t="s">
        <v>3584</v>
      </c>
      <c r="D627" s="152">
        <v>1</v>
      </c>
      <c r="E627" s="154">
        <v>10.41</v>
      </c>
      <c r="F627" s="154">
        <v>2.0000000000000018E-2</v>
      </c>
      <c r="G627" s="154">
        <v>2.0000000000000018E-2</v>
      </c>
    </row>
    <row r="628" spans="1:7" ht="30" x14ac:dyDescent="0.25">
      <c r="A628" s="141" t="s">
        <v>3664</v>
      </c>
      <c r="B628" s="151" t="s">
        <v>3665</v>
      </c>
      <c r="C628" s="153" t="s">
        <v>3585</v>
      </c>
      <c r="D628" s="152">
        <v>55</v>
      </c>
      <c r="E628" s="154">
        <v>572.55000000000007</v>
      </c>
      <c r="F628" s="154">
        <v>2.0000000000000018E-2</v>
      </c>
      <c r="G628" s="154">
        <v>1.100000000000001</v>
      </c>
    </row>
    <row r="629" spans="1:7" ht="30" x14ac:dyDescent="0.25">
      <c r="A629" s="141" t="s">
        <v>3664</v>
      </c>
      <c r="B629" s="151" t="s">
        <v>3665</v>
      </c>
      <c r="C629" s="153" t="s">
        <v>3590</v>
      </c>
      <c r="D629" s="152">
        <v>72</v>
      </c>
      <c r="E629" s="154">
        <v>1046.8800000000001</v>
      </c>
      <c r="F629" s="154">
        <v>6.999999999999984E-2</v>
      </c>
      <c r="G629" s="154">
        <v>5.0399999999999885</v>
      </c>
    </row>
    <row r="630" spans="1:7" ht="45" x14ac:dyDescent="0.25">
      <c r="A630" s="141" t="s">
        <v>3664</v>
      </c>
      <c r="B630" s="151" t="s">
        <v>3665</v>
      </c>
      <c r="C630" s="153" t="s">
        <v>3591</v>
      </c>
      <c r="D630" s="152">
        <v>18</v>
      </c>
      <c r="E630" s="154">
        <v>92.16</v>
      </c>
      <c r="F630" s="154">
        <v>1.0000000000000009E-2</v>
      </c>
      <c r="G630" s="154">
        <v>0.18000000000000016</v>
      </c>
    </row>
    <row r="631" spans="1:7" ht="60" x14ac:dyDescent="0.25">
      <c r="A631" s="141" t="s">
        <v>3664</v>
      </c>
      <c r="B631" s="151" t="s">
        <v>3665</v>
      </c>
      <c r="C631" s="153" t="s">
        <v>3592</v>
      </c>
      <c r="D631" s="152">
        <v>21</v>
      </c>
      <c r="E631" s="154">
        <v>107.52</v>
      </c>
      <c r="F631" s="154">
        <v>1.0000000000000009E-2</v>
      </c>
      <c r="G631" s="154">
        <v>0.21000000000000019</v>
      </c>
    </row>
    <row r="632" spans="1:7" ht="60" x14ac:dyDescent="0.25">
      <c r="A632" s="141" t="s">
        <v>3664</v>
      </c>
      <c r="B632" s="151" t="s">
        <v>3665</v>
      </c>
      <c r="C632" s="153" t="s">
        <v>3593</v>
      </c>
      <c r="D632" s="152">
        <v>3</v>
      </c>
      <c r="E632" s="154">
        <v>15.36</v>
      </c>
      <c r="F632" s="154">
        <v>1.0000000000000009E-2</v>
      </c>
      <c r="G632" s="154">
        <v>3.0000000000000027E-2</v>
      </c>
    </row>
    <row r="633" spans="1:7" ht="75" x14ac:dyDescent="0.25">
      <c r="A633" s="141" t="s">
        <v>3664</v>
      </c>
      <c r="B633" s="151" t="s">
        <v>3665</v>
      </c>
      <c r="C633" s="153" t="s">
        <v>3697</v>
      </c>
      <c r="D633" s="152">
        <v>1</v>
      </c>
      <c r="E633" s="154">
        <v>5.12</v>
      </c>
      <c r="F633" s="154">
        <v>1.0000000000000009E-2</v>
      </c>
      <c r="G633" s="154">
        <v>1.0000000000000009E-2</v>
      </c>
    </row>
    <row r="634" spans="1:7" ht="30" x14ac:dyDescent="0.25">
      <c r="A634" s="141" t="s">
        <v>3664</v>
      </c>
      <c r="B634" s="151" t="s">
        <v>3665</v>
      </c>
      <c r="C634" s="153" t="s">
        <v>3590</v>
      </c>
      <c r="D634" s="152">
        <v>292</v>
      </c>
      <c r="E634" s="154">
        <v>4245.68</v>
      </c>
      <c r="F634" s="154">
        <v>6.999999999999984E-2</v>
      </c>
      <c r="G634" s="154">
        <v>20.439999999999955</v>
      </c>
    </row>
    <row r="635" spans="1:7" ht="45" x14ac:dyDescent="0.25">
      <c r="A635" s="141" t="s">
        <v>3664</v>
      </c>
      <c r="B635" s="151" t="s">
        <v>3665</v>
      </c>
      <c r="C635" s="153" t="s">
        <v>3591</v>
      </c>
      <c r="D635" s="152">
        <v>282</v>
      </c>
      <c r="E635" s="154">
        <v>1443.8400000000001</v>
      </c>
      <c r="F635" s="154">
        <v>1.0000000000000009E-2</v>
      </c>
      <c r="G635" s="154">
        <v>2.8200000000000025</v>
      </c>
    </row>
    <row r="636" spans="1:7" ht="60" x14ac:dyDescent="0.25">
      <c r="A636" s="141" t="s">
        <v>3664</v>
      </c>
      <c r="B636" s="151" t="s">
        <v>3665</v>
      </c>
      <c r="C636" s="153" t="s">
        <v>3592</v>
      </c>
      <c r="D636" s="152">
        <v>269</v>
      </c>
      <c r="E636" s="154">
        <v>1377.28</v>
      </c>
      <c r="F636" s="154">
        <v>1.0000000000000009E-2</v>
      </c>
      <c r="G636" s="154">
        <v>2.6900000000000022</v>
      </c>
    </row>
    <row r="637" spans="1:7" ht="60" x14ac:dyDescent="0.25">
      <c r="A637" s="141" t="s">
        <v>3664</v>
      </c>
      <c r="B637" s="151" t="s">
        <v>3665</v>
      </c>
      <c r="C637" s="153" t="s">
        <v>3593</v>
      </c>
      <c r="D637" s="152">
        <v>28</v>
      </c>
      <c r="E637" s="154">
        <v>143.36000000000001</v>
      </c>
      <c r="F637" s="154">
        <v>1.0000000000000009E-2</v>
      </c>
      <c r="G637" s="154">
        <v>0.28000000000000025</v>
      </c>
    </row>
    <row r="638" spans="1:7" ht="75" x14ac:dyDescent="0.25">
      <c r="A638" s="141" t="s">
        <v>3664</v>
      </c>
      <c r="B638" s="151" t="s">
        <v>3665</v>
      </c>
      <c r="C638" s="153" t="s">
        <v>3697</v>
      </c>
      <c r="D638" s="152">
        <v>4</v>
      </c>
      <c r="E638" s="154">
        <v>20.48</v>
      </c>
      <c r="F638" s="154">
        <v>1.0000000000000009E-2</v>
      </c>
      <c r="G638" s="154">
        <v>4.0000000000000036E-2</v>
      </c>
    </row>
    <row r="639" spans="1:7" ht="90" x14ac:dyDescent="0.25">
      <c r="A639" s="141" t="s">
        <v>3664</v>
      </c>
      <c r="B639" s="151" t="s">
        <v>3665</v>
      </c>
      <c r="C639" s="153" t="s">
        <v>3456</v>
      </c>
      <c r="D639" s="152">
        <v>46</v>
      </c>
      <c r="E639" s="154">
        <v>1483.5</v>
      </c>
      <c r="F639" s="154">
        <v>2.0000000000000018E-2</v>
      </c>
      <c r="G639" s="154">
        <v>0.92000000000000082</v>
      </c>
    </row>
    <row r="640" spans="1:7" ht="75" x14ac:dyDescent="0.25">
      <c r="A640" s="141" t="s">
        <v>3664</v>
      </c>
      <c r="B640" s="151" t="s">
        <v>3665</v>
      </c>
      <c r="C640" s="153" t="s">
        <v>3457</v>
      </c>
      <c r="D640" s="152">
        <v>138</v>
      </c>
      <c r="E640" s="154">
        <v>3735.6600000000008</v>
      </c>
      <c r="F640" s="154">
        <v>3.0000000000000027E-2</v>
      </c>
      <c r="G640" s="154">
        <v>4.1400000000000041</v>
      </c>
    </row>
    <row r="641" spans="1:7" ht="30" x14ac:dyDescent="0.25">
      <c r="A641" s="141" t="s">
        <v>3664</v>
      </c>
      <c r="B641" s="151" t="s">
        <v>3665</v>
      </c>
      <c r="C641" s="153" t="s">
        <v>3497</v>
      </c>
      <c r="D641" s="152">
        <v>1</v>
      </c>
      <c r="E641" s="154">
        <v>12.280000000000001</v>
      </c>
      <c r="F641" s="154">
        <v>1.0000000000000009E-2</v>
      </c>
      <c r="G641" s="154">
        <v>1.0000000000000009E-2</v>
      </c>
    </row>
    <row r="642" spans="1:7" x14ac:dyDescent="0.25">
      <c r="A642" s="141" t="s">
        <v>3664</v>
      </c>
      <c r="B642" s="151" t="s">
        <v>3665</v>
      </c>
      <c r="C642" s="153" t="s">
        <v>3680</v>
      </c>
      <c r="D642" s="152">
        <v>12</v>
      </c>
      <c r="E642" s="154">
        <v>359.28000000000003</v>
      </c>
      <c r="F642" s="154">
        <v>0.41999999999999993</v>
      </c>
      <c r="G642" s="154">
        <v>5.0399999999999991</v>
      </c>
    </row>
    <row r="643" spans="1:7" ht="30" x14ac:dyDescent="0.25">
      <c r="A643" s="141" t="s">
        <v>3664</v>
      </c>
      <c r="B643" s="151" t="s">
        <v>3665</v>
      </c>
      <c r="C643" s="153" t="s">
        <v>3681</v>
      </c>
      <c r="D643" s="152">
        <v>14</v>
      </c>
      <c r="E643" s="154">
        <v>451.78000000000003</v>
      </c>
      <c r="F643" s="154">
        <v>0.48999999999999844</v>
      </c>
      <c r="G643" s="154">
        <v>6.8599999999999781</v>
      </c>
    </row>
    <row r="644" spans="1:7" ht="30" x14ac:dyDescent="0.25">
      <c r="A644" s="141" t="s">
        <v>3664</v>
      </c>
      <c r="B644" s="151" t="s">
        <v>3665</v>
      </c>
      <c r="C644" s="153" t="s">
        <v>3683</v>
      </c>
      <c r="D644" s="152">
        <v>1</v>
      </c>
      <c r="E644" s="154">
        <v>35.07</v>
      </c>
      <c r="F644" s="154">
        <v>0.12000000000000011</v>
      </c>
      <c r="G644" s="154">
        <v>0.12000000000000011</v>
      </c>
    </row>
    <row r="645" spans="1:7" x14ac:dyDescent="0.25">
      <c r="A645" s="141" t="s">
        <v>3664</v>
      </c>
      <c r="B645" s="151" t="s">
        <v>3665</v>
      </c>
      <c r="C645" s="153" t="s">
        <v>3685</v>
      </c>
      <c r="D645" s="152">
        <v>6</v>
      </c>
      <c r="E645" s="154">
        <v>488.40000000000003</v>
      </c>
      <c r="F645" s="154">
        <v>1.6600000000000037</v>
      </c>
      <c r="G645" s="154">
        <v>9.9600000000000222</v>
      </c>
    </row>
    <row r="646" spans="1:7" ht="30" x14ac:dyDescent="0.25">
      <c r="A646" s="141" t="s">
        <v>3664</v>
      </c>
      <c r="B646" s="151" t="s">
        <v>3665</v>
      </c>
      <c r="C646" s="153" t="s">
        <v>3686</v>
      </c>
      <c r="D646" s="152">
        <v>15</v>
      </c>
      <c r="E646" s="154">
        <v>216.15</v>
      </c>
      <c r="F646" s="154">
        <v>0.66999999999999993</v>
      </c>
      <c r="G646" s="154">
        <v>10.049999999999999</v>
      </c>
    </row>
    <row r="647" spans="1:7" ht="30" x14ac:dyDescent="0.25">
      <c r="A647" s="141" t="s">
        <v>3664</v>
      </c>
      <c r="B647" s="151" t="s">
        <v>3665</v>
      </c>
      <c r="C647" s="153" t="s">
        <v>3687</v>
      </c>
      <c r="D647" s="152">
        <v>12</v>
      </c>
      <c r="E647" s="154">
        <v>456.36</v>
      </c>
      <c r="F647" s="154">
        <v>1.8999999999999986</v>
      </c>
      <c r="G647" s="154">
        <v>22.799999999999983</v>
      </c>
    </row>
    <row r="648" spans="1:7" ht="30" x14ac:dyDescent="0.25">
      <c r="A648" s="141" t="s">
        <v>3664</v>
      </c>
      <c r="B648" s="151" t="s">
        <v>3665</v>
      </c>
      <c r="C648" s="153" t="s">
        <v>3692</v>
      </c>
      <c r="D648" s="152">
        <v>6</v>
      </c>
      <c r="E648" s="154">
        <v>265.5</v>
      </c>
      <c r="F648" s="154">
        <v>0.60999999999999943</v>
      </c>
      <c r="G648" s="154">
        <v>3.6599999999999966</v>
      </c>
    </row>
    <row r="649" spans="1:7" ht="30" x14ac:dyDescent="0.25">
      <c r="A649" s="141" t="s">
        <v>3664</v>
      </c>
      <c r="B649" s="151" t="s">
        <v>3665</v>
      </c>
      <c r="C649" s="153" t="s">
        <v>3693</v>
      </c>
      <c r="D649" s="152">
        <v>30</v>
      </c>
      <c r="E649" s="154">
        <v>1588.8</v>
      </c>
      <c r="F649" s="154">
        <v>0.55999999999999872</v>
      </c>
      <c r="G649" s="154">
        <v>16.799999999999962</v>
      </c>
    </row>
    <row r="650" spans="1:7" ht="30" x14ac:dyDescent="0.25">
      <c r="A650" s="141" t="s">
        <v>3664</v>
      </c>
      <c r="B650" s="151" t="s">
        <v>3665</v>
      </c>
      <c r="C650" s="153" t="s">
        <v>3541</v>
      </c>
      <c r="D650" s="152">
        <v>4</v>
      </c>
      <c r="E650" s="154">
        <v>34.480000000000004</v>
      </c>
      <c r="F650" s="154">
        <v>4.9999999999999822E-2</v>
      </c>
      <c r="G650" s="154">
        <v>0.19999999999999929</v>
      </c>
    </row>
    <row r="651" spans="1:7" ht="30" x14ac:dyDescent="0.25">
      <c r="A651" s="141" t="s">
        <v>3664</v>
      </c>
      <c r="B651" s="151" t="s">
        <v>3665</v>
      </c>
      <c r="C651" s="153" t="s">
        <v>3538</v>
      </c>
      <c r="D651" s="152">
        <v>3</v>
      </c>
      <c r="E651" s="154">
        <v>15.21</v>
      </c>
      <c r="F651" s="154">
        <v>2.0000000000000018E-2</v>
      </c>
      <c r="G651" s="154">
        <v>6.0000000000000053E-2</v>
      </c>
    </row>
    <row r="652" spans="1:7" ht="30" x14ac:dyDescent="0.25">
      <c r="A652" s="141" t="s">
        <v>3664</v>
      </c>
      <c r="B652" s="151" t="s">
        <v>3665</v>
      </c>
      <c r="C652" s="153" t="s">
        <v>3547</v>
      </c>
      <c r="D652" s="152">
        <v>124</v>
      </c>
      <c r="E652" s="154">
        <v>3855.16</v>
      </c>
      <c r="F652" s="154">
        <v>4.9999999999999822E-2</v>
      </c>
      <c r="G652" s="154">
        <v>6.199999999999978</v>
      </c>
    </row>
    <row r="653" spans="1:7" x14ac:dyDescent="0.25">
      <c r="A653" s="141" t="s">
        <v>3664</v>
      </c>
      <c r="B653" s="151" t="s">
        <v>3665</v>
      </c>
      <c r="C653" s="153" t="s">
        <v>3548</v>
      </c>
      <c r="D653" s="152">
        <v>36</v>
      </c>
      <c r="E653" s="154">
        <v>1586.5200000000002</v>
      </c>
      <c r="F653" s="154">
        <v>4.0000000000000036E-2</v>
      </c>
      <c r="G653" s="154">
        <v>1.4400000000000013</v>
      </c>
    </row>
    <row r="654" spans="1:7" ht="45" x14ac:dyDescent="0.25">
      <c r="A654" s="141" t="s">
        <v>3698</v>
      </c>
      <c r="B654" s="151" t="s">
        <v>3699</v>
      </c>
      <c r="C654" s="153" t="s">
        <v>3506</v>
      </c>
      <c r="D654" s="152">
        <v>16</v>
      </c>
      <c r="E654" s="154">
        <v>144.16</v>
      </c>
      <c r="F654" s="154">
        <v>2.9999999999999916E-2</v>
      </c>
      <c r="G654" s="154">
        <v>0.47999999999999865</v>
      </c>
    </row>
    <row r="655" spans="1:7" x14ac:dyDescent="0.25">
      <c r="A655" s="141" t="s">
        <v>3698</v>
      </c>
      <c r="B655" s="151" t="s">
        <v>3699</v>
      </c>
      <c r="C655" s="153" t="s">
        <v>3700</v>
      </c>
      <c r="D655" s="152">
        <v>1</v>
      </c>
      <c r="E655" s="154">
        <v>11.200000000000001</v>
      </c>
      <c r="F655" s="154">
        <v>9.999999999999995E-3</v>
      </c>
      <c r="G655" s="154">
        <v>9.999999999999995E-3</v>
      </c>
    </row>
    <row r="656" spans="1:7" ht="30" x14ac:dyDescent="0.25">
      <c r="A656" s="141" t="s">
        <v>3698</v>
      </c>
      <c r="B656" s="151" t="s">
        <v>3699</v>
      </c>
      <c r="C656" s="153" t="s">
        <v>3507</v>
      </c>
      <c r="D656" s="152">
        <v>100</v>
      </c>
      <c r="E656" s="154">
        <v>906</v>
      </c>
      <c r="F656" s="154">
        <v>3.0000000000000027E-2</v>
      </c>
      <c r="G656" s="154">
        <v>3.0000000000000027</v>
      </c>
    </row>
    <row r="657" spans="1:7" ht="75" x14ac:dyDescent="0.25">
      <c r="A657" s="141" t="s">
        <v>3698</v>
      </c>
      <c r="B657" s="151" t="s">
        <v>3699</v>
      </c>
      <c r="C657" s="153" t="s">
        <v>3516</v>
      </c>
      <c r="D657" s="152">
        <v>17</v>
      </c>
      <c r="E657" s="154">
        <v>160.65000000000003</v>
      </c>
      <c r="F657" s="154">
        <v>2.0000000000000018E-2</v>
      </c>
      <c r="G657" s="154">
        <v>0.3400000000000003</v>
      </c>
    </row>
    <row r="658" spans="1:7" x14ac:dyDescent="0.25">
      <c r="A658" s="141" t="s">
        <v>3698</v>
      </c>
      <c r="B658" s="151" t="s">
        <v>3699</v>
      </c>
      <c r="C658" s="153" t="s">
        <v>3604</v>
      </c>
      <c r="D658" s="152">
        <v>16</v>
      </c>
      <c r="E658" s="154">
        <v>244.64000000000001</v>
      </c>
      <c r="F658" s="154">
        <v>0.10000000000000009</v>
      </c>
      <c r="G658" s="154">
        <v>1.6000000000000014</v>
      </c>
    </row>
    <row r="659" spans="1:7" ht="60" x14ac:dyDescent="0.25">
      <c r="A659" s="141" t="s">
        <v>3698</v>
      </c>
      <c r="B659" s="151" t="s">
        <v>3699</v>
      </c>
      <c r="C659" s="153" t="s">
        <v>3509</v>
      </c>
      <c r="D659" s="152">
        <v>61</v>
      </c>
      <c r="E659" s="154">
        <v>1093.73</v>
      </c>
      <c r="F659" s="154">
        <v>0.11999999999999966</v>
      </c>
      <c r="G659" s="154">
        <v>7.319999999999979</v>
      </c>
    </row>
    <row r="660" spans="1:7" ht="75" x14ac:dyDescent="0.25">
      <c r="A660" s="141" t="s">
        <v>3701</v>
      </c>
      <c r="B660" s="151" t="s">
        <v>3702</v>
      </c>
      <c r="C660" s="153" t="s">
        <v>3527</v>
      </c>
      <c r="D660" s="152">
        <v>249</v>
      </c>
      <c r="E660" s="154">
        <v>5226.51</v>
      </c>
      <c r="F660" s="154">
        <v>0.16000000000000014</v>
      </c>
      <c r="G660" s="154">
        <v>39.840000000000032</v>
      </c>
    </row>
    <row r="661" spans="1:7" ht="75" x14ac:dyDescent="0.25">
      <c r="A661" s="141" t="s">
        <v>3703</v>
      </c>
      <c r="B661" s="151" t="s">
        <v>3704</v>
      </c>
      <c r="C661" s="153" t="s">
        <v>3527</v>
      </c>
      <c r="D661" s="152">
        <v>105</v>
      </c>
      <c r="E661" s="154">
        <v>2203.9499999999998</v>
      </c>
      <c r="F661" s="154">
        <v>0.16000000000000014</v>
      </c>
      <c r="G661" s="154">
        <v>16.800000000000015</v>
      </c>
    </row>
    <row r="662" spans="1:7" ht="30" x14ac:dyDescent="0.25">
      <c r="A662" s="141" t="s">
        <v>3703</v>
      </c>
      <c r="B662" s="151" t="s">
        <v>3704</v>
      </c>
      <c r="C662" s="153" t="s">
        <v>3443</v>
      </c>
      <c r="D662" s="152">
        <v>126</v>
      </c>
      <c r="E662" s="154">
        <v>616.14</v>
      </c>
      <c r="F662" s="154">
        <v>9.9999999999999811E-3</v>
      </c>
      <c r="G662" s="154">
        <v>1.2599999999999976</v>
      </c>
    </row>
    <row r="663" spans="1:7" ht="30" x14ac:dyDescent="0.25">
      <c r="A663" s="141" t="s">
        <v>3703</v>
      </c>
      <c r="B663" s="151" t="s">
        <v>3704</v>
      </c>
      <c r="C663" s="153" t="s">
        <v>3464</v>
      </c>
      <c r="D663" s="152">
        <v>109</v>
      </c>
      <c r="E663" s="154">
        <v>538.46</v>
      </c>
      <c r="F663" s="154">
        <v>1.0000000000000009E-2</v>
      </c>
      <c r="G663" s="154">
        <v>1.090000000000001</v>
      </c>
    </row>
    <row r="664" spans="1:7" ht="30" x14ac:dyDescent="0.25">
      <c r="A664" s="141" t="s">
        <v>3703</v>
      </c>
      <c r="B664" s="151" t="s">
        <v>3704</v>
      </c>
      <c r="C664" s="153" t="s">
        <v>3502</v>
      </c>
      <c r="D664" s="152">
        <v>108</v>
      </c>
      <c r="E664" s="154">
        <v>552.96</v>
      </c>
      <c r="F664" s="154">
        <v>1.0000000000000009E-2</v>
      </c>
      <c r="G664" s="154">
        <v>1.080000000000001</v>
      </c>
    </row>
    <row r="665" spans="1:7" ht="30" x14ac:dyDescent="0.25">
      <c r="A665" s="141" t="s">
        <v>3703</v>
      </c>
      <c r="B665" s="151" t="s">
        <v>3704</v>
      </c>
      <c r="C665" s="153" t="s">
        <v>3444</v>
      </c>
      <c r="D665" s="152">
        <v>139</v>
      </c>
      <c r="E665" s="154">
        <v>539.31999999999994</v>
      </c>
      <c r="F665" s="154">
        <v>3.0000000000000027E-2</v>
      </c>
      <c r="G665" s="154">
        <v>4.1700000000000035</v>
      </c>
    </row>
    <row r="666" spans="1:7" ht="30" x14ac:dyDescent="0.25">
      <c r="A666" s="141" t="s">
        <v>3703</v>
      </c>
      <c r="B666" s="151" t="s">
        <v>3704</v>
      </c>
      <c r="C666" s="153" t="s">
        <v>3504</v>
      </c>
      <c r="D666" s="152">
        <v>139</v>
      </c>
      <c r="E666" s="154">
        <v>725.58</v>
      </c>
      <c r="F666" s="154">
        <v>1.0000000000000009E-2</v>
      </c>
      <c r="G666" s="154">
        <v>1.3900000000000012</v>
      </c>
    </row>
    <row r="667" spans="1:7" ht="30" x14ac:dyDescent="0.25">
      <c r="A667" s="141" t="s">
        <v>3703</v>
      </c>
      <c r="B667" s="151" t="s">
        <v>3704</v>
      </c>
      <c r="C667" s="153" t="s">
        <v>3446</v>
      </c>
      <c r="D667" s="152">
        <v>138</v>
      </c>
      <c r="E667" s="154">
        <v>273.24</v>
      </c>
      <c r="F667" s="154">
        <v>9.999999999999995E-3</v>
      </c>
      <c r="G667" s="154">
        <v>1.3799999999999992</v>
      </c>
    </row>
    <row r="668" spans="1:7" ht="45" x14ac:dyDescent="0.25">
      <c r="A668" s="141" t="s">
        <v>3705</v>
      </c>
      <c r="B668" s="151" t="s">
        <v>3706</v>
      </c>
      <c r="C668" s="153" t="s">
        <v>3501</v>
      </c>
      <c r="D668" s="152">
        <v>54</v>
      </c>
      <c r="E668" s="154">
        <v>474.12</v>
      </c>
      <c r="F668" s="154">
        <v>3.9999999999999925E-2</v>
      </c>
      <c r="G668" s="154">
        <v>2.1599999999999957</v>
      </c>
    </row>
    <row r="669" spans="1:7" ht="45" x14ac:dyDescent="0.25">
      <c r="A669" s="141" t="s">
        <v>3705</v>
      </c>
      <c r="B669" s="151" t="s">
        <v>3706</v>
      </c>
      <c r="C669" s="153" t="s">
        <v>3471</v>
      </c>
      <c r="D669" s="152">
        <v>38</v>
      </c>
      <c r="E669" s="154">
        <v>101.08</v>
      </c>
      <c r="F669" s="154">
        <v>1.0000000000000009E-2</v>
      </c>
      <c r="G669" s="154">
        <v>0.38000000000000034</v>
      </c>
    </row>
    <row r="670" spans="1:7" ht="30" x14ac:dyDescent="0.25">
      <c r="A670" s="141" t="s">
        <v>3705</v>
      </c>
      <c r="B670" s="151" t="s">
        <v>3706</v>
      </c>
      <c r="C670" s="153" t="s">
        <v>3583</v>
      </c>
      <c r="D670" s="152">
        <v>18</v>
      </c>
      <c r="E670" s="154">
        <v>47.88</v>
      </c>
      <c r="F670" s="154">
        <v>1.0000000000000009E-2</v>
      </c>
      <c r="G670" s="154">
        <v>0.18000000000000016</v>
      </c>
    </row>
    <row r="671" spans="1:7" ht="90" x14ac:dyDescent="0.25">
      <c r="A671" s="141" t="s">
        <v>3705</v>
      </c>
      <c r="B671" s="151" t="s">
        <v>3706</v>
      </c>
      <c r="C671" s="153" t="s">
        <v>3452</v>
      </c>
      <c r="D671" s="152">
        <v>40</v>
      </c>
      <c r="E671" s="154">
        <v>1044.8</v>
      </c>
      <c r="F671" s="154">
        <v>3.0000000000000027E-2</v>
      </c>
      <c r="G671" s="154">
        <v>1.2000000000000011</v>
      </c>
    </row>
    <row r="672" spans="1:7" ht="45" x14ac:dyDescent="0.25">
      <c r="A672" s="141" t="s">
        <v>3705</v>
      </c>
      <c r="B672" s="151" t="s">
        <v>3706</v>
      </c>
      <c r="C672" s="153" t="s">
        <v>3471</v>
      </c>
      <c r="D672" s="152">
        <v>2</v>
      </c>
      <c r="E672" s="154">
        <v>5.32</v>
      </c>
      <c r="F672" s="154">
        <v>1.0000000000000009E-2</v>
      </c>
      <c r="G672" s="154">
        <v>2.0000000000000018E-2</v>
      </c>
    </row>
    <row r="673" spans="1:7" ht="30" x14ac:dyDescent="0.25">
      <c r="A673" s="141" t="s">
        <v>3705</v>
      </c>
      <c r="B673" s="151" t="s">
        <v>3706</v>
      </c>
      <c r="C673" s="153" t="s">
        <v>3453</v>
      </c>
      <c r="D673" s="152">
        <v>4</v>
      </c>
      <c r="E673" s="154">
        <v>7.96</v>
      </c>
      <c r="F673" s="154">
        <v>1.0000000000000009E-2</v>
      </c>
      <c r="G673" s="154">
        <v>4.0000000000000036E-2</v>
      </c>
    </row>
    <row r="674" spans="1:7" ht="30" x14ac:dyDescent="0.25">
      <c r="A674" s="141" t="s">
        <v>3705</v>
      </c>
      <c r="B674" s="151" t="s">
        <v>3706</v>
      </c>
      <c r="C674" s="153" t="s">
        <v>3453</v>
      </c>
      <c r="D674" s="152">
        <v>41</v>
      </c>
      <c r="E674" s="154">
        <v>81.59</v>
      </c>
      <c r="F674" s="154">
        <v>1.0000000000000009E-2</v>
      </c>
      <c r="G674" s="154">
        <v>0.41000000000000036</v>
      </c>
    </row>
    <row r="675" spans="1:7" ht="30" x14ac:dyDescent="0.25">
      <c r="A675" s="141" t="s">
        <v>3705</v>
      </c>
      <c r="B675" s="151" t="s">
        <v>3706</v>
      </c>
      <c r="C675" s="153" t="s">
        <v>3521</v>
      </c>
      <c r="D675" s="152">
        <v>1</v>
      </c>
      <c r="E675" s="154">
        <v>9.34</v>
      </c>
      <c r="F675" s="154">
        <v>6.999999999999984E-2</v>
      </c>
      <c r="G675" s="154">
        <v>6.999999999999984E-2</v>
      </c>
    </row>
    <row r="676" spans="1:7" ht="30" x14ac:dyDescent="0.25">
      <c r="A676" s="141" t="s">
        <v>3705</v>
      </c>
      <c r="B676" s="151" t="s">
        <v>3706</v>
      </c>
      <c r="C676" s="153" t="s">
        <v>3524</v>
      </c>
      <c r="D676" s="152">
        <v>2</v>
      </c>
      <c r="E676" s="154">
        <v>11.48</v>
      </c>
      <c r="F676" s="154">
        <v>4.0000000000000036E-2</v>
      </c>
      <c r="G676" s="154">
        <v>8.0000000000000071E-2</v>
      </c>
    </row>
    <row r="677" spans="1:7" ht="30" x14ac:dyDescent="0.25">
      <c r="A677" s="141" t="s">
        <v>3707</v>
      </c>
      <c r="B677" s="151" t="s">
        <v>3708</v>
      </c>
      <c r="C677" s="153" t="s">
        <v>3496</v>
      </c>
      <c r="D677" s="152">
        <v>426</v>
      </c>
      <c r="E677" s="154">
        <v>3058.6800000000003</v>
      </c>
      <c r="F677" s="154">
        <v>1.0000000000000009E-2</v>
      </c>
      <c r="G677" s="154">
        <v>4.2600000000000033</v>
      </c>
    </row>
    <row r="678" spans="1:7" ht="30" x14ac:dyDescent="0.25">
      <c r="A678" s="141" t="s">
        <v>3707</v>
      </c>
      <c r="B678" s="151" t="s">
        <v>3708</v>
      </c>
      <c r="C678" s="153" t="s">
        <v>3497</v>
      </c>
      <c r="D678" s="152">
        <v>490</v>
      </c>
      <c r="E678" s="154">
        <v>6017.2000000000007</v>
      </c>
      <c r="F678" s="154">
        <v>1.0000000000000009E-2</v>
      </c>
      <c r="G678" s="154">
        <v>4.9000000000000039</v>
      </c>
    </row>
    <row r="679" spans="1:7" ht="30" x14ac:dyDescent="0.25">
      <c r="A679" s="141" t="s">
        <v>3707</v>
      </c>
      <c r="B679" s="151" t="s">
        <v>3708</v>
      </c>
      <c r="C679" s="153" t="s">
        <v>3498</v>
      </c>
      <c r="D679" s="152">
        <v>221</v>
      </c>
      <c r="E679" s="154">
        <v>4455.3600000000006</v>
      </c>
      <c r="F679" s="154">
        <v>4.0000000000000036E-2</v>
      </c>
      <c r="G679" s="154">
        <v>8.840000000000007</v>
      </c>
    </row>
    <row r="680" spans="1:7" ht="45" x14ac:dyDescent="0.25">
      <c r="A680" s="141" t="s">
        <v>3707</v>
      </c>
      <c r="B680" s="151" t="s">
        <v>3708</v>
      </c>
      <c r="C680" s="153" t="s">
        <v>3499</v>
      </c>
      <c r="D680" s="152">
        <v>44</v>
      </c>
      <c r="E680" s="154">
        <v>1287.8800000000001</v>
      </c>
      <c r="F680" s="154">
        <v>1.0000000000000009E-2</v>
      </c>
      <c r="G680" s="154">
        <v>0.44000000000000039</v>
      </c>
    </row>
    <row r="681" spans="1:7" x14ac:dyDescent="0.25">
      <c r="A681" s="141" t="s">
        <v>3707</v>
      </c>
      <c r="B681" s="151" t="s">
        <v>3708</v>
      </c>
      <c r="C681" s="153" t="s">
        <v>3543</v>
      </c>
      <c r="D681" s="152">
        <v>102</v>
      </c>
      <c r="E681" s="154">
        <v>530.4</v>
      </c>
      <c r="F681" s="154">
        <v>2.9999999999999916E-2</v>
      </c>
      <c r="G681" s="154">
        <v>3.0599999999999916</v>
      </c>
    </row>
    <row r="682" spans="1:7" ht="30" x14ac:dyDescent="0.25">
      <c r="A682" s="141" t="s">
        <v>3707</v>
      </c>
      <c r="B682" s="151" t="s">
        <v>3708</v>
      </c>
      <c r="C682" s="153" t="s">
        <v>3541</v>
      </c>
      <c r="D682" s="152">
        <v>173</v>
      </c>
      <c r="E682" s="154">
        <v>1491.2600000000002</v>
      </c>
      <c r="F682" s="154">
        <v>4.9999999999999822E-2</v>
      </c>
      <c r="G682" s="154">
        <v>8.6499999999999702</v>
      </c>
    </row>
    <row r="683" spans="1:7" ht="45" x14ac:dyDescent="0.25">
      <c r="A683" s="141" t="s">
        <v>3707</v>
      </c>
      <c r="B683" s="151" t="s">
        <v>3708</v>
      </c>
      <c r="C683" s="153" t="s">
        <v>3542</v>
      </c>
      <c r="D683" s="152">
        <v>122</v>
      </c>
      <c r="E683" s="154">
        <v>1270.02</v>
      </c>
      <c r="F683" s="154">
        <v>2.0000000000000018E-2</v>
      </c>
      <c r="G683" s="154">
        <v>2.4400000000000022</v>
      </c>
    </row>
    <row r="684" spans="1:7" ht="60" x14ac:dyDescent="0.25">
      <c r="A684" s="141" t="s">
        <v>3707</v>
      </c>
      <c r="B684" s="151" t="s">
        <v>3708</v>
      </c>
      <c r="C684" s="153" t="s">
        <v>3479</v>
      </c>
      <c r="D684" s="152">
        <v>172</v>
      </c>
      <c r="E684" s="154">
        <v>1384.6</v>
      </c>
      <c r="F684" s="154">
        <v>3.0000000000000027E-2</v>
      </c>
      <c r="G684" s="154">
        <v>5.1600000000000046</v>
      </c>
    </row>
    <row r="685" spans="1:7" ht="45" x14ac:dyDescent="0.25">
      <c r="A685" s="141" t="s">
        <v>3707</v>
      </c>
      <c r="B685" s="151" t="s">
        <v>3708</v>
      </c>
      <c r="C685" s="153" t="s">
        <v>3709</v>
      </c>
      <c r="D685" s="152">
        <v>1</v>
      </c>
      <c r="E685" s="154">
        <v>33.4</v>
      </c>
      <c r="F685" s="154">
        <v>0.44999999999999929</v>
      </c>
      <c r="G685" s="154">
        <v>0.44999999999999929</v>
      </c>
    </row>
    <row r="686" spans="1:7" ht="45" x14ac:dyDescent="0.25">
      <c r="A686" s="141" t="s">
        <v>3707</v>
      </c>
      <c r="B686" s="151" t="s">
        <v>3708</v>
      </c>
      <c r="C686" s="153" t="s">
        <v>3573</v>
      </c>
      <c r="D686" s="152">
        <v>171</v>
      </c>
      <c r="E686" s="154">
        <v>7724.07</v>
      </c>
      <c r="F686" s="154">
        <v>0.58999999999999986</v>
      </c>
      <c r="G686" s="154">
        <v>100.88999999999997</v>
      </c>
    </row>
    <row r="687" spans="1:7" ht="30" x14ac:dyDescent="0.25">
      <c r="A687" s="141" t="s">
        <v>3707</v>
      </c>
      <c r="B687" s="151" t="s">
        <v>3708</v>
      </c>
      <c r="C687" s="153" t="s">
        <v>3710</v>
      </c>
      <c r="D687" s="152">
        <v>116</v>
      </c>
      <c r="E687" s="154">
        <v>864.2</v>
      </c>
      <c r="F687" s="154">
        <v>0.11999999999999966</v>
      </c>
      <c r="G687" s="154">
        <v>13.919999999999961</v>
      </c>
    </row>
    <row r="688" spans="1:7" ht="60" x14ac:dyDescent="0.25">
      <c r="A688" s="141" t="s">
        <v>3707</v>
      </c>
      <c r="B688" s="151" t="s">
        <v>3708</v>
      </c>
      <c r="C688" s="153" t="s">
        <v>3577</v>
      </c>
      <c r="D688" s="152">
        <v>172</v>
      </c>
      <c r="E688" s="154">
        <v>1388.04</v>
      </c>
      <c r="F688" s="154">
        <v>2.9999999999999916E-2</v>
      </c>
      <c r="G688" s="154">
        <v>5.1599999999999859</v>
      </c>
    </row>
    <row r="689" spans="1:7" ht="30" x14ac:dyDescent="0.25">
      <c r="A689" s="141" t="s">
        <v>3707</v>
      </c>
      <c r="B689" s="151" t="s">
        <v>3708</v>
      </c>
      <c r="C689" s="153" t="s">
        <v>3578</v>
      </c>
      <c r="D689" s="152">
        <v>172</v>
      </c>
      <c r="E689" s="154">
        <v>920.2</v>
      </c>
      <c r="F689" s="154">
        <v>0.27000000000000046</v>
      </c>
      <c r="G689" s="154">
        <v>46.440000000000083</v>
      </c>
    </row>
    <row r="690" spans="1:7" ht="30" x14ac:dyDescent="0.25">
      <c r="A690" s="141" t="s">
        <v>3707</v>
      </c>
      <c r="B690" s="151" t="s">
        <v>3708</v>
      </c>
      <c r="C690" s="153" t="s">
        <v>3545</v>
      </c>
      <c r="D690" s="152">
        <v>94</v>
      </c>
      <c r="E690" s="154">
        <v>2373.5</v>
      </c>
      <c r="F690" s="154">
        <v>4.9999999999999933E-2</v>
      </c>
      <c r="G690" s="154">
        <v>4.699999999999994</v>
      </c>
    </row>
    <row r="691" spans="1:7" ht="30" x14ac:dyDescent="0.25">
      <c r="A691" s="141" t="s">
        <v>3707</v>
      </c>
      <c r="B691" s="151" t="s">
        <v>3708</v>
      </c>
      <c r="C691" s="153" t="s">
        <v>3641</v>
      </c>
      <c r="D691" s="152">
        <v>6</v>
      </c>
      <c r="E691" s="154">
        <v>145.38</v>
      </c>
      <c r="F691" s="154">
        <v>4.9999999999999933E-2</v>
      </c>
      <c r="G691" s="154">
        <v>0.2999999999999996</v>
      </c>
    </row>
    <row r="692" spans="1:7" ht="30" x14ac:dyDescent="0.25">
      <c r="A692" s="141" t="s">
        <v>3707</v>
      </c>
      <c r="B692" s="151" t="s">
        <v>3708</v>
      </c>
      <c r="C692" s="153" t="s">
        <v>3546</v>
      </c>
      <c r="D692" s="152">
        <v>71</v>
      </c>
      <c r="E692" s="154">
        <v>2463.7000000000003</v>
      </c>
      <c r="F692" s="154">
        <v>1.9999999999999962E-2</v>
      </c>
      <c r="G692" s="154">
        <v>1.4199999999999973</v>
      </c>
    </row>
    <row r="693" spans="1:7" ht="30" x14ac:dyDescent="0.25">
      <c r="A693" s="141" t="s">
        <v>3707</v>
      </c>
      <c r="B693" s="151" t="s">
        <v>3708</v>
      </c>
      <c r="C693" s="153" t="s">
        <v>3711</v>
      </c>
      <c r="D693" s="152">
        <v>1</v>
      </c>
      <c r="E693" s="154">
        <v>19.46</v>
      </c>
      <c r="F693" s="154">
        <v>3.0000000000000027E-2</v>
      </c>
      <c r="G693" s="154">
        <v>3.0000000000000027E-2</v>
      </c>
    </row>
    <row r="694" spans="1:7" ht="30" x14ac:dyDescent="0.25">
      <c r="A694" s="141" t="s">
        <v>3707</v>
      </c>
      <c r="B694" s="151" t="s">
        <v>3708</v>
      </c>
      <c r="C694" s="153" t="s">
        <v>3642</v>
      </c>
      <c r="D694" s="152">
        <v>127</v>
      </c>
      <c r="E694" s="154">
        <v>3495.04</v>
      </c>
      <c r="F694" s="154">
        <v>3.0000000000000027E-2</v>
      </c>
      <c r="G694" s="154">
        <v>3.8100000000000032</v>
      </c>
    </row>
    <row r="695" spans="1:7" ht="30" x14ac:dyDescent="0.25">
      <c r="A695" s="141" t="s">
        <v>3707</v>
      </c>
      <c r="B695" s="151" t="s">
        <v>3708</v>
      </c>
      <c r="C695" s="153" t="s">
        <v>3590</v>
      </c>
      <c r="D695" s="152">
        <v>49</v>
      </c>
      <c r="E695" s="154">
        <v>712.46</v>
      </c>
      <c r="F695" s="154">
        <v>6.999999999999984E-2</v>
      </c>
      <c r="G695" s="154">
        <v>3.4299999999999922</v>
      </c>
    </row>
    <row r="696" spans="1:7" ht="45" x14ac:dyDescent="0.25">
      <c r="A696" s="141" t="s">
        <v>3707</v>
      </c>
      <c r="B696" s="151" t="s">
        <v>3708</v>
      </c>
      <c r="C696" s="153" t="s">
        <v>3591</v>
      </c>
      <c r="D696" s="152">
        <v>26</v>
      </c>
      <c r="E696" s="154">
        <v>133.12</v>
      </c>
      <c r="F696" s="154">
        <v>1.0000000000000009E-2</v>
      </c>
      <c r="G696" s="154">
        <v>0.26000000000000023</v>
      </c>
    </row>
    <row r="697" spans="1:7" ht="60" x14ac:dyDescent="0.25">
      <c r="A697" s="141" t="s">
        <v>3707</v>
      </c>
      <c r="B697" s="151" t="s">
        <v>3708</v>
      </c>
      <c r="C697" s="153" t="s">
        <v>3592</v>
      </c>
      <c r="D697" s="152">
        <v>26</v>
      </c>
      <c r="E697" s="154">
        <v>133.12</v>
      </c>
      <c r="F697" s="154">
        <v>1.0000000000000009E-2</v>
      </c>
      <c r="G697" s="154">
        <v>0.26000000000000023</v>
      </c>
    </row>
    <row r="698" spans="1:7" ht="60" x14ac:dyDescent="0.25">
      <c r="A698" s="141" t="s">
        <v>3707</v>
      </c>
      <c r="B698" s="151" t="s">
        <v>3708</v>
      </c>
      <c r="C698" s="153" t="s">
        <v>3593</v>
      </c>
      <c r="D698" s="152">
        <v>1</v>
      </c>
      <c r="E698" s="154">
        <v>5.12</v>
      </c>
      <c r="F698" s="154">
        <v>1.0000000000000009E-2</v>
      </c>
      <c r="G698" s="154">
        <v>1.0000000000000009E-2</v>
      </c>
    </row>
    <row r="699" spans="1:7" ht="75" x14ac:dyDescent="0.25">
      <c r="A699" s="141" t="s">
        <v>3707</v>
      </c>
      <c r="B699" s="151" t="s">
        <v>3708</v>
      </c>
      <c r="C699" s="153" t="s">
        <v>3697</v>
      </c>
      <c r="D699" s="152">
        <v>2</v>
      </c>
      <c r="E699" s="154">
        <v>10.24</v>
      </c>
      <c r="F699" s="154">
        <v>1.0000000000000009E-2</v>
      </c>
      <c r="G699" s="154">
        <v>2.0000000000000018E-2</v>
      </c>
    </row>
    <row r="700" spans="1:7" ht="60" x14ac:dyDescent="0.25">
      <c r="A700" s="141" t="s">
        <v>3707</v>
      </c>
      <c r="B700" s="151" t="s">
        <v>3708</v>
      </c>
      <c r="C700" s="153" t="s">
        <v>3594</v>
      </c>
      <c r="D700" s="152">
        <v>1</v>
      </c>
      <c r="E700" s="154">
        <v>5.12</v>
      </c>
      <c r="F700" s="154">
        <v>1.0000000000000009E-2</v>
      </c>
      <c r="G700" s="154">
        <v>1.0000000000000009E-2</v>
      </c>
    </row>
    <row r="701" spans="1:7" x14ac:dyDescent="0.25">
      <c r="A701" s="141" t="s">
        <v>3707</v>
      </c>
      <c r="B701" s="151" t="s">
        <v>3708</v>
      </c>
      <c r="C701" s="153" t="s">
        <v>3460</v>
      </c>
      <c r="D701" s="152">
        <v>105</v>
      </c>
      <c r="E701" s="154">
        <v>1693.65</v>
      </c>
      <c r="F701" s="154">
        <v>2.0000000000000018E-2</v>
      </c>
      <c r="G701" s="154">
        <v>2.1000000000000019</v>
      </c>
    </row>
    <row r="702" spans="1:7" ht="45" x14ac:dyDescent="0.25">
      <c r="A702" s="141" t="s">
        <v>3707</v>
      </c>
      <c r="B702" s="151" t="s">
        <v>3708</v>
      </c>
      <c r="C702" s="153" t="s">
        <v>3501</v>
      </c>
      <c r="D702" s="152">
        <v>87</v>
      </c>
      <c r="E702" s="154">
        <v>763.86</v>
      </c>
      <c r="F702" s="154">
        <v>3.9999999999999925E-2</v>
      </c>
      <c r="G702" s="154">
        <v>3.4799999999999933</v>
      </c>
    </row>
    <row r="703" spans="1:7" ht="30" x14ac:dyDescent="0.25">
      <c r="A703" s="141" t="s">
        <v>3707</v>
      </c>
      <c r="B703" s="151" t="s">
        <v>3708</v>
      </c>
      <c r="C703" s="153" t="s">
        <v>3583</v>
      </c>
      <c r="D703" s="152">
        <v>87</v>
      </c>
      <c r="E703" s="154">
        <v>231.42000000000002</v>
      </c>
      <c r="F703" s="154">
        <v>1.0000000000000009E-2</v>
      </c>
      <c r="G703" s="154">
        <v>0.87000000000000077</v>
      </c>
    </row>
    <row r="704" spans="1:7" ht="30" x14ac:dyDescent="0.25">
      <c r="A704" s="141" t="s">
        <v>3707</v>
      </c>
      <c r="B704" s="151" t="s">
        <v>3708</v>
      </c>
      <c r="C704" s="153" t="s">
        <v>3590</v>
      </c>
      <c r="D704" s="152">
        <v>210</v>
      </c>
      <c r="E704" s="154">
        <v>3053.4</v>
      </c>
      <c r="F704" s="154">
        <v>6.999999999999984E-2</v>
      </c>
      <c r="G704" s="154">
        <v>14.699999999999967</v>
      </c>
    </row>
    <row r="705" spans="1:7" ht="45" x14ac:dyDescent="0.25">
      <c r="A705" s="141" t="s">
        <v>3707</v>
      </c>
      <c r="B705" s="151" t="s">
        <v>3708</v>
      </c>
      <c r="C705" s="153" t="s">
        <v>3591</v>
      </c>
      <c r="D705" s="152">
        <v>222</v>
      </c>
      <c r="E705" s="154">
        <v>1136.6400000000001</v>
      </c>
      <c r="F705" s="154">
        <v>1.0000000000000009E-2</v>
      </c>
      <c r="G705" s="154">
        <v>2.220000000000002</v>
      </c>
    </row>
    <row r="706" spans="1:7" ht="60" x14ac:dyDescent="0.25">
      <c r="A706" s="141" t="s">
        <v>3707</v>
      </c>
      <c r="B706" s="151" t="s">
        <v>3708</v>
      </c>
      <c r="C706" s="153" t="s">
        <v>3592</v>
      </c>
      <c r="D706" s="152">
        <v>182</v>
      </c>
      <c r="E706" s="154">
        <v>931.83999999999992</v>
      </c>
      <c r="F706" s="154">
        <v>1.0000000000000009E-2</v>
      </c>
      <c r="G706" s="154">
        <v>1.8200000000000016</v>
      </c>
    </row>
    <row r="707" spans="1:7" ht="60" x14ac:dyDescent="0.25">
      <c r="A707" s="141" t="s">
        <v>3707</v>
      </c>
      <c r="B707" s="151" t="s">
        <v>3708</v>
      </c>
      <c r="C707" s="153" t="s">
        <v>3593</v>
      </c>
      <c r="D707" s="152">
        <v>10</v>
      </c>
      <c r="E707" s="154">
        <v>51.2</v>
      </c>
      <c r="F707" s="154">
        <v>1.0000000000000009E-2</v>
      </c>
      <c r="G707" s="154">
        <v>0.10000000000000009</v>
      </c>
    </row>
    <row r="708" spans="1:7" ht="75" x14ac:dyDescent="0.25">
      <c r="A708" s="141" t="s">
        <v>3707</v>
      </c>
      <c r="B708" s="151" t="s">
        <v>3708</v>
      </c>
      <c r="C708" s="153" t="s">
        <v>3697</v>
      </c>
      <c r="D708" s="152">
        <v>6</v>
      </c>
      <c r="E708" s="154">
        <v>30.72</v>
      </c>
      <c r="F708" s="154">
        <v>1.0000000000000009E-2</v>
      </c>
      <c r="G708" s="154">
        <v>6.0000000000000053E-2</v>
      </c>
    </row>
    <row r="709" spans="1:7" ht="75" x14ac:dyDescent="0.25">
      <c r="A709" s="141" t="s">
        <v>3707</v>
      </c>
      <c r="B709" s="151" t="s">
        <v>3708</v>
      </c>
      <c r="C709" s="153" t="s">
        <v>3712</v>
      </c>
      <c r="D709" s="152">
        <v>18</v>
      </c>
      <c r="E709" s="154">
        <v>270.18</v>
      </c>
      <c r="F709" s="154">
        <v>1.0000000000000009E-2</v>
      </c>
      <c r="G709" s="154">
        <v>0.18000000000000016</v>
      </c>
    </row>
    <row r="710" spans="1:7" ht="90" x14ac:dyDescent="0.25">
      <c r="A710" s="141" t="s">
        <v>3707</v>
      </c>
      <c r="B710" s="151" t="s">
        <v>3708</v>
      </c>
      <c r="C710" s="153" t="s">
        <v>3452</v>
      </c>
      <c r="D710" s="152">
        <v>101</v>
      </c>
      <c r="E710" s="154">
        <v>2638.12</v>
      </c>
      <c r="F710" s="154">
        <v>3.0000000000000027E-2</v>
      </c>
      <c r="G710" s="154">
        <v>3.0300000000000029</v>
      </c>
    </row>
    <row r="711" spans="1:7" ht="45" x14ac:dyDescent="0.25">
      <c r="A711" s="141" t="s">
        <v>3707</v>
      </c>
      <c r="B711" s="151" t="s">
        <v>3708</v>
      </c>
      <c r="C711" s="153" t="s">
        <v>3471</v>
      </c>
      <c r="D711" s="152">
        <v>1</v>
      </c>
      <c r="E711" s="154">
        <v>2.66</v>
      </c>
      <c r="F711" s="154">
        <v>1.0000000000000009E-2</v>
      </c>
      <c r="G711" s="154">
        <v>1.0000000000000009E-2</v>
      </c>
    </row>
    <row r="712" spans="1:7" ht="30" x14ac:dyDescent="0.25">
      <c r="A712" s="141" t="s">
        <v>3707</v>
      </c>
      <c r="B712" s="151" t="s">
        <v>3708</v>
      </c>
      <c r="C712" s="153" t="s">
        <v>3453</v>
      </c>
      <c r="D712" s="152">
        <v>17</v>
      </c>
      <c r="E712" s="154">
        <v>33.83</v>
      </c>
      <c r="F712" s="154">
        <v>1.0000000000000009E-2</v>
      </c>
      <c r="G712" s="154">
        <v>0.17000000000000015</v>
      </c>
    </row>
    <row r="713" spans="1:7" ht="45" x14ac:dyDescent="0.25">
      <c r="A713" s="141" t="s">
        <v>3707</v>
      </c>
      <c r="B713" s="151" t="s">
        <v>3708</v>
      </c>
      <c r="C713" s="153" t="s">
        <v>3454</v>
      </c>
      <c r="D713" s="152">
        <v>14</v>
      </c>
      <c r="E713" s="154">
        <v>49.56</v>
      </c>
      <c r="F713" s="154">
        <v>1.9999999999999962E-2</v>
      </c>
      <c r="G713" s="154">
        <v>0.27999999999999947</v>
      </c>
    </row>
    <row r="714" spans="1:7" ht="30" x14ac:dyDescent="0.25">
      <c r="A714" s="141" t="s">
        <v>3707</v>
      </c>
      <c r="B714" s="151" t="s">
        <v>3708</v>
      </c>
      <c r="C714" s="153" t="s">
        <v>3583</v>
      </c>
      <c r="D714" s="152">
        <v>6</v>
      </c>
      <c r="E714" s="154">
        <v>15.96</v>
      </c>
      <c r="F714" s="154">
        <v>1.0000000000000009E-2</v>
      </c>
      <c r="G714" s="154">
        <v>6.0000000000000053E-2</v>
      </c>
    </row>
    <row r="715" spans="1:7" ht="30" x14ac:dyDescent="0.25">
      <c r="A715" s="141" t="s">
        <v>3707</v>
      </c>
      <c r="B715" s="151" t="s">
        <v>3708</v>
      </c>
      <c r="C715" s="153" t="s">
        <v>3455</v>
      </c>
      <c r="D715" s="152">
        <v>61</v>
      </c>
      <c r="E715" s="154">
        <v>788.73</v>
      </c>
      <c r="F715" s="154">
        <v>3.0000000000000027E-2</v>
      </c>
      <c r="G715" s="154">
        <v>1.8300000000000016</v>
      </c>
    </row>
    <row r="716" spans="1:7" ht="30" x14ac:dyDescent="0.25">
      <c r="A716" s="141" t="s">
        <v>3707</v>
      </c>
      <c r="B716" s="151" t="s">
        <v>3708</v>
      </c>
      <c r="C716" s="153" t="s">
        <v>3662</v>
      </c>
      <c r="D716" s="152">
        <v>13</v>
      </c>
      <c r="E716" s="154">
        <v>113.10000000000001</v>
      </c>
      <c r="F716" s="154">
        <v>4.9999999999999933E-2</v>
      </c>
      <c r="G716" s="154">
        <v>0.64999999999999913</v>
      </c>
    </row>
    <row r="717" spans="1:7" ht="30" x14ac:dyDescent="0.25">
      <c r="A717" s="141" t="s">
        <v>3707</v>
      </c>
      <c r="B717" s="151" t="s">
        <v>3708</v>
      </c>
      <c r="C717" s="153" t="s">
        <v>3111</v>
      </c>
      <c r="D717" s="152">
        <v>2</v>
      </c>
      <c r="E717" s="154">
        <v>2.6</v>
      </c>
      <c r="F717" s="154">
        <v>2.0000000000000018E-2</v>
      </c>
      <c r="G717" s="154">
        <v>4.0000000000000036E-2</v>
      </c>
    </row>
    <row r="718" spans="1:7" ht="30" x14ac:dyDescent="0.25">
      <c r="A718" s="141" t="s">
        <v>3707</v>
      </c>
      <c r="B718" s="151" t="s">
        <v>3708</v>
      </c>
      <c r="C718" s="153" t="s">
        <v>3112</v>
      </c>
      <c r="D718" s="152">
        <v>17</v>
      </c>
      <c r="E718" s="154">
        <v>24.479999999999997</v>
      </c>
      <c r="F718" s="154">
        <v>3.0000000000000027E-2</v>
      </c>
      <c r="G718" s="154">
        <v>0.51000000000000045</v>
      </c>
    </row>
    <row r="719" spans="1:7" ht="30" x14ac:dyDescent="0.25">
      <c r="A719" s="141" t="s">
        <v>3707</v>
      </c>
      <c r="B719" s="151" t="s">
        <v>3708</v>
      </c>
      <c r="C719" s="153" t="s">
        <v>3113</v>
      </c>
      <c r="D719" s="152">
        <v>13</v>
      </c>
      <c r="E719" s="154">
        <v>20.8</v>
      </c>
      <c r="F719" s="154">
        <v>2.9999999999999916E-2</v>
      </c>
      <c r="G719" s="154">
        <v>0.3899999999999989</v>
      </c>
    </row>
    <row r="720" spans="1:7" ht="30" x14ac:dyDescent="0.25">
      <c r="A720" s="141" t="s">
        <v>3707</v>
      </c>
      <c r="B720" s="151" t="s">
        <v>3708</v>
      </c>
      <c r="C720" s="153" t="s">
        <v>3595</v>
      </c>
      <c r="D720" s="152">
        <v>284</v>
      </c>
      <c r="E720" s="154">
        <v>883.24</v>
      </c>
      <c r="F720" s="154">
        <v>9.999999999999995E-3</v>
      </c>
      <c r="G720" s="154">
        <v>2.8399999999999985</v>
      </c>
    </row>
    <row r="721" spans="1:7" ht="30" x14ac:dyDescent="0.25">
      <c r="A721" s="141" t="s">
        <v>3707</v>
      </c>
      <c r="B721" s="151" t="s">
        <v>3708</v>
      </c>
      <c r="C721" s="153" t="s">
        <v>3461</v>
      </c>
      <c r="D721" s="152">
        <v>40</v>
      </c>
      <c r="E721" s="154">
        <v>192</v>
      </c>
      <c r="F721" s="154">
        <v>9.999999999999995E-3</v>
      </c>
      <c r="G721" s="154">
        <v>0.3999999999999998</v>
      </c>
    </row>
    <row r="722" spans="1:7" ht="30" x14ac:dyDescent="0.25">
      <c r="A722" s="141" t="s">
        <v>3707</v>
      </c>
      <c r="B722" s="151" t="s">
        <v>3708</v>
      </c>
      <c r="C722" s="153" t="s">
        <v>3462</v>
      </c>
      <c r="D722" s="152">
        <v>78</v>
      </c>
      <c r="E722" s="154">
        <v>204.36</v>
      </c>
      <c r="F722" s="154">
        <v>9.999999999999995E-3</v>
      </c>
      <c r="G722" s="154">
        <v>0.77999999999999958</v>
      </c>
    </row>
    <row r="723" spans="1:7" ht="30" x14ac:dyDescent="0.25">
      <c r="A723" s="141" t="s">
        <v>3707</v>
      </c>
      <c r="B723" s="151" t="s">
        <v>3708</v>
      </c>
      <c r="C723" s="153" t="s">
        <v>3463</v>
      </c>
      <c r="D723" s="152">
        <v>284</v>
      </c>
      <c r="E723" s="154">
        <v>744.07999999999993</v>
      </c>
      <c r="F723" s="154">
        <v>9.999999999999995E-3</v>
      </c>
      <c r="G723" s="154">
        <v>2.8399999999999985</v>
      </c>
    </row>
    <row r="724" spans="1:7" x14ac:dyDescent="0.25">
      <c r="A724" s="141" t="s">
        <v>3707</v>
      </c>
      <c r="B724" s="151" t="s">
        <v>3708</v>
      </c>
      <c r="C724" s="153" t="s">
        <v>3443</v>
      </c>
      <c r="D724" s="152">
        <v>351</v>
      </c>
      <c r="E724" s="154">
        <v>1716.39</v>
      </c>
      <c r="F724" s="154">
        <v>9.9999999999999811E-3</v>
      </c>
      <c r="G724" s="154">
        <v>3.5099999999999936</v>
      </c>
    </row>
    <row r="725" spans="1:7" x14ac:dyDescent="0.25">
      <c r="A725" s="141" t="s">
        <v>3707</v>
      </c>
      <c r="B725" s="151" t="s">
        <v>3708</v>
      </c>
      <c r="C725" s="153" t="s">
        <v>3464</v>
      </c>
      <c r="D725" s="152">
        <v>250</v>
      </c>
      <c r="E725" s="154">
        <v>1235</v>
      </c>
      <c r="F725" s="154">
        <v>1.0000000000000009E-2</v>
      </c>
      <c r="G725" s="154">
        <v>2.5000000000000022</v>
      </c>
    </row>
    <row r="726" spans="1:7" ht="30" x14ac:dyDescent="0.25">
      <c r="A726" s="141" t="s">
        <v>3707</v>
      </c>
      <c r="B726" s="151" t="s">
        <v>3708</v>
      </c>
      <c r="C726" s="153" t="s">
        <v>3596</v>
      </c>
      <c r="D726" s="152">
        <v>27</v>
      </c>
      <c r="E726" s="154">
        <v>256.77000000000004</v>
      </c>
      <c r="F726" s="154">
        <v>2.0000000000000018E-2</v>
      </c>
      <c r="G726" s="154">
        <v>0.54000000000000048</v>
      </c>
    </row>
    <row r="727" spans="1:7" x14ac:dyDescent="0.25">
      <c r="A727" s="141" t="s">
        <v>3707</v>
      </c>
      <c r="B727" s="151" t="s">
        <v>3708</v>
      </c>
      <c r="C727" s="153" t="s">
        <v>3502</v>
      </c>
      <c r="D727" s="152">
        <v>349</v>
      </c>
      <c r="E727" s="154">
        <v>1786.88</v>
      </c>
      <c r="F727" s="154">
        <v>1.0000000000000009E-2</v>
      </c>
      <c r="G727" s="154">
        <v>3.4900000000000029</v>
      </c>
    </row>
    <row r="728" spans="1:7" x14ac:dyDescent="0.25">
      <c r="A728" s="141" t="s">
        <v>3707</v>
      </c>
      <c r="B728" s="151" t="s">
        <v>3708</v>
      </c>
      <c r="C728" s="153" t="s">
        <v>3444</v>
      </c>
      <c r="D728" s="152">
        <v>428</v>
      </c>
      <c r="E728" s="154">
        <v>1660.6399999999999</v>
      </c>
      <c r="F728" s="154">
        <v>3.0000000000000027E-2</v>
      </c>
      <c r="G728" s="154">
        <v>12.840000000000011</v>
      </c>
    </row>
    <row r="729" spans="1:7" x14ac:dyDescent="0.25">
      <c r="A729" s="141" t="s">
        <v>3707</v>
      </c>
      <c r="B729" s="151" t="s">
        <v>3708</v>
      </c>
      <c r="C729" s="153" t="s">
        <v>3503</v>
      </c>
      <c r="D729" s="152">
        <v>24</v>
      </c>
      <c r="E729" s="154">
        <v>103.20000000000002</v>
      </c>
      <c r="F729" s="154">
        <v>5.0000000000000044E-2</v>
      </c>
      <c r="G729" s="154">
        <v>1.2000000000000011</v>
      </c>
    </row>
    <row r="730" spans="1:7" ht="45" x14ac:dyDescent="0.25">
      <c r="A730" s="141" t="s">
        <v>3707</v>
      </c>
      <c r="B730" s="151" t="s">
        <v>3708</v>
      </c>
      <c r="C730" s="153" t="s">
        <v>3445</v>
      </c>
      <c r="D730" s="152">
        <v>188</v>
      </c>
      <c r="E730" s="154">
        <v>1212.5999999999999</v>
      </c>
      <c r="F730" s="154">
        <v>2.9999999999999916E-2</v>
      </c>
      <c r="G730" s="154">
        <v>5.6399999999999846</v>
      </c>
    </row>
    <row r="731" spans="1:7" x14ac:dyDescent="0.25">
      <c r="A731" s="141" t="s">
        <v>3707</v>
      </c>
      <c r="B731" s="151" t="s">
        <v>3708</v>
      </c>
      <c r="C731" s="153" t="s">
        <v>3504</v>
      </c>
      <c r="D731" s="152">
        <v>283</v>
      </c>
      <c r="E731" s="154">
        <v>1477.2600000000002</v>
      </c>
      <c r="F731" s="154">
        <v>1.0000000000000009E-2</v>
      </c>
      <c r="G731" s="154">
        <v>2.8300000000000027</v>
      </c>
    </row>
    <row r="732" spans="1:7" ht="30" x14ac:dyDescent="0.25">
      <c r="A732" s="141" t="s">
        <v>3707</v>
      </c>
      <c r="B732" s="151" t="s">
        <v>3708</v>
      </c>
      <c r="C732" s="153" t="s">
        <v>3597</v>
      </c>
      <c r="D732" s="152">
        <v>233</v>
      </c>
      <c r="E732" s="154">
        <v>2588.63</v>
      </c>
      <c r="F732" s="154">
        <v>8.9999999999999858E-2</v>
      </c>
      <c r="G732" s="154">
        <v>20.969999999999967</v>
      </c>
    </row>
    <row r="733" spans="1:7" x14ac:dyDescent="0.25">
      <c r="A733" s="141" t="s">
        <v>3707</v>
      </c>
      <c r="B733" s="151" t="s">
        <v>3708</v>
      </c>
      <c r="C733" s="153" t="s">
        <v>3446</v>
      </c>
      <c r="D733" s="152">
        <v>236</v>
      </c>
      <c r="E733" s="154">
        <v>467.28</v>
      </c>
      <c r="F733" s="154">
        <v>9.999999999999995E-3</v>
      </c>
      <c r="G733" s="154">
        <v>2.359999999999999</v>
      </c>
    </row>
    <row r="734" spans="1:7" x14ac:dyDescent="0.25">
      <c r="A734" s="141" t="s">
        <v>3707</v>
      </c>
      <c r="B734" s="151" t="s">
        <v>3708</v>
      </c>
      <c r="C734" s="153" t="s">
        <v>3505</v>
      </c>
      <c r="D734" s="152">
        <v>1</v>
      </c>
      <c r="E734" s="154">
        <v>24.51</v>
      </c>
      <c r="F734" s="154">
        <v>0.37999999999999989</v>
      </c>
      <c r="G734" s="154">
        <v>0.37999999999999989</v>
      </c>
    </row>
    <row r="735" spans="1:7" ht="30" x14ac:dyDescent="0.25">
      <c r="A735" s="141" t="s">
        <v>3707</v>
      </c>
      <c r="B735" s="151" t="s">
        <v>3708</v>
      </c>
      <c r="C735" s="153" t="s">
        <v>3447</v>
      </c>
      <c r="D735" s="152">
        <v>1</v>
      </c>
      <c r="E735" s="154">
        <v>23.1</v>
      </c>
      <c r="F735" s="154">
        <v>0.59000000000000163</v>
      </c>
      <c r="G735" s="154">
        <v>0.59000000000000163</v>
      </c>
    </row>
    <row r="736" spans="1:7" ht="60" x14ac:dyDescent="0.25">
      <c r="A736" s="141" t="s">
        <v>3707</v>
      </c>
      <c r="B736" s="151" t="s">
        <v>3708</v>
      </c>
      <c r="C736" s="153" t="s">
        <v>3479</v>
      </c>
      <c r="D736" s="152">
        <v>608</v>
      </c>
      <c r="E736" s="154">
        <v>4894.4000000000005</v>
      </c>
      <c r="F736" s="154">
        <v>3.0000000000000027E-2</v>
      </c>
      <c r="G736" s="154">
        <v>18.240000000000016</v>
      </c>
    </row>
    <row r="737" spans="1:7" x14ac:dyDescent="0.25">
      <c r="A737" s="141" t="s">
        <v>3707</v>
      </c>
      <c r="B737" s="151" t="s">
        <v>3708</v>
      </c>
      <c r="C737" s="153" t="s">
        <v>3482</v>
      </c>
      <c r="D737" s="152">
        <v>242</v>
      </c>
      <c r="E737" s="154">
        <v>1488.3000000000002</v>
      </c>
      <c r="F737" s="154">
        <v>1.0000000000000009E-2</v>
      </c>
      <c r="G737" s="154">
        <v>2.4200000000000021</v>
      </c>
    </row>
    <row r="738" spans="1:7" ht="30" x14ac:dyDescent="0.25">
      <c r="A738" s="141" t="s">
        <v>3707</v>
      </c>
      <c r="B738" s="151" t="s">
        <v>3708</v>
      </c>
      <c r="C738" s="153" t="s">
        <v>3483</v>
      </c>
      <c r="D738" s="152">
        <v>9</v>
      </c>
      <c r="E738" s="154">
        <v>63.45</v>
      </c>
      <c r="F738" s="154">
        <v>1.9999999999999962E-2</v>
      </c>
      <c r="G738" s="154">
        <v>0.17999999999999966</v>
      </c>
    </row>
    <row r="739" spans="1:7" ht="45" x14ac:dyDescent="0.25">
      <c r="A739" s="141" t="s">
        <v>3707</v>
      </c>
      <c r="B739" s="151" t="s">
        <v>3708</v>
      </c>
      <c r="C739" s="153" t="s">
        <v>3484</v>
      </c>
      <c r="D739" s="152">
        <v>303</v>
      </c>
      <c r="E739" s="154">
        <v>2408.85</v>
      </c>
      <c r="F739" s="154">
        <v>9.9999999999999534E-3</v>
      </c>
      <c r="G739" s="154">
        <v>3.029999999999986</v>
      </c>
    </row>
    <row r="740" spans="1:7" x14ac:dyDescent="0.25">
      <c r="A740" s="141" t="s">
        <v>3707</v>
      </c>
      <c r="B740" s="151" t="s">
        <v>3708</v>
      </c>
      <c r="C740" s="153" t="s">
        <v>3487</v>
      </c>
      <c r="D740" s="152">
        <v>55</v>
      </c>
      <c r="E740" s="154">
        <v>562.65</v>
      </c>
      <c r="F740" s="154">
        <v>9.000000000000008E-2</v>
      </c>
      <c r="G740" s="154">
        <v>4.9500000000000046</v>
      </c>
    </row>
    <row r="741" spans="1:7" ht="30" x14ac:dyDescent="0.25">
      <c r="A741" s="141" t="s">
        <v>3707</v>
      </c>
      <c r="B741" s="151" t="s">
        <v>3708</v>
      </c>
      <c r="C741" s="153" t="s">
        <v>3638</v>
      </c>
      <c r="D741" s="152">
        <v>86</v>
      </c>
      <c r="E741" s="154">
        <v>890.1</v>
      </c>
      <c r="F741" s="154">
        <v>9.000000000000008E-2</v>
      </c>
      <c r="G741" s="154">
        <v>7.7400000000000073</v>
      </c>
    </row>
    <row r="742" spans="1:7" ht="60" x14ac:dyDescent="0.25">
      <c r="A742" s="141" t="s">
        <v>3707</v>
      </c>
      <c r="B742" s="151" t="s">
        <v>3708</v>
      </c>
      <c r="C742" s="153" t="s">
        <v>3488</v>
      </c>
      <c r="D742" s="152">
        <v>302</v>
      </c>
      <c r="E742" s="154">
        <v>4179.68</v>
      </c>
      <c r="F742" s="154">
        <v>4.0000000000000036E-2</v>
      </c>
      <c r="G742" s="154">
        <v>12.080000000000011</v>
      </c>
    </row>
    <row r="743" spans="1:7" ht="90" x14ac:dyDescent="0.25">
      <c r="A743" s="141" t="s">
        <v>3707</v>
      </c>
      <c r="B743" s="151" t="s">
        <v>3708</v>
      </c>
      <c r="C743" s="153" t="s">
        <v>3489</v>
      </c>
      <c r="D743" s="152">
        <v>304</v>
      </c>
      <c r="E743" s="154">
        <v>4164.8</v>
      </c>
      <c r="F743" s="154">
        <v>4.0000000000000036E-2</v>
      </c>
      <c r="G743" s="154">
        <v>12.160000000000011</v>
      </c>
    </row>
    <row r="744" spans="1:7" ht="30" x14ac:dyDescent="0.25">
      <c r="A744" s="141" t="s">
        <v>3707</v>
      </c>
      <c r="B744" s="151" t="s">
        <v>3708</v>
      </c>
      <c r="C744" s="153" t="s">
        <v>3519</v>
      </c>
      <c r="D744" s="152">
        <v>298</v>
      </c>
      <c r="E744" s="154">
        <v>6046.42</v>
      </c>
      <c r="F744" s="154">
        <v>0.16999999999999993</v>
      </c>
      <c r="G744" s="154">
        <v>50.659999999999982</v>
      </c>
    </row>
    <row r="745" spans="1:7" ht="30" x14ac:dyDescent="0.25">
      <c r="A745" s="141" t="s">
        <v>3707</v>
      </c>
      <c r="B745" s="151" t="s">
        <v>3708</v>
      </c>
      <c r="C745" s="153" t="s">
        <v>3511</v>
      </c>
      <c r="D745" s="152">
        <v>1</v>
      </c>
      <c r="E745" s="154">
        <v>1.04</v>
      </c>
      <c r="F745" s="154">
        <v>9.999999999999995E-3</v>
      </c>
      <c r="G745" s="154">
        <v>9.999999999999995E-3</v>
      </c>
    </row>
    <row r="746" spans="1:7" ht="30" x14ac:dyDescent="0.25">
      <c r="A746" s="141" t="s">
        <v>3707</v>
      </c>
      <c r="B746" s="151" t="s">
        <v>3708</v>
      </c>
      <c r="C746" s="153" t="s">
        <v>3507</v>
      </c>
      <c r="D746" s="152">
        <v>174</v>
      </c>
      <c r="E746" s="154">
        <v>1576.44</v>
      </c>
      <c r="F746" s="154">
        <v>3.0000000000000027E-2</v>
      </c>
      <c r="G746" s="154">
        <v>5.2200000000000042</v>
      </c>
    </row>
    <row r="747" spans="1:7" ht="75" x14ac:dyDescent="0.25">
      <c r="A747" s="141" t="s">
        <v>3707</v>
      </c>
      <c r="B747" s="151" t="s">
        <v>3708</v>
      </c>
      <c r="C747" s="153" t="s">
        <v>3516</v>
      </c>
      <c r="D747" s="152">
        <v>3</v>
      </c>
      <c r="E747" s="154">
        <v>28.35</v>
      </c>
      <c r="F747" s="154">
        <v>2.0000000000000018E-2</v>
      </c>
      <c r="G747" s="154">
        <v>6.0000000000000053E-2</v>
      </c>
    </row>
    <row r="748" spans="1:7" ht="45" x14ac:dyDescent="0.25">
      <c r="A748" s="141" t="s">
        <v>3707</v>
      </c>
      <c r="B748" s="151" t="s">
        <v>3708</v>
      </c>
      <c r="C748" s="153" t="s">
        <v>3528</v>
      </c>
      <c r="D748" s="152">
        <v>3</v>
      </c>
      <c r="E748" s="154">
        <v>27.330000000000002</v>
      </c>
      <c r="F748" s="154">
        <v>0.12999999999999989</v>
      </c>
      <c r="G748" s="154">
        <v>0.38999999999999968</v>
      </c>
    </row>
    <row r="749" spans="1:7" ht="60" x14ac:dyDescent="0.25">
      <c r="A749" s="141" t="s">
        <v>3707</v>
      </c>
      <c r="B749" s="151" t="s">
        <v>3708</v>
      </c>
      <c r="C749" s="153" t="s">
        <v>3509</v>
      </c>
      <c r="D749" s="152">
        <v>163</v>
      </c>
      <c r="E749" s="154">
        <v>2922.5899999999997</v>
      </c>
      <c r="F749" s="154">
        <v>0.11999999999999966</v>
      </c>
      <c r="G749" s="154">
        <v>19.559999999999945</v>
      </c>
    </row>
    <row r="750" spans="1:7" ht="60" x14ac:dyDescent="0.25">
      <c r="A750" s="141" t="s">
        <v>3707</v>
      </c>
      <c r="B750" s="151" t="s">
        <v>3708</v>
      </c>
      <c r="C750" s="153" t="s">
        <v>3408</v>
      </c>
      <c r="D750" s="152">
        <v>7</v>
      </c>
      <c r="E750" s="154">
        <v>3.36</v>
      </c>
      <c r="F750" s="154">
        <v>9.999999999999995E-3</v>
      </c>
      <c r="G750" s="154">
        <v>6.9999999999999965E-2</v>
      </c>
    </row>
    <row r="751" spans="1:7" ht="60" x14ac:dyDescent="0.25">
      <c r="A751" s="141" t="s">
        <v>3707</v>
      </c>
      <c r="B751" s="151" t="s">
        <v>3708</v>
      </c>
      <c r="C751" s="153" t="s">
        <v>3431</v>
      </c>
      <c r="D751" s="152">
        <v>16</v>
      </c>
      <c r="E751" s="154">
        <v>12.16</v>
      </c>
      <c r="F751" s="154">
        <v>9.9999999999999811E-3</v>
      </c>
      <c r="G751" s="154">
        <v>0.1599999999999997</v>
      </c>
    </row>
    <row r="752" spans="1:7" ht="45" x14ac:dyDescent="0.25">
      <c r="A752" s="141" t="s">
        <v>3707</v>
      </c>
      <c r="B752" s="151" t="s">
        <v>3708</v>
      </c>
      <c r="C752" s="153" t="s">
        <v>3579</v>
      </c>
      <c r="D752" s="152">
        <v>62</v>
      </c>
      <c r="E752" s="154">
        <v>2235.7200000000003</v>
      </c>
      <c r="F752" s="154">
        <v>0.87999999999999901</v>
      </c>
      <c r="G752" s="154">
        <v>54.559999999999938</v>
      </c>
    </row>
    <row r="753" spans="1:7" ht="75" x14ac:dyDescent="0.25">
      <c r="A753" s="141" t="s">
        <v>3707</v>
      </c>
      <c r="B753" s="151" t="s">
        <v>3708</v>
      </c>
      <c r="C753" s="153" t="s">
        <v>3645</v>
      </c>
      <c r="D753" s="152">
        <v>57</v>
      </c>
      <c r="E753" s="154">
        <v>477.66</v>
      </c>
      <c r="F753" s="154">
        <v>9.9999999999999811E-3</v>
      </c>
      <c r="G753" s="154">
        <v>0.56999999999999895</v>
      </c>
    </row>
    <row r="754" spans="1:7" ht="30" x14ac:dyDescent="0.25">
      <c r="A754" s="141" t="s">
        <v>3707</v>
      </c>
      <c r="B754" s="151" t="s">
        <v>3708</v>
      </c>
      <c r="C754" s="153" t="s">
        <v>3511</v>
      </c>
      <c r="D754" s="152">
        <v>3</v>
      </c>
      <c r="E754" s="154">
        <v>3.12</v>
      </c>
      <c r="F754" s="154">
        <v>9.999999999999995E-3</v>
      </c>
      <c r="G754" s="154">
        <v>2.9999999999999985E-2</v>
      </c>
    </row>
    <row r="755" spans="1:7" ht="45" x14ac:dyDescent="0.25">
      <c r="A755" s="141" t="s">
        <v>3707</v>
      </c>
      <c r="B755" s="151" t="s">
        <v>3708</v>
      </c>
      <c r="C755" s="153" t="s">
        <v>3607</v>
      </c>
      <c r="D755" s="152">
        <v>89</v>
      </c>
      <c r="E755" s="154">
        <v>916.7</v>
      </c>
      <c r="F755" s="154">
        <v>0.18000000000000016</v>
      </c>
      <c r="G755" s="154">
        <v>16.020000000000014</v>
      </c>
    </row>
    <row r="756" spans="1:7" x14ac:dyDescent="0.25">
      <c r="A756" s="141" t="s">
        <v>3707</v>
      </c>
      <c r="B756" s="151" t="s">
        <v>3708</v>
      </c>
      <c r="C756" s="153" t="s">
        <v>3713</v>
      </c>
      <c r="D756" s="152">
        <v>1</v>
      </c>
      <c r="E756" s="154">
        <v>9.61</v>
      </c>
      <c r="F756" s="154">
        <v>7.9999999999999849E-2</v>
      </c>
      <c r="G756" s="154">
        <v>7.9999999999999849E-2</v>
      </c>
    </row>
    <row r="757" spans="1:7" ht="60" x14ac:dyDescent="0.25">
      <c r="A757" s="141" t="s">
        <v>3707</v>
      </c>
      <c r="B757" s="151" t="s">
        <v>3708</v>
      </c>
      <c r="C757" s="153" t="s">
        <v>3479</v>
      </c>
      <c r="D757" s="152">
        <v>1</v>
      </c>
      <c r="E757" s="154">
        <v>8.0500000000000007</v>
      </c>
      <c r="F757" s="154">
        <v>3.0000000000000027E-2</v>
      </c>
      <c r="G757" s="154">
        <v>3.0000000000000027E-2</v>
      </c>
    </row>
    <row r="758" spans="1:7" ht="45" x14ac:dyDescent="0.25">
      <c r="A758" s="141" t="s">
        <v>3707</v>
      </c>
      <c r="B758" s="151" t="s">
        <v>3708</v>
      </c>
      <c r="C758" s="153" t="s">
        <v>3506</v>
      </c>
      <c r="D758" s="152">
        <v>35</v>
      </c>
      <c r="E758" s="154">
        <v>315.35000000000002</v>
      </c>
      <c r="F758" s="154">
        <v>2.9999999999999916E-2</v>
      </c>
      <c r="G758" s="154">
        <v>1.0499999999999972</v>
      </c>
    </row>
    <row r="759" spans="1:7" x14ac:dyDescent="0.25">
      <c r="A759" s="141" t="s">
        <v>3707</v>
      </c>
      <c r="B759" s="151" t="s">
        <v>3708</v>
      </c>
      <c r="C759" s="153" t="s">
        <v>3611</v>
      </c>
      <c r="D759" s="152">
        <v>2</v>
      </c>
      <c r="E759" s="154">
        <v>27.5</v>
      </c>
      <c r="F759" s="154">
        <v>0.29999999999999982</v>
      </c>
      <c r="G759" s="154">
        <v>0.59999999999999964</v>
      </c>
    </row>
    <row r="760" spans="1:7" x14ac:dyDescent="0.25">
      <c r="A760" s="141" t="s">
        <v>3707</v>
      </c>
      <c r="B760" s="151" t="s">
        <v>3708</v>
      </c>
      <c r="C760" s="153" t="s">
        <v>3533</v>
      </c>
      <c r="D760" s="152">
        <v>32</v>
      </c>
      <c r="E760" s="154">
        <v>260.48</v>
      </c>
      <c r="F760" s="154">
        <v>0.14999999999999991</v>
      </c>
      <c r="G760" s="154">
        <v>4.7999999999999972</v>
      </c>
    </row>
    <row r="761" spans="1:7" ht="60" x14ac:dyDescent="0.25">
      <c r="A761" s="141" t="s">
        <v>3707</v>
      </c>
      <c r="B761" s="151" t="s">
        <v>3708</v>
      </c>
      <c r="C761" s="153" t="s">
        <v>3714</v>
      </c>
      <c r="D761" s="152">
        <v>1</v>
      </c>
      <c r="E761" s="154">
        <v>13.71</v>
      </c>
      <c r="F761" s="154">
        <v>6.0000000000000053E-2</v>
      </c>
      <c r="G761" s="154">
        <v>6.0000000000000053E-2</v>
      </c>
    </row>
    <row r="762" spans="1:7" ht="45" x14ac:dyDescent="0.25">
      <c r="A762" s="141" t="s">
        <v>3707</v>
      </c>
      <c r="B762" s="151" t="s">
        <v>3708</v>
      </c>
      <c r="C762" s="153" t="s">
        <v>3715</v>
      </c>
      <c r="D762" s="152">
        <v>3</v>
      </c>
      <c r="E762" s="154">
        <v>32.64</v>
      </c>
      <c r="F762" s="154">
        <v>0.16999999999999993</v>
      </c>
      <c r="G762" s="154">
        <v>0.50999999999999979</v>
      </c>
    </row>
    <row r="763" spans="1:7" ht="75" x14ac:dyDescent="0.25">
      <c r="A763" s="141" t="s">
        <v>3707</v>
      </c>
      <c r="B763" s="151" t="s">
        <v>3708</v>
      </c>
      <c r="C763" s="153" t="s">
        <v>3516</v>
      </c>
      <c r="D763" s="152">
        <v>19</v>
      </c>
      <c r="E763" s="154">
        <v>179.55</v>
      </c>
      <c r="F763" s="154">
        <v>2.0000000000000018E-2</v>
      </c>
      <c r="G763" s="154">
        <v>0.38000000000000034</v>
      </c>
    </row>
    <row r="764" spans="1:7" ht="60" x14ac:dyDescent="0.25">
      <c r="A764" s="141" t="s">
        <v>3707</v>
      </c>
      <c r="B764" s="151" t="s">
        <v>3708</v>
      </c>
      <c r="C764" s="153" t="s">
        <v>3517</v>
      </c>
      <c r="D764" s="152">
        <v>18</v>
      </c>
      <c r="E764" s="154">
        <v>187.56</v>
      </c>
      <c r="F764" s="154">
        <v>6.999999999999984E-2</v>
      </c>
      <c r="G764" s="154">
        <v>1.2599999999999971</v>
      </c>
    </row>
    <row r="765" spans="1:7" ht="30" x14ac:dyDescent="0.25">
      <c r="A765" s="141" t="s">
        <v>3707</v>
      </c>
      <c r="B765" s="151" t="s">
        <v>3708</v>
      </c>
      <c r="C765" s="153" t="s">
        <v>3508</v>
      </c>
      <c r="D765" s="152">
        <v>5</v>
      </c>
      <c r="E765" s="154">
        <v>26.85</v>
      </c>
      <c r="F765" s="154">
        <v>2.0000000000000018E-2</v>
      </c>
      <c r="G765" s="154">
        <v>0.10000000000000009</v>
      </c>
    </row>
    <row r="766" spans="1:7" ht="30" x14ac:dyDescent="0.25">
      <c r="A766" s="141" t="s">
        <v>3707</v>
      </c>
      <c r="B766" s="151" t="s">
        <v>3708</v>
      </c>
      <c r="C766" s="153" t="s">
        <v>3518</v>
      </c>
      <c r="D766" s="152">
        <v>1</v>
      </c>
      <c r="E766" s="154">
        <v>22.6</v>
      </c>
      <c r="F766" s="154">
        <v>0.28000000000000025</v>
      </c>
      <c r="G766" s="154">
        <v>0.28000000000000025</v>
      </c>
    </row>
    <row r="767" spans="1:7" ht="45" x14ac:dyDescent="0.25">
      <c r="A767" s="141" t="s">
        <v>3707</v>
      </c>
      <c r="B767" s="151" t="s">
        <v>3708</v>
      </c>
      <c r="C767" s="153" t="s">
        <v>3528</v>
      </c>
      <c r="D767" s="152">
        <v>100</v>
      </c>
      <c r="E767" s="154">
        <v>911</v>
      </c>
      <c r="F767" s="154">
        <v>0.12999999999999989</v>
      </c>
      <c r="G767" s="154">
        <v>12.999999999999989</v>
      </c>
    </row>
    <row r="768" spans="1:7" ht="45" x14ac:dyDescent="0.25">
      <c r="A768" s="141" t="s">
        <v>3707</v>
      </c>
      <c r="B768" s="151" t="s">
        <v>3708</v>
      </c>
      <c r="C768" s="153" t="s">
        <v>3529</v>
      </c>
      <c r="D768" s="152">
        <v>4</v>
      </c>
      <c r="E768" s="154">
        <v>128.92000000000002</v>
      </c>
      <c r="F768" s="154">
        <v>0.26000000000000068</v>
      </c>
      <c r="G768" s="154">
        <v>1.0400000000000027</v>
      </c>
    </row>
    <row r="769" spans="1:7" ht="60" x14ac:dyDescent="0.25">
      <c r="A769" s="141" t="s">
        <v>3707</v>
      </c>
      <c r="B769" s="151" t="s">
        <v>3708</v>
      </c>
      <c r="C769" s="153" t="s">
        <v>3510</v>
      </c>
      <c r="D769" s="152">
        <v>22</v>
      </c>
      <c r="E769" s="154">
        <v>883.74</v>
      </c>
      <c r="F769" s="154">
        <v>0.37999999999999989</v>
      </c>
      <c r="G769" s="154">
        <v>8.3599999999999977</v>
      </c>
    </row>
    <row r="770" spans="1:7" ht="45" x14ac:dyDescent="0.25">
      <c r="A770" s="141" t="s">
        <v>3707</v>
      </c>
      <c r="B770" s="151" t="s">
        <v>3708</v>
      </c>
      <c r="C770" s="153" t="s">
        <v>3530</v>
      </c>
      <c r="D770" s="152">
        <v>6</v>
      </c>
      <c r="E770" s="154">
        <v>175.98</v>
      </c>
      <c r="F770" s="154">
        <v>9.000000000000008E-2</v>
      </c>
      <c r="G770" s="154">
        <v>0.54000000000000048</v>
      </c>
    </row>
    <row r="771" spans="1:7" ht="45" x14ac:dyDescent="0.25">
      <c r="A771" s="141" t="s">
        <v>3707</v>
      </c>
      <c r="B771" s="151" t="s">
        <v>3708</v>
      </c>
      <c r="C771" s="153" t="s">
        <v>3716</v>
      </c>
      <c r="D771" s="152">
        <v>1</v>
      </c>
      <c r="E771" s="154">
        <v>61.84</v>
      </c>
      <c r="F771" s="154">
        <v>1.8200000000000003</v>
      </c>
      <c r="G771" s="154">
        <v>1.8200000000000003</v>
      </c>
    </row>
    <row r="772" spans="1:7" x14ac:dyDescent="0.25">
      <c r="A772" s="141" t="s">
        <v>3707</v>
      </c>
      <c r="B772" s="151" t="s">
        <v>3708</v>
      </c>
      <c r="C772" s="153" t="s">
        <v>3717</v>
      </c>
      <c r="D772" s="152">
        <v>26</v>
      </c>
      <c r="E772" s="154">
        <v>741.78</v>
      </c>
      <c r="F772" s="154">
        <v>0.16999999999999993</v>
      </c>
      <c r="G772" s="154">
        <v>4.4199999999999982</v>
      </c>
    </row>
    <row r="773" spans="1:7" x14ac:dyDescent="0.25">
      <c r="A773" s="141" t="s">
        <v>3707</v>
      </c>
      <c r="B773" s="151" t="s">
        <v>3708</v>
      </c>
      <c r="C773" s="153" t="s">
        <v>3619</v>
      </c>
      <c r="D773" s="152">
        <v>3</v>
      </c>
      <c r="E773" s="154">
        <v>33.06</v>
      </c>
      <c r="F773" s="154">
        <v>5.0000000000000044E-2</v>
      </c>
      <c r="G773" s="154">
        <v>0.15000000000000013</v>
      </c>
    </row>
    <row r="774" spans="1:7" ht="30" x14ac:dyDescent="0.25">
      <c r="A774" s="141" t="s">
        <v>3707</v>
      </c>
      <c r="B774" s="151" t="s">
        <v>3708</v>
      </c>
      <c r="C774" s="153" t="s">
        <v>3718</v>
      </c>
      <c r="D774" s="152">
        <v>3</v>
      </c>
      <c r="E774" s="154">
        <v>343.08</v>
      </c>
      <c r="F774" s="154">
        <v>2.75</v>
      </c>
      <c r="G774" s="154">
        <v>8.25</v>
      </c>
    </row>
    <row r="775" spans="1:7" x14ac:dyDescent="0.25">
      <c r="A775" s="141" t="s">
        <v>3707</v>
      </c>
      <c r="B775" s="151" t="s">
        <v>3708</v>
      </c>
      <c r="C775" s="153" t="s">
        <v>3512</v>
      </c>
      <c r="D775" s="152">
        <v>201</v>
      </c>
      <c r="E775" s="154">
        <v>289.44</v>
      </c>
      <c r="F775" s="154">
        <v>3.0000000000000027E-2</v>
      </c>
      <c r="G775" s="154">
        <v>6.0300000000000056</v>
      </c>
    </row>
    <row r="776" spans="1:7" ht="30" x14ac:dyDescent="0.25">
      <c r="A776" s="141" t="s">
        <v>3707</v>
      </c>
      <c r="B776" s="151" t="s">
        <v>3708</v>
      </c>
      <c r="C776" s="153" t="s">
        <v>3719</v>
      </c>
      <c r="D776" s="152">
        <v>2</v>
      </c>
      <c r="E776" s="154">
        <v>48.06</v>
      </c>
      <c r="F776" s="154">
        <v>0.33000000000000007</v>
      </c>
      <c r="G776" s="154">
        <v>0.66000000000000014</v>
      </c>
    </row>
    <row r="777" spans="1:7" ht="45" x14ac:dyDescent="0.25">
      <c r="A777" s="141" t="s">
        <v>3707</v>
      </c>
      <c r="B777" s="151" t="s">
        <v>3708</v>
      </c>
      <c r="C777" s="153" t="s">
        <v>3535</v>
      </c>
      <c r="D777" s="152">
        <v>1</v>
      </c>
      <c r="E777" s="154">
        <v>13.24</v>
      </c>
      <c r="F777" s="154">
        <v>0.16000000000000014</v>
      </c>
      <c r="G777" s="154">
        <v>0.16000000000000014</v>
      </c>
    </row>
    <row r="778" spans="1:7" ht="60" x14ac:dyDescent="0.25">
      <c r="A778" s="141" t="s">
        <v>3707</v>
      </c>
      <c r="B778" s="151" t="s">
        <v>3708</v>
      </c>
      <c r="C778" s="153" t="s">
        <v>3536</v>
      </c>
      <c r="D778" s="152">
        <v>1</v>
      </c>
      <c r="E778" s="154">
        <v>21.39</v>
      </c>
      <c r="F778" s="154">
        <v>0.3199999999999994</v>
      </c>
      <c r="G778" s="154">
        <v>0.3199999999999994</v>
      </c>
    </row>
    <row r="779" spans="1:7" x14ac:dyDescent="0.25">
      <c r="A779" s="141" t="s">
        <v>3707</v>
      </c>
      <c r="B779" s="151" t="s">
        <v>3708</v>
      </c>
      <c r="C779" s="153" t="s">
        <v>3514</v>
      </c>
      <c r="D779" s="152">
        <v>15</v>
      </c>
      <c r="E779" s="154">
        <v>25.049999999999997</v>
      </c>
      <c r="F779" s="154">
        <v>9.9999999999999811E-3</v>
      </c>
      <c r="G779" s="154">
        <v>0.14999999999999972</v>
      </c>
    </row>
    <row r="780" spans="1:7" ht="60" x14ac:dyDescent="0.25">
      <c r="A780" s="141" t="s">
        <v>3707</v>
      </c>
      <c r="B780" s="151" t="s">
        <v>3708</v>
      </c>
      <c r="C780" s="153" t="s">
        <v>3479</v>
      </c>
      <c r="D780" s="152">
        <v>2</v>
      </c>
      <c r="E780" s="154">
        <v>16.100000000000001</v>
      </c>
      <c r="F780" s="154">
        <v>3.0000000000000027E-2</v>
      </c>
      <c r="G780" s="154">
        <v>6.0000000000000053E-2</v>
      </c>
    </row>
    <row r="781" spans="1:7" ht="45" x14ac:dyDescent="0.25">
      <c r="A781" s="141" t="s">
        <v>3707</v>
      </c>
      <c r="B781" s="151" t="s">
        <v>3708</v>
      </c>
      <c r="C781" s="153" t="s">
        <v>3506</v>
      </c>
      <c r="D781" s="152">
        <v>258</v>
      </c>
      <c r="E781" s="154">
        <v>2324.58</v>
      </c>
      <c r="F781" s="154">
        <v>2.9999999999999916E-2</v>
      </c>
      <c r="G781" s="154">
        <v>7.739999999999978</v>
      </c>
    </row>
    <row r="782" spans="1:7" x14ac:dyDescent="0.25">
      <c r="A782" s="141" t="s">
        <v>3707</v>
      </c>
      <c r="B782" s="151" t="s">
        <v>3708</v>
      </c>
      <c r="C782" s="153" t="s">
        <v>3611</v>
      </c>
      <c r="D782" s="152">
        <v>238</v>
      </c>
      <c r="E782" s="154">
        <v>3272.5</v>
      </c>
      <c r="F782" s="154">
        <v>0.29999999999999982</v>
      </c>
      <c r="G782" s="154">
        <v>71.399999999999963</v>
      </c>
    </row>
    <row r="783" spans="1:7" ht="45" x14ac:dyDescent="0.25">
      <c r="A783" s="141" t="s">
        <v>3707</v>
      </c>
      <c r="B783" s="151" t="s">
        <v>3708</v>
      </c>
      <c r="C783" s="153" t="s">
        <v>3720</v>
      </c>
      <c r="D783" s="152">
        <v>47</v>
      </c>
      <c r="E783" s="154">
        <v>648.6</v>
      </c>
      <c r="F783" s="154">
        <v>0.18999999999999995</v>
      </c>
      <c r="G783" s="154">
        <v>8.9299999999999979</v>
      </c>
    </row>
    <row r="784" spans="1:7" ht="75" x14ac:dyDescent="0.25">
      <c r="A784" s="141" t="s">
        <v>3707</v>
      </c>
      <c r="B784" s="151" t="s">
        <v>3708</v>
      </c>
      <c r="C784" s="153" t="s">
        <v>3516</v>
      </c>
      <c r="D784" s="152">
        <v>264</v>
      </c>
      <c r="E784" s="154">
        <v>2494.8000000000002</v>
      </c>
      <c r="F784" s="154">
        <v>2.0000000000000018E-2</v>
      </c>
      <c r="G784" s="154">
        <v>5.2800000000000047</v>
      </c>
    </row>
    <row r="785" spans="1:7" ht="60" x14ac:dyDescent="0.25">
      <c r="A785" s="141" t="s">
        <v>3707</v>
      </c>
      <c r="B785" s="151" t="s">
        <v>3708</v>
      </c>
      <c r="C785" s="153" t="s">
        <v>3517</v>
      </c>
      <c r="D785" s="152">
        <v>3</v>
      </c>
      <c r="E785" s="154">
        <v>31.26</v>
      </c>
      <c r="F785" s="154">
        <v>6.999999999999984E-2</v>
      </c>
      <c r="G785" s="154">
        <v>0.20999999999999952</v>
      </c>
    </row>
    <row r="786" spans="1:7" ht="30" x14ac:dyDescent="0.25">
      <c r="A786" s="141" t="s">
        <v>3707</v>
      </c>
      <c r="B786" s="151" t="s">
        <v>3708</v>
      </c>
      <c r="C786" s="153" t="s">
        <v>3508</v>
      </c>
      <c r="D786" s="152">
        <v>4</v>
      </c>
      <c r="E786" s="154">
        <v>21.48</v>
      </c>
      <c r="F786" s="154">
        <v>2.0000000000000018E-2</v>
      </c>
      <c r="G786" s="154">
        <v>8.0000000000000071E-2</v>
      </c>
    </row>
    <row r="787" spans="1:7" ht="45" x14ac:dyDescent="0.25">
      <c r="A787" s="141" t="s">
        <v>3707</v>
      </c>
      <c r="B787" s="151" t="s">
        <v>3708</v>
      </c>
      <c r="C787" s="153" t="s">
        <v>3528</v>
      </c>
      <c r="D787" s="152">
        <v>234</v>
      </c>
      <c r="E787" s="154">
        <v>2131.7399999999998</v>
      </c>
      <c r="F787" s="154">
        <v>0.12999999999999989</v>
      </c>
      <c r="G787" s="154">
        <v>30.419999999999973</v>
      </c>
    </row>
    <row r="788" spans="1:7" ht="30" x14ac:dyDescent="0.25">
      <c r="A788" s="141" t="s">
        <v>3707</v>
      </c>
      <c r="B788" s="151" t="s">
        <v>3708</v>
      </c>
      <c r="C788" s="153" t="s">
        <v>3453</v>
      </c>
      <c r="D788" s="152">
        <v>22</v>
      </c>
      <c r="E788" s="154">
        <v>43.78</v>
      </c>
      <c r="F788" s="154">
        <v>1.0000000000000009E-2</v>
      </c>
      <c r="G788" s="154">
        <v>0.2200000000000002</v>
      </c>
    </row>
    <row r="789" spans="1:7" ht="45" x14ac:dyDescent="0.25">
      <c r="A789" s="141" t="s">
        <v>3707</v>
      </c>
      <c r="B789" s="151" t="s">
        <v>3708</v>
      </c>
      <c r="C789" s="153" t="s">
        <v>3454</v>
      </c>
      <c r="D789" s="152">
        <v>1</v>
      </c>
      <c r="E789" s="154">
        <v>3.54</v>
      </c>
      <c r="F789" s="154">
        <v>1.9999999999999962E-2</v>
      </c>
      <c r="G789" s="154">
        <v>1.9999999999999962E-2</v>
      </c>
    </row>
    <row r="790" spans="1:7" ht="30" x14ac:dyDescent="0.25">
      <c r="A790" s="141" t="s">
        <v>3707</v>
      </c>
      <c r="B790" s="151" t="s">
        <v>3708</v>
      </c>
      <c r="C790" s="153" t="s">
        <v>3583</v>
      </c>
      <c r="D790" s="152">
        <v>8</v>
      </c>
      <c r="E790" s="154">
        <v>21.28</v>
      </c>
      <c r="F790" s="154">
        <v>1.0000000000000009E-2</v>
      </c>
      <c r="G790" s="154">
        <v>8.0000000000000071E-2</v>
      </c>
    </row>
    <row r="791" spans="1:7" ht="30" x14ac:dyDescent="0.25">
      <c r="A791" s="141" t="s">
        <v>3707</v>
      </c>
      <c r="B791" s="151" t="s">
        <v>3708</v>
      </c>
      <c r="C791" s="153" t="s">
        <v>3455</v>
      </c>
      <c r="D791" s="152">
        <v>1</v>
      </c>
      <c r="E791" s="154">
        <v>12.93</v>
      </c>
      <c r="F791" s="154">
        <v>3.0000000000000027E-2</v>
      </c>
      <c r="G791" s="154">
        <v>3.0000000000000027E-2</v>
      </c>
    </row>
    <row r="792" spans="1:7" x14ac:dyDescent="0.25">
      <c r="A792" s="141" t="s">
        <v>3707</v>
      </c>
      <c r="B792" s="151" t="s">
        <v>3708</v>
      </c>
      <c r="C792" s="153" t="s">
        <v>3522</v>
      </c>
      <c r="D792" s="152">
        <v>3</v>
      </c>
      <c r="E792" s="154">
        <v>17.009999999999998</v>
      </c>
      <c r="F792" s="154">
        <v>0.1599999999999997</v>
      </c>
      <c r="G792" s="154">
        <v>0.47999999999999909</v>
      </c>
    </row>
    <row r="793" spans="1:7" x14ac:dyDescent="0.25">
      <c r="A793" s="141" t="s">
        <v>3707</v>
      </c>
      <c r="B793" s="151" t="s">
        <v>3708</v>
      </c>
      <c r="C793" s="153" t="s">
        <v>3721</v>
      </c>
      <c r="D793" s="152">
        <v>2</v>
      </c>
      <c r="E793" s="154">
        <v>121.08</v>
      </c>
      <c r="F793" s="154">
        <v>1.6700000000000017</v>
      </c>
      <c r="G793" s="154">
        <v>3.3400000000000034</v>
      </c>
    </row>
    <row r="794" spans="1:7" x14ac:dyDescent="0.25">
      <c r="A794" s="141" t="s">
        <v>3707</v>
      </c>
      <c r="B794" s="151" t="s">
        <v>3708</v>
      </c>
      <c r="C794" s="153" t="s">
        <v>3651</v>
      </c>
      <c r="D794" s="152">
        <v>1</v>
      </c>
      <c r="E794" s="154">
        <v>28.43</v>
      </c>
      <c r="F794" s="154">
        <v>0.20999999999999996</v>
      </c>
      <c r="G794" s="154">
        <v>0.20999999999999996</v>
      </c>
    </row>
    <row r="795" spans="1:7" ht="30" x14ac:dyDescent="0.25">
      <c r="A795" s="141" t="s">
        <v>3707</v>
      </c>
      <c r="B795" s="151" t="s">
        <v>3708</v>
      </c>
      <c r="C795" s="153" t="s">
        <v>3662</v>
      </c>
      <c r="D795" s="152">
        <v>1</v>
      </c>
      <c r="E795" s="154">
        <v>8.7000000000000011</v>
      </c>
      <c r="F795" s="154">
        <v>4.9999999999999933E-2</v>
      </c>
      <c r="G795" s="154">
        <v>4.9999999999999933E-2</v>
      </c>
    </row>
    <row r="796" spans="1:7" ht="75" x14ac:dyDescent="0.25">
      <c r="A796" s="141" t="s">
        <v>3707</v>
      </c>
      <c r="B796" s="151" t="s">
        <v>3708</v>
      </c>
      <c r="C796" s="153" t="s">
        <v>3516</v>
      </c>
      <c r="D796" s="152">
        <v>2</v>
      </c>
      <c r="E796" s="154">
        <v>18.900000000000002</v>
      </c>
      <c r="F796" s="154">
        <v>2.0000000000000018E-2</v>
      </c>
      <c r="G796" s="154">
        <v>4.0000000000000036E-2</v>
      </c>
    </row>
    <row r="797" spans="1:7" ht="45" x14ac:dyDescent="0.25">
      <c r="A797" s="141" t="s">
        <v>3707</v>
      </c>
      <c r="B797" s="151" t="s">
        <v>3708</v>
      </c>
      <c r="C797" s="153" t="s">
        <v>3528</v>
      </c>
      <c r="D797" s="152">
        <v>9</v>
      </c>
      <c r="E797" s="154">
        <v>81.990000000000009</v>
      </c>
      <c r="F797" s="154">
        <v>0.12999999999999989</v>
      </c>
      <c r="G797" s="154">
        <v>1.169999999999999</v>
      </c>
    </row>
    <row r="798" spans="1:7" ht="45" x14ac:dyDescent="0.25">
      <c r="A798" s="141" t="s">
        <v>3707</v>
      </c>
      <c r="B798" s="151" t="s">
        <v>3708</v>
      </c>
      <c r="C798" s="153" t="s">
        <v>3722</v>
      </c>
      <c r="D798" s="152">
        <v>1</v>
      </c>
      <c r="E798" s="154">
        <v>23.98</v>
      </c>
      <c r="F798" s="154">
        <v>7.0000000000000062E-2</v>
      </c>
      <c r="G798" s="154">
        <v>7.0000000000000062E-2</v>
      </c>
    </row>
    <row r="799" spans="1:7" ht="75" x14ac:dyDescent="0.25">
      <c r="A799" s="141" t="s">
        <v>3707</v>
      </c>
      <c r="B799" s="151" t="s">
        <v>3708</v>
      </c>
      <c r="C799" s="153" t="s">
        <v>3493</v>
      </c>
      <c r="D799" s="152">
        <v>271</v>
      </c>
      <c r="E799" s="154">
        <v>1387.52</v>
      </c>
      <c r="F799" s="154">
        <v>1.0000000000000009E-2</v>
      </c>
      <c r="G799" s="154">
        <v>2.7100000000000026</v>
      </c>
    </row>
    <row r="800" spans="1:7" ht="30" x14ac:dyDescent="0.25">
      <c r="A800" s="141" t="s">
        <v>3707</v>
      </c>
      <c r="B800" s="151" t="s">
        <v>3708</v>
      </c>
      <c r="C800" s="153" t="s">
        <v>3495</v>
      </c>
      <c r="D800" s="152">
        <v>49</v>
      </c>
      <c r="E800" s="154">
        <v>242.06</v>
      </c>
      <c r="F800" s="154">
        <v>1.0000000000000009E-2</v>
      </c>
      <c r="G800" s="154">
        <v>0.49000000000000044</v>
      </c>
    </row>
    <row r="801" spans="1:7" ht="45" x14ac:dyDescent="0.25">
      <c r="A801" s="141" t="s">
        <v>3707</v>
      </c>
      <c r="B801" s="151" t="s">
        <v>3708</v>
      </c>
      <c r="C801" s="153" t="s">
        <v>3720</v>
      </c>
      <c r="D801" s="152">
        <v>172</v>
      </c>
      <c r="E801" s="154">
        <v>2373.6000000000004</v>
      </c>
      <c r="F801" s="154">
        <v>0.18999999999999995</v>
      </c>
      <c r="G801" s="154">
        <v>32.679999999999993</v>
      </c>
    </row>
    <row r="802" spans="1:7" ht="75" x14ac:dyDescent="0.25">
      <c r="A802" s="141" t="s">
        <v>3707</v>
      </c>
      <c r="B802" s="151" t="s">
        <v>3708</v>
      </c>
      <c r="C802" s="153" t="s">
        <v>3516</v>
      </c>
      <c r="D802" s="152">
        <v>172</v>
      </c>
      <c r="E802" s="154">
        <v>1625.4</v>
      </c>
      <c r="F802" s="154">
        <v>2.0000000000000018E-2</v>
      </c>
      <c r="G802" s="154">
        <v>3.4400000000000031</v>
      </c>
    </row>
    <row r="803" spans="1:7" ht="105" x14ac:dyDescent="0.25">
      <c r="A803" s="141" t="s">
        <v>3707</v>
      </c>
      <c r="B803" s="151" t="s">
        <v>3708</v>
      </c>
      <c r="C803" s="153" t="s">
        <v>3476</v>
      </c>
      <c r="D803" s="152">
        <v>93</v>
      </c>
      <c r="E803" s="154">
        <v>2473.8000000000002</v>
      </c>
      <c r="F803" s="154">
        <v>0.22000000000000064</v>
      </c>
      <c r="G803" s="154">
        <v>20.460000000000058</v>
      </c>
    </row>
    <row r="804" spans="1:7" ht="75" x14ac:dyDescent="0.25">
      <c r="A804" s="141" t="s">
        <v>3707</v>
      </c>
      <c r="B804" s="151" t="s">
        <v>3708</v>
      </c>
      <c r="C804" s="153" t="s">
        <v>3723</v>
      </c>
      <c r="D804" s="152">
        <v>1</v>
      </c>
      <c r="E804" s="154">
        <v>23.330000000000002</v>
      </c>
      <c r="F804" s="154">
        <v>8.0000000000000071E-2</v>
      </c>
      <c r="G804" s="154">
        <v>8.0000000000000071E-2</v>
      </c>
    </row>
    <row r="805" spans="1:7" ht="60" x14ac:dyDescent="0.25">
      <c r="A805" s="141" t="s">
        <v>3707</v>
      </c>
      <c r="B805" s="151" t="s">
        <v>3708</v>
      </c>
      <c r="C805" s="153" t="s">
        <v>3479</v>
      </c>
      <c r="D805" s="152">
        <v>2</v>
      </c>
      <c r="E805" s="154">
        <v>16.100000000000001</v>
      </c>
      <c r="F805" s="154">
        <v>3.0000000000000027E-2</v>
      </c>
      <c r="G805" s="154">
        <v>6.0000000000000053E-2</v>
      </c>
    </row>
    <row r="806" spans="1:7" ht="45" x14ac:dyDescent="0.25">
      <c r="A806" s="141" t="s">
        <v>3707</v>
      </c>
      <c r="B806" s="151" t="s">
        <v>3708</v>
      </c>
      <c r="C806" s="153" t="s">
        <v>3579</v>
      </c>
      <c r="D806" s="152">
        <v>2</v>
      </c>
      <c r="E806" s="154">
        <v>72.12</v>
      </c>
      <c r="F806" s="154">
        <v>0.87999999999999901</v>
      </c>
      <c r="G806" s="154">
        <v>1.759999999999998</v>
      </c>
    </row>
    <row r="807" spans="1:7" ht="45" x14ac:dyDescent="0.25">
      <c r="A807" s="141" t="s">
        <v>3707</v>
      </c>
      <c r="B807" s="151" t="s">
        <v>3708</v>
      </c>
      <c r="C807" s="153" t="s">
        <v>3573</v>
      </c>
      <c r="D807" s="152">
        <v>2</v>
      </c>
      <c r="E807" s="154">
        <v>90.34</v>
      </c>
      <c r="F807" s="154">
        <v>0.58999999999999986</v>
      </c>
      <c r="G807" s="154">
        <v>1.1799999999999997</v>
      </c>
    </row>
    <row r="808" spans="1:7" ht="60" x14ac:dyDescent="0.25">
      <c r="A808" s="141" t="s">
        <v>3707</v>
      </c>
      <c r="B808" s="151" t="s">
        <v>3708</v>
      </c>
      <c r="C808" s="153" t="s">
        <v>3577</v>
      </c>
      <c r="D808" s="152">
        <v>2</v>
      </c>
      <c r="E808" s="154">
        <v>16.14</v>
      </c>
      <c r="F808" s="154">
        <v>2.9999999999999916E-2</v>
      </c>
      <c r="G808" s="154">
        <v>5.9999999999999831E-2</v>
      </c>
    </row>
    <row r="809" spans="1:7" ht="30" x14ac:dyDescent="0.25">
      <c r="A809" s="141" t="s">
        <v>3707</v>
      </c>
      <c r="B809" s="151" t="s">
        <v>3708</v>
      </c>
      <c r="C809" s="153" t="s">
        <v>3578</v>
      </c>
      <c r="D809" s="152">
        <v>2</v>
      </c>
      <c r="E809" s="154">
        <v>10.700000000000001</v>
      </c>
      <c r="F809" s="154">
        <v>0.27000000000000046</v>
      </c>
      <c r="G809" s="154">
        <v>0.54000000000000092</v>
      </c>
    </row>
    <row r="810" spans="1:7" ht="30" x14ac:dyDescent="0.25">
      <c r="A810" s="141" t="s">
        <v>3707</v>
      </c>
      <c r="B810" s="151" t="s">
        <v>3708</v>
      </c>
      <c r="C810" s="153" t="s">
        <v>3507</v>
      </c>
      <c r="D810" s="152">
        <v>6</v>
      </c>
      <c r="E810" s="154">
        <v>54.36</v>
      </c>
      <c r="F810" s="154">
        <v>3.0000000000000027E-2</v>
      </c>
      <c r="G810" s="154">
        <v>0.18000000000000016</v>
      </c>
    </row>
    <row r="811" spans="1:7" ht="60" x14ac:dyDescent="0.25">
      <c r="A811" s="141" t="s">
        <v>3707</v>
      </c>
      <c r="B811" s="151" t="s">
        <v>3708</v>
      </c>
      <c r="C811" s="153" t="s">
        <v>3509</v>
      </c>
      <c r="D811" s="152">
        <v>3</v>
      </c>
      <c r="E811" s="154">
        <v>53.79</v>
      </c>
      <c r="F811" s="154">
        <v>0.11999999999999966</v>
      </c>
      <c r="G811" s="154">
        <v>0.35999999999999899</v>
      </c>
    </row>
    <row r="812" spans="1:7" ht="30" x14ac:dyDescent="0.25">
      <c r="A812" s="141" t="s">
        <v>3707</v>
      </c>
      <c r="B812" s="151" t="s">
        <v>3708</v>
      </c>
      <c r="C812" s="153" t="s">
        <v>3498</v>
      </c>
      <c r="D812" s="152">
        <v>1</v>
      </c>
      <c r="E812" s="154">
        <v>20.16</v>
      </c>
      <c r="F812" s="154">
        <v>4.0000000000000036E-2</v>
      </c>
      <c r="G812" s="154">
        <v>4.0000000000000036E-2</v>
      </c>
    </row>
    <row r="813" spans="1:7" ht="30" x14ac:dyDescent="0.25">
      <c r="A813" s="141" t="s">
        <v>3707</v>
      </c>
      <c r="B813" s="151" t="s">
        <v>3708</v>
      </c>
      <c r="C813" s="153" t="s">
        <v>3590</v>
      </c>
      <c r="D813" s="152">
        <v>3</v>
      </c>
      <c r="E813" s="154">
        <v>43.620000000000005</v>
      </c>
      <c r="F813" s="154">
        <v>6.999999999999984E-2</v>
      </c>
      <c r="G813" s="154">
        <v>0.20999999999999952</v>
      </c>
    </row>
    <row r="814" spans="1:7" ht="45" x14ac:dyDescent="0.25">
      <c r="A814" s="141" t="s">
        <v>3707</v>
      </c>
      <c r="B814" s="151" t="s">
        <v>3708</v>
      </c>
      <c r="C814" s="153" t="s">
        <v>3591</v>
      </c>
      <c r="D814" s="152">
        <v>2</v>
      </c>
      <c r="E814" s="154">
        <v>10.24</v>
      </c>
      <c r="F814" s="154">
        <v>1.0000000000000009E-2</v>
      </c>
      <c r="G814" s="154">
        <v>2.0000000000000018E-2</v>
      </c>
    </row>
    <row r="815" spans="1:7" ht="75" x14ac:dyDescent="0.25">
      <c r="A815" s="141" t="s">
        <v>3707</v>
      </c>
      <c r="B815" s="151" t="s">
        <v>3708</v>
      </c>
      <c r="C815" s="153" t="s">
        <v>3697</v>
      </c>
      <c r="D815" s="152">
        <v>1</v>
      </c>
      <c r="E815" s="154">
        <v>5.12</v>
      </c>
      <c r="F815" s="154">
        <v>1.0000000000000009E-2</v>
      </c>
      <c r="G815" s="154">
        <v>1.0000000000000009E-2</v>
      </c>
    </row>
    <row r="816" spans="1:7" ht="45" x14ac:dyDescent="0.25">
      <c r="A816" s="141" t="s">
        <v>3707</v>
      </c>
      <c r="B816" s="151" t="s">
        <v>3708</v>
      </c>
      <c r="C816" s="153" t="s">
        <v>3542</v>
      </c>
      <c r="D816" s="152">
        <v>2</v>
      </c>
      <c r="E816" s="154">
        <v>20.82</v>
      </c>
      <c r="F816" s="154">
        <v>2.0000000000000018E-2</v>
      </c>
      <c r="G816" s="154">
        <v>4.0000000000000036E-2</v>
      </c>
    </row>
    <row r="817" spans="1:7" x14ac:dyDescent="0.25">
      <c r="A817" s="141" t="s">
        <v>3707</v>
      </c>
      <c r="B817" s="151" t="s">
        <v>3708</v>
      </c>
      <c r="C817" s="153" t="s">
        <v>3587</v>
      </c>
      <c r="D817" s="152">
        <v>1</v>
      </c>
      <c r="E817" s="154">
        <v>7.25</v>
      </c>
      <c r="F817" s="154">
        <v>4.0000000000000036E-2</v>
      </c>
      <c r="G817" s="154">
        <v>4.0000000000000036E-2</v>
      </c>
    </row>
    <row r="818" spans="1:7" ht="45" x14ac:dyDescent="0.25">
      <c r="A818" s="141" t="s">
        <v>3707</v>
      </c>
      <c r="B818" s="151" t="s">
        <v>3708</v>
      </c>
      <c r="C818" s="153" t="s">
        <v>3506</v>
      </c>
      <c r="D818" s="152">
        <v>2</v>
      </c>
      <c r="E818" s="154">
        <v>18.02</v>
      </c>
      <c r="F818" s="154">
        <v>2.9999999999999916E-2</v>
      </c>
      <c r="G818" s="154">
        <v>5.9999999999999831E-2</v>
      </c>
    </row>
    <row r="819" spans="1:7" ht="75" x14ac:dyDescent="0.25">
      <c r="A819" s="141" t="s">
        <v>3707</v>
      </c>
      <c r="B819" s="151" t="s">
        <v>3708</v>
      </c>
      <c r="C819" s="153" t="s">
        <v>3516</v>
      </c>
      <c r="D819" s="152">
        <v>1</v>
      </c>
      <c r="E819" s="154">
        <v>9.4500000000000011</v>
      </c>
      <c r="F819" s="154">
        <v>2.0000000000000018E-2</v>
      </c>
      <c r="G819" s="154">
        <v>2.0000000000000018E-2</v>
      </c>
    </row>
    <row r="820" spans="1:7" ht="45" x14ac:dyDescent="0.25">
      <c r="A820" s="141" t="s">
        <v>3707</v>
      </c>
      <c r="B820" s="151" t="s">
        <v>3708</v>
      </c>
      <c r="C820" s="153" t="s">
        <v>3528</v>
      </c>
      <c r="D820" s="152">
        <v>3</v>
      </c>
      <c r="E820" s="154">
        <v>27.33</v>
      </c>
      <c r="F820" s="154">
        <v>0.12999999999999989</v>
      </c>
      <c r="G820" s="154">
        <v>0.38999999999999968</v>
      </c>
    </row>
    <row r="821" spans="1:7" ht="60" x14ac:dyDescent="0.25">
      <c r="A821" s="141" t="s">
        <v>3707</v>
      </c>
      <c r="B821" s="151" t="s">
        <v>3708</v>
      </c>
      <c r="C821" s="153" t="s">
        <v>3510</v>
      </c>
      <c r="D821" s="152">
        <v>2</v>
      </c>
      <c r="E821" s="154">
        <v>80.34</v>
      </c>
      <c r="F821" s="154">
        <v>0.37999999999999989</v>
      </c>
      <c r="G821" s="154">
        <v>0.75999999999999979</v>
      </c>
    </row>
    <row r="822" spans="1:7" ht="30" x14ac:dyDescent="0.25">
      <c r="A822" s="141" t="s">
        <v>3707</v>
      </c>
      <c r="B822" s="151" t="s">
        <v>3708</v>
      </c>
      <c r="C822" s="153" t="s">
        <v>3538</v>
      </c>
      <c r="D822" s="152">
        <v>470</v>
      </c>
      <c r="E822" s="154">
        <v>2382.8999999999996</v>
      </c>
      <c r="F822" s="154">
        <v>2.0000000000000018E-2</v>
      </c>
      <c r="G822" s="154">
        <v>9.4000000000000092</v>
      </c>
    </row>
    <row r="823" spans="1:7" ht="30" x14ac:dyDescent="0.25">
      <c r="A823" s="141" t="s">
        <v>3707</v>
      </c>
      <c r="B823" s="151" t="s">
        <v>3708</v>
      </c>
      <c r="C823" s="153" t="s">
        <v>3547</v>
      </c>
      <c r="D823" s="152">
        <v>175</v>
      </c>
      <c r="E823" s="154">
        <v>5440.75</v>
      </c>
      <c r="F823" s="154">
        <v>4.9999999999999822E-2</v>
      </c>
      <c r="G823" s="154">
        <v>8.749999999999968</v>
      </c>
    </row>
    <row r="824" spans="1:7" x14ac:dyDescent="0.25">
      <c r="A824" s="141" t="s">
        <v>3707</v>
      </c>
      <c r="B824" s="151" t="s">
        <v>3708</v>
      </c>
      <c r="C824" s="153" t="s">
        <v>3548</v>
      </c>
      <c r="D824" s="152">
        <v>177</v>
      </c>
      <c r="E824" s="154">
        <v>7800.39</v>
      </c>
      <c r="F824" s="154">
        <v>4.0000000000000036E-2</v>
      </c>
      <c r="G824" s="154">
        <v>7.0800000000000063</v>
      </c>
    </row>
    <row r="825" spans="1:7" x14ac:dyDescent="0.25">
      <c r="A825" s="141" t="s">
        <v>3707</v>
      </c>
      <c r="B825" s="151" t="s">
        <v>3708</v>
      </c>
      <c r="C825" s="153" t="s">
        <v>3621</v>
      </c>
      <c r="D825" s="152">
        <v>6</v>
      </c>
      <c r="E825" s="154">
        <v>35.700000000000003</v>
      </c>
      <c r="F825" s="154">
        <v>1.0000000000000009E-2</v>
      </c>
      <c r="G825" s="154">
        <v>6.0000000000000053E-2</v>
      </c>
    </row>
    <row r="826" spans="1:7" ht="45" x14ac:dyDescent="0.25">
      <c r="A826" s="141" t="s">
        <v>3707</v>
      </c>
      <c r="B826" s="151" t="s">
        <v>3708</v>
      </c>
      <c r="C826" s="153" t="s">
        <v>3623</v>
      </c>
      <c r="D826" s="152">
        <v>89</v>
      </c>
      <c r="E826" s="154">
        <v>1044.8600000000001</v>
      </c>
      <c r="F826" s="154">
        <v>1.0000000000000009E-2</v>
      </c>
      <c r="G826" s="154">
        <v>0.89000000000000079</v>
      </c>
    </row>
    <row r="827" spans="1:7" ht="45" x14ac:dyDescent="0.25">
      <c r="A827" s="141" t="s">
        <v>3707</v>
      </c>
      <c r="B827" s="151" t="s">
        <v>3708</v>
      </c>
      <c r="C827" s="153" t="s">
        <v>3624</v>
      </c>
      <c r="D827" s="152">
        <v>104</v>
      </c>
      <c r="E827" s="154">
        <v>1641.12</v>
      </c>
      <c r="F827" s="154">
        <v>1.0000000000000009E-2</v>
      </c>
      <c r="G827" s="154">
        <v>1.0400000000000009</v>
      </c>
    </row>
    <row r="828" spans="1:7" ht="75" x14ac:dyDescent="0.25">
      <c r="A828" s="141" t="s">
        <v>3707</v>
      </c>
      <c r="B828" s="151" t="s">
        <v>3708</v>
      </c>
      <c r="C828" s="153" t="s">
        <v>3625</v>
      </c>
      <c r="D828" s="152">
        <v>41</v>
      </c>
      <c r="E828" s="154">
        <v>325.13</v>
      </c>
      <c r="F828" s="154">
        <v>9.999999999999995E-3</v>
      </c>
      <c r="G828" s="154">
        <v>0.40999999999999981</v>
      </c>
    </row>
    <row r="829" spans="1:7" ht="75" x14ac:dyDescent="0.25">
      <c r="A829" s="141" t="s">
        <v>3707</v>
      </c>
      <c r="B829" s="151" t="s">
        <v>3708</v>
      </c>
      <c r="C829" s="153" t="s">
        <v>3634</v>
      </c>
      <c r="D829" s="152">
        <v>57</v>
      </c>
      <c r="E829" s="154">
        <v>630.42000000000007</v>
      </c>
      <c r="F829" s="154">
        <v>9.999999999999995E-3</v>
      </c>
      <c r="G829" s="154">
        <v>0.56999999999999973</v>
      </c>
    </row>
    <row r="830" spans="1:7" ht="60" x14ac:dyDescent="0.25">
      <c r="A830" s="141" t="s">
        <v>3707</v>
      </c>
      <c r="B830" s="151" t="s">
        <v>3708</v>
      </c>
      <c r="C830" s="153" t="s">
        <v>3635</v>
      </c>
      <c r="D830" s="152">
        <v>103</v>
      </c>
      <c r="E830" s="154">
        <v>202.91000000000003</v>
      </c>
      <c r="F830" s="154">
        <v>9.999999999999995E-3</v>
      </c>
      <c r="G830" s="154">
        <v>1.0299999999999996</v>
      </c>
    </row>
    <row r="831" spans="1:7" ht="60" x14ac:dyDescent="0.25">
      <c r="A831" s="141" t="s">
        <v>3707</v>
      </c>
      <c r="B831" s="151" t="s">
        <v>3708</v>
      </c>
      <c r="C831" s="153" t="s">
        <v>3724</v>
      </c>
      <c r="D831" s="152">
        <v>47</v>
      </c>
      <c r="E831" s="154">
        <v>861.51</v>
      </c>
      <c r="F831" s="154">
        <v>1.0000000000000009E-2</v>
      </c>
      <c r="G831" s="154">
        <v>0.47000000000000042</v>
      </c>
    </row>
    <row r="832" spans="1:7" ht="75" x14ac:dyDescent="0.25">
      <c r="A832" s="141" t="s">
        <v>3707</v>
      </c>
      <c r="B832" s="151" t="s">
        <v>3708</v>
      </c>
      <c r="C832" s="153" t="s">
        <v>3626</v>
      </c>
      <c r="D832" s="152">
        <v>289</v>
      </c>
      <c r="E832" s="154">
        <v>5297.37</v>
      </c>
      <c r="F832" s="154">
        <v>1.0000000000000009E-2</v>
      </c>
      <c r="G832" s="154">
        <v>2.8900000000000023</v>
      </c>
    </row>
    <row r="833" spans="1:7" x14ac:dyDescent="0.25">
      <c r="A833" s="141" t="s">
        <v>3707</v>
      </c>
      <c r="B833" s="151" t="s">
        <v>3708</v>
      </c>
      <c r="C833" s="153" t="s">
        <v>3630</v>
      </c>
      <c r="D833" s="152">
        <v>38</v>
      </c>
      <c r="E833" s="154">
        <v>446.12</v>
      </c>
      <c r="F833" s="154">
        <v>1.0000000000000009E-2</v>
      </c>
      <c r="G833" s="154">
        <v>0.38000000000000034</v>
      </c>
    </row>
    <row r="834" spans="1:7" ht="30" x14ac:dyDescent="0.25">
      <c r="A834" s="141" t="s">
        <v>3707</v>
      </c>
      <c r="B834" s="151" t="s">
        <v>3708</v>
      </c>
      <c r="C834" s="153" t="s">
        <v>3657</v>
      </c>
      <c r="D834" s="152">
        <v>10</v>
      </c>
      <c r="E834" s="154">
        <v>117.7</v>
      </c>
      <c r="F834" s="154">
        <v>1.0000000000000009E-2</v>
      </c>
      <c r="G834" s="154">
        <v>0.10000000000000009</v>
      </c>
    </row>
    <row r="835" spans="1:7" ht="45" x14ac:dyDescent="0.25">
      <c r="A835" s="141" t="s">
        <v>3707</v>
      </c>
      <c r="B835" s="151" t="s">
        <v>3708</v>
      </c>
      <c r="C835" s="153" t="s">
        <v>3658</v>
      </c>
      <c r="D835" s="152">
        <v>29</v>
      </c>
      <c r="E835" s="154">
        <v>457.62</v>
      </c>
      <c r="F835" s="154">
        <v>1.0000000000000009E-2</v>
      </c>
      <c r="G835" s="154">
        <v>0.29000000000000026</v>
      </c>
    </row>
    <row r="836" spans="1:7" ht="30" x14ac:dyDescent="0.25">
      <c r="A836" s="141" t="s">
        <v>3707</v>
      </c>
      <c r="B836" s="151" t="s">
        <v>3708</v>
      </c>
      <c r="C836" s="153" t="s">
        <v>3628</v>
      </c>
      <c r="D836" s="152">
        <v>23</v>
      </c>
      <c r="E836" s="154">
        <v>117.76</v>
      </c>
      <c r="F836" s="154">
        <v>1.0000000000000009E-2</v>
      </c>
      <c r="G836" s="154">
        <v>0.2300000000000002</v>
      </c>
    </row>
    <row r="837" spans="1:7" ht="45" x14ac:dyDescent="0.25">
      <c r="A837" s="141" t="s">
        <v>3707</v>
      </c>
      <c r="B837" s="151" t="s">
        <v>3708</v>
      </c>
      <c r="C837" s="153" t="s">
        <v>3623</v>
      </c>
      <c r="D837" s="152">
        <v>240</v>
      </c>
      <c r="E837" s="154">
        <v>2817.6</v>
      </c>
      <c r="F837" s="154">
        <v>1.0000000000000009E-2</v>
      </c>
      <c r="G837" s="154">
        <v>2.4000000000000021</v>
      </c>
    </row>
    <row r="838" spans="1:7" ht="45" x14ac:dyDescent="0.25">
      <c r="A838" s="141" t="s">
        <v>3707</v>
      </c>
      <c r="B838" s="151" t="s">
        <v>3708</v>
      </c>
      <c r="C838" s="153" t="s">
        <v>3624</v>
      </c>
      <c r="D838" s="152">
        <v>68</v>
      </c>
      <c r="E838" s="154">
        <v>1073.04</v>
      </c>
      <c r="F838" s="154">
        <v>1.0000000000000009E-2</v>
      </c>
      <c r="G838" s="154">
        <v>0.6800000000000006</v>
      </c>
    </row>
    <row r="839" spans="1:7" ht="60" x14ac:dyDescent="0.25">
      <c r="A839" s="141" t="s">
        <v>3707</v>
      </c>
      <c r="B839" s="151" t="s">
        <v>3708</v>
      </c>
      <c r="C839" s="153" t="s">
        <v>3636</v>
      </c>
      <c r="D839" s="152">
        <v>11</v>
      </c>
      <c r="E839" s="154">
        <v>108.57000000000001</v>
      </c>
      <c r="F839" s="154">
        <v>2.0000000000000018E-2</v>
      </c>
      <c r="G839" s="154">
        <v>0.2200000000000002</v>
      </c>
    </row>
    <row r="840" spans="1:7" ht="75" x14ac:dyDescent="0.25">
      <c r="A840" s="141" t="s">
        <v>3707</v>
      </c>
      <c r="B840" s="151" t="s">
        <v>3708</v>
      </c>
      <c r="C840" s="153" t="s">
        <v>3634</v>
      </c>
      <c r="D840" s="152">
        <v>1</v>
      </c>
      <c r="E840" s="154">
        <v>11.06</v>
      </c>
      <c r="F840" s="154">
        <v>9.999999999999995E-3</v>
      </c>
      <c r="G840" s="154">
        <v>9.999999999999995E-3</v>
      </c>
    </row>
    <row r="841" spans="1:7" ht="60" x14ac:dyDescent="0.25">
      <c r="A841" s="141" t="s">
        <v>3707</v>
      </c>
      <c r="B841" s="151" t="s">
        <v>3708</v>
      </c>
      <c r="C841" s="153" t="s">
        <v>3635</v>
      </c>
      <c r="D841" s="152">
        <v>2</v>
      </c>
      <c r="E841" s="154">
        <v>3.94</v>
      </c>
      <c r="F841" s="154">
        <v>9.999999999999995E-3</v>
      </c>
      <c r="G841" s="154">
        <v>1.999999999999999E-2</v>
      </c>
    </row>
    <row r="842" spans="1:7" ht="60" x14ac:dyDescent="0.25">
      <c r="A842" s="141" t="s">
        <v>3707</v>
      </c>
      <c r="B842" s="151" t="s">
        <v>3708</v>
      </c>
      <c r="C842" s="153" t="s">
        <v>3724</v>
      </c>
      <c r="D842" s="152">
        <v>82</v>
      </c>
      <c r="E842" s="154">
        <v>1503.06</v>
      </c>
      <c r="F842" s="154">
        <v>1.0000000000000009E-2</v>
      </c>
      <c r="G842" s="154">
        <v>0.82000000000000073</v>
      </c>
    </row>
    <row r="843" spans="1:7" ht="75" x14ac:dyDescent="0.25">
      <c r="A843" s="141" t="s">
        <v>3707</v>
      </c>
      <c r="B843" s="151" t="s">
        <v>3708</v>
      </c>
      <c r="C843" s="153" t="s">
        <v>3626</v>
      </c>
      <c r="D843" s="152">
        <v>768</v>
      </c>
      <c r="E843" s="154">
        <v>14077.439999999999</v>
      </c>
      <c r="F843" s="154">
        <v>1.0000000000000009E-2</v>
      </c>
      <c r="G843" s="154">
        <v>7.6800000000000068</v>
      </c>
    </row>
    <row r="844" spans="1:7" ht="45" x14ac:dyDescent="0.25">
      <c r="A844" s="141" t="s">
        <v>3707</v>
      </c>
      <c r="B844" s="151" t="s">
        <v>3708</v>
      </c>
      <c r="C844" s="153" t="s">
        <v>3725</v>
      </c>
      <c r="D844" s="152">
        <v>1</v>
      </c>
      <c r="E844" s="154">
        <v>10.24</v>
      </c>
      <c r="F844" s="154">
        <v>1.0000000000000009E-2</v>
      </c>
      <c r="G844" s="154">
        <v>1.0000000000000009E-2</v>
      </c>
    </row>
    <row r="845" spans="1:7" ht="45" x14ac:dyDescent="0.25">
      <c r="A845" s="141" t="s">
        <v>3707</v>
      </c>
      <c r="B845" s="151" t="s">
        <v>3708</v>
      </c>
      <c r="C845" s="153" t="s">
        <v>3726</v>
      </c>
      <c r="D845" s="152">
        <v>6</v>
      </c>
      <c r="E845" s="154">
        <v>61.44</v>
      </c>
      <c r="F845" s="154">
        <v>1.0000000000000009E-2</v>
      </c>
      <c r="G845" s="154">
        <v>6.0000000000000053E-2</v>
      </c>
    </row>
    <row r="846" spans="1:7" x14ac:dyDescent="0.25">
      <c r="A846" s="141" t="s">
        <v>3707</v>
      </c>
      <c r="B846" s="151" t="s">
        <v>3708</v>
      </c>
      <c r="C846" s="153" t="s">
        <v>3630</v>
      </c>
      <c r="D846" s="152">
        <v>93</v>
      </c>
      <c r="E846" s="154">
        <v>1091.82</v>
      </c>
      <c r="F846" s="154">
        <v>1.0000000000000009E-2</v>
      </c>
      <c r="G846" s="154">
        <v>0.93000000000000083</v>
      </c>
    </row>
    <row r="847" spans="1:7" ht="45" x14ac:dyDescent="0.25">
      <c r="A847" s="141" t="s">
        <v>3707</v>
      </c>
      <c r="B847" s="151" t="s">
        <v>3708</v>
      </c>
      <c r="C847" s="153" t="s">
        <v>3658</v>
      </c>
      <c r="D847" s="152">
        <v>74</v>
      </c>
      <c r="E847" s="154">
        <v>1167.72</v>
      </c>
      <c r="F847" s="154">
        <v>1.0000000000000009E-2</v>
      </c>
      <c r="G847" s="154">
        <v>0.74000000000000066</v>
      </c>
    </row>
    <row r="848" spans="1:7" ht="45" x14ac:dyDescent="0.25">
      <c r="A848" s="141" t="s">
        <v>3707</v>
      </c>
      <c r="B848" s="151" t="s">
        <v>3708</v>
      </c>
      <c r="C848" s="153" t="s">
        <v>3623</v>
      </c>
      <c r="D848" s="152">
        <v>39</v>
      </c>
      <c r="E848" s="154">
        <v>457.86</v>
      </c>
      <c r="F848" s="154">
        <v>1.0000000000000009E-2</v>
      </c>
      <c r="G848" s="154">
        <v>0.39000000000000035</v>
      </c>
    </row>
    <row r="849" spans="1:7" ht="45" x14ac:dyDescent="0.25">
      <c r="A849" s="141" t="s">
        <v>3707</v>
      </c>
      <c r="B849" s="151" t="s">
        <v>3708</v>
      </c>
      <c r="C849" s="153" t="s">
        <v>3624</v>
      </c>
      <c r="D849" s="152">
        <v>17</v>
      </c>
      <c r="E849" s="154">
        <v>268.26</v>
      </c>
      <c r="F849" s="154">
        <v>1.0000000000000009E-2</v>
      </c>
      <c r="G849" s="154">
        <v>0.17000000000000015</v>
      </c>
    </row>
    <row r="850" spans="1:7" ht="45" x14ac:dyDescent="0.25">
      <c r="A850" s="141" t="s">
        <v>3707</v>
      </c>
      <c r="B850" s="151" t="s">
        <v>3708</v>
      </c>
      <c r="C850" s="153" t="s">
        <v>3726</v>
      </c>
      <c r="D850" s="152">
        <v>144</v>
      </c>
      <c r="E850" s="154">
        <v>1474.56</v>
      </c>
      <c r="F850" s="154">
        <v>1.0000000000000009E-2</v>
      </c>
      <c r="G850" s="154">
        <v>1.4400000000000013</v>
      </c>
    </row>
    <row r="851" spans="1:7" x14ac:dyDescent="0.25">
      <c r="A851" s="141" t="s">
        <v>3707</v>
      </c>
      <c r="B851" s="151" t="s">
        <v>3708</v>
      </c>
      <c r="C851" s="153" t="s">
        <v>3630</v>
      </c>
      <c r="D851" s="152">
        <v>2</v>
      </c>
      <c r="E851" s="154">
        <v>23.48</v>
      </c>
      <c r="F851" s="154">
        <v>1.0000000000000009E-2</v>
      </c>
      <c r="G851" s="154">
        <v>2.0000000000000018E-2</v>
      </c>
    </row>
    <row r="852" spans="1:7" ht="45" x14ac:dyDescent="0.25">
      <c r="A852" s="141" t="s">
        <v>3707</v>
      </c>
      <c r="B852" s="151" t="s">
        <v>3708</v>
      </c>
      <c r="C852" s="153" t="s">
        <v>3658</v>
      </c>
      <c r="D852" s="152">
        <v>1</v>
      </c>
      <c r="E852" s="154">
        <v>15.780000000000001</v>
      </c>
      <c r="F852" s="154">
        <v>1.0000000000000009E-2</v>
      </c>
      <c r="G852" s="154">
        <v>1.0000000000000009E-2</v>
      </c>
    </row>
    <row r="853" spans="1:7" ht="90" x14ac:dyDescent="0.25">
      <c r="A853" s="141" t="s">
        <v>3727</v>
      </c>
      <c r="B853" s="151" t="s">
        <v>3728</v>
      </c>
      <c r="C853" s="153" t="s">
        <v>3452</v>
      </c>
      <c r="D853" s="152">
        <v>173</v>
      </c>
      <c r="E853" s="154">
        <v>4518.76</v>
      </c>
      <c r="F853" s="154">
        <v>3.0000000000000027E-2</v>
      </c>
      <c r="G853" s="154">
        <v>5.1900000000000048</v>
      </c>
    </row>
    <row r="854" spans="1:7" ht="45" x14ac:dyDescent="0.25">
      <c r="A854" s="141" t="s">
        <v>3727</v>
      </c>
      <c r="B854" s="151" t="s">
        <v>3728</v>
      </c>
      <c r="C854" s="153" t="s">
        <v>3471</v>
      </c>
      <c r="D854" s="152">
        <v>4</v>
      </c>
      <c r="E854" s="154">
        <v>10.64</v>
      </c>
      <c r="F854" s="154">
        <v>1.0000000000000009E-2</v>
      </c>
      <c r="G854" s="154">
        <v>4.0000000000000036E-2</v>
      </c>
    </row>
    <row r="855" spans="1:7" ht="30" x14ac:dyDescent="0.25">
      <c r="A855" s="141" t="s">
        <v>3727</v>
      </c>
      <c r="B855" s="151" t="s">
        <v>3728</v>
      </c>
      <c r="C855" s="153" t="s">
        <v>3453</v>
      </c>
      <c r="D855" s="152">
        <v>11</v>
      </c>
      <c r="E855" s="154">
        <v>21.89</v>
      </c>
      <c r="F855" s="154">
        <v>1.0000000000000009E-2</v>
      </c>
      <c r="G855" s="154">
        <v>0.1100000000000001</v>
      </c>
    </row>
    <row r="856" spans="1:7" ht="45" x14ac:dyDescent="0.25">
      <c r="A856" s="141" t="s">
        <v>3727</v>
      </c>
      <c r="B856" s="151" t="s">
        <v>3728</v>
      </c>
      <c r="C856" s="153" t="s">
        <v>3454</v>
      </c>
      <c r="D856" s="152">
        <v>15</v>
      </c>
      <c r="E856" s="154">
        <v>53.100000000000009</v>
      </c>
      <c r="F856" s="154">
        <v>1.9999999999999962E-2</v>
      </c>
      <c r="G856" s="154">
        <v>0.29999999999999943</v>
      </c>
    </row>
    <row r="857" spans="1:7" ht="90" x14ac:dyDescent="0.25">
      <c r="A857" s="141" t="s">
        <v>3727</v>
      </c>
      <c r="B857" s="151" t="s">
        <v>3728</v>
      </c>
      <c r="C857" s="153" t="s">
        <v>3456</v>
      </c>
      <c r="D857" s="152">
        <v>18</v>
      </c>
      <c r="E857" s="154">
        <v>580.5</v>
      </c>
      <c r="F857" s="154">
        <v>2.0000000000000018E-2</v>
      </c>
      <c r="G857" s="154">
        <v>0.36000000000000032</v>
      </c>
    </row>
    <row r="858" spans="1:7" ht="75" x14ac:dyDescent="0.25">
      <c r="A858" s="141" t="s">
        <v>3727</v>
      </c>
      <c r="B858" s="151" t="s">
        <v>3728</v>
      </c>
      <c r="C858" s="153" t="s">
        <v>3457</v>
      </c>
      <c r="D858" s="152">
        <v>92</v>
      </c>
      <c r="E858" s="154">
        <v>2490.44</v>
      </c>
      <c r="F858" s="154">
        <v>3.0000000000000027E-2</v>
      </c>
      <c r="G858" s="154">
        <v>2.7600000000000025</v>
      </c>
    </row>
    <row r="859" spans="1:7" x14ac:dyDescent="0.25">
      <c r="A859" s="141" t="s">
        <v>3729</v>
      </c>
      <c r="B859" s="151" t="s">
        <v>3730</v>
      </c>
      <c r="C859" s="153" t="s">
        <v>3460</v>
      </c>
      <c r="D859" s="152">
        <v>112</v>
      </c>
      <c r="E859" s="154">
        <v>1806.5600000000002</v>
      </c>
      <c r="F859" s="154">
        <v>2.0000000000000018E-2</v>
      </c>
      <c r="G859" s="154">
        <v>2.240000000000002</v>
      </c>
    </row>
    <row r="860" spans="1:7" ht="30" x14ac:dyDescent="0.25">
      <c r="A860" s="141" t="s">
        <v>3729</v>
      </c>
      <c r="B860" s="151" t="s">
        <v>3730</v>
      </c>
      <c r="C860" s="153" t="s">
        <v>3731</v>
      </c>
      <c r="D860" s="152">
        <v>7</v>
      </c>
      <c r="E860" s="154">
        <v>9.73</v>
      </c>
      <c r="F860" s="154">
        <v>9.9999999999999811E-3</v>
      </c>
      <c r="G860" s="154">
        <v>6.9999999999999868E-2</v>
      </c>
    </row>
    <row r="861" spans="1:7" ht="30" x14ac:dyDescent="0.25">
      <c r="A861" s="141" t="s">
        <v>3729</v>
      </c>
      <c r="B861" s="151" t="s">
        <v>3730</v>
      </c>
      <c r="C861" s="153" t="s">
        <v>3462</v>
      </c>
      <c r="D861" s="152">
        <v>20</v>
      </c>
      <c r="E861" s="154">
        <v>52.400000000000006</v>
      </c>
      <c r="F861" s="154">
        <v>9.999999999999995E-3</v>
      </c>
      <c r="G861" s="154">
        <v>0.1999999999999999</v>
      </c>
    </row>
    <row r="862" spans="1:7" ht="30" x14ac:dyDescent="0.25">
      <c r="A862" s="141" t="s">
        <v>3729</v>
      </c>
      <c r="B862" s="151" t="s">
        <v>3730</v>
      </c>
      <c r="C862" s="153" t="s">
        <v>3463</v>
      </c>
      <c r="D862" s="152">
        <v>5</v>
      </c>
      <c r="E862" s="154">
        <v>13.100000000000001</v>
      </c>
      <c r="F862" s="154">
        <v>9.999999999999995E-3</v>
      </c>
      <c r="G862" s="154">
        <v>4.9999999999999975E-2</v>
      </c>
    </row>
    <row r="863" spans="1:7" x14ac:dyDescent="0.25">
      <c r="A863" s="141" t="s">
        <v>3729</v>
      </c>
      <c r="B863" s="151" t="s">
        <v>3730</v>
      </c>
      <c r="C863" s="153" t="s">
        <v>3443</v>
      </c>
      <c r="D863" s="152">
        <v>424</v>
      </c>
      <c r="E863" s="154">
        <v>2073.36</v>
      </c>
      <c r="F863" s="154">
        <v>9.9999999999999811E-3</v>
      </c>
      <c r="G863" s="154">
        <v>4.2399999999999922</v>
      </c>
    </row>
    <row r="864" spans="1:7" ht="30" x14ac:dyDescent="0.25">
      <c r="A864" s="141" t="s">
        <v>3729</v>
      </c>
      <c r="B864" s="151" t="s">
        <v>3730</v>
      </c>
      <c r="C864" s="153" t="s">
        <v>3596</v>
      </c>
      <c r="D864" s="152">
        <v>122</v>
      </c>
      <c r="E864" s="154">
        <v>1160.22</v>
      </c>
      <c r="F864" s="154">
        <v>2.0000000000000018E-2</v>
      </c>
      <c r="G864" s="154">
        <v>2.4400000000000022</v>
      </c>
    </row>
    <row r="865" spans="1:7" x14ac:dyDescent="0.25">
      <c r="A865" s="141" t="s">
        <v>3729</v>
      </c>
      <c r="B865" s="151" t="s">
        <v>3730</v>
      </c>
      <c r="C865" s="153" t="s">
        <v>3444</v>
      </c>
      <c r="D865" s="152">
        <v>599</v>
      </c>
      <c r="E865" s="154">
        <v>2324.12</v>
      </c>
      <c r="F865" s="154">
        <v>3.0000000000000027E-2</v>
      </c>
      <c r="G865" s="154">
        <v>17.970000000000017</v>
      </c>
    </row>
    <row r="866" spans="1:7" ht="30" x14ac:dyDescent="0.25">
      <c r="A866" s="141" t="s">
        <v>3729</v>
      </c>
      <c r="B866" s="151" t="s">
        <v>3730</v>
      </c>
      <c r="C866" s="153" t="s">
        <v>3597</v>
      </c>
      <c r="D866" s="152">
        <v>326</v>
      </c>
      <c r="E866" s="154">
        <v>3621.8599999999997</v>
      </c>
      <c r="F866" s="154">
        <v>8.9999999999999858E-2</v>
      </c>
      <c r="G866" s="154">
        <v>29.339999999999954</v>
      </c>
    </row>
    <row r="867" spans="1:7" x14ac:dyDescent="0.25">
      <c r="A867" s="141" t="s">
        <v>3729</v>
      </c>
      <c r="B867" s="151" t="s">
        <v>3730</v>
      </c>
      <c r="C867" s="153" t="s">
        <v>3446</v>
      </c>
      <c r="D867" s="152">
        <v>521</v>
      </c>
      <c r="E867" s="154">
        <v>1031.58</v>
      </c>
      <c r="F867" s="154">
        <v>9.999999999999995E-3</v>
      </c>
      <c r="G867" s="154">
        <v>5.2099999999999973</v>
      </c>
    </row>
    <row r="868" spans="1:7" ht="45" x14ac:dyDescent="0.25">
      <c r="A868" s="141" t="s">
        <v>3729</v>
      </c>
      <c r="B868" s="151" t="s">
        <v>3730</v>
      </c>
      <c r="C868" s="153" t="s">
        <v>3599</v>
      </c>
      <c r="D868" s="152">
        <v>7</v>
      </c>
      <c r="E868" s="154">
        <v>18.760000000000002</v>
      </c>
      <c r="F868" s="154">
        <v>9.9999999999999811E-3</v>
      </c>
      <c r="G868" s="154">
        <v>6.9999999999999868E-2</v>
      </c>
    </row>
    <row r="869" spans="1:7" x14ac:dyDescent="0.25">
      <c r="A869" s="141" t="s">
        <v>3729</v>
      </c>
      <c r="B869" s="151" t="s">
        <v>3730</v>
      </c>
      <c r="C869" s="153" t="s">
        <v>3505</v>
      </c>
      <c r="D869" s="152">
        <v>18</v>
      </c>
      <c r="E869" s="154">
        <v>441.18</v>
      </c>
      <c r="F869" s="154">
        <v>0.37999999999999989</v>
      </c>
      <c r="G869" s="154">
        <v>6.8399999999999981</v>
      </c>
    </row>
    <row r="870" spans="1:7" ht="75" x14ac:dyDescent="0.25">
      <c r="A870" s="141" t="s">
        <v>3732</v>
      </c>
      <c r="B870" s="151" t="s">
        <v>3733</v>
      </c>
      <c r="C870" s="153" t="s">
        <v>3457</v>
      </c>
      <c r="D870" s="152">
        <v>1</v>
      </c>
      <c r="E870" s="154">
        <v>27.07</v>
      </c>
      <c r="F870" s="154">
        <v>3.0000000000000027E-2</v>
      </c>
      <c r="G870" s="154">
        <v>3.0000000000000027E-2</v>
      </c>
    </row>
    <row r="871" spans="1:7" ht="30" x14ac:dyDescent="0.25">
      <c r="A871" s="141" t="s">
        <v>3732</v>
      </c>
      <c r="B871" s="151" t="s">
        <v>3733</v>
      </c>
      <c r="C871" s="153" t="s">
        <v>3585</v>
      </c>
      <c r="D871" s="152">
        <v>298</v>
      </c>
      <c r="E871" s="154">
        <v>3102.1800000000003</v>
      </c>
      <c r="F871" s="154">
        <v>2.0000000000000018E-2</v>
      </c>
      <c r="G871" s="154">
        <v>5.9600000000000053</v>
      </c>
    </row>
    <row r="872" spans="1:7" ht="45" x14ac:dyDescent="0.25">
      <c r="A872" s="141" t="s">
        <v>3732</v>
      </c>
      <c r="B872" s="151" t="s">
        <v>3733</v>
      </c>
      <c r="C872" s="153" t="s">
        <v>3501</v>
      </c>
      <c r="D872" s="152">
        <v>218</v>
      </c>
      <c r="E872" s="154">
        <v>1914.0400000000002</v>
      </c>
      <c r="F872" s="154">
        <v>3.9999999999999925E-2</v>
      </c>
      <c r="G872" s="154">
        <v>8.7199999999999829</v>
      </c>
    </row>
    <row r="873" spans="1:7" ht="45" x14ac:dyDescent="0.25">
      <c r="A873" s="141" t="s">
        <v>3732</v>
      </c>
      <c r="B873" s="151" t="s">
        <v>3733</v>
      </c>
      <c r="C873" s="153" t="s">
        <v>3471</v>
      </c>
      <c r="D873" s="152">
        <v>14</v>
      </c>
      <c r="E873" s="154">
        <v>37.24</v>
      </c>
      <c r="F873" s="154">
        <v>1.0000000000000009E-2</v>
      </c>
      <c r="G873" s="154">
        <v>0.14000000000000012</v>
      </c>
    </row>
    <row r="874" spans="1:7" ht="30" x14ac:dyDescent="0.25">
      <c r="A874" s="141" t="s">
        <v>3732</v>
      </c>
      <c r="B874" s="151" t="s">
        <v>3733</v>
      </c>
      <c r="C874" s="153" t="s">
        <v>3583</v>
      </c>
      <c r="D874" s="152">
        <v>205</v>
      </c>
      <c r="E874" s="154">
        <v>545.29999999999995</v>
      </c>
      <c r="F874" s="154">
        <v>1.0000000000000009E-2</v>
      </c>
      <c r="G874" s="154">
        <v>2.0500000000000016</v>
      </c>
    </row>
    <row r="875" spans="1:7" ht="90" x14ac:dyDescent="0.25">
      <c r="A875" s="141" t="s">
        <v>3732</v>
      </c>
      <c r="B875" s="151" t="s">
        <v>3733</v>
      </c>
      <c r="C875" s="153" t="s">
        <v>3452</v>
      </c>
      <c r="D875" s="152">
        <v>213</v>
      </c>
      <c r="E875" s="154">
        <v>5563.56</v>
      </c>
      <c r="F875" s="154">
        <v>3.0000000000000027E-2</v>
      </c>
      <c r="G875" s="154">
        <v>6.3900000000000059</v>
      </c>
    </row>
    <row r="876" spans="1:7" ht="30" x14ac:dyDescent="0.25">
      <c r="A876" s="141" t="s">
        <v>3732</v>
      </c>
      <c r="B876" s="151" t="s">
        <v>3733</v>
      </c>
      <c r="C876" s="153" t="s">
        <v>3453</v>
      </c>
      <c r="D876" s="152">
        <v>9</v>
      </c>
      <c r="E876" s="154">
        <v>17.91</v>
      </c>
      <c r="F876" s="154">
        <v>1.0000000000000009E-2</v>
      </c>
      <c r="G876" s="154">
        <v>9.000000000000008E-2</v>
      </c>
    </row>
    <row r="877" spans="1:7" ht="45" x14ac:dyDescent="0.25">
      <c r="A877" s="141" t="s">
        <v>3732</v>
      </c>
      <c r="B877" s="151" t="s">
        <v>3733</v>
      </c>
      <c r="C877" s="153" t="s">
        <v>3454</v>
      </c>
      <c r="D877" s="152">
        <v>20</v>
      </c>
      <c r="E877" s="154">
        <v>70.800000000000011</v>
      </c>
      <c r="F877" s="154">
        <v>1.9999999999999962E-2</v>
      </c>
      <c r="G877" s="154">
        <v>0.39999999999999925</v>
      </c>
    </row>
    <row r="878" spans="1:7" ht="90" x14ac:dyDescent="0.25">
      <c r="A878" s="141" t="s">
        <v>3732</v>
      </c>
      <c r="B878" s="151" t="s">
        <v>3733</v>
      </c>
      <c r="C878" s="153" t="s">
        <v>3456</v>
      </c>
      <c r="D878" s="152">
        <v>25</v>
      </c>
      <c r="E878" s="154">
        <v>806.25</v>
      </c>
      <c r="F878" s="154">
        <v>2.0000000000000018E-2</v>
      </c>
      <c r="G878" s="154">
        <v>0.50000000000000044</v>
      </c>
    </row>
    <row r="879" spans="1:7" ht="75" x14ac:dyDescent="0.25">
      <c r="A879" s="141" t="s">
        <v>3732</v>
      </c>
      <c r="B879" s="151" t="s">
        <v>3733</v>
      </c>
      <c r="C879" s="153" t="s">
        <v>3457</v>
      </c>
      <c r="D879" s="152">
        <v>56</v>
      </c>
      <c r="E879" s="154">
        <v>1515.92</v>
      </c>
      <c r="F879" s="154">
        <v>3.0000000000000027E-2</v>
      </c>
      <c r="G879" s="154">
        <v>1.6800000000000015</v>
      </c>
    </row>
    <row r="880" spans="1:7" ht="30" x14ac:dyDescent="0.25">
      <c r="A880" s="141" t="s">
        <v>3732</v>
      </c>
      <c r="B880" s="151" t="s">
        <v>3733</v>
      </c>
      <c r="C880" s="153" t="s">
        <v>3585</v>
      </c>
      <c r="D880" s="152">
        <v>11</v>
      </c>
      <c r="E880" s="154">
        <v>114.51</v>
      </c>
      <c r="F880" s="154">
        <v>2.0000000000000018E-2</v>
      </c>
      <c r="G880" s="154">
        <v>0.2200000000000002</v>
      </c>
    </row>
    <row r="881" spans="1:7" ht="45" x14ac:dyDescent="0.25">
      <c r="A881" s="141" t="s">
        <v>3732</v>
      </c>
      <c r="B881" s="151" t="s">
        <v>3733</v>
      </c>
      <c r="C881" s="153" t="s">
        <v>3471</v>
      </c>
      <c r="D881" s="152">
        <v>4</v>
      </c>
      <c r="E881" s="154">
        <v>10.64</v>
      </c>
      <c r="F881" s="154">
        <v>1.0000000000000009E-2</v>
      </c>
      <c r="G881" s="154">
        <v>4.0000000000000036E-2</v>
      </c>
    </row>
    <row r="882" spans="1:7" ht="30" x14ac:dyDescent="0.25">
      <c r="A882" s="141" t="s">
        <v>3732</v>
      </c>
      <c r="B882" s="151" t="s">
        <v>3733</v>
      </c>
      <c r="C882" s="153" t="s">
        <v>3453</v>
      </c>
      <c r="D882" s="152">
        <v>30</v>
      </c>
      <c r="E882" s="154">
        <v>59.7</v>
      </c>
      <c r="F882" s="154">
        <v>1.0000000000000009E-2</v>
      </c>
      <c r="G882" s="154">
        <v>0.30000000000000027</v>
      </c>
    </row>
    <row r="883" spans="1:7" ht="45" x14ac:dyDescent="0.25">
      <c r="A883" s="141" t="s">
        <v>3732</v>
      </c>
      <c r="B883" s="151" t="s">
        <v>3733</v>
      </c>
      <c r="C883" s="153" t="s">
        <v>3454</v>
      </c>
      <c r="D883" s="152">
        <v>12</v>
      </c>
      <c r="E883" s="154">
        <v>42.480000000000004</v>
      </c>
      <c r="F883" s="154">
        <v>1.9999999999999962E-2</v>
      </c>
      <c r="G883" s="154">
        <v>0.23999999999999955</v>
      </c>
    </row>
    <row r="884" spans="1:7" ht="30" x14ac:dyDescent="0.25">
      <c r="A884" s="141" t="s">
        <v>3732</v>
      </c>
      <c r="B884" s="151" t="s">
        <v>3733</v>
      </c>
      <c r="C884" s="153" t="s">
        <v>3583</v>
      </c>
      <c r="D884" s="152">
        <v>24</v>
      </c>
      <c r="E884" s="154">
        <v>63.84</v>
      </c>
      <c r="F884" s="154">
        <v>1.0000000000000009E-2</v>
      </c>
      <c r="G884" s="154">
        <v>0.24000000000000021</v>
      </c>
    </row>
    <row r="885" spans="1:7" x14ac:dyDescent="0.25">
      <c r="A885" s="141" t="s">
        <v>3732</v>
      </c>
      <c r="B885" s="151" t="s">
        <v>3733</v>
      </c>
      <c r="C885" s="153" t="s">
        <v>3524</v>
      </c>
      <c r="D885" s="152">
        <v>11</v>
      </c>
      <c r="E885" s="154">
        <v>63.14</v>
      </c>
      <c r="F885" s="154">
        <v>4.0000000000000036E-2</v>
      </c>
      <c r="G885" s="154">
        <v>0.44000000000000039</v>
      </c>
    </row>
    <row r="886" spans="1:7" ht="30" x14ac:dyDescent="0.25">
      <c r="A886" s="141" t="s">
        <v>3734</v>
      </c>
      <c r="B886" s="151" t="s">
        <v>3735</v>
      </c>
      <c r="C886" s="153" t="s">
        <v>3496</v>
      </c>
      <c r="D886" s="152">
        <v>6</v>
      </c>
      <c r="E886" s="154">
        <v>43.08</v>
      </c>
      <c r="F886" s="154">
        <v>1.0000000000000009E-2</v>
      </c>
      <c r="G886" s="154">
        <v>6.0000000000000053E-2</v>
      </c>
    </row>
    <row r="887" spans="1:7" ht="30" x14ac:dyDescent="0.25">
      <c r="A887" s="141" t="s">
        <v>3734</v>
      </c>
      <c r="B887" s="151" t="s">
        <v>3735</v>
      </c>
      <c r="C887" s="153" t="s">
        <v>3497</v>
      </c>
      <c r="D887" s="152">
        <v>5</v>
      </c>
      <c r="E887" s="154">
        <v>61.400000000000006</v>
      </c>
      <c r="F887" s="154">
        <v>1.0000000000000009E-2</v>
      </c>
      <c r="G887" s="154">
        <v>5.0000000000000044E-2</v>
      </c>
    </row>
    <row r="888" spans="1:7" ht="75" x14ac:dyDescent="0.25">
      <c r="A888" s="141" t="s">
        <v>3734</v>
      </c>
      <c r="B888" s="151" t="s">
        <v>3735</v>
      </c>
      <c r="C888" s="153" t="s">
        <v>3527</v>
      </c>
      <c r="D888" s="152">
        <v>90</v>
      </c>
      <c r="E888" s="154">
        <v>1889.1</v>
      </c>
      <c r="F888" s="154">
        <v>0.16000000000000014</v>
      </c>
      <c r="G888" s="154">
        <v>14.400000000000013</v>
      </c>
    </row>
    <row r="889" spans="1:7" ht="30" x14ac:dyDescent="0.25">
      <c r="A889" s="141" t="s">
        <v>3736</v>
      </c>
      <c r="B889" s="151" t="s">
        <v>3737</v>
      </c>
      <c r="C889" s="153" t="s">
        <v>3606</v>
      </c>
      <c r="D889" s="152">
        <v>9</v>
      </c>
      <c r="E889" s="154">
        <v>65.97</v>
      </c>
      <c r="F889" s="154">
        <v>0.11999999999999966</v>
      </c>
      <c r="G889" s="154">
        <v>1.079999999999997</v>
      </c>
    </row>
    <row r="890" spans="1:7" ht="45" x14ac:dyDescent="0.25">
      <c r="A890" s="141" t="s">
        <v>3736</v>
      </c>
      <c r="B890" s="151" t="s">
        <v>3737</v>
      </c>
      <c r="C890" s="153" t="s">
        <v>3607</v>
      </c>
      <c r="D890" s="152">
        <v>123</v>
      </c>
      <c r="E890" s="154">
        <v>1266.9000000000001</v>
      </c>
      <c r="F890" s="154">
        <v>0.18000000000000016</v>
      </c>
      <c r="G890" s="154">
        <v>22.140000000000018</v>
      </c>
    </row>
    <row r="891" spans="1:7" ht="30" x14ac:dyDescent="0.25">
      <c r="A891" s="141" t="s">
        <v>3736</v>
      </c>
      <c r="B891" s="151" t="s">
        <v>3737</v>
      </c>
      <c r="C891" s="153" t="s">
        <v>3738</v>
      </c>
      <c r="D891" s="152">
        <v>4</v>
      </c>
      <c r="E891" s="154">
        <v>141.47999999999999</v>
      </c>
      <c r="F891" s="154">
        <v>0.46999999999999886</v>
      </c>
      <c r="G891" s="154">
        <v>1.8799999999999955</v>
      </c>
    </row>
    <row r="892" spans="1:7" ht="30" x14ac:dyDescent="0.25">
      <c r="A892" s="141" t="s">
        <v>3736</v>
      </c>
      <c r="B892" s="151" t="s">
        <v>3737</v>
      </c>
      <c r="C892" s="153" t="s">
        <v>3608</v>
      </c>
      <c r="D892" s="152">
        <v>203</v>
      </c>
      <c r="E892" s="154">
        <v>1043.42</v>
      </c>
      <c r="F892" s="154">
        <v>9.000000000000008E-2</v>
      </c>
      <c r="G892" s="154">
        <v>18.270000000000017</v>
      </c>
    </row>
    <row r="893" spans="1:7" ht="30" x14ac:dyDescent="0.25">
      <c r="A893" s="141" t="s">
        <v>3736</v>
      </c>
      <c r="B893" s="151" t="s">
        <v>3737</v>
      </c>
      <c r="C893" s="153" t="s">
        <v>3609</v>
      </c>
      <c r="D893" s="152">
        <v>1904</v>
      </c>
      <c r="E893" s="154">
        <v>3884.16</v>
      </c>
      <c r="F893" s="154">
        <v>2.0000000000000018E-2</v>
      </c>
      <c r="G893" s="154">
        <v>38.080000000000034</v>
      </c>
    </row>
    <row r="894" spans="1:7" ht="45" x14ac:dyDescent="0.25">
      <c r="A894" s="141" t="s">
        <v>3736</v>
      </c>
      <c r="B894" s="151" t="s">
        <v>3737</v>
      </c>
      <c r="C894" s="153" t="s">
        <v>3739</v>
      </c>
      <c r="D894" s="152">
        <v>46</v>
      </c>
      <c r="E894" s="154">
        <v>110.86000000000001</v>
      </c>
      <c r="F894" s="154">
        <v>2.9999999999999916E-2</v>
      </c>
      <c r="G894" s="154">
        <v>1.3799999999999961</v>
      </c>
    </row>
    <row r="895" spans="1:7" ht="60" x14ac:dyDescent="0.25">
      <c r="A895" s="141" t="s">
        <v>3736</v>
      </c>
      <c r="B895" s="151" t="s">
        <v>3737</v>
      </c>
      <c r="C895" s="153" t="s">
        <v>3740</v>
      </c>
      <c r="D895" s="152">
        <v>54</v>
      </c>
      <c r="E895" s="154">
        <v>459</v>
      </c>
      <c r="F895" s="154">
        <v>3.0000000000000027E-2</v>
      </c>
      <c r="G895" s="154">
        <v>1.6200000000000014</v>
      </c>
    </row>
    <row r="896" spans="1:7" ht="45" x14ac:dyDescent="0.25">
      <c r="A896" s="141" t="s">
        <v>3741</v>
      </c>
      <c r="B896" s="151" t="s">
        <v>3742</v>
      </c>
      <c r="C896" s="153" t="s">
        <v>3501</v>
      </c>
      <c r="D896" s="152">
        <v>373</v>
      </c>
      <c r="E896" s="154">
        <v>3274.9400000000005</v>
      </c>
      <c r="F896" s="154">
        <v>3.9999999999999925E-2</v>
      </c>
      <c r="G896" s="154">
        <v>14.919999999999972</v>
      </c>
    </row>
    <row r="897" spans="1:7" ht="45" x14ac:dyDescent="0.25">
      <c r="A897" s="141" t="s">
        <v>3741</v>
      </c>
      <c r="B897" s="151" t="s">
        <v>3742</v>
      </c>
      <c r="C897" s="153" t="s">
        <v>3471</v>
      </c>
      <c r="D897" s="152">
        <v>4</v>
      </c>
      <c r="E897" s="154">
        <v>10.64</v>
      </c>
      <c r="F897" s="154">
        <v>1.0000000000000009E-2</v>
      </c>
      <c r="G897" s="154">
        <v>4.0000000000000036E-2</v>
      </c>
    </row>
    <row r="898" spans="1:7" ht="30" x14ac:dyDescent="0.25">
      <c r="A898" s="141" t="s">
        <v>3741</v>
      </c>
      <c r="B898" s="151" t="s">
        <v>3742</v>
      </c>
      <c r="C898" s="153" t="s">
        <v>3583</v>
      </c>
      <c r="D898" s="152">
        <v>369</v>
      </c>
      <c r="E898" s="154">
        <v>981.54</v>
      </c>
      <c r="F898" s="154">
        <v>1.0000000000000009E-2</v>
      </c>
      <c r="G898" s="154">
        <v>3.6900000000000031</v>
      </c>
    </row>
    <row r="899" spans="1:7" ht="90" x14ac:dyDescent="0.25">
      <c r="A899" s="141" t="s">
        <v>3741</v>
      </c>
      <c r="B899" s="151" t="s">
        <v>3742</v>
      </c>
      <c r="C899" s="153" t="s">
        <v>3452</v>
      </c>
      <c r="D899" s="152">
        <v>383</v>
      </c>
      <c r="E899" s="154">
        <v>10003.959999999999</v>
      </c>
      <c r="F899" s="154">
        <v>3.0000000000000027E-2</v>
      </c>
      <c r="G899" s="154">
        <v>11.490000000000011</v>
      </c>
    </row>
    <row r="900" spans="1:7" ht="45" x14ac:dyDescent="0.25">
      <c r="A900" s="141" t="s">
        <v>3741</v>
      </c>
      <c r="B900" s="151" t="s">
        <v>3742</v>
      </c>
      <c r="C900" s="153" t="s">
        <v>3471</v>
      </c>
      <c r="D900" s="152">
        <v>3</v>
      </c>
      <c r="E900" s="154">
        <v>7.98</v>
      </c>
      <c r="F900" s="154">
        <v>1.0000000000000009E-2</v>
      </c>
      <c r="G900" s="154">
        <v>3.0000000000000027E-2</v>
      </c>
    </row>
    <row r="901" spans="1:7" ht="30" x14ac:dyDescent="0.25">
      <c r="A901" s="141" t="s">
        <v>3741</v>
      </c>
      <c r="B901" s="151" t="s">
        <v>3742</v>
      </c>
      <c r="C901" s="153" t="s">
        <v>3453</v>
      </c>
      <c r="D901" s="152">
        <v>40</v>
      </c>
      <c r="E901" s="154">
        <v>79.599999999999994</v>
      </c>
      <c r="F901" s="154">
        <v>1.0000000000000009E-2</v>
      </c>
      <c r="G901" s="154">
        <v>0.40000000000000036</v>
      </c>
    </row>
    <row r="902" spans="1:7" ht="45" x14ac:dyDescent="0.25">
      <c r="A902" s="141" t="s">
        <v>3741</v>
      </c>
      <c r="B902" s="151" t="s">
        <v>3742</v>
      </c>
      <c r="C902" s="153" t="s">
        <v>3454</v>
      </c>
      <c r="D902" s="152">
        <v>42</v>
      </c>
      <c r="E902" s="154">
        <v>148.68</v>
      </c>
      <c r="F902" s="154">
        <v>1.9999999999999962E-2</v>
      </c>
      <c r="G902" s="154">
        <v>0.83999999999999841</v>
      </c>
    </row>
    <row r="903" spans="1:7" ht="30" x14ac:dyDescent="0.25">
      <c r="A903" s="141" t="s">
        <v>3741</v>
      </c>
      <c r="B903" s="151" t="s">
        <v>3742</v>
      </c>
      <c r="C903" s="153" t="s">
        <v>3583</v>
      </c>
      <c r="D903" s="152">
        <v>18</v>
      </c>
      <c r="E903" s="154">
        <v>47.88</v>
      </c>
      <c r="F903" s="154">
        <v>1.0000000000000009E-2</v>
      </c>
      <c r="G903" s="154">
        <v>0.18000000000000016</v>
      </c>
    </row>
    <row r="904" spans="1:7" ht="30" x14ac:dyDescent="0.25">
      <c r="A904" s="141" t="s">
        <v>3741</v>
      </c>
      <c r="B904" s="151" t="s">
        <v>3742</v>
      </c>
      <c r="C904" s="153" t="s">
        <v>3455</v>
      </c>
      <c r="D904" s="152">
        <v>15</v>
      </c>
      <c r="E904" s="154">
        <v>193.95</v>
      </c>
      <c r="F904" s="154">
        <v>3.0000000000000027E-2</v>
      </c>
      <c r="G904" s="154">
        <v>0.4500000000000004</v>
      </c>
    </row>
    <row r="905" spans="1:7" ht="30" x14ac:dyDescent="0.25">
      <c r="A905" s="141" t="s">
        <v>3741</v>
      </c>
      <c r="B905" s="151" t="s">
        <v>3742</v>
      </c>
      <c r="C905" s="153" t="s">
        <v>3662</v>
      </c>
      <c r="D905" s="152">
        <v>1</v>
      </c>
      <c r="E905" s="154">
        <v>8.7000000000000011</v>
      </c>
      <c r="F905" s="154">
        <v>4.9999999999999933E-2</v>
      </c>
      <c r="G905" s="154">
        <v>4.9999999999999933E-2</v>
      </c>
    </row>
    <row r="906" spans="1:7" ht="30" x14ac:dyDescent="0.25">
      <c r="A906" s="141" t="s">
        <v>3741</v>
      </c>
      <c r="B906" s="151" t="s">
        <v>3742</v>
      </c>
      <c r="C906" s="153" t="s">
        <v>3111</v>
      </c>
      <c r="D906" s="152">
        <v>133</v>
      </c>
      <c r="E906" s="154">
        <v>172.9</v>
      </c>
      <c r="F906" s="154">
        <v>2.0000000000000018E-2</v>
      </c>
      <c r="G906" s="154">
        <v>2.6600000000000024</v>
      </c>
    </row>
    <row r="907" spans="1:7" ht="30" x14ac:dyDescent="0.25">
      <c r="A907" s="141" t="s">
        <v>3741</v>
      </c>
      <c r="B907" s="151" t="s">
        <v>3742</v>
      </c>
      <c r="C907" s="153" t="s">
        <v>3112</v>
      </c>
      <c r="D907" s="152">
        <v>92</v>
      </c>
      <c r="E907" s="154">
        <v>132.47999999999999</v>
      </c>
      <c r="F907" s="154">
        <v>3.0000000000000027E-2</v>
      </c>
      <c r="G907" s="154">
        <v>2.7600000000000025</v>
      </c>
    </row>
    <row r="908" spans="1:7" ht="30" x14ac:dyDescent="0.25">
      <c r="A908" s="141" t="s">
        <v>3741</v>
      </c>
      <c r="B908" s="151" t="s">
        <v>3742</v>
      </c>
      <c r="C908" s="153" t="s">
        <v>3113</v>
      </c>
      <c r="D908" s="152">
        <v>41</v>
      </c>
      <c r="E908" s="154">
        <v>65.599999999999994</v>
      </c>
      <c r="F908" s="154">
        <v>2.9999999999999916E-2</v>
      </c>
      <c r="G908" s="154">
        <v>1.2299999999999964</v>
      </c>
    </row>
    <row r="909" spans="1:7" ht="90" x14ac:dyDescent="0.25">
      <c r="A909" s="141" t="s">
        <v>3741</v>
      </c>
      <c r="B909" s="151" t="s">
        <v>3742</v>
      </c>
      <c r="C909" s="153" t="s">
        <v>3456</v>
      </c>
      <c r="D909" s="152">
        <v>54</v>
      </c>
      <c r="E909" s="154">
        <v>1741.5</v>
      </c>
      <c r="F909" s="154">
        <v>2.0000000000000018E-2</v>
      </c>
      <c r="G909" s="154">
        <v>1.080000000000001</v>
      </c>
    </row>
    <row r="910" spans="1:7" ht="75" x14ac:dyDescent="0.25">
      <c r="A910" s="141" t="s">
        <v>3741</v>
      </c>
      <c r="B910" s="151" t="s">
        <v>3742</v>
      </c>
      <c r="C910" s="153" t="s">
        <v>3457</v>
      </c>
      <c r="D910" s="152">
        <v>185</v>
      </c>
      <c r="E910" s="154">
        <v>5007.9500000000007</v>
      </c>
      <c r="F910" s="154">
        <v>3.0000000000000027E-2</v>
      </c>
      <c r="G910" s="154">
        <v>5.5500000000000052</v>
      </c>
    </row>
    <row r="911" spans="1:7" ht="45" x14ac:dyDescent="0.25">
      <c r="A911" s="141" t="s">
        <v>3741</v>
      </c>
      <c r="B911" s="151" t="s">
        <v>3742</v>
      </c>
      <c r="C911" s="153" t="s">
        <v>3471</v>
      </c>
      <c r="D911" s="152">
        <v>1</v>
      </c>
      <c r="E911" s="154">
        <v>2.66</v>
      </c>
      <c r="F911" s="154">
        <v>1.0000000000000009E-2</v>
      </c>
      <c r="G911" s="154">
        <v>1.0000000000000009E-2</v>
      </c>
    </row>
    <row r="912" spans="1:7" ht="30" x14ac:dyDescent="0.25">
      <c r="A912" s="141" t="s">
        <v>3741</v>
      </c>
      <c r="B912" s="151" t="s">
        <v>3742</v>
      </c>
      <c r="C912" s="153" t="s">
        <v>3453</v>
      </c>
      <c r="D912" s="152">
        <v>106</v>
      </c>
      <c r="E912" s="154">
        <v>210.94</v>
      </c>
      <c r="F912" s="154">
        <v>1.0000000000000009E-2</v>
      </c>
      <c r="G912" s="154">
        <v>1.0600000000000009</v>
      </c>
    </row>
    <row r="913" spans="1:7" ht="45" x14ac:dyDescent="0.25">
      <c r="A913" s="141" t="s">
        <v>3741</v>
      </c>
      <c r="B913" s="151" t="s">
        <v>3742</v>
      </c>
      <c r="C913" s="153" t="s">
        <v>3454</v>
      </c>
      <c r="D913" s="152">
        <v>26</v>
      </c>
      <c r="E913" s="154">
        <v>92.04</v>
      </c>
      <c r="F913" s="154">
        <v>1.9999999999999962E-2</v>
      </c>
      <c r="G913" s="154">
        <v>0.51999999999999902</v>
      </c>
    </row>
    <row r="914" spans="1:7" ht="30" x14ac:dyDescent="0.25">
      <c r="A914" s="141" t="s">
        <v>3741</v>
      </c>
      <c r="B914" s="151" t="s">
        <v>3742</v>
      </c>
      <c r="C914" s="153" t="s">
        <v>3583</v>
      </c>
      <c r="D914" s="152">
        <v>38</v>
      </c>
      <c r="E914" s="154">
        <v>101.08</v>
      </c>
      <c r="F914" s="154">
        <v>1.0000000000000009E-2</v>
      </c>
      <c r="G914" s="154">
        <v>0.38000000000000034</v>
      </c>
    </row>
    <row r="915" spans="1:7" ht="30" x14ac:dyDescent="0.25">
      <c r="A915" s="141" t="s">
        <v>3741</v>
      </c>
      <c r="B915" s="151" t="s">
        <v>3742</v>
      </c>
      <c r="C915" s="153" t="s">
        <v>3663</v>
      </c>
      <c r="D915" s="152">
        <v>1</v>
      </c>
      <c r="E915" s="154">
        <v>22.37</v>
      </c>
      <c r="F915" s="154">
        <v>0.72999999999999865</v>
      </c>
      <c r="G915" s="154">
        <v>0.72999999999999865</v>
      </c>
    </row>
    <row r="916" spans="1:7" ht="45" x14ac:dyDescent="0.25">
      <c r="A916" s="141" t="s">
        <v>1813</v>
      </c>
      <c r="B916" s="151" t="s">
        <v>1814</v>
      </c>
      <c r="C916" s="153" t="s">
        <v>3453</v>
      </c>
      <c r="D916" s="152">
        <v>4</v>
      </c>
      <c r="E916" s="154">
        <v>7.96</v>
      </c>
      <c r="F916" s="154">
        <v>1.0000000000000009E-2</v>
      </c>
      <c r="G916" s="154">
        <v>4.0000000000000036E-2</v>
      </c>
    </row>
    <row r="917" spans="1:7" ht="45" x14ac:dyDescent="0.25">
      <c r="A917" s="141" t="s">
        <v>1813</v>
      </c>
      <c r="B917" s="151" t="s">
        <v>1814</v>
      </c>
      <c r="C917" s="153" t="s">
        <v>3454</v>
      </c>
      <c r="D917" s="152">
        <v>6</v>
      </c>
      <c r="E917" s="154">
        <v>21.240000000000002</v>
      </c>
      <c r="F917" s="154">
        <v>1.9999999999999962E-2</v>
      </c>
      <c r="G917" s="154">
        <v>0.11999999999999977</v>
      </c>
    </row>
    <row r="918" spans="1:7" ht="45" x14ac:dyDescent="0.25">
      <c r="A918" s="141" t="s">
        <v>1813</v>
      </c>
      <c r="B918" s="151" t="s">
        <v>1814</v>
      </c>
      <c r="C918" s="153" t="s">
        <v>3506</v>
      </c>
      <c r="D918" s="152">
        <v>3</v>
      </c>
      <c r="E918" s="154">
        <v>27.03</v>
      </c>
      <c r="F918" s="154">
        <v>2.9999999999999916E-2</v>
      </c>
      <c r="G918" s="154">
        <v>8.9999999999999747E-2</v>
      </c>
    </row>
    <row r="919" spans="1:7" ht="60" x14ac:dyDescent="0.25">
      <c r="A919" s="141" t="s">
        <v>1813</v>
      </c>
      <c r="B919" s="151" t="s">
        <v>1814</v>
      </c>
      <c r="C919" s="153" t="s">
        <v>3510</v>
      </c>
      <c r="D919" s="152">
        <v>3</v>
      </c>
      <c r="E919" s="154">
        <v>120.51</v>
      </c>
      <c r="F919" s="154">
        <v>0.37999999999999989</v>
      </c>
      <c r="G919" s="154">
        <v>1.1399999999999997</v>
      </c>
    </row>
    <row r="920" spans="1:7" ht="60" x14ac:dyDescent="0.25">
      <c r="A920" s="141" t="s">
        <v>1813</v>
      </c>
      <c r="B920" s="151" t="s">
        <v>1814</v>
      </c>
      <c r="C920" s="153" t="s">
        <v>3408</v>
      </c>
      <c r="D920" s="152">
        <v>4</v>
      </c>
      <c r="E920" s="154">
        <v>1.92</v>
      </c>
      <c r="F920" s="154">
        <v>9.999999999999995E-3</v>
      </c>
      <c r="G920" s="154">
        <v>3.999999999999998E-2</v>
      </c>
    </row>
    <row r="921" spans="1:7" ht="60" x14ac:dyDescent="0.25">
      <c r="A921" s="141" t="s">
        <v>1813</v>
      </c>
      <c r="B921" s="151" t="s">
        <v>1814</v>
      </c>
      <c r="C921" s="153" t="s">
        <v>3431</v>
      </c>
      <c r="D921" s="152">
        <v>2</v>
      </c>
      <c r="E921" s="154">
        <v>1.52</v>
      </c>
      <c r="F921" s="154">
        <v>9.9999999999999811E-3</v>
      </c>
      <c r="G921" s="154">
        <v>1.9999999999999962E-2</v>
      </c>
    </row>
    <row r="922" spans="1:7" ht="90" x14ac:dyDescent="0.25">
      <c r="A922" s="141" t="s">
        <v>3743</v>
      </c>
      <c r="B922" s="151" t="s">
        <v>3744</v>
      </c>
      <c r="C922" s="153" t="s">
        <v>3452</v>
      </c>
      <c r="D922" s="152">
        <v>150</v>
      </c>
      <c r="E922" s="154">
        <v>3918</v>
      </c>
      <c r="F922" s="154">
        <v>3.0000000000000027E-2</v>
      </c>
      <c r="G922" s="154">
        <v>4.5000000000000036</v>
      </c>
    </row>
    <row r="923" spans="1:7" ht="45" x14ac:dyDescent="0.25">
      <c r="A923" s="141" t="s">
        <v>3743</v>
      </c>
      <c r="B923" s="151" t="s">
        <v>3744</v>
      </c>
      <c r="C923" s="153" t="s">
        <v>3471</v>
      </c>
      <c r="D923" s="152">
        <v>7</v>
      </c>
      <c r="E923" s="154">
        <v>18.62</v>
      </c>
      <c r="F923" s="154">
        <v>1.0000000000000009E-2</v>
      </c>
      <c r="G923" s="154">
        <v>7.0000000000000062E-2</v>
      </c>
    </row>
    <row r="924" spans="1:7" ht="30" x14ac:dyDescent="0.25">
      <c r="A924" s="141" t="s">
        <v>3743</v>
      </c>
      <c r="B924" s="151" t="s">
        <v>3744</v>
      </c>
      <c r="C924" s="153" t="s">
        <v>3453</v>
      </c>
      <c r="D924" s="152">
        <v>24</v>
      </c>
      <c r="E924" s="154">
        <v>47.76</v>
      </c>
      <c r="F924" s="154">
        <v>1.0000000000000009E-2</v>
      </c>
      <c r="G924" s="154">
        <v>0.24000000000000021</v>
      </c>
    </row>
    <row r="925" spans="1:7" ht="45" x14ac:dyDescent="0.25">
      <c r="A925" s="141" t="s">
        <v>3743</v>
      </c>
      <c r="B925" s="151" t="s">
        <v>3744</v>
      </c>
      <c r="C925" s="153" t="s">
        <v>3454</v>
      </c>
      <c r="D925" s="152">
        <v>11</v>
      </c>
      <c r="E925" s="154">
        <v>38.94</v>
      </c>
      <c r="F925" s="154">
        <v>1.9999999999999962E-2</v>
      </c>
      <c r="G925" s="154">
        <v>0.21999999999999958</v>
      </c>
    </row>
    <row r="926" spans="1:7" ht="30" x14ac:dyDescent="0.25">
      <c r="A926" s="141" t="s">
        <v>3743</v>
      </c>
      <c r="B926" s="151" t="s">
        <v>3744</v>
      </c>
      <c r="C926" s="153" t="s">
        <v>3583</v>
      </c>
      <c r="D926" s="152">
        <v>6</v>
      </c>
      <c r="E926" s="154">
        <v>15.96</v>
      </c>
      <c r="F926" s="154">
        <v>1.0000000000000009E-2</v>
      </c>
      <c r="G926" s="154">
        <v>6.0000000000000053E-2</v>
      </c>
    </row>
    <row r="927" spans="1:7" ht="30" x14ac:dyDescent="0.25">
      <c r="A927" s="141" t="s">
        <v>3743</v>
      </c>
      <c r="B927" s="151" t="s">
        <v>3744</v>
      </c>
      <c r="C927" s="153" t="s">
        <v>3455</v>
      </c>
      <c r="D927" s="152">
        <v>71</v>
      </c>
      <c r="E927" s="154">
        <v>918.03</v>
      </c>
      <c r="F927" s="154">
        <v>3.0000000000000027E-2</v>
      </c>
      <c r="G927" s="154">
        <v>2.1300000000000017</v>
      </c>
    </row>
    <row r="928" spans="1:7" ht="30" x14ac:dyDescent="0.25">
      <c r="A928" s="141" t="s">
        <v>3743</v>
      </c>
      <c r="B928" s="151" t="s">
        <v>3744</v>
      </c>
      <c r="C928" s="153" t="s">
        <v>3662</v>
      </c>
      <c r="D928" s="152">
        <v>6</v>
      </c>
      <c r="E928" s="154">
        <v>52.2</v>
      </c>
      <c r="F928" s="154">
        <v>4.9999999999999933E-2</v>
      </c>
      <c r="G928" s="154">
        <v>0.2999999999999996</v>
      </c>
    </row>
    <row r="929" spans="1:7" ht="30" x14ac:dyDescent="0.25">
      <c r="A929" s="141" t="s">
        <v>3743</v>
      </c>
      <c r="B929" s="151" t="s">
        <v>3744</v>
      </c>
      <c r="C929" s="153" t="s">
        <v>3111</v>
      </c>
      <c r="D929" s="152">
        <v>37</v>
      </c>
      <c r="E929" s="154">
        <v>48.1</v>
      </c>
      <c r="F929" s="154">
        <v>2.0000000000000018E-2</v>
      </c>
      <c r="G929" s="154">
        <v>0.74000000000000066</v>
      </c>
    </row>
    <row r="930" spans="1:7" ht="30" x14ac:dyDescent="0.25">
      <c r="A930" s="141" t="s">
        <v>3743</v>
      </c>
      <c r="B930" s="151" t="s">
        <v>3744</v>
      </c>
      <c r="C930" s="153" t="s">
        <v>3112</v>
      </c>
      <c r="D930" s="152">
        <v>34</v>
      </c>
      <c r="E930" s="154">
        <v>48.96</v>
      </c>
      <c r="F930" s="154">
        <v>3.0000000000000027E-2</v>
      </c>
      <c r="G930" s="154">
        <v>1.0200000000000009</v>
      </c>
    </row>
    <row r="931" spans="1:7" ht="75" x14ac:dyDescent="0.25">
      <c r="A931" s="141" t="s">
        <v>1577</v>
      </c>
      <c r="B931" s="151" t="s">
        <v>1578</v>
      </c>
      <c r="C931" s="153" t="s">
        <v>3527</v>
      </c>
      <c r="D931" s="152">
        <v>956</v>
      </c>
      <c r="E931" s="154">
        <v>20066.440000000002</v>
      </c>
      <c r="F931" s="154">
        <v>0.16000000000000014</v>
      </c>
      <c r="G931" s="154">
        <v>152.96000000000015</v>
      </c>
    </row>
    <row r="932" spans="1:7" ht="45" x14ac:dyDescent="0.25">
      <c r="A932" s="141" t="s">
        <v>3745</v>
      </c>
      <c r="B932" s="151" t="s">
        <v>3746</v>
      </c>
      <c r="C932" s="153" t="s">
        <v>3501</v>
      </c>
      <c r="D932" s="152">
        <v>41</v>
      </c>
      <c r="E932" s="154">
        <v>359.98</v>
      </c>
      <c r="F932" s="154">
        <v>3.9999999999999925E-2</v>
      </c>
      <c r="G932" s="154">
        <v>1.639999999999997</v>
      </c>
    </row>
    <row r="933" spans="1:7" ht="45" x14ac:dyDescent="0.25">
      <c r="A933" s="141" t="s">
        <v>3745</v>
      </c>
      <c r="B933" s="151" t="s">
        <v>3746</v>
      </c>
      <c r="C933" s="153" t="s">
        <v>3471</v>
      </c>
      <c r="D933" s="152">
        <v>39</v>
      </c>
      <c r="E933" s="154">
        <v>103.74000000000001</v>
      </c>
      <c r="F933" s="154">
        <v>1.0000000000000009E-2</v>
      </c>
      <c r="G933" s="154">
        <v>0.39000000000000035</v>
      </c>
    </row>
    <row r="934" spans="1:7" ht="30" x14ac:dyDescent="0.25">
      <c r="A934" s="141" t="s">
        <v>3745</v>
      </c>
      <c r="B934" s="151" t="s">
        <v>3746</v>
      </c>
      <c r="C934" s="153" t="s">
        <v>3583</v>
      </c>
      <c r="D934" s="152">
        <v>2</v>
      </c>
      <c r="E934" s="154">
        <v>5.32</v>
      </c>
      <c r="F934" s="154">
        <v>1.0000000000000009E-2</v>
      </c>
      <c r="G934" s="154">
        <v>2.0000000000000018E-2</v>
      </c>
    </row>
    <row r="935" spans="1:7" ht="90" x14ac:dyDescent="0.25">
      <c r="A935" s="141" t="s">
        <v>3745</v>
      </c>
      <c r="B935" s="151" t="s">
        <v>3746</v>
      </c>
      <c r="C935" s="153" t="s">
        <v>3452</v>
      </c>
      <c r="D935" s="152">
        <v>33</v>
      </c>
      <c r="E935" s="154">
        <v>861.96</v>
      </c>
      <c r="F935" s="154">
        <v>3.0000000000000027E-2</v>
      </c>
      <c r="G935" s="154">
        <v>0.99000000000000088</v>
      </c>
    </row>
    <row r="936" spans="1:7" ht="45" x14ac:dyDescent="0.25">
      <c r="A936" s="141" t="s">
        <v>3745</v>
      </c>
      <c r="B936" s="151" t="s">
        <v>3746</v>
      </c>
      <c r="C936" s="153" t="s">
        <v>3471</v>
      </c>
      <c r="D936" s="152">
        <v>7</v>
      </c>
      <c r="E936" s="154">
        <v>18.62</v>
      </c>
      <c r="F936" s="154">
        <v>1.0000000000000009E-2</v>
      </c>
      <c r="G936" s="154">
        <v>7.0000000000000062E-2</v>
      </c>
    </row>
    <row r="937" spans="1:7" ht="30" x14ac:dyDescent="0.25">
      <c r="A937" s="141" t="s">
        <v>3745</v>
      </c>
      <c r="B937" s="151" t="s">
        <v>3746</v>
      </c>
      <c r="C937" s="153" t="s">
        <v>3453</v>
      </c>
      <c r="D937" s="152">
        <v>4</v>
      </c>
      <c r="E937" s="154">
        <v>7.96</v>
      </c>
      <c r="F937" s="154">
        <v>1.0000000000000009E-2</v>
      </c>
      <c r="G937" s="154">
        <v>4.0000000000000036E-2</v>
      </c>
    </row>
    <row r="938" spans="1:7" ht="45" x14ac:dyDescent="0.25">
      <c r="A938" s="141" t="s">
        <v>3745</v>
      </c>
      <c r="B938" s="151" t="s">
        <v>3746</v>
      </c>
      <c r="C938" s="153" t="s">
        <v>3454</v>
      </c>
      <c r="D938" s="152">
        <v>4</v>
      </c>
      <c r="E938" s="154">
        <v>14.16</v>
      </c>
      <c r="F938" s="154">
        <v>1.9999999999999962E-2</v>
      </c>
      <c r="G938" s="154">
        <v>7.9999999999999849E-2</v>
      </c>
    </row>
    <row r="939" spans="1:7" ht="30" x14ac:dyDescent="0.25">
      <c r="A939" s="141" t="s">
        <v>3745</v>
      </c>
      <c r="B939" s="151" t="s">
        <v>3746</v>
      </c>
      <c r="C939" s="153" t="s">
        <v>3111</v>
      </c>
      <c r="D939" s="152">
        <v>1</v>
      </c>
      <c r="E939" s="154">
        <v>1.3</v>
      </c>
      <c r="F939" s="154">
        <v>2.0000000000000018E-2</v>
      </c>
      <c r="G939" s="154">
        <v>2.0000000000000018E-2</v>
      </c>
    </row>
    <row r="940" spans="1:7" ht="30" x14ac:dyDescent="0.25">
      <c r="A940" s="141" t="s">
        <v>3745</v>
      </c>
      <c r="B940" s="151" t="s">
        <v>3746</v>
      </c>
      <c r="C940" s="153" t="s">
        <v>3112</v>
      </c>
      <c r="D940" s="152">
        <v>2</v>
      </c>
      <c r="E940" s="154">
        <v>2.88</v>
      </c>
      <c r="F940" s="154">
        <v>3.0000000000000027E-2</v>
      </c>
      <c r="G940" s="154">
        <v>6.0000000000000053E-2</v>
      </c>
    </row>
    <row r="941" spans="1:7" ht="30" x14ac:dyDescent="0.25">
      <c r="A941" s="141" t="s">
        <v>3745</v>
      </c>
      <c r="B941" s="151" t="s">
        <v>3746</v>
      </c>
      <c r="C941" s="153" t="s">
        <v>3113</v>
      </c>
      <c r="D941" s="152">
        <v>5</v>
      </c>
      <c r="E941" s="154">
        <v>8</v>
      </c>
      <c r="F941" s="154">
        <v>2.9999999999999916E-2</v>
      </c>
      <c r="G941" s="154">
        <v>0.14999999999999958</v>
      </c>
    </row>
    <row r="942" spans="1:7" ht="45" x14ac:dyDescent="0.25">
      <c r="A942" s="141" t="s">
        <v>3745</v>
      </c>
      <c r="B942" s="151" t="s">
        <v>3746</v>
      </c>
      <c r="C942" s="153" t="s">
        <v>3471</v>
      </c>
      <c r="D942" s="152">
        <v>3</v>
      </c>
      <c r="E942" s="154">
        <v>7.98</v>
      </c>
      <c r="F942" s="154">
        <v>1.0000000000000009E-2</v>
      </c>
      <c r="G942" s="154">
        <v>3.0000000000000027E-2</v>
      </c>
    </row>
    <row r="943" spans="1:7" ht="30" x14ac:dyDescent="0.25">
      <c r="A943" s="141" t="s">
        <v>3745</v>
      </c>
      <c r="B943" s="151" t="s">
        <v>3746</v>
      </c>
      <c r="C943" s="153" t="s">
        <v>3453</v>
      </c>
      <c r="D943" s="152">
        <v>8</v>
      </c>
      <c r="E943" s="154">
        <v>15.92</v>
      </c>
      <c r="F943" s="154">
        <v>1.0000000000000009E-2</v>
      </c>
      <c r="G943" s="154">
        <v>8.0000000000000071E-2</v>
      </c>
    </row>
    <row r="944" spans="1:7" ht="45" x14ac:dyDescent="0.25">
      <c r="A944" s="141" t="s">
        <v>3745</v>
      </c>
      <c r="B944" s="151" t="s">
        <v>3746</v>
      </c>
      <c r="C944" s="153" t="s">
        <v>3454</v>
      </c>
      <c r="D944" s="152">
        <v>6</v>
      </c>
      <c r="E944" s="154">
        <v>21.240000000000002</v>
      </c>
      <c r="F944" s="154">
        <v>1.9999999999999962E-2</v>
      </c>
      <c r="G944" s="154">
        <v>0.11999999999999977</v>
      </c>
    </row>
    <row r="945" spans="1:7" ht="30" x14ac:dyDescent="0.25">
      <c r="A945" s="141" t="s">
        <v>3745</v>
      </c>
      <c r="B945" s="151" t="s">
        <v>3746</v>
      </c>
      <c r="C945" s="153" t="s">
        <v>3583</v>
      </c>
      <c r="D945" s="152">
        <v>3</v>
      </c>
      <c r="E945" s="154">
        <v>7.98</v>
      </c>
      <c r="F945" s="154">
        <v>1.0000000000000009E-2</v>
      </c>
      <c r="G945" s="154">
        <v>3.0000000000000027E-2</v>
      </c>
    </row>
    <row r="946" spans="1:7" ht="30" x14ac:dyDescent="0.25">
      <c r="A946" s="141" t="s">
        <v>3745</v>
      </c>
      <c r="B946" s="151" t="s">
        <v>3746</v>
      </c>
      <c r="C946" s="153" t="s">
        <v>3522</v>
      </c>
      <c r="D946" s="152">
        <v>3</v>
      </c>
      <c r="E946" s="154">
        <v>17.009999999999998</v>
      </c>
      <c r="F946" s="154">
        <v>0.1599999999999997</v>
      </c>
      <c r="G946" s="154">
        <v>0.47999999999999909</v>
      </c>
    </row>
    <row r="947" spans="1:7" ht="30" x14ac:dyDescent="0.25">
      <c r="A947" s="141" t="s">
        <v>3745</v>
      </c>
      <c r="B947" s="151" t="s">
        <v>3746</v>
      </c>
      <c r="C947" s="153" t="s">
        <v>3523</v>
      </c>
      <c r="D947" s="152">
        <v>1</v>
      </c>
      <c r="E947" s="154">
        <v>8.23</v>
      </c>
      <c r="F947" s="154">
        <v>8.0000000000000071E-2</v>
      </c>
      <c r="G947" s="154">
        <v>8.0000000000000071E-2</v>
      </c>
    </row>
    <row r="948" spans="1:7" ht="30" x14ac:dyDescent="0.25">
      <c r="A948" s="141" t="s">
        <v>3745</v>
      </c>
      <c r="B948" s="151" t="s">
        <v>3746</v>
      </c>
      <c r="C948" s="153" t="s">
        <v>3524</v>
      </c>
      <c r="D948" s="152">
        <v>3</v>
      </c>
      <c r="E948" s="154">
        <v>17.22</v>
      </c>
      <c r="F948" s="154">
        <v>4.0000000000000036E-2</v>
      </c>
      <c r="G948" s="154">
        <v>0.12000000000000011</v>
      </c>
    </row>
    <row r="949" spans="1:7" ht="30" x14ac:dyDescent="0.25">
      <c r="A949" s="141" t="s">
        <v>3747</v>
      </c>
      <c r="B949" s="151" t="s">
        <v>3748</v>
      </c>
      <c r="C949" s="153" t="s">
        <v>3460</v>
      </c>
      <c r="D949" s="152">
        <v>44</v>
      </c>
      <c r="E949" s="154">
        <v>709.72</v>
      </c>
      <c r="F949" s="154">
        <v>2.0000000000000018E-2</v>
      </c>
      <c r="G949" s="154">
        <v>0.88000000000000078</v>
      </c>
    </row>
    <row r="950" spans="1:7" ht="30" x14ac:dyDescent="0.25">
      <c r="A950" s="141" t="s">
        <v>3749</v>
      </c>
      <c r="B950" s="151" t="s">
        <v>3750</v>
      </c>
      <c r="C950" s="153" t="s">
        <v>3460</v>
      </c>
      <c r="D950" s="152">
        <v>100</v>
      </c>
      <c r="E950" s="154">
        <v>1613</v>
      </c>
      <c r="F950" s="154">
        <v>2.0000000000000018E-2</v>
      </c>
      <c r="G950" s="154">
        <v>2.0000000000000018</v>
      </c>
    </row>
    <row r="951" spans="1:7" ht="30" x14ac:dyDescent="0.25">
      <c r="A951" s="141" t="s">
        <v>3749</v>
      </c>
      <c r="B951" s="151" t="s">
        <v>3750</v>
      </c>
      <c r="C951" s="153" t="s">
        <v>3751</v>
      </c>
      <c r="D951" s="152">
        <v>101</v>
      </c>
      <c r="E951" s="154">
        <v>366.63</v>
      </c>
      <c r="F951" s="154">
        <v>2.0000000000000018E-2</v>
      </c>
      <c r="G951" s="154">
        <v>2.0200000000000018</v>
      </c>
    </row>
    <row r="952" spans="1:7" ht="30" x14ac:dyDescent="0.25">
      <c r="A952" s="141" t="s">
        <v>3749</v>
      </c>
      <c r="B952" s="151" t="s">
        <v>3750</v>
      </c>
      <c r="C952" s="153" t="s">
        <v>3443</v>
      </c>
      <c r="D952" s="152">
        <v>166</v>
      </c>
      <c r="E952" s="154">
        <v>811.74</v>
      </c>
      <c r="F952" s="154">
        <v>9.9999999999999811E-3</v>
      </c>
      <c r="G952" s="154">
        <v>1.6599999999999968</v>
      </c>
    </row>
    <row r="953" spans="1:7" ht="30" x14ac:dyDescent="0.25">
      <c r="A953" s="141" t="s">
        <v>3749</v>
      </c>
      <c r="B953" s="151" t="s">
        <v>3750</v>
      </c>
      <c r="C953" s="153" t="s">
        <v>3502</v>
      </c>
      <c r="D953" s="152">
        <v>102</v>
      </c>
      <c r="E953" s="154">
        <v>522.24</v>
      </c>
      <c r="F953" s="154">
        <v>1.0000000000000009E-2</v>
      </c>
      <c r="G953" s="154">
        <v>1.0200000000000009</v>
      </c>
    </row>
    <row r="954" spans="1:7" ht="30" x14ac:dyDescent="0.25">
      <c r="A954" s="141" t="s">
        <v>3749</v>
      </c>
      <c r="B954" s="151" t="s">
        <v>3750</v>
      </c>
      <c r="C954" s="153" t="s">
        <v>3637</v>
      </c>
      <c r="D954" s="152">
        <v>11</v>
      </c>
      <c r="E954" s="154">
        <v>20.350000000000001</v>
      </c>
      <c r="F954" s="154">
        <v>1.0000000000000009E-2</v>
      </c>
      <c r="G954" s="154">
        <v>0.1100000000000001</v>
      </c>
    </row>
    <row r="955" spans="1:7" ht="30" x14ac:dyDescent="0.25">
      <c r="A955" s="141" t="s">
        <v>3749</v>
      </c>
      <c r="B955" s="151" t="s">
        <v>3750</v>
      </c>
      <c r="C955" s="153" t="s">
        <v>3595</v>
      </c>
      <c r="D955" s="152">
        <v>44</v>
      </c>
      <c r="E955" s="154">
        <v>136.84</v>
      </c>
      <c r="F955" s="154">
        <v>9.999999999999995E-3</v>
      </c>
      <c r="G955" s="154">
        <v>0.43999999999999978</v>
      </c>
    </row>
    <row r="956" spans="1:7" ht="30" x14ac:dyDescent="0.25">
      <c r="A956" s="141" t="s">
        <v>3749</v>
      </c>
      <c r="B956" s="151" t="s">
        <v>3750</v>
      </c>
      <c r="C956" s="153" t="s">
        <v>3461</v>
      </c>
      <c r="D956" s="152">
        <v>70</v>
      </c>
      <c r="E956" s="154">
        <v>336</v>
      </c>
      <c r="F956" s="154">
        <v>9.999999999999995E-3</v>
      </c>
      <c r="G956" s="154">
        <v>0.69999999999999962</v>
      </c>
    </row>
    <row r="957" spans="1:7" ht="30" x14ac:dyDescent="0.25">
      <c r="A957" s="141" t="s">
        <v>3749</v>
      </c>
      <c r="B957" s="151" t="s">
        <v>3750</v>
      </c>
      <c r="C957" s="153" t="s">
        <v>3462</v>
      </c>
      <c r="D957" s="152">
        <v>57</v>
      </c>
      <c r="E957" s="154">
        <v>149.34</v>
      </c>
      <c r="F957" s="154">
        <v>9.999999999999995E-3</v>
      </c>
      <c r="G957" s="154">
        <v>0.56999999999999973</v>
      </c>
    </row>
    <row r="958" spans="1:7" ht="30" x14ac:dyDescent="0.25">
      <c r="A958" s="141" t="s">
        <v>3749</v>
      </c>
      <c r="B958" s="151" t="s">
        <v>3750</v>
      </c>
      <c r="C958" s="153" t="s">
        <v>3463</v>
      </c>
      <c r="D958" s="152">
        <v>26</v>
      </c>
      <c r="E958" s="154">
        <v>68.12</v>
      </c>
      <c r="F958" s="154">
        <v>9.999999999999995E-3</v>
      </c>
      <c r="G958" s="154">
        <v>0.2599999999999999</v>
      </c>
    </row>
    <row r="959" spans="1:7" ht="30" x14ac:dyDescent="0.25">
      <c r="A959" s="141" t="s">
        <v>3749</v>
      </c>
      <c r="B959" s="151" t="s">
        <v>3750</v>
      </c>
      <c r="C959" s="153" t="s">
        <v>3751</v>
      </c>
      <c r="D959" s="152">
        <v>70</v>
      </c>
      <c r="E959" s="154">
        <v>254.10000000000002</v>
      </c>
      <c r="F959" s="154">
        <v>2.0000000000000018E-2</v>
      </c>
      <c r="G959" s="154">
        <v>1.4000000000000012</v>
      </c>
    </row>
    <row r="960" spans="1:7" ht="30" x14ac:dyDescent="0.25">
      <c r="A960" s="141" t="s">
        <v>3749</v>
      </c>
      <c r="B960" s="151" t="s">
        <v>3750</v>
      </c>
      <c r="C960" s="153" t="s">
        <v>3443</v>
      </c>
      <c r="D960" s="152">
        <v>380</v>
      </c>
      <c r="E960" s="154">
        <v>1858.2</v>
      </c>
      <c r="F960" s="154">
        <v>9.9999999999999811E-3</v>
      </c>
      <c r="G960" s="154">
        <v>3.7999999999999927</v>
      </c>
    </row>
    <row r="961" spans="1:7" ht="30" x14ac:dyDescent="0.25">
      <c r="A961" s="141" t="s">
        <v>3749</v>
      </c>
      <c r="B961" s="151" t="s">
        <v>3750</v>
      </c>
      <c r="C961" s="153" t="s">
        <v>3464</v>
      </c>
      <c r="D961" s="152">
        <v>340</v>
      </c>
      <c r="E961" s="154">
        <v>1679.6</v>
      </c>
      <c r="F961" s="154">
        <v>1.0000000000000009E-2</v>
      </c>
      <c r="G961" s="154">
        <v>3.400000000000003</v>
      </c>
    </row>
    <row r="962" spans="1:7" ht="30" x14ac:dyDescent="0.25">
      <c r="A962" s="141" t="s">
        <v>3749</v>
      </c>
      <c r="B962" s="151" t="s">
        <v>3750</v>
      </c>
      <c r="C962" s="153" t="s">
        <v>3596</v>
      </c>
      <c r="D962" s="152">
        <v>14</v>
      </c>
      <c r="E962" s="154">
        <v>133.14000000000001</v>
      </c>
      <c r="F962" s="154">
        <v>2.0000000000000018E-2</v>
      </c>
      <c r="G962" s="154">
        <v>0.28000000000000025</v>
      </c>
    </row>
    <row r="963" spans="1:7" ht="30" x14ac:dyDescent="0.25">
      <c r="A963" s="141" t="s">
        <v>3749</v>
      </c>
      <c r="B963" s="151" t="s">
        <v>3750</v>
      </c>
      <c r="C963" s="153" t="s">
        <v>3502</v>
      </c>
      <c r="D963" s="152">
        <v>20</v>
      </c>
      <c r="E963" s="154">
        <v>102.4</v>
      </c>
      <c r="F963" s="154">
        <v>1.0000000000000009E-2</v>
      </c>
      <c r="G963" s="154">
        <v>0.20000000000000018</v>
      </c>
    </row>
    <row r="964" spans="1:7" ht="30" x14ac:dyDescent="0.25">
      <c r="A964" s="141" t="s">
        <v>3749</v>
      </c>
      <c r="B964" s="151" t="s">
        <v>3750</v>
      </c>
      <c r="C964" s="153" t="s">
        <v>3444</v>
      </c>
      <c r="D964" s="152">
        <v>268</v>
      </c>
      <c r="E964" s="154">
        <v>1039.8399999999999</v>
      </c>
      <c r="F964" s="154">
        <v>3.0000000000000027E-2</v>
      </c>
      <c r="G964" s="154">
        <v>8.0400000000000063</v>
      </c>
    </row>
    <row r="965" spans="1:7" ht="30" x14ac:dyDescent="0.25">
      <c r="A965" s="141" t="s">
        <v>3749</v>
      </c>
      <c r="B965" s="151" t="s">
        <v>3750</v>
      </c>
      <c r="C965" s="153" t="s">
        <v>3752</v>
      </c>
      <c r="D965" s="152">
        <v>1</v>
      </c>
      <c r="E965" s="154">
        <v>30.1</v>
      </c>
      <c r="F965" s="154">
        <v>0.52999999999999936</v>
      </c>
      <c r="G965" s="154">
        <v>0.52999999999999936</v>
      </c>
    </row>
    <row r="966" spans="1:7" ht="30" x14ac:dyDescent="0.25">
      <c r="A966" s="141" t="s">
        <v>3749</v>
      </c>
      <c r="B966" s="151" t="s">
        <v>3750</v>
      </c>
      <c r="C966" s="153" t="s">
        <v>3597</v>
      </c>
      <c r="D966" s="152">
        <v>7</v>
      </c>
      <c r="E966" s="154">
        <v>77.77</v>
      </c>
      <c r="F966" s="154">
        <v>8.9999999999999858E-2</v>
      </c>
      <c r="G966" s="154">
        <v>0.62999999999999901</v>
      </c>
    </row>
    <row r="967" spans="1:7" ht="30" x14ac:dyDescent="0.25">
      <c r="A967" s="141" t="s">
        <v>3749</v>
      </c>
      <c r="B967" s="151" t="s">
        <v>3750</v>
      </c>
      <c r="C967" s="153" t="s">
        <v>3446</v>
      </c>
      <c r="D967" s="152">
        <v>146</v>
      </c>
      <c r="E967" s="154">
        <v>289.08</v>
      </c>
      <c r="F967" s="154">
        <v>9.999999999999995E-3</v>
      </c>
      <c r="G967" s="154">
        <v>1.4599999999999993</v>
      </c>
    </row>
    <row r="968" spans="1:7" ht="30" x14ac:dyDescent="0.25">
      <c r="A968" s="141" t="s">
        <v>3753</v>
      </c>
      <c r="B968" s="151" t="s">
        <v>3754</v>
      </c>
      <c r="C968" s="153" t="s">
        <v>3460</v>
      </c>
      <c r="D968" s="152">
        <v>53</v>
      </c>
      <c r="E968" s="154">
        <v>854.89</v>
      </c>
      <c r="F968" s="154">
        <v>2.0000000000000018E-2</v>
      </c>
      <c r="G968" s="154">
        <v>1.0600000000000009</v>
      </c>
    </row>
    <row r="969" spans="1:7" ht="30" x14ac:dyDescent="0.25">
      <c r="A969" s="141" t="s">
        <v>3753</v>
      </c>
      <c r="B969" s="151" t="s">
        <v>3754</v>
      </c>
      <c r="C969" s="153" t="s">
        <v>3463</v>
      </c>
      <c r="D969" s="152">
        <v>2</v>
      </c>
      <c r="E969" s="154">
        <v>5.24</v>
      </c>
      <c r="F969" s="154">
        <v>9.999999999999995E-3</v>
      </c>
      <c r="G969" s="154">
        <v>1.999999999999999E-2</v>
      </c>
    </row>
    <row r="970" spans="1:7" ht="30" x14ac:dyDescent="0.25">
      <c r="A970" s="141" t="s">
        <v>3753</v>
      </c>
      <c r="B970" s="151" t="s">
        <v>3754</v>
      </c>
      <c r="C970" s="153" t="s">
        <v>3751</v>
      </c>
      <c r="D970" s="152">
        <v>53</v>
      </c>
      <c r="E970" s="154">
        <v>192.39</v>
      </c>
      <c r="F970" s="154">
        <v>2.0000000000000018E-2</v>
      </c>
      <c r="G970" s="154">
        <v>1.0600000000000009</v>
      </c>
    </row>
    <row r="971" spans="1:7" ht="30" x14ac:dyDescent="0.25">
      <c r="A971" s="141" t="s">
        <v>3753</v>
      </c>
      <c r="B971" s="151" t="s">
        <v>3754</v>
      </c>
      <c r="C971" s="153" t="s">
        <v>3443</v>
      </c>
      <c r="D971" s="152">
        <v>102</v>
      </c>
      <c r="E971" s="154">
        <v>498.78000000000003</v>
      </c>
      <c r="F971" s="154">
        <v>9.9999999999999811E-3</v>
      </c>
      <c r="G971" s="154">
        <v>1.019999999999998</v>
      </c>
    </row>
    <row r="972" spans="1:7" ht="30" x14ac:dyDescent="0.25">
      <c r="A972" s="141" t="s">
        <v>3753</v>
      </c>
      <c r="B972" s="151" t="s">
        <v>3754</v>
      </c>
      <c r="C972" s="153" t="s">
        <v>3502</v>
      </c>
      <c r="D972" s="152">
        <v>53</v>
      </c>
      <c r="E972" s="154">
        <v>271.36</v>
      </c>
      <c r="F972" s="154">
        <v>1.0000000000000009E-2</v>
      </c>
      <c r="G972" s="154">
        <v>0.53000000000000047</v>
      </c>
    </row>
    <row r="973" spans="1:7" ht="30" x14ac:dyDescent="0.25">
      <c r="A973" s="141" t="s">
        <v>3753</v>
      </c>
      <c r="B973" s="151" t="s">
        <v>3754</v>
      </c>
      <c r="C973" s="153" t="s">
        <v>3444</v>
      </c>
      <c r="D973" s="152">
        <v>1</v>
      </c>
      <c r="E973" s="154">
        <v>3.88</v>
      </c>
      <c r="F973" s="154">
        <v>3.0000000000000027E-2</v>
      </c>
      <c r="G973" s="154">
        <v>3.0000000000000027E-2</v>
      </c>
    </row>
    <row r="974" spans="1:7" ht="30" x14ac:dyDescent="0.25">
      <c r="A974" s="141" t="s">
        <v>3753</v>
      </c>
      <c r="B974" s="151" t="s">
        <v>3754</v>
      </c>
      <c r="C974" s="153" t="s">
        <v>3637</v>
      </c>
      <c r="D974" s="152">
        <v>16</v>
      </c>
      <c r="E974" s="154">
        <v>29.6</v>
      </c>
      <c r="F974" s="154">
        <v>1.0000000000000009E-2</v>
      </c>
      <c r="G974" s="154">
        <v>0.16000000000000014</v>
      </c>
    </row>
    <row r="975" spans="1:7" ht="30" x14ac:dyDescent="0.25">
      <c r="A975" s="141" t="s">
        <v>3753</v>
      </c>
      <c r="B975" s="151" t="s">
        <v>3754</v>
      </c>
      <c r="C975" s="153" t="s">
        <v>3595</v>
      </c>
      <c r="D975" s="152">
        <v>109</v>
      </c>
      <c r="E975" s="154">
        <v>338.99</v>
      </c>
      <c r="F975" s="154">
        <v>9.999999999999995E-3</v>
      </c>
      <c r="G975" s="154">
        <v>1.0899999999999994</v>
      </c>
    </row>
    <row r="976" spans="1:7" ht="30" x14ac:dyDescent="0.25">
      <c r="A976" s="141" t="s">
        <v>3753</v>
      </c>
      <c r="B976" s="151" t="s">
        <v>3754</v>
      </c>
      <c r="C976" s="153" t="s">
        <v>3461</v>
      </c>
      <c r="D976" s="152">
        <v>102</v>
      </c>
      <c r="E976" s="154">
        <v>489.6</v>
      </c>
      <c r="F976" s="154">
        <v>9.999999999999995E-3</v>
      </c>
      <c r="G976" s="154">
        <v>1.0199999999999996</v>
      </c>
    </row>
    <row r="977" spans="1:7" ht="30" x14ac:dyDescent="0.25">
      <c r="A977" s="141" t="s">
        <v>3753</v>
      </c>
      <c r="B977" s="151" t="s">
        <v>3754</v>
      </c>
      <c r="C977" s="153" t="s">
        <v>3462</v>
      </c>
      <c r="D977" s="152">
        <v>87</v>
      </c>
      <c r="E977" s="154">
        <v>227.94</v>
      </c>
      <c r="F977" s="154">
        <v>9.999999999999995E-3</v>
      </c>
      <c r="G977" s="154">
        <v>0.86999999999999955</v>
      </c>
    </row>
    <row r="978" spans="1:7" ht="30" x14ac:dyDescent="0.25">
      <c r="A978" s="141" t="s">
        <v>3753</v>
      </c>
      <c r="B978" s="151" t="s">
        <v>3754</v>
      </c>
      <c r="C978" s="153" t="s">
        <v>3463</v>
      </c>
      <c r="D978" s="152">
        <v>25</v>
      </c>
      <c r="E978" s="154">
        <v>65.5</v>
      </c>
      <c r="F978" s="154">
        <v>9.999999999999995E-3</v>
      </c>
      <c r="G978" s="154">
        <v>0.24999999999999989</v>
      </c>
    </row>
    <row r="979" spans="1:7" ht="30" x14ac:dyDescent="0.25">
      <c r="A979" s="141" t="s">
        <v>3753</v>
      </c>
      <c r="B979" s="151" t="s">
        <v>3754</v>
      </c>
      <c r="C979" s="153" t="s">
        <v>3751</v>
      </c>
      <c r="D979" s="152">
        <v>102</v>
      </c>
      <c r="E979" s="154">
        <v>370.26</v>
      </c>
      <c r="F979" s="154">
        <v>2.0000000000000018E-2</v>
      </c>
      <c r="G979" s="154">
        <v>2.0400000000000018</v>
      </c>
    </row>
    <row r="980" spans="1:7" ht="30" x14ac:dyDescent="0.25">
      <c r="A980" s="141" t="s">
        <v>3753</v>
      </c>
      <c r="B980" s="151" t="s">
        <v>3754</v>
      </c>
      <c r="C980" s="153" t="s">
        <v>3443</v>
      </c>
      <c r="D980" s="152">
        <v>280</v>
      </c>
      <c r="E980" s="154">
        <v>1369.2</v>
      </c>
      <c r="F980" s="154">
        <v>9.9999999999999811E-3</v>
      </c>
      <c r="G980" s="154">
        <v>2.7999999999999945</v>
      </c>
    </row>
    <row r="981" spans="1:7" ht="30" x14ac:dyDescent="0.25">
      <c r="A981" s="141" t="s">
        <v>3753</v>
      </c>
      <c r="B981" s="151" t="s">
        <v>3754</v>
      </c>
      <c r="C981" s="153" t="s">
        <v>3464</v>
      </c>
      <c r="D981" s="152">
        <v>213</v>
      </c>
      <c r="E981" s="154">
        <v>1052.22</v>
      </c>
      <c r="F981" s="154">
        <v>1.0000000000000009E-2</v>
      </c>
      <c r="G981" s="154">
        <v>2.1300000000000017</v>
      </c>
    </row>
    <row r="982" spans="1:7" ht="30" x14ac:dyDescent="0.25">
      <c r="A982" s="141" t="s">
        <v>3753</v>
      </c>
      <c r="B982" s="151" t="s">
        <v>3754</v>
      </c>
      <c r="C982" s="153" t="s">
        <v>3502</v>
      </c>
      <c r="D982" s="152">
        <v>91</v>
      </c>
      <c r="E982" s="154">
        <v>465.91999999999996</v>
      </c>
      <c r="F982" s="154">
        <v>1.0000000000000009E-2</v>
      </c>
      <c r="G982" s="154">
        <v>0.91000000000000081</v>
      </c>
    </row>
    <row r="983" spans="1:7" ht="30" x14ac:dyDescent="0.25">
      <c r="A983" s="141" t="s">
        <v>3753</v>
      </c>
      <c r="B983" s="151" t="s">
        <v>3754</v>
      </c>
      <c r="C983" s="153" t="s">
        <v>3444</v>
      </c>
      <c r="D983" s="152">
        <v>16</v>
      </c>
      <c r="E983" s="154">
        <v>62.08</v>
      </c>
      <c r="F983" s="154">
        <v>3.0000000000000027E-2</v>
      </c>
      <c r="G983" s="154">
        <v>0.48000000000000043</v>
      </c>
    </row>
    <row r="984" spans="1:7" ht="30" x14ac:dyDescent="0.25">
      <c r="A984" s="141" t="s">
        <v>3753</v>
      </c>
      <c r="B984" s="151" t="s">
        <v>3754</v>
      </c>
      <c r="C984" s="153" t="s">
        <v>3597</v>
      </c>
      <c r="D984" s="152">
        <v>12</v>
      </c>
      <c r="E984" s="154">
        <v>133.32</v>
      </c>
      <c r="F984" s="154">
        <v>8.9999999999999858E-2</v>
      </c>
      <c r="G984" s="154">
        <v>1.0799999999999983</v>
      </c>
    </row>
    <row r="985" spans="1:7" ht="90" x14ac:dyDescent="0.25">
      <c r="A985" s="141" t="s">
        <v>3755</v>
      </c>
      <c r="B985" s="151" t="s">
        <v>3756</v>
      </c>
      <c r="C985" s="153" t="s">
        <v>3452</v>
      </c>
      <c r="D985" s="152">
        <v>574</v>
      </c>
      <c r="E985" s="154">
        <v>14992.880000000001</v>
      </c>
      <c r="F985" s="154">
        <v>3.0000000000000027E-2</v>
      </c>
      <c r="G985" s="154">
        <v>17.220000000000017</v>
      </c>
    </row>
    <row r="986" spans="1:7" ht="45" x14ac:dyDescent="0.25">
      <c r="A986" s="141" t="s">
        <v>3755</v>
      </c>
      <c r="B986" s="151" t="s">
        <v>3756</v>
      </c>
      <c r="C986" s="153" t="s">
        <v>3471</v>
      </c>
      <c r="D986" s="152">
        <v>7</v>
      </c>
      <c r="E986" s="154">
        <v>18.62</v>
      </c>
      <c r="F986" s="154">
        <v>1.0000000000000009E-2</v>
      </c>
      <c r="G986" s="154">
        <v>7.0000000000000062E-2</v>
      </c>
    </row>
    <row r="987" spans="1:7" ht="30" x14ac:dyDescent="0.25">
      <c r="A987" s="141" t="s">
        <v>3755</v>
      </c>
      <c r="B987" s="151" t="s">
        <v>3756</v>
      </c>
      <c r="C987" s="153" t="s">
        <v>3453</v>
      </c>
      <c r="D987" s="152">
        <v>18</v>
      </c>
      <c r="E987" s="154">
        <v>35.82</v>
      </c>
      <c r="F987" s="154">
        <v>1.0000000000000009E-2</v>
      </c>
      <c r="G987" s="154">
        <v>0.18000000000000016</v>
      </c>
    </row>
    <row r="988" spans="1:7" ht="45" x14ac:dyDescent="0.25">
      <c r="A988" s="141" t="s">
        <v>3755</v>
      </c>
      <c r="B988" s="151" t="s">
        <v>3756</v>
      </c>
      <c r="C988" s="153" t="s">
        <v>3454</v>
      </c>
      <c r="D988" s="152">
        <v>63</v>
      </c>
      <c r="E988" s="154">
        <v>223.01999999999998</v>
      </c>
      <c r="F988" s="154">
        <v>1.9999999999999962E-2</v>
      </c>
      <c r="G988" s="154">
        <v>1.2599999999999976</v>
      </c>
    </row>
    <row r="989" spans="1:7" ht="30" x14ac:dyDescent="0.25">
      <c r="A989" s="141" t="s">
        <v>3755</v>
      </c>
      <c r="B989" s="151" t="s">
        <v>3756</v>
      </c>
      <c r="C989" s="153" t="s">
        <v>3583</v>
      </c>
      <c r="D989" s="152">
        <v>1</v>
      </c>
      <c r="E989" s="154">
        <v>2.66</v>
      </c>
      <c r="F989" s="154">
        <v>1.0000000000000009E-2</v>
      </c>
      <c r="G989" s="154">
        <v>1.0000000000000009E-2</v>
      </c>
    </row>
    <row r="990" spans="1:7" ht="30" x14ac:dyDescent="0.25">
      <c r="A990" s="141" t="s">
        <v>3755</v>
      </c>
      <c r="B990" s="151" t="s">
        <v>3756</v>
      </c>
      <c r="C990" s="153" t="s">
        <v>3455</v>
      </c>
      <c r="D990" s="152">
        <v>393</v>
      </c>
      <c r="E990" s="154">
        <v>5081.49</v>
      </c>
      <c r="F990" s="154">
        <v>3.0000000000000027E-2</v>
      </c>
      <c r="G990" s="154">
        <v>11.79000000000001</v>
      </c>
    </row>
    <row r="991" spans="1:7" ht="30" x14ac:dyDescent="0.25">
      <c r="A991" s="141" t="s">
        <v>3755</v>
      </c>
      <c r="B991" s="151" t="s">
        <v>3756</v>
      </c>
      <c r="C991" s="153" t="s">
        <v>3662</v>
      </c>
      <c r="D991" s="152">
        <v>59</v>
      </c>
      <c r="E991" s="154">
        <v>513.30000000000007</v>
      </c>
      <c r="F991" s="154">
        <v>4.9999999999999933E-2</v>
      </c>
      <c r="G991" s="154">
        <v>2.9499999999999962</v>
      </c>
    </row>
    <row r="992" spans="1:7" ht="90" x14ac:dyDescent="0.25">
      <c r="A992" s="141" t="s">
        <v>3755</v>
      </c>
      <c r="B992" s="151" t="s">
        <v>3756</v>
      </c>
      <c r="C992" s="153" t="s">
        <v>3456</v>
      </c>
      <c r="D992" s="152">
        <v>28</v>
      </c>
      <c r="E992" s="154">
        <v>903</v>
      </c>
      <c r="F992" s="154">
        <v>2.0000000000000018E-2</v>
      </c>
      <c r="G992" s="154">
        <v>0.5600000000000005</v>
      </c>
    </row>
    <row r="993" spans="1:7" ht="75" x14ac:dyDescent="0.25">
      <c r="A993" s="141" t="s">
        <v>3755</v>
      </c>
      <c r="B993" s="151" t="s">
        <v>3756</v>
      </c>
      <c r="C993" s="153" t="s">
        <v>3457</v>
      </c>
      <c r="D993" s="152">
        <v>103</v>
      </c>
      <c r="E993" s="154">
        <v>2788.2099999999996</v>
      </c>
      <c r="F993" s="154">
        <v>3.0000000000000027E-2</v>
      </c>
      <c r="G993" s="154">
        <v>3.0900000000000025</v>
      </c>
    </row>
    <row r="994" spans="1:7" ht="90" x14ac:dyDescent="0.25">
      <c r="A994" s="141" t="s">
        <v>3757</v>
      </c>
      <c r="B994" s="151" t="s">
        <v>3758</v>
      </c>
      <c r="C994" s="153" t="s">
        <v>3452</v>
      </c>
      <c r="D994" s="152">
        <v>53</v>
      </c>
      <c r="E994" s="154">
        <v>1384.3600000000001</v>
      </c>
      <c r="F994" s="154">
        <v>3.0000000000000027E-2</v>
      </c>
      <c r="G994" s="154">
        <v>1.5900000000000014</v>
      </c>
    </row>
    <row r="995" spans="1:7" ht="45" x14ac:dyDescent="0.25">
      <c r="A995" s="141" t="s">
        <v>3757</v>
      </c>
      <c r="B995" s="151" t="s">
        <v>3758</v>
      </c>
      <c r="C995" s="153" t="s">
        <v>3471</v>
      </c>
      <c r="D995" s="152">
        <v>1</v>
      </c>
      <c r="E995" s="154">
        <v>2.66</v>
      </c>
      <c r="F995" s="154">
        <v>1.0000000000000009E-2</v>
      </c>
      <c r="G995" s="154">
        <v>1.0000000000000009E-2</v>
      </c>
    </row>
    <row r="996" spans="1:7" ht="30" x14ac:dyDescent="0.25">
      <c r="A996" s="141" t="s">
        <v>3757</v>
      </c>
      <c r="B996" s="151" t="s">
        <v>3758</v>
      </c>
      <c r="C996" s="153" t="s">
        <v>3453</v>
      </c>
      <c r="D996" s="152">
        <v>1</v>
      </c>
      <c r="E996" s="154">
        <v>1.99</v>
      </c>
      <c r="F996" s="154">
        <v>1.0000000000000009E-2</v>
      </c>
      <c r="G996" s="154">
        <v>1.0000000000000009E-2</v>
      </c>
    </row>
    <row r="997" spans="1:7" ht="45" x14ac:dyDescent="0.25">
      <c r="A997" s="141" t="s">
        <v>3757</v>
      </c>
      <c r="B997" s="151" t="s">
        <v>3758</v>
      </c>
      <c r="C997" s="153" t="s">
        <v>3454</v>
      </c>
      <c r="D997" s="152">
        <v>5</v>
      </c>
      <c r="E997" s="154">
        <v>17.700000000000003</v>
      </c>
      <c r="F997" s="154">
        <v>1.9999999999999962E-2</v>
      </c>
      <c r="G997" s="154">
        <v>9.9999999999999811E-2</v>
      </c>
    </row>
    <row r="998" spans="1:7" ht="30" x14ac:dyDescent="0.25">
      <c r="A998" s="141" t="s">
        <v>3757</v>
      </c>
      <c r="B998" s="151" t="s">
        <v>3758</v>
      </c>
      <c r="C998" s="153" t="s">
        <v>3455</v>
      </c>
      <c r="D998" s="152">
        <v>32</v>
      </c>
      <c r="E998" s="154">
        <v>413.76000000000005</v>
      </c>
      <c r="F998" s="154">
        <v>3.0000000000000027E-2</v>
      </c>
      <c r="G998" s="154">
        <v>0.96000000000000085</v>
      </c>
    </row>
    <row r="999" spans="1:7" ht="30" x14ac:dyDescent="0.25">
      <c r="A999" s="141" t="s">
        <v>3757</v>
      </c>
      <c r="B999" s="151" t="s">
        <v>3758</v>
      </c>
      <c r="C999" s="153" t="s">
        <v>3662</v>
      </c>
      <c r="D999" s="152">
        <v>9</v>
      </c>
      <c r="E999" s="154">
        <v>78.300000000000011</v>
      </c>
      <c r="F999" s="154">
        <v>4.9999999999999933E-2</v>
      </c>
      <c r="G999" s="154">
        <v>0.4499999999999994</v>
      </c>
    </row>
    <row r="1000" spans="1:7" ht="30" x14ac:dyDescent="0.25">
      <c r="A1000" s="141" t="s">
        <v>3757</v>
      </c>
      <c r="B1000" s="151" t="s">
        <v>3758</v>
      </c>
      <c r="C1000" s="153" t="s">
        <v>3112</v>
      </c>
      <c r="D1000" s="152">
        <v>2</v>
      </c>
      <c r="E1000" s="154">
        <v>2.88</v>
      </c>
      <c r="F1000" s="154">
        <v>3.0000000000000027E-2</v>
      </c>
      <c r="G1000" s="154">
        <v>6.0000000000000053E-2</v>
      </c>
    </row>
    <row r="1001" spans="1:7" ht="75" x14ac:dyDescent="0.25">
      <c r="A1001" s="141" t="s">
        <v>3757</v>
      </c>
      <c r="B1001" s="151" t="s">
        <v>3758</v>
      </c>
      <c r="C1001" s="153" t="s">
        <v>3457</v>
      </c>
      <c r="D1001" s="152">
        <v>3</v>
      </c>
      <c r="E1001" s="154">
        <v>81.210000000000008</v>
      </c>
      <c r="F1001" s="154">
        <v>3.0000000000000027E-2</v>
      </c>
      <c r="G1001" s="154">
        <v>9.000000000000008E-2</v>
      </c>
    </row>
    <row r="1002" spans="1:7" ht="30" x14ac:dyDescent="0.25">
      <c r="A1002" s="141" t="s">
        <v>3759</v>
      </c>
      <c r="B1002" s="151" t="s">
        <v>3760</v>
      </c>
      <c r="C1002" s="153" t="s">
        <v>3761</v>
      </c>
      <c r="D1002" s="152">
        <v>24</v>
      </c>
      <c r="E1002" s="154">
        <v>2581.6799999999998</v>
      </c>
      <c r="F1002" s="154">
        <v>5.3800000000000097</v>
      </c>
      <c r="G1002" s="154">
        <v>129.12000000000023</v>
      </c>
    </row>
    <row r="1003" spans="1:7" ht="45" x14ac:dyDescent="0.25">
      <c r="A1003" s="141" t="s">
        <v>3759</v>
      </c>
      <c r="B1003" s="151" t="s">
        <v>3760</v>
      </c>
      <c r="C1003" s="153" t="s">
        <v>3762</v>
      </c>
      <c r="D1003" s="152">
        <v>1699</v>
      </c>
      <c r="E1003" s="154">
        <v>230979.05</v>
      </c>
      <c r="F1003" s="154">
        <v>2.490000000000002</v>
      </c>
      <c r="G1003" s="154">
        <v>4230.5100000000029</v>
      </c>
    </row>
    <row r="1004" spans="1:7" ht="30" x14ac:dyDescent="0.25">
      <c r="A1004" s="141" t="s">
        <v>3759</v>
      </c>
      <c r="B1004" s="151" t="s">
        <v>3760</v>
      </c>
      <c r="C1004" s="153" t="s">
        <v>3763</v>
      </c>
      <c r="D1004" s="152">
        <v>220</v>
      </c>
      <c r="E1004" s="154">
        <v>2569.6</v>
      </c>
      <c r="F1004" s="154">
        <v>0.58000000000000007</v>
      </c>
      <c r="G1004" s="154">
        <v>127.60000000000002</v>
      </c>
    </row>
    <row r="1005" spans="1:7" ht="30" x14ac:dyDescent="0.25">
      <c r="A1005" s="141" t="s">
        <v>3759</v>
      </c>
      <c r="B1005" s="151" t="s">
        <v>3760</v>
      </c>
      <c r="C1005" s="153" t="s">
        <v>3764</v>
      </c>
      <c r="D1005" s="152">
        <v>155</v>
      </c>
      <c r="E1005" s="154">
        <v>67409.5</v>
      </c>
      <c r="F1005" s="154">
        <v>6.0300000000000011</v>
      </c>
      <c r="G1005" s="154">
        <v>934.6500000000002</v>
      </c>
    </row>
    <row r="1006" spans="1:7" ht="45" x14ac:dyDescent="0.25">
      <c r="A1006" s="141" t="s">
        <v>3759</v>
      </c>
      <c r="B1006" s="151" t="s">
        <v>3760</v>
      </c>
      <c r="C1006" s="153" t="s">
        <v>3765</v>
      </c>
      <c r="D1006" s="152">
        <v>1699</v>
      </c>
      <c r="E1006" s="154">
        <v>4196.53</v>
      </c>
      <c r="F1006" s="154">
        <v>7.0000000000000062E-2</v>
      </c>
      <c r="G1006" s="154">
        <v>118.93000000000011</v>
      </c>
    </row>
    <row r="1007" spans="1:7" ht="75" x14ac:dyDescent="0.25">
      <c r="A1007" s="141" t="s">
        <v>3759</v>
      </c>
      <c r="B1007" s="151" t="s">
        <v>3760</v>
      </c>
      <c r="C1007" s="153" t="s">
        <v>3766</v>
      </c>
      <c r="D1007" s="152">
        <v>6</v>
      </c>
      <c r="E1007" s="154">
        <v>484.68</v>
      </c>
      <c r="F1007" s="154">
        <v>0.27999999999999758</v>
      </c>
      <c r="G1007" s="154">
        <v>1.6799999999999855</v>
      </c>
    </row>
    <row r="1008" spans="1:7" ht="60" x14ac:dyDescent="0.25">
      <c r="A1008" s="141" t="s">
        <v>3767</v>
      </c>
      <c r="B1008" s="151" t="s">
        <v>3768</v>
      </c>
      <c r="C1008" s="153" t="s">
        <v>3454</v>
      </c>
      <c r="D1008" s="152">
        <v>2</v>
      </c>
      <c r="E1008" s="154">
        <v>7.08</v>
      </c>
      <c r="F1008" s="154">
        <v>1.9999999999999962E-2</v>
      </c>
      <c r="G1008" s="154">
        <v>3.9999999999999925E-2</v>
      </c>
    </row>
    <row r="1009" spans="1:7" ht="60" x14ac:dyDescent="0.25">
      <c r="A1009" s="141" t="s">
        <v>3767</v>
      </c>
      <c r="B1009" s="151" t="s">
        <v>3768</v>
      </c>
      <c r="C1009" s="153" t="s">
        <v>3501</v>
      </c>
      <c r="D1009" s="152">
        <v>133</v>
      </c>
      <c r="E1009" s="154">
        <v>1167.74</v>
      </c>
      <c r="F1009" s="154">
        <v>3.9999999999999925E-2</v>
      </c>
      <c r="G1009" s="154">
        <v>5.3199999999999896</v>
      </c>
    </row>
    <row r="1010" spans="1:7" ht="60" x14ac:dyDescent="0.25">
      <c r="A1010" s="141" t="s">
        <v>3767</v>
      </c>
      <c r="B1010" s="151" t="s">
        <v>3768</v>
      </c>
      <c r="C1010" s="153" t="s">
        <v>3471</v>
      </c>
      <c r="D1010" s="152">
        <v>36</v>
      </c>
      <c r="E1010" s="154">
        <v>95.76</v>
      </c>
      <c r="F1010" s="154">
        <v>1.0000000000000009E-2</v>
      </c>
      <c r="G1010" s="154">
        <v>0.36000000000000032</v>
      </c>
    </row>
    <row r="1011" spans="1:7" ht="60" x14ac:dyDescent="0.25">
      <c r="A1011" s="141" t="s">
        <v>3767</v>
      </c>
      <c r="B1011" s="151" t="s">
        <v>3768</v>
      </c>
      <c r="C1011" s="153" t="s">
        <v>3583</v>
      </c>
      <c r="D1011" s="152">
        <v>106</v>
      </c>
      <c r="E1011" s="154">
        <v>281.96000000000004</v>
      </c>
      <c r="F1011" s="154">
        <v>1.0000000000000009E-2</v>
      </c>
      <c r="G1011" s="154">
        <v>1.0600000000000009</v>
      </c>
    </row>
    <row r="1012" spans="1:7" ht="90" x14ac:dyDescent="0.25">
      <c r="A1012" s="141" t="s">
        <v>3767</v>
      </c>
      <c r="B1012" s="151" t="s">
        <v>3768</v>
      </c>
      <c r="C1012" s="153" t="s">
        <v>3452</v>
      </c>
      <c r="D1012" s="152">
        <v>119</v>
      </c>
      <c r="E1012" s="154">
        <v>3108.2799999999997</v>
      </c>
      <c r="F1012" s="154">
        <v>3.0000000000000027E-2</v>
      </c>
      <c r="G1012" s="154">
        <v>3.5700000000000029</v>
      </c>
    </row>
    <row r="1013" spans="1:7" ht="60" x14ac:dyDescent="0.25">
      <c r="A1013" s="141" t="s">
        <v>3767</v>
      </c>
      <c r="B1013" s="151" t="s">
        <v>3768</v>
      </c>
      <c r="C1013" s="153" t="s">
        <v>3471</v>
      </c>
      <c r="D1013" s="152">
        <v>8</v>
      </c>
      <c r="E1013" s="154">
        <v>21.28</v>
      </c>
      <c r="F1013" s="154">
        <v>1.0000000000000009E-2</v>
      </c>
      <c r="G1013" s="154">
        <v>8.0000000000000071E-2</v>
      </c>
    </row>
    <row r="1014" spans="1:7" ht="60" x14ac:dyDescent="0.25">
      <c r="A1014" s="141" t="s">
        <v>3767</v>
      </c>
      <c r="B1014" s="151" t="s">
        <v>3768</v>
      </c>
      <c r="C1014" s="153" t="s">
        <v>3453</v>
      </c>
      <c r="D1014" s="152">
        <v>10</v>
      </c>
      <c r="E1014" s="154">
        <v>19.899999999999999</v>
      </c>
      <c r="F1014" s="154">
        <v>1.0000000000000009E-2</v>
      </c>
      <c r="G1014" s="154">
        <v>0.10000000000000009</v>
      </c>
    </row>
    <row r="1015" spans="1:7" ht="60" x14ac:dyDescent="0.25">
      <c r="A1015" s="141" t="s">
        <v>3767</v>
      </c>
      <c r="B1015" s="151" t="s">
        <v>3768</v>
      </c>
      <c r="C1015" s="153" t="s">
        <v>3454</v>
      </c>
      <c r="D1015" s="152">
        <v>9</v>
      </c>
      <c r="E1015" s="154">
        <v>31.860000000000003</v>
      </c>
      <c r="F1015" s="154">
        <v>1.9999999999999962E-2</v>
      </c>
      <c r="G1015" s="154">
        <v>0.17999999999999966</v>
      </c>
    </row>
    <row r="1016" spans="1:7" ht="60" x14ac:dyDescent="0.25">
      <c r="A1016" s="141" t="s">
        <v>3767</v>
      </c>
      <c r="B1016" s="151" t="s">
        <v>3768</v>
      </c>
      <c r="C1016" s="153" t="s">
        <v>3455</v>
      </c>
      <c r="D1016" s="152">
        <v>69</v>
      </c>
      <c r="E1016" s="154">
        <v>892.17000000000007</v>
      </c>
      <c r="F1016" s="154">
        <v>3.0000000000000027E-2</v>
      </c>
      <c r="G1016" s="154">
        <v>2.0700000000000021</v>
      </c>
    </row>
    <row r="1017" spans="1:7" ht="75" x14ac:dyDescent="0.25">
      <c r="A1017" s="141" t="s">
        <v>3767</v>
      </c>
      <c r="B1017" s="151" t="s">
        <v>3768</v>
      </c>
      <c r="C1017" s="153" t="s">
        <v>3457</v>
      </c>
      <c r="D1017" s="152">
        <v>15</v>
      </c>
      <c r="E1017" s="154">
        <v>406.05000000000007</v>
      </c>
      <c r="F1017" s="154">
        <v>3.0000000000000027E-2</v>
      </c>
      <c r="G1017" s="154">
        <v>0.4500000000000004</v>
      </c>
    </row>
    <row r="1018" spans="1:7" ht="60" x14ac:dyDescent="0.25">
      <c r="A1018" s="141" t="s">
        <v>3767</v>
      </c>
      <c r="B1018" s="151" t="s">
        <v>3768</v>
      </c>
      <c r="C1018" s="153" t="s">
        <v>3471</v>
      </c>
      <c r="D1018" s="152">
        <v>8</v>
      </c>
      <c r="E1018" s="154">
        <v>21.28</v>
      </c>
      <c r="F1018" s="154">
        <v>1.0000000000000009E-2</v>
      </c>
      <c r="G1018" s="154">
        <v>8.0000000000000071E-2</v>
      </c>
    </row>
    <row r="1019" spans="1:7" ht="60" x14ac:dyDescent="0.25">
      <c r="A1019" s="141" t="s">
        <v>3767</v>
      </c>
      <c r="B1019" s="151" t="s">
        <v>3768</v>
      </c>
      <c r="C1019" s="153" t="s">
        <v>3453</v>
      </c>
      <c r="D1019" s="152">
        <v>10</v>
      </c>
      <c r="E1019" s="154">
        <v>19.899999999999999</v>
      </c>
      <c r="F1019" s="154">
        <v>1.0000000000000009E-2</v>
      </c>
      <c r="G1019" s="154">
        <v>0.10000000000000009</v>
      </c>
    </row>
    <row r="1020" spans="1:7" ht="60" x14ac:dyDescent="0.25">
      <c r="A1020" s="141" t="s">
        <v>3767</v>
      </c>
      <c r="B1020" s="151" t="s">
        <v>3768</v>
      </c>
      <c r="C1020" s="153" t="s">
        <v>3454</v>
      </c>
      <c r="D1020" s="152">
        <v>57</v>
      </c>
      <c r="E1020" s="154">
        <v>201.78</v>
      </c>
      <c r="F1020" s="154">
        <v>1.9999999999999962E-2</v>
      </c>
      <c r="G1020" s="154">
        <v>1.1399999999999979</v>
      </c>
    </row>
    <row r="1021" spans="1:7" ht="60" x14ac:dyDescent="0.25">
      <c r="A1021" s="141" t="s">
        <v>3767</v>
      </c>
      <c r="B1021" s="151" t="s">
        <v>3768</v>
      </c>
      <c r="C1021" s="153" t="s">
        <v>3663</v>
      </c>
      <c r="D1021" s="152">
        <v>7</v>
      </c>
      <c r="E1021" s="154">
        <v>156.59</v>
      </c>
      <c r="F1021" s="154">
        <v>0.72999999999999865</v>
      </c>
      <c r="G1021" s="154">
        <v>5.1099999999999905</v>
      </c>
    </row>
    <row r="1022" spans="1:7" ht="60" x14ac:dyDescent="0.25">
      <c r="A1022" s="141" t="s">
        <v>3767</v>
      </c>
      <c r="B1022" s="151" t="s">
        <v>3768</v>
      </c>
      <c r="C1022" s="153" t="s">
        <v>3524</v>
      </c>
      <c r="D1022" s="152">
        <v>1</v>
      </c>
      <c r="E1022" s="154">
        <v>5.74</v>
      </c>
      <c r="F1022" s="154">
        <v>4.0000000000000036E-2</v>
      </c>
      <c r="G1022" s="154">
        <v>4.0000000000000036E-2</v>
      </c>
    </row>
    <row r="1023" spans="1:7" ht="30" x14ac:dyDescent="0.25">
      <c r="A1023" s="141" t="s">
        <v>3769</v>
      </c>
      <c r="B1023" s="151" t="s">
        <v>3770</v>
      </c>
      <c r="C1023" s="153" t="s">
        <v>3606</v>
      </c>
      <c r="D1023" s="152">
        <v>132</v>
      </c>
      <c r="E1023" s="154">
        <v>967.56</v>
      </c>
      <c r="F1023" s="154">
        <v>0.11999999999999966</v>
      </c>
      <c r="G1023" s="154">
        <v>15.839999999999955</v>
      </c>
    </row>
    <row r="1024" spans="1:7" ht="45" x14ac:dyDescent="0.25">
      <c r="A1024" s="141" t="s">
        <v>3769</v>
      </c>
      <c r="B1024" s="151" t="s">
        <v>3770</v>
      </c>
      <c r="C1024" s="153" t="s">
        <v>3607</v>
      </c>
      <c r="D1024" s="152">
        <v>47</v>
      </c>
      <c r="E1024" s="154">
        <v>484.1</v>
      </c>
      <c r="F1024" s="154">
        <v>0.18000000000000016</v>
      </c>
      <c r="G1024" s="154">
        <v>8.460000000000008</v>
      </c>
    </row>
    <row r="1025" spans="1:7" ht="30" x14ac:dyDescent="0.25">
      <c r="A1025" s="141" t="s">
        <v>3155</v>
      </c>
      <c r="B1025" s="151" t="s">
        <v>3156</v>
      </c>
      <c r="C1025" s="153" t="s">
        <v>3120</v>
      </c>
      <c r="D1025" s="152">
        <v>1</v>
      </c>
      <c r="E1025" s="154">
        <v>1.46</v>
      </c>
      <c r="F1025" s="154">
        <v>2.0000000000000018E-2</v>
      </c>
      <c r="G1025" s="154">
        <v>2.0000000000000018E-2</v>
      </c>
    </row>
    <row r="1026" spans="1:7" ht="30" x14ac:dyDescent="0.25">
      <c r="A1026" s="141" t="s">
        <v>3155</v>
      </c>
      <c r="B1026" s="151" t="s">
        <v>3156</v>
      </c>
      <c r="C1026" s="153" t="s">
        <v>3126</v>
      </c>
      <c r="D1026" s="152">
        <v>70</v>
      </c>
      <c r="E1026" s="154">
        <v>293.3</v>
      </c>
      <c r="F1026" s="154">
        <v>1.0000000000000009E-2</v>
      </c>
      <c r="G1026" s="154">
        <v>0.70000000000000062</v>
      </c>
    </row>
    <row r="1027" spans="1:7" ht="30" x14ac:dyDescent="0.25">
      <c r="A1027" s="141" t="s">
        <v>3155</v>
      </c>
      <c r="B1027" s="151" t="s">
        <v>3156</v>
      </c>
      <c r="C1027" s="153" t="s">
        <v>3260</v>
      </c>
      <c r="D1027" s="152">
        <v>1</v>
      </c>
      <c r="E1027" s="154">
        <v>9.44</v>
      </c>
      <c r="F1027" s="154">
        <v>0.37999999999999989</v>
      </c>
      <c r="G1027" s="154">
        <v>0.37999999999999989</v>
      </c>
    </row>
    <row r="1028" spans="1:7" ht="30" x14ac:dyDescent="0.25">
      <c r="A1028" s="141" t="s">
        <v>3155</v>
      </c>
      <c r="B1028" s="151" t="s">
        <v>3156</v>
      </c>
      <c r="C1028" s="153" t="s">
        <v>3270</v>
      </c>
      <c r="D1028" s="152">
        <v>1</v>
      </c>
      <c r="E1028" s="154">
        <v>11.65</v>
      </c>
      <c r="F1028" s="154">
        <v>0.33999999999999986</v>
      </c>
      <c r="G1028" s="154">
        <v>0.33999999999999986</v>
      </c>
    </row>
    <row r="1029" spans="1:7" ht="45" x14ac:dyDescent="0.25">
      <c r="A1029" s="141" t="s">
        <v>3155</v>
      </c>
      <c r="B1029" s="151" t="s">
        <v>3156</v>
      </c>
      <c r="C1029" s="153" t="s">
        <v>3271</v>
      </c>
      <c r="D1029" s="152">
        <v>1</v>
      </c>
      <c r="E1029" s="154">
        <v>11.16</v>
      </c>
      <c r="F1029" s="154">
        <v>0.25999999999999979</v>
      </c>
      <c r="G1029" s="154">
        <v>0.25999999999999979</v>
      </c>
    </row>
    <row r="1030" spans="1:7" ht="75" x14ac:dyDescent="0.25">
      <c r="A1030" s="141" t="s">
        <v>3155</v>
      </c>
      <c r="B1030" s="151" t="s">
        <v>3156</v>
      </c>
      <c r="C1030" s="153" t="s">
        <v>3116</v>
      </c>
      <c r="D1030" s="152">
        <v>1</v>
      </c>
      <c r="E1030" s="154">
        <v>4.2300000000000004</v>
      </c>
      <c r="F1030" s="154">
        <v>5.0000000000000044E-2</v>
      </c>
      <c r="G1030" s="154">
        <v>5.0000000000000044E-2</v>
      </c>
    </row>
    <row r="1031" spans="1:7" ht="30" x14ac:dyDescent="0.25">
      <c r="A1031" s="141" t="s">
        <v>3155</v>
      </c>
      <c r="B1031" s="151" t="s">
        <v>3156</v>
      </c>
      <c r="C1031" s="153" t="s">
        <v>3131</v>
      </c>
      <c r="D1031" s="152">
        <v>1</v>
      </c>
      <c r="E1031" s="154">
        <v>1.25</v>
      </c>
      <c r="F1031" s="154">
        <v>1.0000000000000009E-2</v>
      </c>
      <c r="G1031" s="154">
        <v>1.0000000000000009E-2</v>
      </c>
    </row>
    <row r="1032" spans="1:7" ht="45" x14ac:dyDescent="0.25">
      <c r="A1032" s="141" t="s">
        <v>3155</v>
      </c>
      <c r="B1032" s="151" t="s">
        <v>3156</v>
      </c>
      <c r="C1032" s="153" t="s">
        <v>3151</v>
      </c>
      <c r="D1032" s="152">
        <v>11</v>
      </c>
      <c r="E1032" s="154">
        <v>118.91</v>
      </c>
      <c r="F1032" s="154">
        <v>1.0000000000000009E-2</v>
      </c>
      <c r="G1032" s="154">
        <v>0.1100000000000001</v>
      </c>
    </row>
    <row r="1033" spans="1:7" ht="30" x14ac:dyDescent="0.25">
      <c r="A1033" s="141" t="s">
        <v>3155</v>
      </c>
      <c r="B1033" s="151" t="s">
        <v>3156</v>
      </c>
      <c r="C1033" s="153" t="s">
        <v>3127</v>
      </c>
      <c r="D1033" s="152">
        <v>1</v>
      </c>
      <c r="E1033" s="154">
        <v>1.9100000000000001</v>
      </c>
      <c r="F1033" s="154">
        <v>9.9999999999999811E-3</v>
      </c>
      <c r="G1033" s="154">
        <v>9.9999999999999811E-3</v>
      </c>
    </row>
    <row r="1034" spans="1:7" ht="30" x14ac:dyDescent="0.25">
      <c r="A1034" s="141" t="s">
        <v>3155</v>
      </c>
      <c r="B1034" s="151" t="s">
        <v>3156</v>
      </c>
      <c r="C1034" s="153" t="s">
        <v>3130</v>
      </c>
      <c r="D1034" s="152">
        <v>1</v>
      </c>
      <c r="E1034" s="154">
        <v>1.25</v>
      </c>
      <c r="F1034" s="154">
        <v>1.0000000000000009E-2</v>
      </c>
      <c r="G1034" s="154">
        <v>1.0000000000000009E-2</v>
      </c>
    </row>
    <row r="1035" spans="1:7" ht="30" x14ac:dyDescent="0.25">
      <c r="A1035" s="141" t="s">
        <v>3155</v>
      </c>
      <c r="B1035" s="151" t="s">
        <v>3156</v>
      </c>
      <c r="C1035" s="153" t="s">
        <v>3131</v>
      </c>
      <c r="D1035" s="152">
        <v>1</v>
      </c>
      <c r="E1035" s="154">
        <v>1.25</v>
      </c>
      <c r="F1035" s="154">
        <v>1.0000000000000009E-2</v>
      </c>
      <c r="G1035" s="154">
        <v>1.0000000000000009E-2</v>
      </c>
    </row>
    <row r="1036" spans="1:7" ht="30" x14ac:dyDescent="0.25">
      <c r="A1036" s="141" t="s">
        <v>3155</v>
      </c>
      <c r="B1036" s="151" t="s">
        <v>3156</v>
      </c>
      <c r="C1036" s="153" t="s">
        <v>3131</v>
      </c>
      <c r="D1036" s="152">
        <v>1</v>
      </c>
      <c r="E1036" s="154">
        <v>1.25</v>
      </c>
      <c r="F1036" s="154">
        <v>1.0000000000000009E-2</v>
      </c>
      <c r="G1036" s="154">
        <v>1.0000000000000009E-2</v>
      </c>
    </row>
    <row r="1037" spans="1:7" ht="30" x14ac:dyDescent="0.25">
      <c r="A1037" s="141" t="s">
        <v>3155</v>
      </c>
      <c r="B1037" s="151" t="s">
        <v>3156</v>
      </c>
      <c r="C1037" s="153" t="s">
        <v>3165</v>
      </c>
      <c r="D1037" s="152">
        <v>1</v>
      </c>
      <c r="E1037" s="154">
        <v>1.3900000000000001</v>
      </c>
      <c r="F1037" s="154">
        <v>3.0000000000000027E-2</v>
      </c>
      <c r="G1037" s="154">
        <v>3.0000000000000027E-2</v>
      </c>
    </row>
    <row r="1038" spans="1:7" ht="30" x14ac:dyDescent="0.25">
      <c r="A1038" s="141" t="s">
        <v>3155</v>
      </c>
      <c r="B1038" s="151" t="s">
        <v>3156</v>
      </c>
      <c r="C1038" s="153" t="s">
        <v>3135</v>
      </c>
      <c r="D1038" s="152">
        <v>1</v>
      </c>
      <c r="E1038" s="154">
        <v>2</v>
      </c>
      <c r="F1038" s="154">
        <v>3.0000000000000027E-2</v>
      </c>
      <c r="G1038" s="154">
        <v>3.0000000000000027E-2</v>
      </c>
    </row>
    <row r="1039" spans="1:7" ht="30" x14ac:dyDescent="0.25">
      <c r="A1039" s="141" t="s">
        <v>3155</v>
      </c>
      <c r="B1039" s="151" t="s">
        <v>3156</v>
      </c>
      <c r="C1039" s="153" t="s">
        <v>3136</v>
      </c>
      <c r="D1039" s="152">
        <v>1</v>
      </c>
      <c r="E1039" s="154">
        <v>3.13</v>
      </c>
      <c r="F1039" s="154">
        <v>9.9999999999999811E-3</v>
      </c>
      <c r="G1039" s="154">
        <v>9.9999999999999811E-3</v>
      </c>
    </row>
    <row r="1040" spans="1:7" ht="30" x14ac:dyDescent="0.25">
      <c r="A1040" s="141" t="s">
        <v>3155</v>
      </c>
      <c r="B1040" s="151" t="s">
        <v>3156</v>
      </c>
      <c r="C1040" s="153" t="s">
        <v>3168</v>
      </c>
      <c r="D1040" s="152">
        <v>1</v>
      </c>
      <c r="E1040" s="154">
        <v>1.45</v>
      </c>
      <c r="F1040" s="154">
        <v>1.0000000000000009E-2</v>
      </c>
      <c r="G1040" s="154">
        <v>1.0000000000000009E-2</v>
      </c>
    </row>
    <row r="1041" spans="1:7" ht="30" x14ac:dyDescent="0.25">
      <c r="A1041" s="141" t="s">
        <v>3155</v>
      </c>
      <c r="B1041" s="151" t="s">
        <v>3156</v>
      </c>
      <c r="C1041" s="153" t="s">
        <v>3169</v>
      </c>
      <c r="D1041" s="152">
        <v>1</v>
      </c>
      <c r="E1041" s="154">
        <v>3.49</v>
      </c>
      <c r="F1041" s="154">
        <v>5.0000000000000044E-2</v>
      </c>
      <c r="G1041" s="154">
        <v>5.0000000000000044E-2</v>
      </c>
    </row>
    <row r="1042" spans="1:7" ht="30" x14ac:dyDescent="0.25">
      <c r="A1042" s="141" t="s">
        <v>3155</v>
      </c>
      <c r="B1042" s="151" t="s">
        <v>3156</v>
      </c>
      <c r="C1042" s="153" t="s">
        <v>3174</v>
      </c>
      <c r="D1042" s="152">
        <v>1</v>
      </c>
      <c r="E1042" s="154">
        <v>5.49</v>
      </c>
      <c r="F1042" s="154">
        <v>0.12000000000000011</v>
      </c>
      <c r="G1042" s="154">
        <v>0.12000000000000011</v>
      </c>
    </row>
    <row r="1043" spans="1:7" ht="30" x14ac:dyDescent="0.25">
      <c r="A1043" s="141" t="s">
        <v>3155</v>
      </c>
      <c r="B1043" s="151" t="s">
        <v>3156</v>
      </c>
      <c r="C1043" s="153" t="s">
        <v>3216</v>
      </c>
      <c r="D1043" s="152">
        <v>1</v>
      </c>
      <c r="E1043" s="154">
        <v>5.39</v>
      </c>
      <c r="F1043" s="154">
        <v>0.20999999999999996</v>
      </c>
      <c r="G1043" s="154">
        <v>0.20999999999999996</v>
      </c>
    </row>
    <row r="1044" spans="1:7" x14ac:dyDescent="0.25">
      <c r="A1044" s="141" t="s">
        <v>3771</v>
      </c>
      <c r="B1044" s="151" t="s">
        <v>3772</v>
      </c>
      <c r="C1044" s="153" t="s">
        <v>3773</v>
      </c>
      <c r="D1044" s="152">
        <v>13</v>
      </c>
      <c r="E1044" s="154">
        <v>1968.2000000000003</v>
      </c>
      <c r="F1044" s="154">
        <v>5.6899999999999977</v>
      </c>
      <c r="G1044" s="154">
        <v>73.96999999999997</v>
      </c>
    </row>
    <row r="1045" spans="1:7" x14ac:dyDescent="0.25">
      <c r="A1045" s="141" t="s">
        <v>3771</v>
      </c>
      <c r="B1045" s="151" t="s">
        <v>3772</v>
      </c>
      <c r="C1045" s="153" t="s">
        <v>3774</v>
      </c>
      <c r="D1045" s="152">
        <v>23</v>
      </c>
      <c r="E1045" s="154">
        <v>5965.51</v>
      </c>
      <c r="F1045" s="154">
        <v>5.710000000000008</v>
      </c>
      <c r="G1045" s="154">
        <v>131.33000000000018</v>
      </c>
    </row>
    <row r="1046" spans="1:7" ht="60" x14ac:dyDescent="0.25">
      <c r="A1046" s="141" t="s">
        <v>3771</v>
      </c>
      <c r="B1046" s="151" t="s">
        <v>3772</v>
      </c>
      <c r="C1046" s="153" t="s">
        <v>3775</v>
      </c>
      <c r="D1046" s="152">
        <v>42</v>
      </c>
      <c r="E1046" s="154">
        <v>15697.919999999998</v>
      </c>
      <c r="F1046" s="154">
        <v>5.25</v>
      </c>
      <c r="G1046" s="154">
        <v>220.5</v>
      </c>
    </row>
    <row r="1047" spans="1:7" ht="45" x14ac:dyDescent="0.25">
      <c r="A1047" s="141" t="s">
        <v>3771</v>
      </c>
      <c r="B1047" s="151" t="s">
        <v>3772</v>
      </c>
      <c r="C1047" s="153" t="s">
        <v>3776</v>
      </c>
      <c r="D1047" s="152">
        <v>40</v>
      </c>
      <c r="E1047" s="154">
        <v>29665.200000000001</v>
      </c>
      <c r="F1047" s="154">
        <v>14.319999999999993</v>
      </c>
      <c r="G1047" s="154">
        <v>572.79999999999973</v>
      </c>
    </row>
    <row r="1048" spans="1:7" ht="45" x14ac:dyDescent="0.25">
      <c r="A1048" s="141" t="s">
        <v>3771</v>
      </c>
      <c r="B1048" s="151" t="s">
        <v>3772</v>
      </c>
      <c r="C1048" s="153" t="s">
        <v>3777</v>
      </c>
      <c r="D1048" s="152">
        <v>1</v>
      </c>
      <c r="E1048" s="154">
        <v>524.54999999999995</v>
      </c>
      <c r="F1048" s="154">
        <v>7.5</v>
      </c>
      <c r="G1048" s="154">
        <v>7.5</v>
      </c>
    </row>
    <row r="1049" spans="1:7" ht="30" x14ac:dyDescent="0.25">
      <c r="A1049" s="141" t="s">
        <v>3771</v>
      </c>
      <c r="B1049" s="151" t="s">
        <v>3772</v>
      </c>
      <c r="C1049" s="153" t="s">
        <v>3778</v>
      </c>
      <c r="D1049" s="152">
        <v>41</v>
      </c>
      <c r="E1049" s="154">
        <v>8439.0299999999988</v>
      </c>
      <c r="F1049" s="154">
        <v>4.6099999999999994</v>
      </c>
      <c r="G1049" s="154">
        <v>189.01</v>
      </c>
    </row>
    <row r="1050" spans="1:7" x14ac:dyDescent="0.25">
      <c r="A1050" s="141" t="s">
        <v>3779</v>
      </c>
      <c r="B1050" s="151" t="s">
        <v>3780</v>
      </c>
      <c r="C1050" s="153" t="s">
        <v>3543</v>
      </c>
      <c r="D1050" s="152">
        <v>310</v>
      </c>
      <c r="E1050" s="154">
        <v>1612</v>
      </c>
      <c r="F1050" s="154">
        <v>2.9999999999999916E-2</v>
      </c>
      <c r="G1050" s="154">
        <v>9.2999999999999741</v>
      </c>
    </row>
    <row r="1051" spans="1:7" x14ac:dyDescent="0.25">
      <c r="A1051" s="141" t="s">
        <v>3779</v>
      </c>
      <c r="B1051" s="151" t="s">
        <v>3780</v>
      </c>
      <c r="C1051" s="153" t="s">
        <v>3544</v>
      </c>
      <c r="D1051" s="152">
        <v>17</v>
      </c>
      <c r="E1051" s="154">
        <v>270.13</v>
      </c>
      <c r="F1051" s="154">
        <v>2.0000000000000018E-2</v>
      </c>
      <c r="G1051" s="154">
        <v>0.3400000000000003</v>
      </c>
    </row>
    <row r="1052" spans="1:7" ht="30" x14ac:dyDescent="0.25">
      <c r="A1052" s="141" t="s">
        <v>3779</v>
      </c>
      <c r="B1052" s="151" t="s">
        <v>3780</v>
      </c>
      <c r="C1052" s="153" t="s">
        <v>3541</v>
      </c>
      <c r="D1052" s="152">
        <v>807</v>
      </c>
      <c r="E1052" s="154">
        <v>6956.34</v>
      </c>
      <c r="F1052" s="154">
        <v>4.9999999999999822E-2</v>
      </c>
      <c r="G1052" s="154">
        <v>40.349999999999859</v>
      </c>
    </row>
    <row r="1053" spans="1:7" ht="30" x14ac:dyDescent="0.25">
      <c r="A1053" s="141" t="s">
        <v>3779</v>
      </c>
      <c r="B1053" s="151" t="s">
        <v>3780</v>
      </c>
      <c r="C1053" s="153" t="s">
        <v>3696</v>
      </c>
      <c r="D1053" s="152">
        <v>139</v>
      </c>
      <c r="E1053" s="154">
        <v>1006.3600000000001</v>
      </c>
      <c r="F1053" s="154">
        <v>4.0000000000000036E-2</v>
      </c>
      <c r="G1053" s="154">
        <v>5.5600000000000049</v>
      </c>
    </row>
    <row r="1054" spans="1:7" ht="45" x14ac:dyDescent="0.25">
      <c r="A1054" s="141" t="s">
        <v>3779</v>
      </c>
      <c r="B1054" s="151" t="s">
        <v>3780</v>
      </c>
      <c r="C1054" s="153" t="s">
        <v>3542</v>
      </c>
      <c r="D1054" s="152">
        <v>495</v>
      </c>
      <c r="E1054" s="154">
        <v>5152.9500000000007</v>
      </c>
      <c r="F1054" s="154">
        <v>2.0000000000000018E-2</v>
      </c>
      <c r="G1054" s="154">
        <v>9.9000000000000092</v>
      </c>
    </row>
    <row r="1055" spans="1:7" x14ac:dyDescent="0.25">
      <c r="A1055" s="141" t="s">
        <v>3779</v>
      </c>
      <c r="B1055" s="151" t="s">
        <v>3780</v>
      </c>
      <c r="C1055" s="153" t="s">
        <v>3781</v>
      </c>
      <c r="D1055" s="152">
        <v>1</v>
      </c>
      <c r="E1055" s="154">
        <v>10.41</v>
      </c>
      <c r="F1055" s="154">
        <v>2.0000000000000018E-2</v>
      </c>
      <c r="G1055" s="154">
        <v>2.0000000000000018E-2</v>
      </c>
    </row>
    <row r="1056" spans="1:7" x14ac:dyDescent="0.25">
      <c r="A1056" s="141" t="s">
        <v>3779</v>
      </c>
      <c r="B1056" s="151" t="s">
        <v>3780</v>
      </c>
      <c r="C1056" s="153" t="s">
        <v>3586</v>
      </c>
      <c r="D1056" s="152">
        <v>6</v>
      </c>
      <c r="E1056" s="154">
        <v>43.5</v>
      </c>
      <c r="F1056" s="154">
        <v>4.0000000000000036E-2</v>
      </c>
      <c r="G1056" s="154">
        <v>0.24000000000000021</v>
      </c>
    </row>
    <row r="1057" spans="1:7" x14ac:dyDescent="0.25">
      <c r="A1057" s="141" t="s">
        <v>3779</v>
      </c>
      <c r="B1057" s="151" t="s">
        <v>3780</v>
      </c>
      <c r="C1057" s="153" t="s">
        <v>3587</v>
      </c>
      <c r="D1057" s="152">
        <v>7</v>
      </c>
      <c r="E1057" s="154">
        <v>50.75</v>
      </c>
      <c r="F1057" s="154">
        <v>4.0000000000000036E-2</v>
      </c>
      <c r="G1057" s="154">
        <v>0.28000000000000025</v>
      </c>
    </row>
    <row r="1058" spans="1:7" x14ac:dyDescent="0.25">
      <c r="A1058" s="141" t="s">
        <v>3779</v>
      </c>
      <c r="B1058" s="151" t="s">
        <v>3780</v>
      </c>
      <c r="C1058" s="153" t="s">
        <v>3782</v>
      </c>
      <c r="D1058" s="152">
        <v>72</v>
      </c>
      <c r="E1058" s="154">
        <v>522</v>
      </c>
      <c r="F1058" s="154">
        <v>4.0000000000000036E-2</v>
      </c>
      <c r="G1058" s="154">
        <v>2.8800000000000026</v>
      </c>
    </row>
    <row r="1059" spans="1:7" ht="30" x14ac:dyDescent="0.25">
      <c r="A1059" s="141" t="s">
        <v>3779</v>
      </c>
      <c r="B1059" s="151" t="s">
        <v>3780</v>
      </c>
      <c r="C1059" s="153" t="s">
        <v>3545</v>
      </c>
      <c r="D1059" s="152">
        <v>330</v>
      </c>
      <c r="E1059" s="154">
        <v>8332.5</v>
      </c>
      <c r="F1059" s="154">
        <v>4.9999999999999933E-2</v>
      </c>
      <c r="G1059" s="154">
        <v>16.499999999999979</v>
      </c>
    </row>
    <row r="1060" spans="1:7" ht="30" x14ac:dyDescent="0.25">
      <c r="A1060" s="141" t="s">
        <v>3779</v>
      </c>
      <c r="B1060" s="151" t="s">
        <v>3780</v>
      </c>
      <c r="C1060" s="153" t="s">
        <v>3641</v>
      </c>
      <c r="D1060" s="152">
        <v>44</v>
      </c>
      <c r="E1060" s="154">
        <v>1066.1200000000001</v>
      </c>
      <c r="F1060" s="154">
        <v>4.9999999999999933E-2</v>
      </c>
      <c r="G1060" s="154">
        <v>2.1999999999999971</v>
      </c>
    </row>
    <row r="1061" spans="1:7" ht="30" x14ac:dyDescent="0.25">
      <c r="A1061" s="141" t="s">
        <v>3779</v>
      </c>
      <c r="B1061" s="151" t="s">
        <v>3780</v>
      </c>
      <c r="C1061" s="153" t="s">
        <v>3546</v>
      </c>
      <c r="D1061" s="152">
        <v>413</v>
      </c>
      <c r="E1061" s="154">
        <v>14331.100000000002</v>
      </c>
      <c r="F1061" s="154">
        <v>1.9999999999999962E-2</v>
      </c>
      <c r="G1061" s="154">
        <v>8.2599999999999838</v>
      </c>
    </row>
    <row r="1062" spans="1:7" ht="30" x14ac:dyDescent="0.25">
      <c r="A1062" s="141" t="s">
        <v>3779</v>
      </c>
      <c r="B1062" s="151" t="s">
        <v>3780</v>
      </c>
      <c r="C1062" s="153" t="s">
        <v>3642</v>
      </c>
      <c r="D1062" s="152">
        <v>57</v>
      </c>
      <c r="E1062" s="154">
        <v>1568.6399999999999</v>
      </c>
      <c r="F1062" s="154">
        <v>3.0000000000000027E-2</v>
      </c>
      <c r="G1062" s="154">
        <v>1.7100000000000015</v>
      </c>
    </row>
    <row r="1063" spans="1:7" ht="30" x14ac:dyDescent="0.25">
      <c r="A1063" s="141" t="s">
        <v>3779</v>
      </c>
      <c r="B1063" s="151" t="s">
        <v>3780</v>
      </c>
      <c r="C1063" s="153" t="s">
        <v>3455</v>
      </c>
      <c r="D1063" s="152">
        <v>8</v>
      </c>
      <c r="E1063" s="154">
        <v>103.44</v>
      </c>
      <c r="F1063" s="154">
        <v>3.0000000000000027E-2</v>
      </c>
      <c r="G1063" s="154">
        <v>0.24000000000000021</v>
      </c>
    </row>
    <row r="1064" spans="1:7" ht="90" x14ac:dyDescent="0.25">
      <c r="A1064" s="141" t="s">
        <v>3779</v>
      </c>
      <c r="B1064" s="151" t="s">
        <v>3780</v>
      </c>
      <c r="C1064" s="153" t="s">
        <v>3456</v>
      </c>
      <c r="D1064" s="152">
        <v>14</v>
      </c>
      <c r="E1064" s="154">
        <v>451.5</v>
      </c>
      <c r="F1064" s="154">
        <v>2.0000000000000018E-2</v>
      </c>
      <c r="G1064" s="154">
        <v>0.28000000000000025</v>
      </c>
    </row>
    <row r="1065" spans="1:7" ht="75" x14ac:dyDescent="0.25">
      <c r="A1065" s="141" t="s">
        <v>3779</v>
      </c>
      <c r="B1065" s="151" t="s">
        <v>3780</v>
      </c>
      <c r="C1065" s="153" t="s">
        <v>3457</v>
      </c>
      <c r="D1065" s="152">
        <v>14</v>
      </c>
      <c r="E1065" s="154">
        <v>378.98</v>
      </c>
      <c r="F1065" s="154">
        <v>3.0000000000000027E-2</v>
      </c>
      <c r="G1065" s="154">
        <v>0.42000000000000037</v>
      </c>
    </row>
    <row r="1066" spans="1:7" x14ac:dyDescent="0.25">
      <c r="A1066" s="141" t="s">
        <v>3779</v>
      </c>
      <c r="B1066" s="151" t="s">
        <v>3780</v>
      </c>
      <c r="C1066" s="153" t="s">
        <v>3548</v>
      </c>
      <c r="D1066" s="152">
        <v>69</v>
      </c>
      <c r="E1066" s="154">
        <v>3040.83</v>
      </c>
      <c r="F1066" s="154">
        <v>4.0000000000000036E-2</v>
      </c>
      <c r="G1066" s="154">
        <v>2.7600000000000025</v>
      </c>
    </row>
    <row r="1067" spans="1:7" ht="30" x14ac:dyDescent="0.25">
      <c r="A1067" s="141" t="s">
        <v>3783</v>
      </c>
      <c r="B1067" s="151" t="s">
        <v>3784</v>
      </c>
      <c r="C1067" s="153" t="s">
        <v>3547</v>
      </c>
      <c r="D1067" s="152">
        <v>158</v>
      </c>
      <c r="E1067" s="154">
        <v>4912.22</v>
      </c>
      <c r="F1067" s="154">
        <v>4.9999999999999822E-2</v>
      </c>
      <c r="G1067" s="154">
        <v>7.8999999999999719</v>
      </c>
    </row>
    <row r="1068" spans="1:7" ht="90" x14ac:dyDescent="0.25">
      <c r="A1068" s="141" t="s">
        <v>3785</v>
      </c>
      <c r="B1068" s="151" t="s">
        <v>3786</v>
      </c>
      <c r="C1068" s="153" t="s">
        <v>3452</v>
      </c>
      <c r="D1068" s="152">
        <v>59</v>
      </c>
      <c r="E1068" s="154">
        <v>1541.08</v>
      </c>
      <c r="F1068" s="154">
        <v>3.0000000000000027E-2</v>
      </c>
      <c r="G1068" s="154">
        <v>1.7700000000000016</v>
      </c>
    </row>
    <row r="1069" spans="1:7" ht="45" x14ac:dyDescent="0.25">
      <c r="A1069" s="141" t="s">
        <v>3785</v>
      </c>
      <c r="B1069" s="151" t="s">
        <v>3786</v>
      </c>
      <c r="C1069" s="153" t="s">
        <v>3471</v>
      </c>
      <c r="D1069" s="152">
        <v>5</v>
      </c>
      <c r="E1069" s="154">
        <v>13.3</v>
      </c>
      <c r="F1069" s="154">
        <v>1.0000000000000009E-2</v>
      </c>
      <c r="G1069" s="154">
        <v>5.0000000000000044E-2</v>
      </c>
    </row>
    <row r="1070" spans="1:7" ht="45" x14ac:dyDescent="0.25">
      <c r="A1070" s="141" t="s">
        <v>3785</v>
      </c>
      <c r="B1070" s="151" t="s">
        <v>3786</v>
      </c>
      <c r="C1070" s="153" t="s">
        <v>3454</v>
      </c>
      <c r="D1070" s="152">
        <v>1</v>
      </c>
      <c r="E1070" s="154">
        <v>3.54</v>
      </c>
      <c r="F1070" s="154">
        <v>1.9999999999999962E-2</v>
      </c>
      <c r="G1070" s="154">
        <v>1.9999999999999962E-2</v>
      </c>
    </row>
    <row r="1071" spans="1:7" ht="30" x14ac:dyDescent="0.25">
      <c r="A1071" s="141" t="s">
        <v>3787</v>
      </c>
      <c r="B1071" s="151" t="s">
        <v>3788</v>
      </c>
      <c r="C1071" s="153" t="s">
        <v>3541</v>
      </c>
      <c r="D1071" s="152">
        <v>3</v>
      </c>
      <c r="E1071" s="154">
        <v>25.860000000000003</v>
      </c>
      <c r="F1071" s="154">
        <v>4.9999999999999822E-2</v>
      </c>
      <c r="G1071" s="154">
        <v>0.14999999999999947</v>
      </c>
    </row>
    <row r="1072" spans="1:7" ht="45" x14ac:dyDescent="0.25">
      <c r="A1072" s="141" t="s">
        <v>3787</v>
      </c>
      <c r="B1072" s="151" t="s">
        <v>3788</v>
      </c>
      <c r="C1072" s="153" t="s">
        <v>3542</v>
      </c>
      <c r="D1072" s="152">
        <v>109</v>
      </c>
      <c r="E1072" s="154">
        <v>1134.69</v>
      </c>
      <c r="F1072" s="154">
        <v>2.0000000000000018E-2</v>
      </c>
      <c r="G1072" s="154">
        <v>2.1800000000000019</v>
      </c>
    </row>
    <row r="1073" spans="1:7" ht="45" x14ac:dyDescent="0.25">
      <c r="A1073" s="141" t="s">
        <v>3787</v>
      </c>
      <c r="B1073" s="151" t="s">
        <v>3788</v>
      </c>
      <c r="C1073" s="153" t="s">
        <v>3789</v>
      </c>
      <c r="D1073" s="152">
        <v>99</v>
      </c>
      <c r="E1073" s="154">
        <v>2940.3</v>
      </c>
      <c r="F1073" s="154">
        <v>0.69999999999999929</v>
      </c>
      <c r="G1073" s="154">
        <v>69.299999999999926</v>
      </c>
    </row>
    <row r="1074" spans="1:7" ht="90" x14ac:dyDescent="0.25">
      <c r="A1074" s="141" t="s">
        <v>3790</v>
      </c>
      <c r="B1074" s="151" t="s">
        <v>3791</v>
      </c>
      <c r="C1074" s="153" t="s">
        <v>3452</v>
      </c>
      <c r="D1074" s="152">
        <v>62</v>
      </c>
      <c r="E1074" s="154">
        <v>1619.44</v>
      </c>
      <c r="F1074" s="154">
        <v>3.0000000000000027E-2</v>
      </c>
      <c r="G1074" s="154">
        <v>1.8600000000000017</v>
      </c>
    </row>
    <row r="1075" spans="1:7" ht="90" x14ac:dyDescent="0.25">
      <c r="A1075" s="141" t="s">
        <v>3792</v>
      </c>
      <c r="B1075" s="151" t="s">
        <v>3793</v>
      </c>
      <c r="C1075" s="153" t="s">
        <v>3452</v>
      </c>
      <c r="D1075" s="152">
        <v>191</v>
      </c>
      <c r="E1075" s="154">
        <v>4988.92</v>
      </c>
      <c r="F1075" s="154">
        <v>3.0000000000000027E-2</v>
      </c>
      <c r="G1075" s="154">
        <v>5.7300000000000049</v>
      </c>
    </row>
    <row r="1076" spans="1:7" ht="45" x14ac:dyDescent="0.25">
      <c r="A1076" s="141" t="s">
        <v>3792</v>
      </c>
      <c r="B1076" s="151" t="s">
        <v>3793</v>
      </c>
      <c r="C1076" s="153" t="s">
        <v>3471</v>
      </c>
      <c r="D1076" s="152">
        <v>7</v>
      </c>
      <c r="E1076" s="154">
        <v>18.62</v>
      </c>
      <c r="F1076" s="154">
        <v>1.0000000000000009E-2</v>
      </c>
      <c r="G1076" s="154">
        <v>7.0000000000000062E-2</v>
      </c>
    </row>
    <row r="1077" spans="1:7" ht="30" x14ac:dyDescent="0.25">
      <c r="A1077" s="141" t="s">
        <v>3792</v>
      </c>
      <c r="B1077" s="151" t="s">
        <v>3793</v>
      </c>
      <c r="C1077" s="153" t="s">
        <v>3453</v>
      </c>
      <c r="D1077" s="152">
        <v>11</v>
      </c>
      <c r="E1077" s="154">
        <v>21.89</v>
      </c>
      <c r="F1077" s="154">
        <v>1.0000000000000009E-2</v>
      </c>
      <c r="G1077" s="154">
        <v>0.1100000000000001</v>
      </c>
    </row>
    <row r="1078" spans="1:7" ht="45" x14ac:dyDescent="0.25">
      <c r="A1078" s="141" t="s">
        <v>3792</v>
      </c>
      <c r="B1078" s="151" t="s">
        <v>3793</v>
      </c>
      <c r="C1078" s="153" t="s">
        <v>3454</v>
      </c>
      <c r="D1078" s="152">
        <v>19</v>
      </c>
      <c r="E1078" s="154">
        <v>67.259999999999991</v>
      </c>
      <c r="F1078" s="154">
        <v>1.9999999999999962E-2</v>
      </c>
      <c r="G1078" s="154">
        <v>0.37999999999999928</v>
      </c>
    </row>
    <row r="1079" spans="1:7" ht="30" x14ac:dyDescent="0.25">
      <c r="A1079" s="141" t="s">
        <v>3792</v>
      </c>
      <c r="B1079" s="151" t="s">
        <v>3793</v>
      </c>
      <c r="C1079" s="153" t="s">
        <v>3662</v>
      </c>
      <c r="D1079" s="152">
        <v>2</v>
      </c>
      <c r="E1079" s="154">
        <v>17.400000000000002</v>
      </c>
      <c r="F1079" s="154">
        <v>4.9999999999999933E-2</v>
      </c>
      <c r="G1079" s="154">
        <v>9.9999999999999867E-2</v>
      </c>
    </row>
    <row r="1080" spans="1:7" ht="30" x14ac:dyDescent="0.25">
      <c r="A1080" s="141" t="s">
        <v>3792</v>
      </c>
      <c r="B1080" s="151" t="s">
        <v>3793</v>
      </c>
      <c r="C1080" s="153" t="s">
        <v>3112</v>
      </c>
      <c r="D1080" s="152">
        <v>10</v>
      </c>
      <c r="E1080" s="154">
        <v>14.4</v>
      </c>
      <c r="F1080" s="154">
        <v>3.0000000000000027E-2</v>
      </c>
      <c r="G1080" s="154">
        <v>0.30000000000000027</v>
      </c>
    </row>
    <row r="1081" spans="1:7" ht="90" x14ac:dyDescent="0.25">
      <c r="A1081" s="141" t="s">
        <v>781</v>
      </c>
      <c r="B1081" s="151" t="s">
        <v>782</v>
      </c>
      <c r="C1081" s="153" t="s">
        <v>3452</v>
      </c>
      <c r="D1081" s="152">
        <v>85</v>
      </c>
      <c r="E1081" s="154">
        <v>2220.1999999999998</v>
      </c>
      <c r="F1081" s="154">
        <v>3.0000000000000027E-2</v>
      </c>
      <c r="G1081" s="154">
        <v>2.5500000000000025</v>
      </c>
    </row>
    <row r="1082" spans="1:7" ht="45" x14ac:dyDescent="0.25">
      <c r="A1082" s="141" t="s">
        <v>781</v>
      </c>
      <c r="B1082" s="151" t="s">
        <v>782</v>
      </c>
      <c r="C1082" s="153" t="s">
        <v>3471</v>
      </c>
      <c r="D1082" s="152">
        <v>4</v>
      </c>
      <c r="E1082" s="154">
        <v>10.64</v>
      </c>
      <c r="F1082" s="154">
        <v>1.0000000000000009E-2</v>
      </c>
      <c r="G1082" s="154">
        <v>4.0000000000000036E-2</v>
      </c>
    </row>
    <row r="1083" spans="1:7" ht="30" x14ac:dyDescent="0.25">
      <c r="A1083" s="141" t="s">
        <v>781</v>
      </c>
      <c r="B1083" s="151" t="s">
        <v>782</v>
      </c>
      <c r="C1083" s="153" t="s">
        <v>3453</v>
      </c>
      <c r="D1083" s="152">
        <v>7</v>
      </c>
      <c r="E1083" s="154">
        <v>13.930000000000001</v>
      </c>
      <c r="F1083" s="154">
        <v>1.0000000000000009E-2</v>
      </c>
      <c r="G1083" s="154">
        <v>7.0000000000000062E-2</v>
      </c>
    </row>
    <row r="1084" spans="1:7" ht="45" x14ac:dyDescent="0.25">
      <c r="A1084" s="141" t="s">
        <v>781</v>
      </c>
      <c r="B1084" s="151" t="s">
        <v>782</v>
      </c>
      <c r="C1084" s="153" t="s">
        <v>3454</v>
      </c>
      <c r="D1084" s="152">
        <v>7</v>
      </c>
      <c r="E1084" s="154">
        <v>24.78</v>
      </c>
      <c r="F1084" s="154">
        <v>1.9999999999999962E-2</v>
      </c>
      <c r="G1084" s="154">
        <v>0.13999999999999974</v>
      </c>
    </row>
    <row r="1085" spans="1:7" ht="30" x14ac:dyDescent="0.25">
      <c r="A1085" s="141" t="s">
        <v>781</v>
      </c>
      <c r="B1085" s="151" t="s">
        <v>782</v>
      </c>
      <c r="C1085" s="153" t="s">
        <v>3455</v>
      </c>
      <c r="D1085" s="152">
        <v>60</v>
      </c>
      <c r="E1085" s="154">
        <v>775.8</v>
      </c>
      <c r="F1085" s="154">
        <v>3.0000000000000027E-2</v>
      </c>
      <c r="G1085" s="154">
        <v>1.8000000000000016</v>
      </c>
    </row>
    <row r="1086" spans="1:7" ht="90" x14ac:dyDescent="0.25">
      <c r="A1086" s="141" t="s">
        <v>3794</v>
      </c>
      <c r="B1086" s="151" t="s">
        <v>3795</v>
      </c>
      <c r="C1086" s="153" t="s">
        <v>3452</v>
      </c>
      <c r="D1086" s="152">
        <v>51</v>
      </c>
      <c r="E1086" s="154">
        <v>1332.1200000000001</v>
      </c>
      <c r="F1086" s="154">
        <v>3.0000000000000027E-2</v>
      </c>
      <c r="G1086" s="154">
        <v>1.5300000000000014</v>
      </c>
    </row>
    <row r="1087" spans="1:7" ht="45" x14ac:dyDescent="0.25">
      <c r="A1087" s="141" t="s">
        <v>3794</v>
      </c>
      <c r="B1087" s="151" t="s">
        <v>3795</v>
      </c>
      <c r="C1087" s="153" t="s">
        <v>3454</v>
      </c>
      <c r="D1087" s="152">
        <v>3</v>
      </c>
      <c r="E1087" s="154">
        <v>10.620000000000001</v>
      </c>
      <c r="F1087" s="154">
        <v>1.9999999999999962E-2</v>
      </c>
      <c r="G1087" s="154">
        <v>5.9999999999999887E-2</v>
      </c>
    </row>
    <row r="1088" spans="1:7" ht="30" x14ac:dyDescent="0.25">
      <c r="A1088" s="141" t="s">
        <v>3794</v>
      </c>
      <c r="B1088" s="151" t="s">
        <v>3795</v>
      </c>
      <c r="C1088" s="153" t="s">
        <v>3455</v>
      </c>
      <c r="D1088" s="152">
        <v>31</v>
      </c>
      <c r="E1088" s="154">
        <v>400.83000000000004</v>
      </c>
      <c r="F1088" s="154">
        <v>3.0000000000000027E-2</v>
      </c>
      <c r="G1088" s="154">
        <v>0.93000000000000083</v>
      </c>
    </row>
    <row r="1089" spans="1:7" ht="90" x14ac:dyDescent="0.25">
      <c r="A1089" s="141" t="s">
        <v>3796</v>
      </c>
      <c r="B1089" s="151" t="s">
        <v>3797</v>
      </c>
      <c r="C1089" s="153" t="s">
        <v>3452</v>
      </c>
      <c r="D1089" s="152">
        <v>104</v>
      </c>
      <c r="E1089" s="154">
        <v>2716.48</v>
      </c>
      <c r="F1089" s="154">
        <v>3.0000000000000027E-2</v>
      </c>
      <c r="G1089" s="154">
        <v>3.1200000000000028</v>
      </c>
    </row>
    <row r="1090" spans="1:7" ht="45" x14ac:dyDescent="0.25">
      <c r="A1090" s="141" t="s">
        <v>3796</v>
      </c>
      <c r="B1090" s="151" t="s">
        <v>3797</v>
      </c>
      <c r="C1090" s="153" t="s">
        <v>3471</v>
      </c>
      <c r="D1090" s="152">
        <v>2</v>
      </c>
      <c r="E1090" s="154">
        <v>5.32</v>
      </c>
      <c r="F1090" s="154">
        <v>1.0000000000000009E-2</v>
      </c>
      <c r="G1090" s="154">
        <v>2.0000000000000018E-2</v>
      </c>
    </row>
    <row r="1091" spans="1:7" ht="45" x14ac:dyDescent="0.25">
      <c r="A1091" s="141" t="s">
        <v>3796</v>
      </c>
      <c r="B1091" s="151" t="s">
        <v>3797</v>
      </c>
      <c r="C1091" s="153" t="s">
        <v>3454</v>
      </c>
      <c r="D1091" s="152">
        <v>6</v>
      </c>
      <c r="E1091" s="154">
        <v>21.240000000000002</v>
      </c>
      <c r="F1091" s="154">
        <v>1.9999999999999962E-2</v>
      </c>
      <c r="G1091" s="154">
        <v>0.11999999999999977</v>
      </c>
    </row>
    <row r="1092" spans="1:7" ht="45" x14ac:dyDescent="0.25">
      <c r="A1092" s="141" t="s">
        <v>3796</v>
      </c>
      <c r="B1092" s="151" t="s">
        <v>3797</v>
      </c>
      <c r="C1092" s="153" t="s">
        <v>3455</v>
      </c>
      <c r="D1092" s="152">
        <v>62</v>
      </c>
      <c r="E1092" s="154">
        <v>801.66000000000008</v>
      </c>
      <c r="F1092" s="154">
        <v>3.0000000000000027E-2</v>
      </c>
      <c r="G1092" s="154">
        <v>1.8600000000000017</v>
      </c>
    </row>
    <row r="1093" spans="1:7" ht="105" x14ac:dyDescent="0.25">
      <c r="A1093" s="141" t="s">
        <v>2123</v>
      </c>
      <c r="B1093" s="151" t="s">
        <v>2124</v>
      </c>
      <c r="C1093" s="153" t="s">
        <v>3476</v>
      </c>
      <c r="D1093" s="152">
        <v>473</v>
      </c>
      <c r="E1093" s="154">
        <v>12581.8</v>
      </c>
      <c r="F1093" s="154">
        <v>0.22000000000000064</v>
      </c>
      <c r="G1093" s="154">
        <v>104.0600000000003</v>
      </c>
    </row>
    <row r="1094" spans="1:7" ht="120" x14ac:dyDescent="0.25">
      <c r="A1094" s="141" t="s">
        <v>3798</v>
      </c>
      <c r="B1094" s="151" t="s">
        <v>3799</v>
      </c>
      <c r="C1094" s="153" t="s">
        <v>3800</v>
      </c>
      <c r="D1094" s="152">
        <v>6</v>
      </c>
      <c r="E1094" s="154">
        <v>685.74</v>
      </c>
      <c r="F1094" s="154">
        <v>1.379999999999999</v>
      </c>
      <c r="G1094" s="154">
        <v>8.279999999999994</v>
      </c>
    </row>
    <row r="1095" spans="1:7" ht="60" x14ac:dyDescent="0.25">
      <c r="A1095" s="141" t="s">
        <v>3798</v>
      </c>
      <c r="B1095" s="151" t="s">
        <v>3799</v>
      </c>
      <c r="C1095" s="153" t="s">
        <v>3672</v>
      </c>
      <c r="D1095" s="152">
        <v>147</v>
      </c>
      <c r="E1095" s="154">
        <v>10082.73</v>
      </c>
      <c r="F1095" s="154">
        <v>1.0999999999999979</v>
      </c>
      <c r="G1095" s="154">
        <v>161.69999999999968</v>
      </c>
    </row>
    <row r="1096" spans="1:7" ht="90" x14ac:dyDescent="0.25">
      <c r="A1096" s="141" t="s">
        <v>3798</v>
      </c>
      <c r="B1096" s="151" t="s">
        <v>3799</v>
      </c>
      <c r="C1096" s="153" t="s">
        <v>3673</v>
      </c>
      <c r="D1096" s="152">
        <v>699</v>
      </c>
      <c r="E1096" s="154">
        <v>64161.21</v>
      </c>
      <c r="F1096" s="154">
        <v>0.72000000000000064</v>
      </c>
      <c r="G1096" s="154">
        <v>503.28000000000043</v>
      </c>
    </row>
    <row r="1097" spans="1:7" ht="60" x14ac:dyDescent="0.25">
      <c r="A1097" s="141" t="s">
        <v>3798</v>
      </c>
      <c r="B1097" s="151" t="s">
        <v>3799</v>
      </c>
      <c r="C1097" s="153" t="s">
        <v>3674</v>
      </c>
      <c r="D1097" s="152">
        <v>102</v>
      </c>
      <c r="E1097" s="154">
        <v>10864.02</v>
      </c>
      <c r="F1097" s="154">
        <v>0.89000000000000057</v>
      </c>
      <c r="G1097" s="154">
        <v>90.780000000000058</v>
      </c>
    </row>
    <row r="1098" spans="1:7" ht="45" x14ac:dyDescent="0.25">
      <c r="A1098" s="141" t="s">
        <v>3798</v>
      </c>
      <c r="B1098" s="151" t="s">
        <v>3799</v>
      </c>
      <c r="C1098" s="153" t="s">
        <v>3675</v>
      </c>
      <c r="D1098" s="152">
        <v>91</v>
      </c>
      <c r="E1098" s="154">
        <v>1717.17</v>
      </c>
      <c r="F1098" s="154">
        <v>0.75</v>
      </c>
      <c r="G1098" s="154">
        <v>68.25</v>
      </c>
    </row>
    <row r="1099" spans="1:7" ht="45" x14ac:dyDescent="0.25">
      <c r="A1099" s="141" t="s">
        <v>3798</v>
      </c>
      <c r="B1099" s="151" t="s">
        <v>3799</v>
      </c>
      <c r="C1099" s="153" t="s">
        <v>3676</v>
      </c>
      <c r="D1099" s="152">
        <v>57</v>
      </c>
      <c r="E1099" s="154">
        <v>58.14</v>
      </c>
      <c r="F1099" s="154">
        <v>5.0000000000000044E-2</v>
      </c>
      <c r="G1099" s="154">
        <v>2.8500000000000023</v>
      </c>
    </row>
    <row r="1100" spans="1:7" ht="30" x14ac:dyDescent="0.25">
      <c r="A1100" s="141" t="s">
        <v>3798</v>
      </c>
      <c r="B1100" s="151" t="s">
        <v>3799</v>
      </c>
      <c r="C1100" s="153" t="s">
        <v>3677</v>
      </c>
      <c r="D1100" s="152">
        <v>82</v>
      </c>
      <c r="E1100" s="154">
        <v>5566.16</v>
      </c>
      <c r="F1100" s="154">
        <v>3.3900000000000006</v>
      </c>
      <c r="G1100" s="154">
        <v>277.98</v>
      </c>
    </row>
    <row r="1101" spans="1:7" ht="30" x14ac:dyDescent="0.25">
      <c r="A1101" s="141" t="s">
        <v>3798</v>
      </c>
      <c r="B1101" s="151" t="s">
        <v>3799</v>
      </c>
      <c r="C1101" s="153" t="s">
        <v>3678</v>
      </c>
      <c r="D1101" s="152">
        <v>67</v>
      </c>
      <c r="E1101" s="154">
        <v>8539.82</v>
      </c>
      <c r="F1101" s="154">
        <v>6.3700000000000188</v>
      </c>
      <c r="G1101" s="154">
        <v>426.79000000000127</v>
      </c>
    </row>
    <row r="1102" spans="1:7" x14ac:dyDescent="0.25">
      <c r="A1102" s="141" t="s">
        <v>3798</v>
      </c>
      <c r="B1102" s="151" t="s">
        <v>3799</v>
      </c>
      <c r="C1102" s="153" t="s">
        <v>3544</v>
      </c>
      <c r="D1102" s="152">
        <v>49</v>
      </c>
      <c r="E1102" s="154">
        <v>778.61</v>
      </c>
      <c r="F1102" s="154">
        <v>2.0000000000000018E-2</v>
      </c>
      <c r="G1102" s="154">
        <v>0.98000000000000087</v>
      </c>
    </row>
    <row r="1103" spans="1:7" ht="30" x14ac:dyDescent="0.25">
      <c r="A1103" s="141" t="s">
        <v>3798</v>
      </c>
      <c r="B1103" s="151" t="s">
        <v>3799</v>
      </c>
      <c r="C1103" s="153" t="s">
        <v>3541</v>
      </c>
      <c r="D1103" s="152">
        <v>76</v>
      </c>
      <c r="E1103" s="154">
        <v>655.12</v>
      </c>
      <c r="F1103" s="154">
        <v>4.9999999999999822E-2</v>
      </c>
      <c r="G1103" s="154">
        <v>3.7999999999999865</v>
      </c>
    </row>
    <row r="1104" spans="1:7" ht="45" x14ac:dyDescent="0.25">
      <c r="A1104" s="141" t="s">
        <v>3798</v>
      </c>
      <c r="B1104" s="151" t="s">
        <v>3799</v>
      </c>
      <c r="C1104" s="153" t="s">
        <v>3542</v>
      </c>
      <c r="D1104" s="152">
        <v>47</v>
      </c>
      <c r="E1104" s="154">
        <v>489.27</v>
      </c>
      <c r="F1104" s="154">
        <v>2.0000000000000018E-2</v>
      </c>
      <c r="G1104" s="154">
        <v>0.94000000000000083</v>
      </c>
    </row>
    <row r="1105" spans="1:7" ht="30" x14ac:dyDescent="0.25">
      <c r="A1105" s="141" t="s">
        <v>3798</v>
      </c>
      <c r="B1105" s="151" t="s">
        <v>3799</v>
      </c>
      <c r="C1105" s="153" t="s">
        <v>3545</v>
      </c>
      <c r="D1105" s="152">
        <v>129</v>
      </c>
      <c r="E1105" s="154">
        <v>3257.25</v>
      </c>
      <c r="F1105" s="154">
        <v>4.9999999999999933E-2</v>
      </c>
      <c r="G1105" s="154">
        <v>6.4499999999999913</v>
      </c>
    </row>
    <row r="1106" spans="1:7" ht="30" x14ac:dyDescent="0.25">
      <c r="A1106" s="141" t="s">
        <v>3798</v>
      </c>
      <c r="B1106" s="151" t="s">
        <v>3799</v>
      </c>
      <c r="C1106" s="153" t="s">
        <v>3641</v>
      </c>
      <c r="D1106" s="152">
        <v>29</v>
      </c>
      <c r="E1106" s="154">
        <v>702.67000000000007</v>
      </c>
      <c r="F1106" s="154">
        <v>4.9999999999999933E-2</v>
      </c>
      <c r="G1106" s="154">
        <v>1.449999999999998</v>
      </c>
    </row>
    <row r="1107" spans="1:7" ht="30" x14ac:dyDescent="0.25">
      <c r="A1107" s="141" t="s">
        <v>3798</v>
      </c>
      <c r="B1107" s="151" t="s">
        <v>3799</v>
      </c>
      <c r="C1107" s="153" t="s">
        <v>3546</v>
      </c>
      <c r="D1107" s="152">
        <v>121</v>
      </c>
      <c r="E1107" s="154">
        <v>4198.7</v>
      </c>
      <c r="F1107" s="154">
        <v>1.9999999999999962E-2</v>
      </c>
      <c r="G1107" s="154">
        <v>2.4199999999999955</v>
      </c>
    </row>
    <row r="1108" spans="1:7" ht="30" x14ac:dyDescent="0.25">
      <c r="A1108" s="141" t="s">
        <v>3798</v>
      </c>
      <c r="B1108" s="151" t="s">
        <v>3799</v>
      </c>
      <c r="C1108" s="153" t="s">
        <v>3642</v>
      </c>
      <c r="D1108" s="152">
        <v>31</v>
      </c>
      <c r="E1108" s="154">
        <v>853.12</v>
      </c>
      <c r="F1108" s="154">
        <v>3.0000000000000027E-2</v>
      </c>
      <c r="G1108" s="154">
        <v>0.93000000000000083</v>
      </c>
    </row>
    <row r="1109" spans="1:7" ht="90" x14ac:dyDescent="0.25">
      <c r="A1109" s="141" t="s">
        <v>3801</v>
      </c>
      <c r="B1109" s="151" t="s">
        <v>3802</v>
      </c>
      <c r="C1109" s="153" t="s">
        <v>3452</v>
      </c>
      <c r="D1109" s="152">
        <v>162</v>
      </c>
      <c r="E1109" s="154">
        <v>4231.4400000000005</v>
      </c>
      <c r="F1109" s="154">
        <v>3.0000000000000027E-2</v>
      </c>
      <c r="G1109" s="154">
        <v>4.8600000000000048</v>
      </c>
    </row>
    <row r="1110" spans="1:7" ht="45" x14ac:dyDescent="0.25">
      <c r="A1110" s="141" t="s">
        <v>3801</v>
      </c>
      <c r="B1110" s="151" t="s">
        <v>3802</v>
      </c>
      <c r="C1110" s="153" t="s">
        <v>3471</v>
      </c>
      <c r="D1110" s="152">
        <v>9</v>
      </c>
      <c r="E1110" s="154">
        <v>23.94</v>
      </c>
      <c r="F1110" s="154">
        <v>1.0000000000000009E-2</v>
      </c>
      <c r="G1110" s="154">
        <v>9.000000000000008E-2</v>
      </c>
    </row>
    <row r="1111" spans="1:7" ht="30" x14ac:dyDescent="0.25">
      <c r="A1111" s="141" t="s">
        <v>3801</v>
      </c>
      <c r="B1111" s="151" t="s">
        <v>3802</v>
      </c>
      <c r="C1111" s="153" t="s">
        <v>3453</v>
      </c>
      <c r="D1111" s="152">
        <v>8</v>
      </c>
      <c r="E1111" s="154">
        <v>15.92</v>
      </c>
      <c r="F1111" s="154">
        <v>1.0000000000000009E-2</v>
      </c>
      <c r="G1111" s="154">
        <v>8.0000000000000071E-2</v>
      </c>
    </row>
    <row r="1112" spans="1:7" ht="45" x14ac:dyDescent="0.25">
      <c r="A1112" s="141" t="s">
        <v>3801</v>
      </c>
      <c r="B1112" s="151" t="s">
        <v>3802</v>
      </c>
      <c r="C1112" s="153" t="s">
        <v>3454</v>
      </c>
      <c r="D1112" s="152">
        <v>12</v>
      </c>
      <c r="E1112" s="154">
        <v>42.480000000000004</v>
      </c>
      <c r="F1112" s="154">
        <v>1.9999999999999962E-2</v>
      </c>
      <c r="G1112" s="154">
        <v>0.23999999999999955</v>
      </c>
    </row>
    <row r="1113" spans="1:7" ht="30" x14ac:dyDescent="0.25">
      <c r="A1113" s="141" t="s">
        <v>3801</v>
      </c>
      <c r="B1113" s="151" t="s">
        <v>3802</v>
      </c>
      <c r="C1113" s="153" t="s">
        <v>3112</v>
      </c>
      <c r="D1113" s="152">
        <v>1</v>
      </c>
      <c r="E1113" s="154">
        <v>1.44</v>
      </c>
      <c r="F1113" s="154">
        <v>3.0000000000000027E-2</v>
      </c>
      <c r="G1113" s="154">
        <v>3.0000000000000027E-2</v>
      </c>
    </row>
    <row r="1114" spans="1:7" ht="90" x14ac:dyDescent="0.25">
      <c r="A1114" s="141" t="s">
        <v>3803</v>
      </c>
      <c r="B1114" s="151" t="s">
        <v>3804</v>
      </c>
      <c r="C1114" s="153" t="s">
        <v>3452</v>
      </c>
      <c r="D1114" s="152">
        <v>717</v>
      </c>
      <c r="E1114" s="154">
        <v>18728.04</v>
      </c>
      <c r="F1114" s="154">
        <v>3.0000000000000027E-2</v>
      </c>
      <c r="G1114" s="154">
        <v>21.510000000000019</v>
      </c>
    </row>
    <row r="1115" spans="1:7" ht="45" x14ac:dyDescent="0.25">
      <c r="A1115" s="141" t="s">
        <v>3803</v>
      </c>
      <c r="B1115" s="151" t="s">
        <v>3804</v>
      </c>
      <c r="C1115" s="153" t="s">
        <v>3471</v>
      </c>
      <c r="D1115" s="152">
        <v>4</v>
      </c>
      <c r="E1115" s="154">
        <v>10.64</v>
      </c>
      <c r="F1115" s="154">
        <v>1.0000000000000009E-2</v>
      </c>
      <c r="G1115" s="154">
        <v>4.0000000000000036E-2</v>
      </c>
    </row>
    <row r="1116" spans="1:7" ht="30" x14ac:dyDescent="0.25">
      <c r="A1116" s="141" t="s">
        <v>3803</v>
      </c>
      <c r="B1116" s="151" t="s">
        <v>3804</v>
      </c>
      <c r="C1116" s="153" t="s">
        <v>3453</v>
      </c>
      <c r="D1116" s="152">
        <v>20</v>
      </c>
      <c r="E1116" s="154">
        <v>39.799999999999997</v>
      </c>
      <c r="F1116" s="154">
        <v>1.0000000000000009E-2</v>
      </c>
      <c r="G1116" s="154">
        <v>0.20000000000000018</v>
      </c>
    </row>
    <row r="1117" spans="1:7" ht="45" x14ac:dyDescent="0.25">
      <c r="A1117" s="141" t="s">
        <v>3803</v>
      </c>
      <c r="B1117" s="151" t="s">
        <v>3804</v>
      </c>
      <c r="C1117" s="153" t="s">
        <v>3454</v>
      </c>
      <c r="D1117" s="152">
        <v>71</v>
      </c>
      <c r="E1117" s="154">
        <v>251.34</v>
      </c>
      <c r="F1117" s="154">
        <v>1.9999999999999962E-2</v>
      </c>
      <c r="G1117" s="154">
        <v>1.4199999999999973</v>
      </c>
    </row>
    <row r="1118" spans="1:7" ht="30" x14ac:dyDescent="0.25">
      <c r="A1118" s="141" t="s">
        <v>3803</v>
      </c>
      <c r="B1118" s="151" t="s">
        <v>3804</v>
      </c>
      <c r="C1118" s="153" t="s">
        <v>3583</v>
      </c>
      <c r="D1118" s="152">
        <v>7</v>
      </c>
      <c r="E1118" s="154">
        <v>18.62</v>
      </c>
      <c r="F1118" s="154">
        <v>1.0000000000000009E-2</v>
      </c>
      <c r="G1118" s="154">
        <v>7.0000000000000062E-2</v>
      </c>
    </row>
    <row r="1119" spans="1:7" ht="30" x14ac:dyDescent="0.25">
      <c r="A1119" s="141" t="s">
        <v>3803</v>
      </c>
      <c r="B1119" s="151" t="s">
        <v>3804</v>
      </c>
      <c r="C1119" s="153" t="s">
        <v>3455</v>
      </c>
      <c r="D1119" s="152">
        <v>80</v>
      </c>
      <c r="E1119" s="154">
        <v>1034.4000000000001</v>
      </c>
      <c r="F1119" s="154">
        <v>3.0000000000000027E-2</v>
      </c>
      <c r="G1119" s="154">
        <v>2.4000000000000021</v>
      </c>
    </row>
    <row r="1120" spans="1:7" ht="30" x14ac:dyDescent="0.25">
      <c r="A1120" s="141" t="s">
        <v>3803</v>
      </c>
      <c r="B1120" s="151" t="s">
        <v>3804</v>
      </c>
      <c r="C1120" s="153" t="s">
        <v>3662</v>
      </c>
      <c r="D1120" s="152">
        <v>97</v>
      </c>
      <c r="E1120" s="154">
        <v>843.90000000000009</v>
      </c>
      <c r="F1120" s="154">
        <v>4.9999999999999933E-2</v>
      </c>
      <c r="G1120" s="154">
        <v>4.8499999999999934</v>
      </c>
    </row>
    <row r="1121" spans="1:7" ht="30" x14ac:dyDescent="0.25">
      <c r="A1121" s="141" t="s">
        <v>3803</v>
      </c>
      <c r="B1121" s="151" t="s">
        <v>3804</v>
      </c>
      <c r="C1121" s="153" t="s">
        <v>3111</v>
      </c>
      <c r="D1121" s="152">
        <v>53</v>
      </c>
      <c r="E1121" s="154">
        <v>68.900000000000006</v>
      </c>
      <c r="F1121" s="154">
        <v>2.0000000000000018E-2</v>
      </c>
      <c r="G1121" s="154">
        <v>1.0600000000000009</v>
      </c>
    </row>
    <row r="1122" spans="1:7" ht="30" x14ac:dyDescent="0.25">
      <c r="A1122" s="141" t="s">
        <v>3803</v>
      </c>
      <c r="B1122" s="151" t="s">
        <v>3804</v>
      </c>
      <c r="C1122" s="153" t="s">
        <v>3112</v>
      </c>
      <c r="D1122" s="152">
        <v>220</v>
      </c>
      <c r="E1122" s="154">
        <v>316.8</v>
      </c>
      <c r="F1122" s="154">
        <v>3.0000000000000027E-2</v>
      </c>
      <c r="G1122" s="154">
        <v>6.6000000000000059</v>
      </c>
    </row>
    <row r="1123" spans="1:7" ht="30" x14ac:dyDescent="0.25">
      <c r="A1123" s="141" t="s">
        <v>3803</v>
      </c>
      <c r="B1123" s="151" t="s">
        <v>3804</v>
      </c>
      <c r="C1123" s="153" t="s">
        <v>3113</v>
      </c>
      <c r="D1123" s="152">
        <v>7</v>
      </c>
      <c r="E1123" s="154">
        <v>11.2</v>
      </c>
      <c r="F1123" s="154">
        <v>2.9999999999999916E-2</v>
      </c>
      <c r="G1123" s="154">
        <v>0.20999999999999941</v>
      </c>
    </row>
    <row r="1124" spans="1:7" ht="90" x14ac:dyDescent="0.25">
      <c r="A1124" s="141" t="s">
        <v>3803</v>
      </c>
      <c r="B1124" s="151" t="s">
        <v>3804</v>
      </c>
      <c r="C1124" s="153" t="s">
        <v>3456</v>
      </c>
      <c r="D1124" s="152">
        <v>59</v>
      </c>
      <c r="E1124" s="154">
        <v>1902.75</v>
      </c>
      <c r="F1124" s="154">
        <v>2.0000000000000018E-2</v>
      </c>
      <c r="G1124" s="154">
        <v>1.180000000000001</v>
      </c>
    </row>
    <row r="1125" spans="1:7" ht="75" x14ac:dyDescent="0.25">
      <c r="A1125" s="141" t="s">
        <v>3803</v>
      </c>
      <c r="B1125" s="151" t="s">
        <v>3804</v>
      </c>
      <c r="C1125" s="153" t="s">
        <v>3457</v>
      </c>
      <c r="D1125" s="152">
        <v>191</v>
      </c>
      <c r="E1125" s="154">
        <v>5170.3700000000008</v>
      </c>
      <c r="F1125" s="154">
        <v>3.0000000000000027E-2</v>
      </c>
      <c r="G1125" s="154">
        <v>5.7300000000000049</v>
      </c>
    </row>
    <row r="1126" spans="1:7" ht="105" x14ac:dyDescent="0.25">
      <c r="A1126" s="141" t="s">
        <v>3805</v>
      </c>
      <c r="B1126" s="151" t="s">
        <v>3806</v>
      </c>
      <c r="C1126" s="153" t="s">
        <v>3476</v>
      </c>
      <c r="D1126" s="152">
        <v>14</v>
      </c>
      <c r="E1126" s="154">
        <v>372.40000000000003</v>
      </c>
      <c r="F1126" s="154">
        <v>0.22000000000000064</v>
      </c>
      <c r="G1126" s="154">
        <v>3.080000000000009</v>
      </c>
    </row>
    <row r="1127" spans="1:7" ht="45" x14ac:dyDescent="0.25">
      <c r="A1127" s="141" t="s">
        <v>3805</v>
      </c>
      <c r="B1127" s="151" t="s">
        <v>3806</v>
      </c>
      <c r="C1127" s="153" t="s">
        <v>3623</v>
      </c>
      <c r="D1127" s="152">
        <v>43</v>
      </c>
      <c r="E1127" s="154">
        <v>504.82</v>
      </c>
      <c r="F1127" s="154">
        <v>1.0000000000000009E-2</v>
      </c>
      <c r="G1127" s="154">
        <v>0.43000000000000038</v>
      </c>
    </row>
    <row r="1128" spans="1:7" ht="45" x14ac:dyDescent="0.25">
      <c r="A1128" s="141" t="s">
        <v>3805</v>
      </c>
      <c r="B1128" s="151" t="s">
        <v>3806</v>
      </c>
      <c r="C1128" s="153" t="s">
        <v>3624</v>
      </c>
      <c r="D1128" s="152">
        <v>40</v>
      </c>
      <c r="E1128" s="154">
        <v>631.20000000000005</v>
      </c>
      <c r="F1128" s="154">
        <v>1.0000000000000009E-2</v>
      </c>
      <c r="G1128" s="154">
        <v>0.40000000000000036</v>
      </c>
    </row>
    <row r="1129" spans="1:7" ht="75" x14ac:dyDescent="0.25">
      <c r="A1129" s="141" t="s">
        <v>3805</v>
      </c>
      <c r="B1129" s="151" t="s">
        <v>3806</v>
      </c>
      <c r="C1129" s="153" t="s">
        <v>3625</v>
      </c>
      <c r="D1129" s="152">
        <v>10</v>
      </c>
      <c r="E1129" s="154">
        <v>79.3</v>
      </c>
      <c r="F1129" s="154">
        <v>9.999999999999995E-3</v>
      </c>
      <c r="G1129" s="154">
        <v>9.999999999999995E-2</v>
      </c>
    </row>
    <row r="1130" spans="1:7" ht="75" x14ac:dyDescent="0.25">
      <c r="A1130" s="141" t="s">
        <v>3805</v>
      </c>
      <c r="B1130" s="151" t="s">
        <v>3806</v>
      </c>
      <c r="C1130" s="153" t="s">
        <v>3634</v>
      </c>
      <c r="D1130" s="152">
        <v>29</v>
      </c>
      <c r="E1130" s="154">
        <v>320.74</v>
      </c>
      <c r="F1130" s="154">
        <v>9.999999999999995E-3</v>
      </c>
      <c r="G1130" s="154">
        <v>0.28999999999999987</v>
      </c>
    </row>
    <row r="1131" spans="1:7" ht="60" x14ac:dyDescent="0.25">
      <c r="A1131" s="141" t="s">
        <v>3805</v>
      </c>
      <c r="B1131" s="151" t="s">
        <v>3806</v>
      </c>
      <c r="C1131" s="153" t="s">
        <v>3635</v>
      </c>
      <c r="D1131" s="152">
        <v>39</v>
      </c>
      <c r="E1131" s="154">
        <v>76.83</v>
      </c>
      <c r="F1131" s="154">
        <v>9.999999999999995E-3</v>
      </c>
      <c r="G1131" s="154">
        <v>0.38999999999999979</v>
      </c>
    </row>
    <row r="1132" spans="1:7" ht="75" x14ac:dyDescent="0.25">
      <c r="A1132" s="141" t="s">
        <v>3805</v>
      </c>
      <c r="B1132" s="151" t="s">
        <v>3806</v>
      </c>
      <c r="C1132" s="153" t="s">
        <v>3626</v>
      </c>
      <c r="D1132" s="152">
        <v>271</v>
      </c>
      <c r="E1132" s="154">
        <v>4967.43</v>
      </c>
      <c r="F1132" s="154">
        <v>1.0000000000000009E-2</v>
      </c>
      <c r="G1132" s="154">
        <v>2.7100000000000026</v>
      </c>
    </row>
    <row r="1133" spans="1:7" ht="45" x14ac:dyDescent="0.25">
      <c r="A1133" s="141" t="s">
        <v>3805</v>
      </c>
      <c r="B1133" s="151" t="s">
        <v>3806</v>
      </c>
      <c r="C1133" s="153" t="s">
        <v>3623</v>
      </c>
      <c r="D1133" s="152">
        <v>94</v>
      </c>
      <c r="E1133" s="154">
        <v>1103.56</v>
      </c>
      <c r="F1133" s="154">
        <v>1.0000000000000009E-2</v>
      </c>
      <c r="G1133" s="154">
        <v>0.94000000000000083</v>
      </c>
    </row>
    <row r="1134" spans="1:7" ht="45" x14ac:dyDescent="0.25">
      <c r="A1134" s="141" t="s">
        <v>3805</v>
      </c>
      <c r="B1134" s="151" t="s">
        <v>3806</v>
      </c>
      <c r="C1134" s="153" t="s">
        <v>3624</v>
      </c>
      <c r="D1134" s="152">
        <v>1</v>
      </c>
      <c r="E1134" s="154">
        <v>15.780000000000001</v>
      </c>
      <c r="F1134" s="154">
        <v>1.0000000000000009E-2</v>
      </c>
      <c r="G1134" s="154">
        <v>1.0000000000000009E-2</v>
      </c>
    </row>
    <row r="1135" spans="1:7" ht="75" x14ac:dyDescent="0.25">
      <c r="A1135" s="141" t="s">
        <v>3805</v>
      </c>
      <c r="B1135" s="151" t="s">
        <v>3806</v>
      </c>
      <c r="C1135" s="153" t="s">
        <v>3626</v>
      </c>
      <c r="D1135" s="152">
        <v>667</v>
      </c>
      <c r="E1135" s="154">
        <v>12226.11</v>
      </c>
      <c r="F1135" s="154">
        <v>1.0000000000000009E-2</v>
      </c>
      <c r="G1135" s="154">
        <v>6.6700000000000061</v>
      </c>
    </row>
    <row r="1136" spans="1:7" x14ac:dyDescent="0.25">
      <c r="A1136" s="141" t="s">
        <v>3807</v>
      </c>
      <c r="B1136" s="151" t="s">
        <v>3808</v>
      </c>
      <c r="C1136" s="153" t="s">
        <v>3548</v>
      </c>
      <c r="D1136" s="152">
        <v>1</v>
      </c>
      <c r="E1136" s="154">
        <v>44.07</v>
      </c>
      <c r="F1136" s="154">
        <v>4.0000000000000036E-2</v>
      </c>
      <c r="G1136" s="154">
        <v>4.0000000000000036E-2</v>
      </c>
    </row>
    <row r="1137" spans="1:7" ht="30" x14ac:dyDescent="0.25">
      <c r="A1137" s="141" t="s">
        <v>3807</v>
      </c>
      <c r="B1137" s="151" t="s">
        <v>3808</v>
      </c>
      <c r="C1137" s="153" t="s">
        <v>3538</v>
      </c>
      <c r="D1137" s="152">
        <v>348</v>
      </c>
      <c r="E1137" s="154">
        <v>1764.3600000000001</v>
      </c>
      <c r="F1137" s="154">
        <v>2.0000000000000018E-2</v>
      </c>
      <c r="G1137" s="154">
        <v>6.9600000000000062</v>
      </c>
    </row>
    <row r="1138" spans="1:7" ht="30" x14ac:dyDescent="0.25">
      <c r="A1138" s="141" t="s">
        <v>3807</v>
      </c>
      <c r="B1138" s="151" t="s">
        <v>3808</v>
      </c>
      <c r="C1138" s="153" t="s">
        <v>3547</v>
      </c>
      <c r="D1138" s="152">
        <v>119</v>
      </c>
      <c r="E1138" s="154">
        <v>3699.71</v>
      </c>
      <c r="F1138" s="154">
        <v>4.9999999999999822E-2</v>
      </c>
      <c r="G1138" s="154">
        <v>5.9499999999999789</v>
      </c>
    </row>
    <row r="1139" spans="1:7" x14ac:dyDescent="0.25">
      <c r="A1139" s="141" t="s">
        <v>3807</v>
      </c>
      <c r="B1139" s="151" t="s">
        <v>3808</v>
      </c>
      <c r="C1139" s="153" t="s">
        <v>3620</v>
      </c>
      <c r="D1139" s="152">
        <v>88</v>
      </c>
      <c r="E1139" s="154">
        <v>1973.8400000000001</v>
      </c>
      <c r="F1139" s="154">
        <v>7.9999999999999849E-2</v>
      </c>
      <c r="G1139" s="154">
        <v>7.0399999999999867</v>
      </c>
    </row>
    <row r="1140" spans="1:7" x14ac:dyDescent="0.25">
      <c r="A1140" s="141" t="s">
        <v>3807</v>
      </c>
      <c r="B1140" s="151" t="s">
        <v>3808</v>
      </c>
      <c r="C1140" s="153" t="s">
        <v>3548</v>
      </c>
      <c r="D1140" s="152">
        <v>584</v>
      </c>
      <c r="E1140" s="154">
        <v>25736.879999999997</v>
      </c>
      <c r="F1140" s="154">
        <v>4.0000000000000036E-2</v>
      </c>
      <c r="G1140" s="154">
        <v>23.360000000000021</v>
      </c>
    </row>
    <row r="1141" spans="1:7" x14ac:dyDescent="0.25">
      <c r="A1141" s="141" t="s">
        <v>3807</v>
      </c>
      <c r="B1141" s="151" t="s">
        <v>3808</v>
      </c>
      <c r="C1141" s="153" t="s">
        <v>3548</v>
      </c>
      <c r="D1141" s="152">
        <v>2</v>
      </c>
      <c r="E1141" s="154">
        <v>88.14</v>
      </c>
      <c r="F1141" s="154">
        <v>4.0000000000000036E-2</v>
      </c>
      <c r="G1141" s="154">
        <v>8.0000000000000071E-2</v>
      </c>
    </row>
    <row r="1142" spans="1:7" ht="60" x14ac:dyDescent="0.25">
      <c r="A1142" s="141" t="s">
        <v>3809</v>
      </c>
      <c r="B1142" s="151" t="s">
        <v>3810</v>
      </c>
      <c r="C1142" s="153" t="s">
        <v>3588</v>
      </c>
      <c r="D1142" s="152">
        <v>1497</v>
      </c>
      <c r="E1142" s="154">
        <v>47454.9</v>
      </c>
      <c r="F1142" s="154">
        <v>5.0000000000000044E-2</v>
      </c>
      <c r="G1142" s="154">
        <v>74.850000000000065</v>
      </c>
    </row>
    <row r="1143" spans="1:7" ht="30" x14ac:dyDescent="0.25">
      <c r="A1143" s="141" t="s">
        <v>3811</v>
      </c>
      <c r="B1143" s="151" t="s">
        <v>3812</v>
      </c>
      <c r="C1143" s="153" t="s">
        <v>3460</v>
      </c>
      <c r="D1143" s="152">
        <v>12</v>
      </c>
      <c r="E1143" s="154">
        <v>193.56</v>
      </c>
      <c r="F1143" s="154">
        <v>2.0000000000000018E-2</v>
      </c>
      <c r="G1143" s="154">
        <v>0.24000000000000021</v>
      </c>
    </row>
    <row r="1144" spans="1:7" ht="30" x14ac:dyDescent="0.25">
      <c r="A1144" s="141" t="s">
        <v>3811</v>
      </c>
      <c r="B1144" s="151" t="s">
        <v>3812</v>
      </c>
      <c r="C1144" s="153" t="s">
        <v>3637</v>
      </c>
      <c r="D1144" s="152">
        <v>212</v>
      </c>
      <c r="E1144" s="154">
        <v>392.2</v>
      </c>
      <c r="F1144" s="154">
        <v>1.0000000000000009E-2</v>
      </c>
      <c r="G1144" s="154">
        <v>2.1200000000000019</v>
      </c>
    </row>
    <row r="1145" spans="1:7" ht="30" x14ac:dyDescent="0.25">
      <c r="A1145" s="141" t="s">
        <v>3811</v>
      </c>
      <c r="B1145" s="151" t="s">
        <v>3812</v>
      </c>
      <c r="C1145" s="153" t="s">
        <v>3595</v>
      </c>
      <c r="D1145" s="152">
        <v>13</v>
      </c>
      <c r="E1145" s="154">
        <v>40.43</v>
      </c>
      <c r="F1145" s="154">
        <v>9.999999999999995E-3</v>
      </c>
      <c r="G1145" s="154">
        <v>0.12999999999999995</v>
      </c>
    </row>
    <row r="1146" spans="1:7" ht="30" x14ac:dyDescent="0.25">
      <c r="A1146" s="141" t="s">
        <v>3811</v>
      </c>
      <c r="B1146" s="151" t="s">
        <v>3812</v>
      </c>
      <c r="C1146" s="153" t="s">
        <v>3461</v>
      </c>
      <c r="D1146" s="152">
        <v>55</v>
      </c>
      <c r="E1146" s="154">
        <v>264</v>
      </c>
      <c r="F1146" s="154">
        <v>9.999999999999995E-3</v>
      </c>
      <c r="G1146" s="154">
        <v>0.54999999999999971</v>
      </c>
    </row>
    <row r="1147" spans="1:7" ht="30" x14ac:dyDescent="0.25">
      <c r="A1147" s="141" t="s">
        <v>3811</v>
      </c>
      <c r="B1147" s="151" t="s">
        <v>3812</v>
      </c>
      <c r="C1147" s="153" t="s">
        <v>3813</v>
      </c>
      <c r="D1147" s="152">
        <v>6</v>
      </c>
      <c r="E1147" s="154">
        <v>9.9600000000000009</v>
      </c>
      <c r="F1147" s="154">
        <v>9.999999999999995E-3</v>
      </c>
      <c r="G1147" s="154">
        <v>5.999999999999997E-2</v>
      </c>
    </row>
    <row r="1148" spans="1:7" ht="30" x14ac:dyDescent="0.25">
      <c r="A1148" s="141" t="s">
        <v>3811</v>
      </c>
      <c r="B1148" s="151" t="s">
        <v>3812</v>
      </c>
      <c r="C1148" s="153" t="s">
        <v>3462</v>
      </c>
      <c r="D1148" s="152">
        <v>76</v>
      </c>
      <c r="E1148" s="154">
        <v>199.12</v>
      </c>
      <c r="F1148" s="154">
        <v>9.999999999999995E-3</v>
      </c>
      <c r="G1148" s="154">
        <v>0.75999999999999956</v>
      </c>
    </row>
    <row r="1149" spans="1:7" ht="30" x14ac:dyDescent="0.25">
      <c r="A1149" s="141" t="s">
        <v>3811</v>
      </c>
      <c r="B1149" s="151" t="s">
        <v>3812</v>
      </c>
      <c r="C1149" s="153" t="s">
        <v>3463</v>
      </c>
      <c r="D1149" s="152">
        <v>21</v>
      </c>
      <c r="E1149" s="154">
        <v>55.019999999999996</v>
      </c>
      <c r="F1149" s="154">
        <v>9.999999999999995E-3</v>
      </c>
      <c r="G1149" s="154">
        <v>0.20999999999999991</v>
      </c>
    </row>
    <row r="1150" spans="1:7" ht="30" x14ac:dyDescent="0.25">
      <c r="A1150" s="141" t="s">
        <v>3811</v>
      </c>
      <c r="B1150" s="151" t="s">
        <v>3812</v>
      </c>
      <c r="C1150" s="153" t="s">
        <v>3751</v>
      </c>
      <c r="D1150" s="152">
        <v>2</v>
      </c>
      <c r="E1150" s="154">
        <v>7.26</v>
      </c>
      <c r="F1150" s="154">
        <v>2.0000000000000018E-2</v>
      </c>
      <c r="G1150" s="154">
        <v>4.0000000000000036E-2</v>
      </c>
    </row>
    <row r="1151" spans="1:7" ht="30" x14ac:dyDescent="0.25">
      <c r="A1151" s="141" t="s">
        <v>3811</v>
      </c>
      <c r="B1151" s="151" t="s">
        <v>3812</v>
      </c>
      <c r="C1151" s="153" t="s">
        <v>3443</v>
      </c>
      <c r="D1151" s="152">
        <v>533</v>
      </c>
      <c r="E1151" s="154">
        <v>2606.37</v>
      </c>
      <c r="F1151" s="154">
        <v>9.9999999999999811E-3</v>
      </c>
      <c r="G1151" s="154">
        <v>5.3299999999999903</v>
      </c>
    </row>
    <row r="1152" spans="1:7" ht="30" x14ac:dyDescent="0.25">
      <c r="A1152" s="141" t="s">
        <v>3811</v>
      </c>
      <c r="B1152" s="151" t="s">
        <v>3812</v>
      </c>
      <c r="C1152" s="153" t="s">
        <v>3464</v>
      </c>
      <c r="D1152" s="152">
        <v>227</v>
      </c>
      <c r="E1152" s="154">
        <v>1121.3800000000001</v>
      </c>
      <c r="F1152" s="154">
        <v>1.0000000000000009E-2</v>
      </c>
      <c r="G1152" s="154">
        <v>2.2700000000000022</v>
      </c>
    </row>
    <row r="1153" spans="1:7" ht="30" x14ac:dyDescent="0.25">
      <c r="A1153" s="141" t="s">
        <v>3811</v>
      </c>
      <c r="B1153" s="151" t="s">
        <v>3812</v>
      </c>
      <c r="C1153" s="153" t="s">
        <v>3596</v>
      </c>
      <c r="D1153" s="152">
        <v>44</v>
      </c>
      <c r="E1153" s="154">
        <v>418.44</v>
      </c>
      <c r="F1153" s="154">
        <v>2.0000000000000018E-2</v>
      </c>
      <c r="G1153" s="154">
        <v>0.88000000000000078</v>
      </c>
    </row>
    <row r="1154" spans="1:7" ht="30" x14ac:dyDescent="0.25">
      <c r="A1154" s="141" t="s">
        <v>3811</v>
      </c>
      <c r="B1154" s="151" t="s">
        <v>3812</v>
      </c>
      <c r="C1154" s="153" t="s">
        <v>3502</v>
      </c>
      <c r="D1154" s="152">
        <v>204</v>
      </c>
      <c r="E1154" s="154">
        <v>1044.48</v>
      </c>
      <c r="F1154" s="154">
        <v>1.0000000000000009E-2</v>
      </c>
      <c r="G1154" s="154">
        <v>2.0400000000000018</v>
      </c>
    </row>
    <row r="1155" spans="1:7" ht="30" x14ac:dyDescent="0.25">
      <c r="A1155" s="141" t="s">
        <v>3811</v>
      </c>
      <c r="B1155" s="151" t="s">
        <v>3812</v>
      </c>
      <c r="C1155" s="153" t="s">
        <v>3444</v>
      </c>
      <c r="D1155" s="152">
        <v>349</v>
      </c>
      <c r="E1155" s="154">
        <v>1354.1200000000001</v>
      </c>
      <c r="F1155" s="154">
        <v>3.0000000000000027E-2</v>
      </c>
      <c r="G1155" s="154">
        <v>10.47000000000001</v>
      </c>
    </row>
    <row r="1156" spans="1:7" ht="30" x14ac:dyDescent="0.25">
      <c r="A1156" s="141" t="s">
        <v>3811</v>
      </c>
      <c r="B1156" s="151" t="s">
        <v>3812</v>
      </c>
      <c r="C1156" s="153" t="s">
        <v>3503</v>
      </c>
      <c r="D1156" s="152">
        <v>14</v>
      </c>
      <c r="E1156" s="154">
        <v>60.2</v>
      </c>
      <c r="F1156" s="154">
        <v>5.0000000000000044E-2</v>
      </c>
      <c r="G1156" s="154">
        <v>0.70000000000000062</v>
      </c>
    </row>
    <row r="1157" spans="1:7" ht="45" x14ac:dyDescent="0.25">
      <c r="A1157" s="141" t="s">
        <v>3811</v>
      </c>
      <c r="B1157" s="151" t="s">
        <v>3812</v>
      </c>
      <c r="C1157" s="153" t="s">
        <v>3445</v>
      </c>
      <c r="D1157" s="152">
        <v>171</v>
      </c>
      <c r="E1157" s="154">
        <v>1102.95</v>
      </c>
      <c r="F1157" s="154">
        <v>2.9999999999999916E-2</v>
      </c>
      <c r="G1157" s="154">
        <v>5.1299999999999857</v>
      </c>
    </row>
    <row r="1158" spans="1:7" ht="30" x14ac:dyDescent="0.25">
      <c r="A1158" s="141" t="s">
        <v>3811</v>
      </c>
      <c r="B1158" s="151" t="s">
        <v>3812</v>
      </c>
      <c r="C1158" s="153" t="s">
        <v>3504</v>
      </c>
      <c r="D1158" s="152">
        <v>414</v>
      </c>
      <c r="E1158" s="154">
        <v>2161.08</v>
      </c>
      <c r="F1158" s="154">
        <v>1.0000000000000009E-2</v>
      </c>
      <c r="G1158" s="154">
        <v>4.1400000000000041</v>
      </c>
    </row>
    <row r="1159" spans="1:7" ht="30" x14ac:dyDescent="0.25">
      <c r="A1159" s="141" t="s">
        <v>3811</v>
      </c>
      <c r="B1159" s="151" t="s">
        <v>3812</v>
      </c>
      <c r="C1159" s="153" t="s">
        <v>3597</v>
      </c>
      <c r="D1159" s="152">
        <v>94</v>
      </c>
      <c r="E1159" s="154">
        <v>1044.3399999999999</v>
      </c>
      <c r="F1159" s="154">
        <v>8.9999999999999858E-2</v>
      </c>
      <c r="G1159" s="154">
        <v>8.4599999999999866</v>
      </c>
    </row>
    <row r="1160" spans="1:7" ht="30" x14ac:dyDescent="0.25">
      <c r="A1160" s="141" t="s">
        <v>3811</v>
      </c>
      <c r="B1160" s="151" t="s">
        <v>3812</v>
      </c>
      <c r="C1160" s="153" t="s">
        <v>3446</v>
      </c>
      <c r="D1160" s="152">
        <v>344</v>
      </c>
      <c r="E1160" s="154">
        <v>681.12</v>
      </c>
      <c r="F1160" s="154">
        <v>9.999999999999995E-3</v>
      </c>
      <c r="G1160" s="154">
        <v>3.4399999999999982</v>
      </c>
    </row>
    <row r="1161" spans="1:7" ht="60" x14ac:dyDescent="0.25">
      <c r="A1161" s="141" t="s">
        <v>3811</v>
      </c>
      <c r="B1161" s="151" t="s">
        <v>3812</v>
      </c>
      <c r="C1161" s="153" t="s">
        <v>3598</v>
      </c>
      <c r="D1161" s="152">
        <v>3</v>
      </c>
      <c r="E1161" s="154">
        <v>18</v>
      </c>
      <c r="F1161" s="154">
        <v>0.10000000000000009</v>
      </c>
      <c r="G1161" s="154">
        <v>0.30000000000000027</v>
      </c>
    </row>
    <row r="1162" spans="1:7" ht="45" x14ac:dyDescent="0.25">
      <c r="A1162" s="141" t="s">
        <v>3811</v>
      </c>
      <c r="B1162" s="151" t="s">
        <v>3812</v>
      </c>
      <c r="C1162" s="153" t="s">
        <v>3599</v>
      </c>
      <c r="D1162" s="152">
        <v>1</v>
      </c>
      <c r="E1162" s="154">
        <v>2.68</v>
      </c>
      <c r="F1162" s="154">
        <v>9.9999999999999811E-3</v>
      </c>
      <c r="G1162" s="154">
        <v>9.9999999999999811E-3</v>
      </c>
    </row>
    <row r="1163" spans="1:7" ht="30" x14ac:dyDescent="0.25">
      <c r="A1163" s="141" t="s">
        <v>3811</v>
      </c>
      <c r="B1163" s="151" t="s">
        <v>3812</v>
      </c>
      <c r="C1163" s="153" t="s">
        <v>3814</v>
      </c>
      <c r="D1163" s="152">
        <v>1</v>
      </c>
      <c r="E1163" s="154">
        <v>6.36</v>
      </c>
      <c r="F1163" s="154">
        <v>0.10999999999999988</v>
      </c>
      <c r="G1163" s="154">
        <v>0.10999999999999988</v>
      </c>
    </row>
    <row r="1164" spans="1:7" ht="30" x14ac:dyDescent="0.25">
      <c r="A1164" s="141" t="s">
        <v>3811</v>
      </c>
      <c r="B1164" s="151" t="s">
        <v>3812</v>
      </c>
      <c r="C1164" s="153" t="s">
        <v>3815</v>
      </c>
      <c r="D1164" s="152">
        <v>3</v>
      </c>
      <c r="E1164" s="154">
        <v>16.89</v>
      </c>
      <c r="F1164" s="154">
        <v>1.0000000000000009E-2</v>
      </c>
      <c r="G1164" s="154">
        <v>3.0000000000000027E-2</v>
      </c>
    </row>
    <row r="1165" spans="1:7" ht="30" x14ac:dyDescent="0.25">
      <c r="A1165" s="141" t="s">
        <v>3816</v>
      </c>
      <c r="B1165" s="151" t="s">
        <v>3817</v>
      </c>
      <c r="C1165" s="153" t="s">
        <v>3507</v>
      </c>
      <c r="D1165" s="152">
        <v>205</v>
      </c>
      <c r="E1165" s="154">
        <v>1857.3000000000002</v>
      </c>
      <c r="F1165" s="154">
        <v>3.0000000000000027E-2</v>
      </c>
      <c r="G1165" s="154">
        <v>6.1500000000000057</v>
      </c>
    </row>
    <row r="1166" spans="1:7" ht="60" x14ac:dyDescent="0.25">
      <c r="A1166" s="141" t="s">
        <v>3816</v>
      </c>
      <c r="B1166" s="151" t="s">
        <v>3817</v>
      </c>
      <c r="C1166" s="153" t="s">
        <v>3818</v>
      </c>
      <c r="D1166" s="152">
        <v>56</v>
      </c>
      <c r="E1166" s="154">
        <v>544.32000000000005</v>
      </c>
      <c r="F1166" s="154">
        <v>7.0000000000000062E-2</v>
      </c>
      <c r="G1166" s="154">
        <v>3.9200000000000035</v>
      </c>
    </row>
    <row r="1167" spans="1:7" ht="45" x14ac:dyDescent="0.25">
      <c r="A1167" s="141" t="s">
        <v>3816</v>
      </c>
      <c r="B1167" s="151" t="s">
        <v>3817</v>
      </c>
      <c r="C1167" s="153" t="s">
        <v>3506</v>
      </c>
      <c r="D1167" s="152">
        <v>13</v>
      </c>
      <c r="E1167" s="154">
        <v>117.13</v>
      </c>
      <c r="F1167" s="154">
        <v>2.9999999999999916E-2</v>
      </c>
      <c r="G1167" s="154">
        <v>0.3899999999999989</v>
      </c>
    </row>
    <row r="1168" spans="1:7" ht="60" x14ac:dyDescent="0.25">
      <c r="A1168" s="141" t="s">
        <v>3816</v>
      </c>
      <c r="B1168" s="151" t="s">
        <v>3817</v>
      </c>
      <c r="C1168" s="153" t="s">
        <v>3818</v>
      </c>
      <c r="D1168" s="152">
        <v>612</v>
      </c>
      <c r="E1168" s="154">
        <v>5948.6399999999994</v>
      </c>
      <c r="F1168" s="154">
        <v>7.0000000000000062E-2</v>
      </c>
      <c r="G1168" s="154">
        <v>42.840000000000039</v>
      </c>
    </row>
    <row r="1169" spans="1:7" ht="30" x14ac:dyDescent="0.25">
      <c r="A1169" s="141" t="s">
        <v>3816</v>
      </c>
      <c r="B1169" s="151" t="s">
        <v>3817</v>
      </c>
      <c r="C1169" s="153" t="s">
        <v>3819</v>
      </c>
      <c r="D1169" s="152">
        <v>1</v>
      </c>
      <c r="E1169" s="154">
        <v>89.13</v>
      </c>
      <c r="F1169" s="154">
        <v>0.89000000000000057</v>
      </c>
      <c r="G1169" s="154">
        <v>0.89000000000000057</v>
      </c>
    </row>
    <row r="1170" spans="1:7" ht="90" x14ac:dyDescent="0.25">
      <c r="A1170" s="141" t="s">
        <v>3820</v>
      </c>
      <c r="B1170" s="151" t="s">
        <v>3821</v>
      </c>
      <c r="C1170" s="153" t="s">
        <v>3452</v>
      </c>
      <c r="D1170" s="152">
        <v>356</v>
      </c>
      <c r="E1170" s="154">
        <v>9298.7200000000012</v>
      </c>
      <c r="F1170" s="154">
        <v>3.0000000000000027E-2</v>
      </c>
      <c r="G1170" s="154">
        <v>10.68000000000001</v>
      </c>
    </row>
    <row r="1171" spans="1:7" ht="45" x14ac:dyDescent="0.25">
      <c r="A1171" s="141" t="s">
        <v>3820</v>
      </c>
      <c r="B1171" s="151" t="s">
        <v>3821</v>
      </c>
      <c r="C1171" s="153" t="s">
        <v>3471</v>
      </c>
      <c r="D1171" s="152">
        <v>25</v>
      </c>
      <c r="E1171" s="154">
        <v>66.5</v>
      </c>
      <c r="F1171" s="154">
        <v>1.0000000000000009E-2</v>
      </c>
      <c r="G1171" s="154">
        <v>0.25000000000000022</v>
      </c>
    </row>
    <row r="1172" spans="1:7" ht="30" x14ac:dyDescent="0.25">
      <c r="A1172" s="141" t="s">
        <v>3820</v>
      </c>
      <c r="B1172" s="151" t="s">
        <v>3821</v>
      </c>
      <c r="C1172" s="153" t="s">
        <v>3453</v>
      </c>
      <c r="D1172" s="152">
        <v>22</v>
      </c>
      <c r="E1172" s="154">
        <v>43.78</v>
      </c>
      <c r="F1172" s="154">
        <v>1.0000000000000009E-2</v>
      </c>
      <c r="G1172" s="154">
        <v>0.2200000000000002</v>
      </c>
    </row>
    <row r="1173" spans="1:7" ht="45" x14ac:dyDescent="0.25">
      <c r="A1173" s="141" t="s">
        <v>3820</v>
      </c>
      <c r="B1173" s="151" t="s">
        <v>3821</v>
      </c>
      <c r="C1173" s="153" t="s">
        <v>3454</v>
      </c>
      <c r="D1173" s="152">
        <v>43</v>
      </c>
      <c r="E1173" s="154">
        <v>152.22</v>
      </c>
      <c r="F1173" s="154">
        <v>1.9999999999999962E-2</v>
      </c>
      <c r="G1173" s="154">
        <v>0.85999999999999832</v>
      </c>
    </row>
    <row r="1174" spans="1:7" ht="30" x14ac:dyDescent="0.25">
      <c r="A1174" s="141" t="s">
        <v>3820</v>
      </c>
      <c r="B1174" s="151" t="s">
        <v>3821</v>
      </c>
      <c r="C1174" s="153" t="s">
        <v>3662</v>
      </c>
      <c r="D1174" s="152">
        <v>80</v>
      </c>
      <c r="E1174" s="154">
        <v>696</v>
      </c>
      <c r="F1174" s="154">
        <v>4.9999999999999933E-2</v>
      </c>
      <c r="G1174" s="154">
        <v>3.9999999999999947</v>
      </c>
    </row>
    <row r="1175" spans="1:7" ht="30" x14ac:dyDescent="0.25">
      <c r="A1175" s="141" t="s">
        <v>3820</v>
      </c>
      <c r="B1175" s="151" t="s">
        <v>3821</v>
      </c>
      <c r="C1175" s="153" t="s">
        <v>3111</v>
      </c>
      <c r="D1175" s="152">
        <v>106</v>
      </c>
      <c r="E1175" s="154">
        <v>137.80000000000001</v>
      </c>
      <c r="F1175" s="154">
        <v>2.0000000000000018E-2</v>
      </c>
      <c r="G1175" s="154">
        <v>2.1200000000000019</v>
      </c>
    </row>
    <row r="1176" spans="1:7" ht="30" x14ac:dyDescent="0.25">
      <c r="A1176" s="141" t="s">
        <v>3820</v>
      </c>
      <c r="B1176" s="151" t="s">
        <v>3821</v>
      </c>
      <c r="C1176" s="153" t="s">
        <v>3112</v>
      </c>
      <c r="D1176" s="152">
        <v>187</v>
      </c>
      <c r="E1176" s="154">
        <v>269.28000000000003</v>
      </c>
      <c r="F1176" s="154">
        <v>3.0000000000000027E-2</v>
      </c>
      <c r="G1176" s="154">
        <v>5.6100000000000048</v>
      </c>
    </row>
    <row r="1177" spans="1:7" ht="30" x14ac:dyDescent="0.25">
      <c r="A1177" s="141" t="s">
        <v>3820</v>
      </c>
      <c r="B1177" s="151" t="s">
        <v>3821</v>
      </c>
      <c r="C1177" s="153" t="s">
        <v>3113</v>
      </c>
      <c r="D1177" s="152">
        <v>7</v>
      </c>
      <c r="E1177" s="154">
        <v>11.2</v>
      </c>
      <c r="F1177" s="154">
        <v>2.9999999999999916E-2</v>
      </c>
      <c r="G1177" s="154">
        <v>0.20999999999999941</v>
      </c>
    </row>
    <row r="1178" spans="1:7" ht="90" x14ac:dyDescent="0.25">
      <c r="A1178" s="141" t="s">
        <v>3820</v>
      </c>
      <c r="B1178" s="151" t="s">
        <v>3821</v>
      </c>
      <c r="C1178" s="153" t="s">
        <v>3456</v>
      </c>
      <c r="D1178" s="152">
        <v>29</v>
      </c>
      <c r="E1178" s="154">
        <v>935.25</v>
      </c>
      <c r="F1178" s="154">
        <v>2.0000000000000018E-2</v>
      </c>
      <c r="G1178" s="154">
        <v>0.58000000000000052</v>
      </c>
    </row>
    <row r="1179" spans="1:7" ht="75" x14ac:dyDescent="0.25">
      <c r="A1179" s="141" t="s">
        <v>3820</v>
      </c>
      <c r="B1179" s="151" t="s">
        <v>3821</v>
      </c>
      <c r="C1179" s="153" t="s">
        <v>3457</v>
      </c>
      <c r="D1179" s="152">
        <v>114</v>
      </c>
      <c r="E1179" s="154">
        <v>3085.98</v>
      </c>
      <c r="F1179" s="154">
        <v>3.0000000000000027E-2</v>
      </c>
      <c r="G1179" s="154">
        <v>3.420000000000003</v>
      </c>
    </row>
    <row r="1180" spans="1:7" ht="30" x14ac:dyDescent="0.25">
      <c r="A1180" s="141" t="s">
        <v>3822</v>
      </c>
      <c r="B1180" s="151" t="s">
        <v>3823</v>
      </c>
      <c r="C1180" s="153" t="s">
        <v>3543</v>
      </c>
      <c r="D1180" s="152">
        <v>24</v>
      </c>
      <c r="E1180" s="154">
        <v>124.8</v>
      </c>
      <c r="F1180" s="154">
        <v>2.9999999999999916E-2</v>
      </c>
      <c r="G1180" s="154">
        <v>0.71999999999999797</v>
      </c>
    </row>
    <row r="1181" spans="1:7" ht="30" x14ac:dyDescent="0.25">
      <c r="A1181" s="141" t="s">
        <v>3822</v>
      </c>
      <c r="B1181" s="151" t="s">
        <v>3823</v>
      </c>
      <c r="C1181" s="153" t="s">
        <v>3541</v>
      </c>
      <c r="D1181" s="152">
        <v>190</v>
      </c>
      <c r="E1181" s="154">
        <v>1637.8</v>
      </c>
      <c r="F1181" s="154">
        <v>4.9999999999999822E-2</v>
      </c>
      <c r="G1181" s="154">
        <v>9.4999999999999662</v>
      </c>
    </row>
    <row r="1182" spans="1:7" ht="45" x14ac:dyDescent="0.25">
      <c r="A1182" s="141" t="s">
        <v>3822</v>
      </c>
      <c r="B1182" s="151" t="s">
        <v>3823</v>
      </c>
      <c r="C1182" s="153" t="s">
        <v>3542</v>
      </c>
      <c r="D1182" s="152">
        <v>112</v>
      </c>
      <c r="E1182" s="154">
        <v>1165.92</v>
      </c>
      <c r="F1182" s="154">
        <v>2.0000000000000018E-2</v>
      </c>
      <c r="G1182" s="154">
        <v>2.240000000000002</v>
      </c>
    </row>
    <row r="1183" spans="1:7" ht="30" x14ac:dyDescent="0.25">
      <c r="A1183" s="141" t="s">
        <v>3822</v>
      </c>
      <c r="B1183" s="151" t="s">
        <v>3823</v>
      </c>
      <c r="C1183" s="153" t="s">
        <v>3584</v>
      </c>
      <c r="D1183" s="152">
        <v>153</v>
      </c>
      <c r="E1183" s="154">
        <v>1592.73</v>
      </c>
      <c r="F1183" s="154">
        <v>2.0000000000000018E-2</v>
      </c>
      <c r="G1183" s="154">
        <v>3.0600000000000027</v>
      </c>
    </row>
    <row r="1184" spans="1:7" ht="30" x14ac:dyDescent="0.25">
      <c r="A1184" s="141" t="s">
        <v>3822</v>
      </c>
      <c r="B1184" s="151" t="s">
        <v>3823</v>
      </c>
      <c r="C1184" s="153" t="s">
        <v>3585</v>
      </c>
      <c r="D1184" s="152">
        <v>705</v>
      </c>
      <c r="E1184" s="154">
        <v>7339.0500000000011</v>
      </c>
      <c r="F1184" s="154">
        <v>2.0000000000000018E-2</v>
      </c>
      <c r="G1184" s="154">
        <v>14.100000000000012</v>
      </c>
    </row>
    <row r="1185" spans="1:7" ht="45" x14ac:dyDescent="0.25">
      <c r="A1185" s="141" t="s">
        <v>3822</v>
      </c>
      <c r="B1185" s="151" t="s">
        <v>3823</v>
      </c>
      <c r="C1185" s="153" t="s">
        <v>3454</v>
      </c>
      <c r="D1185" s="152">
        <v>8</v>
      </c>
      <c r="E1185" s="154">
        <v>28.32</v>
      </c>
      <c r="F1185" s="154">
        <v>1.9999999999999962E-2</v>
      </c>
      <c r="G1185" s="154">
        <v>0.1599999999999997</v>
      </c>
    </row>
    <row r="1186" spans="1:7" ht="45" x14ac:dyDescent="0.25">
      <c r="A1186" s="141" t="s">
        <v>3822</v>
      </c>
      <c r="B1186" s="151" t="s">
        <v>3823</v>
      </c>
      <c r="C1186" s="153" t="s">
        <v>3501</v>
      </c>
      <c r="D1186" s="152">
        <v>20</v>
      </c>
      <c r="E1186" s="154">
        <v>175.6</v>
      </c>
      <c r="F1186" s="154">
        <v>3.9999999999999925E-2</v>
      </c>
      <c r="G1186" s="154">
        <v>0.79999999999999849</v>
      </c>
    </row>
    <row r="1187" spans="1:7" ht="45" x14ac:dyDescent="0.25">
      <c r="A1187" s="141" t="s">
        <v>3822</v>
      </c>
      <c r="B1187" s="151" t="s">
        <v>3823</v>
      </c>
      <c r="C1187" s="153" t="s">
        <v>3471</v>
      </c>
      <c r="D1187" s="152">
        <v>144</v>
      </c>
      <c r="E1187" s="154">
        <v>383.04</v>
      </c>
      <c r="F1187" s="154">
        <v>1.0000000000000009E-2</v>
      </c>
      <c r="G1187" s="154">
        <v>1.4400000000000013</v>
      </c>
    </row>
    <row r="1188" spans="1:7" ht="90" x14ac:dyDescent="0.25">
      <c r="A1188" s="141" t="s">
        <v>3822</v>
      </c>
      <c r="B1188" s="151" t="s">
        <v>3823</v>
      </c>
      <c r="C1188" s="153" t="s">
        <v>3452</v>
      </c>
      <c r="D1188" s="152">
        <v>505</v>
      </c>
      <c r="E1188" s="154">
        <v>13190.599999999999</v>
      </c>
      <c r="F1188" s="154">
        <v>3.0000000000000027E-2</v>
      </c>
      <c r="G1188" s="154">
        <v>15.150000000000013</v>
      </c>
    </row>
    <row r="1189" spans="1:7" ht="45" x14ac:dyDescent="0.25">
      <c r="A1189" s="141" t="s">
        <v>3822</v>
      </c>
      <c r="B1189" s="151" t="s">
        <v>3823</v>
      </c>
      <c r="C1189" s="153" t="s">
        <v>3471</v>
      </c>
      <c r="D1189" s="152">
        <v>13</v>
      </c>
      <c r="E1189" s="154">
        <v>34.58</v>
      </c>
      <c r="F1189" s="154">
        <v>1.0000000000000009E-2</v>
      </c>
      <c r="G1189" s="154">
        <v>0.13000000000000012</v>
      </c>
    </row>
    <row r="1190" spans="1:7" ht="30" x14ac:dyDescent="0.25">
      <c r="A1190" s="141" t="s">
        <v>3822</v>
      </c>
      <c r="B1190" s="151" t="s">
        <v>3823</v>
      </c>
      <c r="C1190" s="153" t="s">
        <v>3453</v>
      </c>
      <c r="D1190" s="152">
        <v>29</v>
      </c>
      <c r="E1190" s="154">
        <v>57.71</v>
      </c>
      <c r="F1190" s="154">
        <v>1.0000000000000009E-2</v>
      </c>
      <c r="G1190" s="154">
        <v>0.29000000000000026</v>
      </c>
    </row>
    <row r="1191" spans="1:7" ht="45" x14ac:dyDescent="0.25">
      <c r="A1191" s="141" t="s">
        <v>3822</v>
      </c>
      <c r="B1191" s="151" t="s">
        <v>3823</v>
      </c>
      <c r="C1191" s="153" t="s">
        <v>3454</v>
      </c>
      <c r="D1191" s="152">
        <v>51</v>
      </c>
      <c r="E1191" s="154">
        <v>180.54</v>
      </c>
      <c r="F1191" s="154">
        <v>1.9999999999999962E-2</v>
      </c>
      <c r="G1191" s="154">
        <v>1.019999999999998</v>
      </c>
    </row>
    <row r="1192" spans="1:7" ht="30" x14ac:dyDescent="0.25">
      <c r="A1192" s="141" t="s">
        <v>3822</v>
      </c>
      <c r="B1192" s="151" t="s">
        <v>3823</v>
      </c>
      <c r="C1192" s="153" t="s">
        <v>3548</v>
      </c>
      <c r="D1192" s="152">
        <v>219</v>
      </c>
      <c r="E1192" s="154">
        <v>9651.33</v>
      </c>
      <c r="F1192" s="154">
        <v>4.0000000000000036E-2</v>
      </c>
      <c r="G1192" s="154">
        <v>8.7600000000000087</v>
      </c>
    </row>
    <row r="1193" spans="1:7" ht="30" x14ac:dyDescent="0.25">
      <c r="A1193" s="141" t="s">
        <v>3822</v>
      </c>
      <c r="B1193" s="151" t="s">
        <v>3823</v>
      </c>
      <c r="C1193" s="153" t="s">
        <v>3455</v>
      </c>
      <c r="D1193" s="152">
        <v>307</v>
      </c>
      <c r="E1193" s="154">
        <v>3969.51</v>
      </c>
      <c r="F1193" s="154">
        <v>3.0000000000000027E-2</v>
      </c>
      <c r="G1193" s="154">
        <v>9.210000000000008</v>
      </c>
    </row>
    <row r="1194" spans="1:7" ht="90" x14ac:dyDescent="0.25">
      <c r="A1194" s="141" t="s">
        <v>3822</v>
      </c>
      <c r="B1194" s="151" t="s">
        <v>3823</v>
      </c>
      <c r="C1194" s="153" t="s">
        <v>3456</v>
      </c>
      <c r="D1194" s="152">
        <v>263</v>
      </c>
      <c r="E1194" s="154">
        <v>8481.75</v>
      </c>
      <c r="F1194" s="154">
        <v>2.0000000000000018E-2</v>
      </c>
      <c r="G1194" s="154">
        <v>5.2600000000000051</v>
      </c>
    </row>
    <row r="1195" spans="1:7" ht="75" x14ac:dyDescent="0.25">
      <c r="A1195" s="141" t="s">
        <v>3822</v>
      </c>
      <c r="B1195" s="151" t="s">
        <v>3823</v>
      </c>
      <c r="C1195" s="153" t="s">
        <v>3457</v>
      </c>
      <c r="D1195" s="152">
        <v>642</v>
      </c>
      <c r="E1195" s="154">
        <v>17378.939999999999</v>
      </c>
      <c r="F1195" s="154">
        <v>3.0000000000000027E-2</v>
      </c>
      <c r="G1195" s="154">
        <v>19.260000000000016</v>
      </c>
    </row>
    <row r="1196" spans="1:7" ht="30" x14ac:dyDescent="0.25">
      <c r="A1196" s="141" t="s">
        <v>3822</v>
      </c>
      <c r="B1196" s="151" t="s">
        <v>3823</v>
      </c>
      <c r="C1196" s="153" t="s">
        <v>3585</v>
      </c>
      <c r="D1196" s="152">
        <v>39</v>
      </c>
      <c r="E1196" s="154">
        <v>405.99</v>
      </c>
      <c r="F1196" s="154">
        <v>2.0000000000000018E-2</v>
      </c>
      <c r="G1196" s="154">
        <v>0.78000000000000069</v>
      </c>
    </row>
    <row r="1197" spans="1:7" ht="45" x14ac:dyDescent="0.25">
      <c r="A1197" s="141" t="s">
        <v>3822</v>
      </c>
      <c r="B1197" s="151" t="s">
        <v>3823</v>
      </c>
      <c r="C1197" s="153" t="s">
        <v>3471</v>
      </c>
      <c r="D1197" s="152">
        <v>184</v>
      </c>
      <c r="E1197" s="154">
        <v>489.44000000000005</v>
      </c>
      <c r="F1197" s="154">
        <v>1.0000000000000009E-2</v>
      </c>
      <c r="G1197" s="154">
        <v>1.8400000000000016</v>
      </c>
    </row>
    <row r="1198" spans="1:7" ht="30" x14ac:dyDescent="0.25">
      <c r="A1198" s="141" t="s">
        <v>3822</v>
      </c>
      <c r="B1198" s="151" t="s">
        <v>3823</v>
      </c>
      <c r="C1198" s="153" t="s">
        <v>3453</v>
      </c>
      <c r="D1198" s="152">
        <v>158</v>
      </c>
      <c r="E1198" s="154">
        <v>314.42</v>
      </c>
      <c r="F1198" s="154">
        <v>1.0000000000000009E-2</v>
      </c>
      <c r="G1198" s="154">
        <v>1.5800000000000014</v>
      </c>
    </row>
    <row r="1199" spans="1:7" ht="45" x14ac:dyDescent="0.25">
      <c r="A1199" s="141" t="s">
        <v>3822</v>
      </c>
      <c r="B1199" s="151" t="s">
        <v>3823</v>
      </c>
      <c r="C1199" s="153" t="s">
        <v>3454</v>
      </c>
      <c r="D1199" s="152">
        <v>10</v>
      </c>
      <c r="E1199" s="154">
        <v>35.4</v>
      </c>
      <c r="F1199" s="154">
        <v>1.9999999999999962E-2</v>
      </c>
      <c r="G1199" s="154">
        <v>0.19999999999999962</v>
      </c>
    </row>
    <row r="1200" spans="1:7" ht="30" x14ac:dyDescent="0.25">
      <c r="A1200" s="141" t="s">
        <v>3822</v>
      </c>
      <c r="B1200" s="151" t="s">
        <v>3823</v>
      </c>
      <c r="C1200" s="153" t="s">
        <v>3585</v>
      </c>
      <c r="D1200" s="152">
        <v>2</v>
      </c>
      <c r="E1200" s="154">
        <v>20.82</v>
      </c>
      <c r="F1200" s="154">
        <v>2.0000000000000018E-2</v>
      </c>
      <c r="G1200" s="154">
        <v>4.0000000000000036E-2</v>
      </c>
    </row>
    <row r="1201" spans="1:7" ht="30" x14ac:dyDescent="0.25">
      <c r="A1201" s="141" t="s">
        <v>3824</v>
      </c>
      <c r="B1201" s="151" t="s">
        <v>3825</v>
      </c>
      <c r="C1201" s="153" t="s">
        <v>3460</v>
      </c>
      <c r="D1201" s="152">
        <v>198</v>
      </c>
      <c r="E1201" s="154">
        <v>3193.7400000000002</v>
      </c>
      <c r="F1201" s="154">
        <v>2.0000000000000018E-2</v>
      </c>
      <c r="G1201" s="154">
        <v>3.9600000000000035</v>
      </c>
    </row>
    <row r="1202" spans="1:7" ht="30" x14ac:dyDescent="0.25">
      <c r="A1202" s="141" t="s">
        <v>3824</v>
      </c>
      <c r="B1202" s="151" t="s">
        <v>3825</v>
      </c>
      <c r="C1202" s="153" t="s">
        <v>3637</v>
      </c>
      <c r="D1202" s="152">
        <v>402</v>
      </c>
      <c r="E1202" s="154">
        <v>743.7</v>
      </c>
      <c r="F1202" s="154">
        <v>1.0000000000000009E-2</v>
      </c>
      <c r="G1202" s="154">
        <v>4.0200000000000031</v>
      </c>
    </row>
    <row r="1203" spans="1:7" ht="30" x14ac:dyDescent="0.25">
      <c r="A1203" s="141" t="s">
        <v>3824</v>
      </c>
      <c r="B1203" s="151" t="s">
        <v>3825</v>
      </c>
      <c r="C1203" s="153" t="s">
        <v>3731</v>
      </c>
      <c r="D1203" s="152">
        <v>2</v>
      </c>
      <c r="E1203" s="154">
        <v>2.7800000000000002</v>
      </c>
      <c r="F1203" s="154">
        <v>9.9999999999999811E-3</v>
      </c>
      <c r="G1203" s="154">
        <v>1.9999999999999962E-2</v>
      </c>
    </row>
    <row r="1204" spans="1:7" ht="30" x14ac:dyDescent="0.25">
      <c r="A1204" s="141" t="s">
        <v>3824</v>
      </c>
      <c r="B1204" s="151" t="s">
        <v>3825</v>
      </c>
      <c r="C1204" s="153" t="s">
        <v>3595</v>
      </c>
      <c r="D1204" s="152">
        <v>4</v>
      </c>
      <c r="E1204" s="154">
        <v>12.44</v>
      </c>
      <c r="F1204" s="154">
        <v>9.999999999999995E-3</v>
      </c>
      <c r="G1204" s="154">
        <v>3.999999999999998E-2</v>
      </c>
    </row>
    <row r="1205" spans="1:7" ht="30" x14ac:dyDescent="0.25">
      <c r="A1205" s="141" t="s">
        <v>3824</v>
      </c>
      <c r="B1205" s="151" t="s">
        <v>3825</v>
      </c>
      <c r="C1205" s="153" t="s">
        <v>3461</v>
      </c>
      <c r="D1205" s="152">
        <v>11</v>
      </c>
      <c r="E1205" s="154">
        <v>52.800000000000004</v>
      </c>
      <c r="F1205" s="154">
        <v>9.999999999999995E-3</v>
      </c>
      <c r="G1205" s="154">
        <v>0.10999999999999995</v>
      </c>
    </row>
    <row r="1206" spans="1:7" ht="30" x14ac:dyDescent="0.25">
      <c r="A1206" s="141" t="s">
        <v>3824</v>
      </c>
      <c r="B1206" s="151" t="s">
        <v>3825</v>
      </c>
      <c r="C1206" s="153" t="s">
        <v>3813</v>
      </c>
      <c r="D1206" s="152">
        <v>6</v>
      </c>
      <c r="E1206" s="154">
        <v>9.9600000000000009</v>
      </c>
      <c r="F1206" s="154">
        <v>9.999999999999995E-3</v>
      </c>
      <c r="G1206" s="154">
        <v>5.999999999999997E-2</v>
      </c>
    </row>
    <row r="1207" spans="1:7" ht="30" x14ac:dyDescent="0.25">
      <c r="A1207" s="141" t="s">
        <v>3824</v>
      </c>
      <c r="B1207" s="151" t="s">
        <v>3825</v>
      </c>
      <c r="C1207" s="153" t="s">
        <v>3462</v>
      </c>
      <c r="D1207" s="152">
        <v>28</v>
      </c>
      <c r="E1207" s="154">
        <v>73.36</v>
      </c>
      <c r="F1207" s="154">
        <v>9.999999999999995E-3</v>
      </c>
      <c r="G1207" s="154">
        <v>0.27999999999999986</v>
      </c>
    </row>
    <row r="1208" spans="1:7" ht="30" x14ac:dyDescent="0.25">
      <c r="A1208" s="141" t="s">
        <v>3824</v>
      </c>
      <c r="B1208" s="151" t="s">
        <v>3825</v>
      </c>
      <c r="C1208" s="153" t="s">
        <v>3463</v>
      </c>
      <c r="D1208" s="152">
        <v>13</v>
      </c>
      <c r="E1208" s="154">
        <v>34.06</v>
      </c>
      <c r="F1208" s="154">
        <v>9.999999999999995E-3</v>
      </c>
      <c r="G1208" s="154">
        <v>0.12999999999999995</v>
      </c>
    </row>
    <row r="1209" spans="1:7" ht="30" x14ac:dyDescent="0.25">
      <c r="A1209" s="141" t="s">
        <v>3824</v>
      </c>
      <c r="B1209" s="151" t="s">
        <v>3825</v>
      </c>
      <c r="C1209" s="153" t="s">
        <v>3443</v>
      </c>
      <c r="D1209" s="152">
        <v>1163</v>
      </c>
      <c r="E1209" s="154">
        <v>5687.0700000000006</v>
      </c>
      <c r="F1209" s="154">
        <v>9.9999999999999811E-3</v>
      </c>
      <c r="G1209" s="154">
        <v>11.629999999999978</v>
      </c>
    </row>
    <row r="1210" spans="1:7" ht="30" x14ac:dyDescent="0.25">
      <c r="A1210" s="141" t="s">
        <v>3824</v>
      </c>
      <c r="B1210" s="151" t="s">
        <v>3825</v>
      </c>
      <c r="C1210" s="153" t="s">
        <v>3464</v>
      </c>
      <c r="D1210" s="152">
        <v>2</v>
      </c>
      <c r="E1210" s="154">
        <v>9.8800000000000008</v>
      </c>
      <c r="F1210" s="154">
        <v>1.0000000000000009E-2</v>
      </c>
      <c r="G1210" s="154">
        <v>2.0000000000000018E-2</v>
      </c>
    </row>
    <row r="1211" spans="1:7" ht="30" x14ac:dyDescent="0.25">
      <c r="A1211" s="141" t="s">
        <v>3824</v>
      </c>
      <c r="B1211" s="151" t="s">
        <v>3825</v>
      </c>
      <c r="C1211" s="153" t="s">
        <v>3596</v>
      </c>
      <c r="D1211" s="152">
        <v>140</v>
      </c>
      <c r="E1211" s="154">
        <v>1331.4</v>
      </c>
      <c r="F1211" s="154">
        <v>2.0000000000000018E-2</v>
      </c>
      <c r="G1211" s="154">
        <v>2.8000000000000025</v>
      </c>
    </row>
    <row r="1212" spans="1:7" ht="30" x14ac:dyDescent="0.25">
      <c r="A1212" s="141" t="s">
        <v>3824</v>
      </c>
      <c r="B1212" s="151" t="s">
        <v>3825</v>
      </c>
      <c r="C1212" s="153" t="s">
        <v>3502</v>
      </c>
      <c r="D1212" s="152">
        <v>41</v>
      </c>
      <c r="E1212" s="154">
        <v>209.92</v>
      </c>
      <c r="F1212" s="154">
        <v>1.0000000000000009E-2</v>
      </c>
      <c r="G1212" s="154">
        <v>0.41000000000000036</v>
      </c>
    </row>
    <row r="1213" spans="1:7" ht="30" x14ac:dyDescent="0.25">
      <c r="A1213" s="141" t="s">
        <v>3824</v>
      </c>
      <c r="B1213" s="151" t="s">
        <v>3825</v>
      </c>
      <c r="C1213" s="153" t="s">
        <v>3444</v>
      </c>
      <c r="D1213" s="152">
        <v>741</v>
      </c>
      <c r="E1213" s="154">
        <v>2875.08</v>
      </c>
      <c r="F1213" s="154">
        <v>3.0000000000000027E-2</v>
      </c>
      <c r="G1213" s="154">
        <v>22.230000000000018</v>
      </c>
    </row>
    <row r="1214" spans="1:7" ht="30" x14ac:dyDescent="0.25">
      <c r="A1214" s="141" t="s">
        <v>3824</v>
      </c>
      <c r="B1214" s="151" t="s">
        <v>3825</v>
      </c>
      <c r="C1214" s="153" t="s">
        <v>3503</v>
      </c>
      <c r="D1214" s="152">
        <v>12</v>
      </c>
      <c r="E1214" s="154">
        <v>51.6</v>
      </c>
      <c r="F1214" s="154">
        <v>5.0000000000000044E-2</v>
      </c>
      <c r="G1214" s="154">
        <v>0.60000000000000053</v>
      </c>
    </row>
    <row r="1215" spans="1:7" ht="45" x14ac:dyDescent="0.25">
      <c r="A1215" s="141" t="s">
        <v>3824</v>
      </c>
      <c r="B1215" s="151" t="s">
        <v>3825</v>
      </c>
      <c r="C1215" s="153" t="s">
        <v>3445</v>
      </c>
      <c r="D1215" s="152">
        <v>4</v>
      </c>
      <c r="E1215" s="154">
        <v>25.8</v>
      </c>
      <c r="F1215" s="154">
        <v>2.9999999999999916E-2</v>
      </c>
      <c r="G1215" s="154">
        <v>0.11999999999999966</v>
      </c>
    </row>
    <row r="1216" spans="1:7" ht="30" x14ac:dyDescent="0.25">
      <c r="A1216" s="141" t="s">
        <v>3824</v>
      </c>
      <c r="B1216" s="151" t="s">
        <v>3825</v>
      </c>
      <c r="C1216" s="153" t="s">
        <v>3504</v>
      </c>
      <c r="D1216" s="152">
        <v>1164</v>
      </c>
      <c r="E1216" s="154">
        <v>6076.08</v>
      </c>
      <c r="F1216" s="154">
        <v>1.0000000000000009E-2</v>
      </c>
      <c r="G1216" s="154">
        <v>11.640000000000011</v>
      </c>
    </row>
    <row r="1217" spans="1:7" ht="30" x14ac:dyDescent="0.25">
      <c r="A1217" s="141" t="s">
        <v>3824</v>
      </c>
      <c r="B1217" s="151" t="s">
        <v>3825</v>
      </c>
      <c r="C1217" s="153" t="s">
        <v>3597</v>
      </c>
      <c r="D1217" s="152">
        <v>200</v>
      </c>
      <c r="E1217" s="154">
        <v>2222</v>
      </c>
      <c r="F1217" s="154">
        <v>8.9999999999999858E-2</v>
      </c>
      <c r="G1217" s="154">
        <v>17.999999999999972</v>
      </c>
    </row>
    <row r="1218" spans="1:7" ht="30" x14ac:dyDescent="0.25">
      <c r="A1218" s="141" t="s">
        <v>3824</v>
      </c>
      <c r="B1218" s="151" t="s">
        <v>3825</v>
      </c>
      <c r="C1218" s="153" t="s">
        <v>3446</v>
      </c>
      <c r="D1218" s="152">
        <v>678</v>
      </c>
      <c r="E1218" s="154">
        <v>1342.44</v>
      </c>
      <c r="F1218" s="154">
        <v>9.999999999999995E-3</v>
      </c>
      <c r="G1218" s="154">
        <v>6.7799999999999967</v>
      </c>
    </row>
    <row r="1219" spans="1:7" ht="60" x14ac:dyDescent="0.25">
      <c r="A1219" s="141" t="s">
        <v>3824</v>
      </c>
      <c r="B1219" s="151" t="s">
        <v>3825</v>
      </c>
      <c r="C1219" s="153" t="s">
        <v>3598</v>
      </c>
      <c r="D1219" s="152">
        <v>14</v>
      </c>
      <c r="E1219" s="154">
        <v>84</v>
      </c>
      <c r="F1219" s="154">
        <v>0.10000000000000009</v>
      </c>
      <c r="G1219" s="154">
        <v>1.4000000000000012</v>
      </c>
    </row>
    <row r="1220" spans="1:7" ht="45" x14ac:dyDescent="0.25">
      <c r="A1220" s="141" t="s">
        <v>3824</v>
      </c>
      <c r="B1220" s="151" t="s">
        <v>3825</v>
      </c>
      <c r="C1220" s="153" t="s">
        <v>3599</v>
      </c>
      <c r="D1220" s="152">
        <v>1</v>
      </c>
      <c r="E1220" s="154">
        <v>2.68</v>
      </c>
      <c r="F1220" s="154">
        <v>9.9999999999999811E-3</v>
      </c>
      <c r="G1220" s="154">
        <v>9.9999999999999811E-3</v>
      </c>
    </row>
    <row r="1221" spans="1:7" ht="30" x14ac:dyDescent="0.25">
      <c r="A1221" s="141" t="s">
        <v>3824</v>
      </c>
      <c r="B1221" s="151" t="s">
        <v>3825</v>
      </c>
      <c r="C1221" s="153" t="s">
        <v>3505</v>
      </c>
      <c r="D1221" s="152">
        <v>2</v>
      </c>
      <c r="E1221" s="154">
        <v>49.02</v>
      </c>
      <c r="F1221" s="154">
        <v>0.37999999999999989</v>
      </c>
      <c r="G1221" s="154">
        <v>0.75999999999999979</v>
      </c>
    </row>
    <row r="1222" spans="1:7" ht="30" x14ac:dyDescent="0.25">
      <c r="A1222" s="141" t="s">
        <v>3826</v>
      </c>
      <c r="B1222" s="151" t="s">
        <v>3827</v>
      </c>
      <c r="C1222" s="153" t="s">
        <v>3543</v>
      </c>
      <c r="D1222" s="152">
        <v>48</v>
      </c>
      <c r="E1222" s="154">
        <v>249.60000000000002</v>
      </c>
      <c r="F1222" s="154">
        <v>2.9999999999999916E-2</v>
      </c>
      <c r="G1222" s="154">
        <v>1.4399999999999959</v>
      </c>
    </row>
    <row r="1223" spans="1:7" ht="30" x14ac:dyDescent="0.25">
      <c r="A1223" s="141" t="s">
        <v>3826</v>
      </c>
      <c r="B1223" s="151" t="s">
        <v>3827</v>
      </c>
      <c r="C1223" s="153" t="s">
        <v>3541</v>
      </c>
      <c r="D1223" s="152">
        <v>48</v>
      </c>
      <c r="E1223" s="154">
        <v>413.76</v>
      </c>
      <c r="F1223" s="154">
        <v>4.9999999999999822E-2</v>
      </c>
      <c r="G1223" s="154">
        <v>2.3999999999999915</v>
      </c>
    </row>
    <row r="1224" spans="1:7" ht="45" x14ac:dyDescent="0.25">
      <c r="A1224" s="141" t="s">
        <v>3826</v>
      </c>
      <c r="B1224" s="151" t="s">
        <v>3827</v>
      </c>
      <c r="C1224" s="153" t="s">
        <v>3542</v>
      </c>
      <c r="D1224" s="152">
        <v>23</v>
      </c>
      <c r="E1224" s="154">
        <v>239.43</v>
      </c>
      <c r="F1224" s="154">
        <v>2.0000000000000018E-2</v>
      </c>
      <c r="G1224" s="154">
        <v>0.46000000000000041</v>
      </c>
    </row>
    <row r="1225" spans="1:7" ht="30" x14ac:dyDescent="0.25">
      <c r="A1225" s="141" t="s">
        <v>3826</v>
      </c>
      <c r="B1225" s="151" t="s">
        <v>3827</v>
      </c>
      <c r="C1225" s="153" t="s">
        <v>3545</v>
      </c>
      <c r="D1225" s="152">
        <v>233</v>
      </c>
      <c r="E1225" s="154">
        <v>5883.25</v>
      </c>
      <c r="F1225" s="154">
        <v>4.9999999999999933E-2</v>
      </c>
      <c r="G1225" s="154">
        <v>11.649999999999984</v>
      </c>
    </row>
    <row r="1226" spans="1:7" ht="30" x14ac:dyDescent="0.25">
      <c r="A1226" s="141" t="s">
        <v>3826</v>
      </c>
      <c r="B1226" s="151" t="s">
        <v>3827</v>
      </c>
      <c r="C1226" s="153" t="s">
        <v>3828</v>
      </c>
      <c r="D1226" s="152">
        <v>1</v>
      </c>
      <c r="E1226" s="154">
        <v>18.14</v>
      </c>
      <c r="F1226" s="154">
        <v>1.0000000000000009E-2</v>
      </c>
      <c r="G1226" s="154">
        <v>1.0000000000000009E-2</v>
      </c>
    </row>
    <row r="1227" spans="1:7" ht="30" x14ac:dyDescent="0.25">
      <c r="A1227" s="141" t="s">
        <v>3826</v>
      </c>
      <c r="B1227" s="151" t="s">
        <v>3827</v>
      </c>
      <c r="C1227" s="153" t="s">
        <v>3829</v>
      </c>
      <c r="D1227" s="152">
        <v>13</v>
      </c>
      <c r="E1227" s="154">
        <v>235.95000000000002</v>
      </c>
      <c r="F1227" s="154">
        <v>1.0000000000000009E-2</v>
      </c>
      <c r="G1227" s="154">
        <v>0.13000000000000012</v>
      </c>
    </row>
    <row r="1228" spans="1:7" ht="30" x14ac:dyDescent="0.25">
      <c r="A1228" s="141" t="s">
        <v>3826</v>
      </c>
      <c r="B1228" s="151" t="s">
        <v>3827</v>
      </c>
      <c r="C1228" s="153" t="s">
        <v>3641</v>
      </c>
      <c r="D1228" s="152">
        <v>19</v>
      </c>
      <c r="E1228" s="154">
        <v>460.37</v>
      </c>
      <c r="F1228" s="154">
        <v>4.9999999999999933E-2</v>
      </c>
      <c r="G1228" s="154">
        <v>0.94999999999999873</v>
      </c>
    </row>
    <row r="1229" spans="1:7" ht="30" x14ac:dyDescent="0.25">
      <c r="A1229" s="141" t="s">
        <v>3826</v>
      </c>
      <c r="B1229" s="151" t="s">
        <v>3827</v>
      </c>
      <c r="C1229" s="153" t="s">
        <v>3546</v>
      </c>
      <c r="D1229" s="152">
        <v>232</v>
      </c>
      <c r="E1229" s="154">
        <v>8050.4</v>
      </c>
      <c r="F1229" s="154">
        <v>1.9999999999999962E-2</v>
      </c>
      <c r="G1229" s="154">
        <v>4.6399999999999917</v>
      </c>
    </row>
    <row r="1230" spans="1:7" ht="30" x14ac:dyDescent="0.25">
      <c r="A1230" s="141" t="s">
        <v>3826</v>
      </c>
      <c r="B1230" s="151" t="s">
        <v>3827</v>
      </c>
      <c r="C1230" s="153" t="s">
        <v>3711</v>
      </c>
      <c r="D1230" s="152">
        <v>4</v>
      </c>
      <c r="E1230" s="154">
        <v>77.84</v>
      </c>
      <c r="F1230" s="154">
        <v>3.0000000000000027E-2</v>
      </c>
      <c r="G1230" s="154">
        <v>0.12000000000000011</v>
      </c>
    </row>
    <row r="1231" spans="1:7" ht="30" x14ac:dyDescent="0.25">
      <c r="A1231" s="141" t="s">
        <v>3826</v>
      </c>
      <c r="B1231" s="151" t="s">
        <v>3827</v>
      </c>
      <c r="C1231" s="153" t="s">
        <v>3642</v>
      </c>
      <c r="D1231" s="152">
        <v>13</v>
      </c>
      <c r="E1231" s="154">
        <v>357.76</v>
      </c>
      <c r="F1231" s="154">
        <v>3.0000000000000027E-2</v>
      </c>
      <c r="G1231" s="154">
        <v>0.39000000000000035</v>
      </c>
    </row>
    <row r="1232" spans="1:7" ht="45" x14ac:dyDescent="0.25">
      <c r="A1232" s="141" t="s">
        <v>3826</v>
      </c>
      <c r="B1232" s="151" t="s">
        <v>3827</v>
      </c>
      <c r="C1232" s="153" t="s">
        <v>3501</v>
      </c>
      <c r="D1232" s="152">
        <v>16</v>
      </c>
      <c r="E1232" s="154">
        <v>140.47999999999999</v>
      </c>
      <c r="F1232" s="154">
        <v>3.9999999999999925E-2</v>
      </c>
      <c r="G1232" s="154">
        <v>0.63999999999999879</v>
      </c>
    </row>
    <row r="1233" spans="1:7" ht="45" x14ac:dyDescent="0.25">
      <c r="A1233" s="141" t="s">
        <v>3826</v>
      </c>
      <c r="B1233" s="151" t="s">
        <v>3827</v>
      </c>
      <c r="C1233" s="153" t="s">
        <v>3471</v>
      </c>
      <c r="D1233" s="152">
        <v>16</v>
      </c>
      <c r="E1233" s="154">
        <v>42.56</v>
      </c>
      <c r="F1233" s="154">
        <v>1.0000000000000009E-2</v>
      </c>
      <c r="G1233" s="154">
        <v>0.16000000000000014</v>
      </c>
    </row>
    <row r="1234" spans="1:7" ht="30" x14ac:dyDescent="0.25">
      <c r="A1234" s="141" t="s">
        <v>3826</v>
      </c>
      <c r="B1234" s="151" t="s">
        <v>3827</v>
      </c>
      <c r="C1234" s="153" t="s">
        <v>3507</v>
      </c>
      <c r="D1234" s="152">
        <v>87</v>
      </c>
      <c r="E1234" s="154">
        <v>788.22</v>
      </c>
      <c r="F1234" s="154">
        <v>3.0000000000000027E-2</v>
      </c>
      <c r="G1234" s="154">
        <v>2.6100000000000021</v>
      </c>
    </row>
    <row r="1235" spans="1:7" ht="60" x14ac:dyDescent="0.25">
      <c r="A1235" s="141" t="s">
        <v>3826</v>
      </c>
      <c r="B1235" s="151" t="s">
        <v>3827</v>
      </c>
      <c r="C1235" s="153" t="s">
        <v>3509</v>
      </c>
      <c r="D1235" s="152">
        <v>50</v>
      </c>
      <c r="E1235" s="154">
        <v>896.5</v>
      </c>
      <c r="F1235" s="154">
        <v>0.11999999999999966</v>
      </c>
      <c r="G1235" s="154">
        <v>5.9999999999999831</v>
      </c>
    </row>
    <row r="1236" spans="1:7" ht="60" x14ac:dyDescent="0.25">
      <c r="A1236" s="141" t="s">
        <v>3826</v>
      </c>
      <c r="B1236" s="151" t="s">
        <v>3827</v>
      </c>
      <c r="C1236" s="153" t="s">
        <v>3408</v>
      </c>
      <c r="D1236" s="152">
        <v>3</v>
      </c>
      <c r="E1236" s="154">
        <v>1.44</v>
      </c>
      <c r="F1236" s="154">
        <v>9.999999999999995E-3</v>
      </c>
      <c r="G1236" s="154">
        <v>2.9999999999999985E-2</v>
      </c>
    </row>
    <row r="1237" spans="1:7" ht="60" x14ac:dyDescent="0.25">
      <c r="A1237" s="141" t="s">
        <v>3826</v>
      </c>
      <c r="B1237" s="151" t="s">
        <v>3827</v>
      </c>
      <c r="C1237" s="153" t="s">
        <v>3431</v>
      </c>
      <c r="D1237" s="152">
        <v>2</v>
      </c>
      <c r="E1237" s="154">
        <v>1.52</v>
      </c>
      <c r="F1237" s="154">
        <v>9.9999999999999811E-3</v>
      </c>
      <c r="G1237" s="154">
        <v>1.9999999999999962E-2</v>
      </c>
    </row>
    <row r="1238" spans="1:7" ht="30" x14ac:dyDescent="0.25">
      <c r="A1238" s="141" t="s">
        <v>3826</v>
      </c>
      <c r="B1238" s="151" t="s">
        <v>3827</v>
      </c>
      <c r="C1238" s="153" t="s">
        <v>3606</v>
      </c>
      <c r="D1238" s="152">
        <v>119</v>
      </c>
      <c r="E1238" s="154">
        <v>872.27</v>
      </c>
      <c r="F1238" s="154">
        <v>0.11999999999999966</v>
      </c>
      <c r="G1238" s="154">
        <v>14.27999999999996</v>
      </c>
    </row>
    <row r="1239" spans="1:7" ht="45" x14ac:dyDescent="0.25">
      <c r="A1239" s="141" t="s">
        <v>3826</v>
      </c>
      <c r="B1239" s="151" t="s">
        <v>3827</v>
      </c>
      <c r="C1239" s="153" t="s">
        <v>3607</v>
      </c>
      <c r="D1239" s="152">
        <v>25</v>
      </c>
      <c r="E1239" s="154">
        <v>257.5</v>
      </c>
      <c r="F1239" s="154">
        <v>0.18000000000000016</v>
      </c>
      <c r="G1239" s="154">
        <v>4.5000000000000036</v>
      </c>
    </row>
    <row r="1240" spans="1:7" ht="45" x14ac:dyDescent="0.25">
      <c r="A1240" s="141" t="s">
        <v>3826</v>
      </c>
      <c r="B1240" s="151" t="s">
        <v>3827</v>
      </c>
      <c r="C1240" s="153" t="s">
        <v>3471</v>
      </c>
      <c r="D1240" s="152">
        <v>2</v>
      </c>
      <c r="E1240" s="154">
        <v>5.32</v>
      </c>
      <c r="F1240" s="154">
        <v>1.0000000000000009E-2</v>
      </c>
      <c r="G1240" s="154">
        <v>2.0000000000000018E-2</v>
      </c>
    </row>
    <row r="1241" spans="1:7" ht="30" x14ac:dyDescent="0.25">
      <c r="A1241" s="141" t="s">
        <v>3826</v>
      </c>
      <c r="B1241" s="151" t="s">
        <v>3827</v>
      </c>
      <c r="C1241" s="153" t="s">
        <v>3453</v>
      </c>
      <c r="D1241" s="152">
        <v>26</v>
      </c>
      <c r="E1241" s="154">
        <v>51.74</v>
      </c>
      <c r="F1241" s="154">
        <v>1.0000000000000009E-2</v>
      </c>
      <c r="G1241" s="154">
        <v>0.26000000000000023</v>
      </c>
    </row>
    <row r="1242" spans="1:7" ht="30" x14ac:dyDescent="0.25">
      <c r="A1242" s="141" t="s">
        <v>3826</v>
      </c>
      <c r="B1242" s="151" t="s">
        <v>3827</v>
      </c>
      <c r="C1242" s="153" t="s">
        <v>3523</v>
      </c>
      <c r="D1242" s="152">
        <v>1</v>
      </c>
      <c r="E1242" s="154">
        <v>8.23</v>
      </c>
      <c r="F1242" s="154">
        <v>8.0000000000000071E-2</v>
      </c>
      <c r="G1242" s="154">
        <v>8.0000000000000071E-2</v>
      </c>
    </row>
    <row r="1243" spans="1:7" ht="30" x14ac:dyDescent="0.25">
      <c r="A1243" s="141" t="s">
        <v>3826</v>
      </c>
      <c r="B1243" s="151" t="s">
        <v>3827</v>
      </c>
      <c r="C1243" s="153" t="s">
        <v>3524</v>
      </c>
      <c r="D1243" s="152">
        <v>4</v>
      </c>
      <c r="E1243" s="154">
        <v>22.96</v>
      </c>
      <c r="F1243" s="154">
        <v>4.0000000000000036E-2</v>
      </c>
      <c r="G1243" s="154">
        <v>0.16000000000000014</v>
      </c>
    </row>
    <row r="1244" spans="1:7" ht="30" x14ac:dyDescent="0.25">
      <c r="A1244" s="141" t="s">
        <v>3826</v>
      </c>
      <c r="B1244" s="151" t="s">
        <v>3827</v>
      </c>
      <c r="C1244" s="153" t="s">
        <v>3830</v>
      </c>
      <c r="D1244" s="152">
        <v>1</v>
      </c>
      <c r="E1244" s="154">
        <v>24.23</v>
      </c>
      <c r="F1244" s="154">
        <v>0.79000000000000092</v>
      </c>
      <c r="G1244" s="154">
        <v>0.79000000000000092</v>
      </c>
    </row>
    <row r="1245" spans="1:7" ht="75" x14ac:dyDescent="0.25">
      <c r="A1245" s="141" t="s">
        <v>3826</v>
      </c>
      <c r="B1245" s="151" t="s">
        <v>3827</v>
      </c>
      <c r="C1245" s="153" t="s">
        <v>3493</v>
      </c>
      <c r="D1245" s="152">
        <v>144</v>
      </c>
      <c r="E1245" s="154">
        <v>737.28</v>
      </c>
      <c r="F1245" s="154">
        <v>1.0000000000000009E-2</v>
      </c>
      <c r="G1245" s="154">
        <v>1.4400000000000013</v>
      </c>
    </row>
    <row r="1246" spans="1:7" ht="105" x14ac:dyDescent="0.25">
      <c r="A1246" s="141" t="s">
        <v>3826</v>
      </c>
      <c r="B1246" s="151" t="s">
        <v>3827</v>
      </c>
      <c r="C1246" s="153" t="s">
        <v>3476</v>
      </c>
      <c r="D1246" s="152">
        <v>8</v>
      </c>
      <c r="E1246" s="154">
        <v>212.8</v>
      </c>
      <c r="F1246" s="154">
        <v>0.22000000000000064</v>
      </c>
      <c r="G1246" s="154">
        <v>1.7600000000000051</v>
      </c>
    </row>
    <row r="1247" spans="1:7" ht="30" x14ac:dyDescent="0.25">
      <c r="A1247" s="141" t="s">
        <v>3826</v>
      </c>
      <c r="B1247" s="151" t="s">
        <v>3827</v>
      </c>
      <c r="C1247" s="153" t="s">
        <v>3548</v>
      </c>
      <c r="D1247" s="152">
        <v>505</v>
      </c>
      <c r="E1247" s="154">
        <v>22255.35</v>
      </c>
      <c r="F1247" s="154">
        <v>4.0000000000000036E-2</v>
      </c>
      <c r="G1247" s="154">
        <v>20.200000000000017</v>
      </c>
    </row>
    <row r="1248" spans="1:7" ht="30" x14ac:dyDescent="0.25">
      <c r="A1248" s="141" t="s">
        <v>3826</v>
      </c>
      <c r="B1248" s="151" t="s">
        <v>3827</v>
      </c>
      <c r="C1248" s="153" t="s">
        <v>3548</v>
      </c>
      <c r="D1248" s="152">
        <v>5</v>
      </c>
      <c r="E1248" s="154">
        <v>220.35000000000002</v>
      </c>
      <c r="F1248" s="154">
        <v>4.0000000000000036E-2</v>
      </c>
      <c r="G1248" s="154">
        <v>0.20000000000000018</v>
      </c>
    </row>
    <row r="1249" spans="1:7" ht="90" x14ac:dyDescent="0.25">
      <c r="A1249" s="141" t="s">
        <v>3831</v>
      </c>
      <c r="B1249" s="151" t="s">
        <v>3832</v>
      </c>
      <c r="C1249" s="153" t="s">
        <v>3452</v>
      </c>
      <c r="D1249" s="152">
        <v>107</v>
      </c>
      <c r="E1249" s="154">
        <v>2794.84</v>
      </c>
      <c r="F1249" s="154">
        <v>3.0000000000000027E-2</v>
      </c>
      <c r="G1249" s="154">
        <v>3.2100000000000026</v>
      </c>
    </row>
    <row r="1250" spans="1:7" ht="45" x14ac:dyDescent="0.25">
      <c r="A1250" s="141" t="s">
        <v>3831</v>
      </c>
      <c r="B1250" s="151" t="s">
        <v>3832</v>
      </c>
      <c r="C1250" s="153" t="s">
        <v>3471</v>
      </c>
      <c r="D1250" s="152">
        <v>3</v>
      </c>
      <c r="E1250" s="154">
        <v>7.98</v>
      </c>
      <c r="F1250" s="154">
        <v>1.0000000000000009E-2</v>
      </c>
      <c r="G1250" s="154">
        <v>3.0000000000000027E-2</v>
      </c>
    </row>
    <row r="1251" spans="1:7" ht="30" x14ac:dyDescent="0.25">
      <c r="A1251" s="141" t="s">
        <v>3831</v>
      </c>
      <c r="B1251" s="151" t="s">
        <v>3832</v>
      </c>
      <c r="C1251" s="153" t="s">
        <v>3453</v>
      </c>
      <c r="D1251" s="152">
        <v>6</v>
      </c>
      <c r="E1251" s="154">
        <v>11.94</v>
      </c>
      <c r="F1251" s="154">
        <v>1.0000000000000009E-2</v>
      </c>
      <c r="G1251" s="154">
        <v>6.0000000000000053E-2</v>
      </c>
    </row>
    <row r="1252" spans="1:7" ht="45" x14ac:dyDescent="0.25">
      <c r="A1252" s="141" t="s">
        <v>3831</v>
      </c>
      <c r="B1252" s="151" t="s">
        <v>3832</v>
      </c>
      <c r="C1252" s="153" t="s">
        <v>3454</v>
      </c>
      <c r="D1252" s="152">
        <v>9</v>
      </c>
      <c r="E1252" s="154">
        <v>31.86</v>
      </c>
      <c r="F1252" s="154">
        <v>1.9999999999999962E-2</v>
      </c>
      <c r="G1252" s="154">
        <v>0.17999999999999966</v>
      </c>
    </row>
    <row r="1253" spans="1:7" ht="30" x14ac:dyDescent="0.25">
      <c r="A1253" s="141" t="s">
        <v>3831</v>
      </c>
      <c r="B1253" s="151" t="s">
        <v>3832</v>
      </c>
      <c r="C1253" s="153" t="s">
        <v>3455</v>
      </c>
      <c r="D1253" s="152">
        <v>66</v>
      </c>
      <c r="E1253" s="154">
        <v>853.38000000000011</v>
      </c>
      <c r="F1253" s="154">
        <v>3.0000000000000027E-2</v>
      </c>
      <c r="G1253" s="154">
        <v>1.9800000000000018</v>
      </c>
    </row>
    <row r="1254" spans="1:7" ht="30" x14ac:dyDescent="0.25">
      <c r="A1254" s="141" t="s">
        <v>3831</v>
      </c>
      <c r="B1254" s="151" t="s">
        <v>3832</v>
      </c>
      <c r="C1254" s="153" t="s">
        <v>3662</v>
      </c>
      <c r="D1254" s="152">
        <v>9</v>
      </c>
      <c r="E1254" s="154">
        <v>78.300000000000011</v>
      </c>
      <c r="F1254" s="154">
        <v>4.9999999999999933E-2</v>
      </c>
      <c r="G1254" s="154">
        <v>0.4499999999999994</v>
      </c>
    </row>
    <row r="1255" spans="1:7" ht="90" x14ac:dyDescent="0.25">
      <c r="A1255" s="141" t="s">
        <v>3831</v>
      </c>
      <c r="B1255" s="151" t="s">
        <v>3832</v>
      </c>
      <c r="C1255" s="153" t="s">
        <v>3456</v>
      </c>
      <c r="D1255" s="152">
        <v>4</v>
      </c>
      <c r="E1255" s="154">
        <v>129</v>
      </c>
      <c r="F1255" s="154">
        <v>2.0000000000000018E-2</v>
      </c>
      <c r="G1255" s="154">
        <v>8.0000000000000071E-2</v>
      </c>
    </row>
    <row r="1256" spans="1:7" ht="75" x14ac:dyDescent="0.25">
      <c r="A1256" s="141" t="s">
        <v>3831</v>
      </c>
      <c r="B1256" s="151" t="s">
        <v>3832</v>
      </c>
      <c r="C1256" s="153" t="s">
        <v>3457</v>
      </c>
      <c r="D1256" s="152">
        <v>17</v>
      </c>
      <c r="E1256" s="154">
        <v>460.19000000000005</v>
      </c>
      <c r="F1256" s="154">
        <v>3.0000000000000027E-2</v>
      </c>
      <c r="G1256" s="154">
        <v>0.51000000000000045</v>
      </c>
    </row>
    <row r="1257" spans="1:7" ht="90" x14ac:dyDescent="0.25">
      <c r="A1257" s="141" t="s">
        <v>3833</v>
      </c>
      <c r="B1257" s="151" t="s">
        <v>3834</v>
      </c>
      <c r="C1257" s="153" t="s">
        <v>3452</v>
      </c>
      <c r="D1257" s="152">
        <v>75</v>
      </c>
      <c r="E1257" s="154">
        <v>1959</v>
      </c>
      <c r="F1257" s="154">
        <v>3.0000000000000027E-2</v>
      </c>
      <c r="G1257" s="154">
        <v>2.2500000000000018</v>
      </c>
    </row>
    <row r="1258" spans="1:7" ht="45" x14ac:dyDescent="0.25">
      <c r="A1258" s="141" t="s">
        <v>3833</v>
      </c>
      <c r="B1258" s="151" t="s">
        <v>3834</v>
      </c>
      <c r="C1258" s="153" t="s">
        <v>3471</v>
      </c>
      <c r="D1258" s="152">
        <v>6</v>
      </c>
      <c r="E1258" s="154">
        <v>15.96</v>
      </c>
      <c r="F1258" s="154">
        <v>1.0000000000000009E-2</v>
      </c>
      <c r="G1258" s="154">
        <v>6.0000000000000053E-2</v>
      </c>
    </row>
    <row r="1259" spans="1:7" ht="30" x14ac:dyDescent="0.25">
      <c r="A1259" s="141" t="s">
        <v>3833</v>
      </c>
      <c r="B1259" s="151" t="s">
        <v>3834</v>
      </c>
      <c r="C1259" s="153" t="s">
        <v>3453</v>
      </c>
      <c r="D1259" s="152">
        <v>6</v>
      </c>
      <c r="E1259" s="154">
        <v>11.94</v>
      </c>
      <c r="F1259" s="154">
        <v>1.0000000000000009E-2</v>
      </c>
      <c r="G1259" s="154">
        <v>6.0000000000000053E-2</v>
      </c>
    </row>
    <row r="1260" spans="1:7" ht="45" x14ac:dyDescent="0.25">
      <c r="A1260" s="141" t="s">
        <v>3833</v>
      </c>
      <c r="B1260" s="151" t="s">
        <v>3834</v>
      </c>
      <c r="C1260" s="153" t="s">
        <v>3454</v>
      </c>
      <c r="D1260" s="152">
        <v>6</v>
      </c>
      <c r="E1260" s="154">
        <v>21.240000000000002</v>
      </c>
      <c r="F1260" s="154">
        <v>1.9999999999999962E-2</v>
      </c>
      <c r="G1260" s="154">
        <v>0.11999999999999977</v>
      </c>
    </row>
    <row r="1261" spans="1:7" ht="30" x14ac:dyDescent="0.25">
      <c r="A1261" s="141" t="s">
        <v>3833</v>
      </c>
      <c r="B1261" s="151" t="s">
        <v>3834</v>
      </c>
      <c r="C1261" s="153" t="s">
        <v>3455</v>
      </c>
      <c r="D1261" s="152">
        <v>50</v>
      </c>
      <c r="E1261" s="154">
        <v>646.5</v>
      </c>
      <c r="F1261" s="154">
        <v>3.0000000000000027E-2</v>
      </c>
      <c r="G1261" s="154">
        <v>1.5000000000000013</v>
      </c>
    </row>
    <row r="1262" spans="1:7" ht="90" x14ac:dyDescent="0.25">
      <c r="A1262" s="141" t="s">
        <v>3833</v>
      </c>
      <c r="B1262" s="151" t="s">
        <v>3834</v>
      </c>
      <c r="C1262" s="153" t="s">
        <v>3456</v>
      </c>
      <c r="D1262" s="152">
        <v>6</v>
      </c>
      <c r="E1262" s="154">
        <v>193.5</v>
      </c>
      <c r="F1262" s="154">
        <v>2.0000000000000018E-2</v>
      </c>
      <c r="G1262" s="154">
        <v>0.12000000000000011</v>
      </c>
    </row>
    <row r="1263" spans="1:7" ht="75" x14ac:dyDescent="0.25">
      <c r="A1263" s="141" t="s">
        <v>3833</v>
      </c>
      <c r="B1263" s="151" t="s">
        <v>3834</v>
      </c>
      <c r="C1263" s="153" t="s">
        <v>3457</v>
      </c>
      <c r="D1263" s="152">
        <v>13</v>
      </c>
      <c r="E1263" s="154">
        <v>351.91000000000008</v>
      </c>
      <c r="F1263" s="154">
        <v>3.0000000000000027E-2</v>
      </c>
      <c r="G1263" s="154">
        <v>0.39000000000000035</v>
      </c>
    </row>
    <row r="1264" spans="1:7" ht="90" x14ac:dyDescent="0.25">
      <c r="A1264" s="141" t="s">
        <v>3835</v>
      </c>
      <c r="B1264" s="151" t="s">
        <v>3836</v>
      </c>
      <c r="C1264" s="153" t="s">
        <v>3452</v>
      </c>
      <c r="D1264" s="152">
        <v>28</v>
      </c>
      <c r="E1264" s="154">
        <v>731.36</v>
      </c>
      <c r="F1264" s="154">
        <v>3.0000000000000027E-2</v>
      </c>
      <c r="G1264" s="154">
        <v>0.84000000000000075</v>
      </c>
    </row>
    <row r="1265" spans="1:7" ht="30" x14ac:dyDescent="0.25">
      <c r="A1265" s="141" t="s">
        <v>3835</v>
      </c>
      <c r="B1265" s="151" t="s">
        <v>3836</v>
      </c>
      <c r="C1265" s="153" t="s">
        <v>3453</v>
      </c>
      <c r="D1265" s="152">
        <v>3</v>
      </c>
      <c r="E1265" s="154">
        <v>5.97</v>
      </c>
      <c r="F1265" s="154">
        <v>1.0000000000000009E-2</v>
      </c>
      <c r="G1265" s="154">
        <v>3.0000000000000027E-2</v>
      </c>
    </row>
    <row r="1266" spans="1:7" ht="45" x14ac:dyDescent="0.25">
      <c r="A1266" s="141" t="s">
        <v>3835</v>
      </c>
      <c r="B1266" s="151" t="s">
        <v>3836</v>
      </c>
      <c r="C1266" s="153" t="s">
        <v>3454</v>
      </c>
      <c r="D1266" s="152">
        <v>4</v>
      </c>
      <c r="E1266" s="154">
        <v>14.16</v>
      </c>
      <c r="F1266" s="154">
        <v>1.9999999999999962E-2</v>
      </c>
      <c r="G1266" s="154">
        <v>7.9999999999999849E-2</v>
      </c>
    </row>
    <row r="1267" spans="1:7" ht="30" x14ac:dyDescent="0.25">
      <c r="A1267" s="141" t="s">
        <v>3835</v>
      </c>
      <c r="B1267" s="151" t="s">
        <v>3836</v>
      </c>
      <c r="C1267" s="153" t="s">
        <v>3583</v>
      </c>
      <c r="D1267" s="152">
        <v>3</v>
      </c>
      <c r="E1267" s="154">
        <v>7.98</v>
      </c>
      <c r="F1267" s="154">
        <v>1.0000000000000009E-2</v>
      </c>
      <c r="G1267" s="154">
        <v>3.0000000000000027E-2</v>
      </c>
    </row>
    <row r="1268" spans="1:7" ht="30" x14ac:dyDescent="0.25">
      <c r="A1268" s="141" t="s">
        <v>3835</v>
      </c>
      <c r="B1268" s="151" t="s">
        <v>3836</v>
      </c>
      <c r="C1268" s="153" t="s">
        <v>3455</v>
      </c>
      <c r="D1268" s="152">
        <v>18</v>
      </c>
      <c r="E1268" s="154">
        <v>232.74</v>
      </c>
      <c r="F1268" s="154">
        <v>3.0000000000000027E-2</v>
      </c>
      <c r="G1268" s="154">
        <v>0.54000000000000048</v>
      </c>
    </row>
    <row r="1269" spans="1:7" ht="90" x14ac:dyDescent="0.25">
      <c r="A1269" s="141" t="s">
        <v>3837</v>
      </c>
      <c r="B1269" s="151" t="s">
        <v>3838</v>
      </c>
      <c r="C1269" s="153" t="s">
        <v>3452</v>
      </c>
      <c r="D1269" s="152">
        <v>55</v>
      </c>
      <c r="E1269" s="154">
        <v>1436.6</v>
      </c>
      <c r="F1269" s="154">
        <v>3.0000000000000027E-2</v>
      </c>
      <c r="G1269" s="154">
        <v>1.6500000000000015</v>
      </c>
    </row>
    <row r="1270" spans="1:7" ht="45" x14ac:dyDescent="0.25">
      <c r="A1270" s="141" t="s">
        <v>3837</v>
      </c>
      <c r="B1270" s="151" t="s">
        <v>3838</v>
      </c>
      <c r="C1270" s="153" t="s">
        <v>3454</v>
      </c>
      <c r="D1270" s="152">
        <v>9</v>
      </c>
      <c r="E1270" s="154">
        <v>31.860000000000003</v>
      </c>
      <c r="F1270" s="154">
        <v>1.9999999999999962E-2</v>
      </c>
      <c r="G1270" s="154">
        <v>0.17999999999999966</v>
      </c>
    </row>
    <row r="1271" spans="1:7" ht="30" x14ac:dyDescent="0.25">
      <c r="A1271" s="141" t="s">
        <v>3839</v>
      </c>
      <c r="B1271" s="151" t="s">
        <v>3840</v>
      </c>
      <c r="C1271" s="153" t="s">
        <v>3662</v>
      </c>
      <c r="D1271" s="152">
        <v>23</v>
      </c>
      <c r="E1271" s="154">
        <v>200.10000000000002</v>
      </c>
      <c r="F1271" s="154">
        <v>4.9999999999999933E-2</v>
      </c>
      <c r="G1271" s="154">
        <v>1.1499999999999986</v>
      </c>
    </row>
    <row r="1272" spans="1:7" ht="90" x14ac:dyDescent="0.25">
      <c r="A1272" s="141" t="s">
        <v>3839</v>
      </c>
      <c r="B1272" s="151" t="s">
        <v>3840</v>
      </c>
      <c r="C1272" s="153" t="s">
        <v>3456</v>
      </c>
      <c r="D1272" s="152">
        <v>34</v>
      </c>
      <c r="E1272" s="154">
        <v>1096.5</v>
      </c>
      <c r="F1272" s="154">
        <v>2.0000000000000018E-2</v>
      </c>
      <c r="G1272" s="154">
        <v>0.6800000000000006</v>
      </c>
    </row>
    <row r="1273" spans="1:7" ht="75" x14ac:dyDescent="0.25">
      <c r="A1273" s="141" t="s">
        <v>3839</v>
      </c>
      <c r="B1273" s="151" t="s">
        <v>3840</v>
      </c>
      <c r="C1273" s="153" t="s">
        <v>3457</v>
      </c>
      <c r="D1273" s="152">
        <v>116</v>
      </c>
      <c r="E1273" s="154">
        <v>3140.12</v>
      </c>
      <c r="F1273" s="154">
        <v>3.0000000000000027E-2</v>
      </c>
      <c r="G1273" s="154">
        <v>3.4800000000000031</v>
      </c>
    </row>
    <row r="1274" spans="1:7" ht="90" x14ac:dyDescent="0.25">
      <c r="A1274" s="141" t="s">
        <v>3841</v>
      </c>
      <c r="B1274" s="151" t="s">
        <v>3842</v>
      </c>
      <c r="C1274" s="153" t="s">
        <v>3452</v>
      </c>
      <c r="D1274" s="152">
        <v>241</v>
      </c>
      <c r="E1274" s="154">
        <v>6294.92</v>
      </c>
      <c r="F1274" s="154">
        <v>3.0000000000000027E-2</v>
      </c>
      <c r="G1274" s="154">
        <v>7.2300000000000066</v>
      </c>
    </row>
    <row r="1275" spans="1:7" ht="45" x14ac:dyDescent="0.25">
      <c r="A1275" s="141" t="s">
        <v>3841</v>
      </c>
      <c r="B1275" s="151" t="s">
        <v>3842</v>
      </c>
      <c r="C1275" s="153" t="s">
        <v>3471</v>
      </c>
      <c r="D1275" s="152">
        <v>13</v>
      </c>
      <c r="E1275" s="154">
        <v>34.58</v>
      </c>
      <c r="F1275" s="154">
        <v>1.0000000000000009E-2</v>
      </c>
      <c r="G1275" s="154">
        <v>0.13000000000000012</v>
      </c>
    </row>
    <row r="1276" spans="1:7" ht="30" x14ac:dyDescent="0.25">
      <c r="A1276" s="141" t="s">
        <v>3841</v>
      </c>
      <c r="B1276" s="151" t="s">
        <v>3842</v>
      </c>
      <c r="C1276" s="153" t="s">
        <v>3453</v>
      </c>
      <c r="D1276" s="152">
        <v>13</v>
      </c>
      <c r="E1276" s="154">
        <v>25.87</v>
      </c>
      <c r="F1276" s="154">
        <v>1.0000000000000009E-2</v>
      </c>
      <c r="G1276" s="154">
        <v>0.13000000000000012</v>
      </c>
    </row>
    <row r="1277" spans="1:7" ht="45" x14ac:dyDescent="0.25">
      <c r="A1277" s="141" t="s">
        <v>3841</v>
      </c>
      <c r="B1277" s="151" t="s">
        <v>3842</v>
      </c>
      <c r="C1277" s="153" t="s">
        <v>3454</v>
      </c>
      <c r="D1277" s="152">
        <v>16</v>
      </c>
      <c r="E1277" s="154">
        <v>56.64</v>
      </c>
      <c r="F1277" s="154">
        <v>1.9999999999999962E-2</v>
      </c>
      <c r="G1277" s="154">
        <v>0.3199999999999994</v>
      </c>
    </row>
    <row r="1278" spans="1:7" ht="30" x14ac:dyDescent="0.25">
      <c r="A1278" s="141" t="s">
        <v>3841</v>
      </c>
      <c r="B1278" s="151" t="s">
        <v>3842</v>
      </c>
      <c r="C1278" s="153" t="s">
        <v>3455</v>
      </c>
      <c r="D1278" s="152">
        <v>129</v>
      </c>
      <c r="E1278" s="154">
        <v>1667.97</v>
      </c>
      <c r="F1278" s="154">
        <v>3.0000000000000027E-2</v>
      </c>
      <c r="G1278" s="154">
        <v>3.8700000000000037</v>
      </c>
    </row>
    <row r="1279" spans="1:7" ht="90" x14ac:dyDescent="0.25">
      <c r="A1279" s="141" t="s">
        <v>3843</v>
      </c>
      <c r="B1279" s="151" t="s">
        <v>3844</v>
      </c>
      <c r="C1279" s="153" t="s">
        <v>3452</v>
      </c>
      <c r="D1279" s="152">
        <v>186</v>
      </c>
      <c r="E1279" s="154">
        <v>4858.32</v>
      </c>
      <c r="F1279" s="154">
        <v>3.0000000000000027E-2</v>
      </c>
      <c r="G1279" s="154">
        <v>5.5800000000000054</v>
      </c>
    </row>
    <row r="1280" spans="1:7" ht="45" x14ac:dyDescent="0.25">
      <c r="A1280" s="141" t="s">
        <v>3843</v>
      </c>
      <c r="B1280" s="151" t="s">
        <v>3844</v>
      </c>
      <c r="C1280" s="153" t="s">
        <v>3471</v>
      </c>
      <c r="D1280" s="152">
        <v>1</v>
      </c>
      <c r="E1280" s="154">
        <v>2.66</v>
      </c>
      <c r="F1280" s="154">
        <v>1.0000000000000009E-2</v>
      </c>
      <c r="G1280" s="154">
        <v>1.0000000000000009E-2</v>
      </c>
    </row>
    <row r="1281" spans="1:7" ht="30" x14ac:dyDescent="0.25">
      <c r="A1281" s="141" t="s">
        <v>3843</v>
      </c>
      <c r="B1281" s="151" t="s">
        <v>3844</v>
      </c>
      <c r="C1281" s="153" t="s">
        <v>3453</v>
      </c>
      <c r="D1281" s="152">
        <v>8</v>
      </c>
      <c r="E1281" s="154">
        <v>15.920000000000002</v>
      </c>
      <c r="F1281" s="154">
        <v>1.0000000000000009E-2</v>
      </c>
      <c r="G1281" s="154">
        <v>8.0000000000000071E-2</v>
      </c>
    </row>
    <row r="1282" spans="1:7" ht="45" x14ac:dyDescent="0.25">
      <c r="A1282" s="141" t="s">
        <v>3843</v>
      </c>
      <c r="B1282" s="151" t="s">
        <v>3844</v>
      </c>
      <c r="C1282" s="153" t="s">
        <v>3454</v>
      </c>
      <c r="D1282" s="152">
        <v>13</v>
      </c>
      <c r="E1282" s="154">
        <v>46.019999999999996</v>
      </c>
      <c r="F1282" s="154">
        <v>1.9999999999999962E-2</v>
      </c>
      <c r="G1282" s="154">
        <v>0.25999999999999951</v>
      </c>
    </row>
    <row r="1283" spans="1:7" ht="30" x14ac:dyDescent="0.25">
      <c r="A1283" s="141" t="s">
        <v>3843</v>
      </c>
      <c r="B1283" s="151" t="s">
        <v>3844</v>
      </c>
      <c r="C1283" s="153" t="s">
        <v>3583</v>
      </c>
      <c r="D1283" s="152">
        <v>7</v>
      </c>
      <c r="E1283" s="154">
        <v>18.62</v>
      </c>
      <c r="F1283" s="154">
        <v>1.0000000000000009E-2</v>
      </c>
      <c r="G1283" s="154">
        <v>7.0000000000000062E-2</v>
      </c>
    </row>
    <row r="1284" spans="1:7" ht="30" x14ac:dyDescent="0.25">
      <c r="A1284" s="141" t="s">
        <v>3843</v>
      </c>
      <c r="B1284" s="151" t="s">
        <v>3844</v>
      </c>
      <c r="C1284" s="153" t="s">
        <v>3455</v>
      </c>
      <c r="D1284" s="152">
        <v>145</v>
      </c>
      <c r="E1284" s="154">
        <v>1874.85</v>
      </c>
      <c r="F1284" s="154">
        <v>3.0000000000000027E-2</v>
      </c>
      <c r="G1284" s="154">
        <v>4.3500000000000041</v>
      </c>
    </row>
    <row r="1285" spans="1:7" ht="90" x14ac:dyDescent="0.25">
      <c r="A1285" s="141" t="s">
        <v>3843</v>
      </c>
      <c r="B1285" s="151" t="s">
        <v>3844</v>
      </c>
      <c r="C1285" s="153" t="s">
        <v>3456</v>
      </c>
      <c r="D1285" s="152">
        <v>9</v>
      </c>
      <c r="E1285" s="154">
        <v>290.25</v>
      </c>
      <c r="F1285" s="154">
        <v>2.0000000000000018E-2</v>
      </c>
      <c r="G1285" s="154">
        <v>0.18000000000000016</v>
      </c>
    </row>
    <row r="1286" spans="1:7" ht="75" x14ac:dyDescent="0.25">
      <c r="A1286" s="141" t="s">
        <v>3843</v>
      </c>
      <c r="B1286" s="151" t="s">
        <v>3844</v>
      </c>
      <c r="C1286" s="153" t="s">
        <v>3457</v>
      </c>
      <c r="D1286" s="152">
        <v>71</v>
      </c>
      <c r="E1286" s="154">
        <v>1921.97</v>
      </c>
      <c r="F1286" s="154">
        <v>3.0000000000000027E-2</v>
      </c>
      <c r="G1286" s="154">
        <v>2.1300000000000017</v>
      </c>
    </row>
    <row r="1287" spans="1:7" ht="90" x14ac:dyDescent="0.25">
      <c r="A1287" s="141" t="s">
        <v>3845</v>
      </c>
      <c r="B1287" s="151" t="s">
        <v>3846</v>
      </c>
      <c r="C1287" s="153" t="s">
        <v>3452</v>
      </c>
      <c r="D1287" s="152">
        <v>152</v>
      </c>
      <c r="E1287" s="154">
        <v>3970.2400000000007</v>
      </c>
      <c r="F1287" s="154">
        <v>3.0000000000000027E-2</v>
      </c>
      <c r="G1287" s="154">
        <v>4.5600000000000041</v>
      </c>
    </row>
    <row r="1288" spans="1:7" ht="45" x14ac:dyDescent="0.25">
      <c r="A1288" s="141" t="s">
        <v>3845</v>
      </c>
      <c r="B1288" s="151" t="s">
        <v>3846</v>
      </c>
      <c r="C1288" s="153" t="s">
        <v>3471</v>
      </c>
      <c r="D1288" s="152">
        <v>11</v>
      </c>
      <c r="E1288" s="154">
        <v>29.26</v>
      </c>
      <c r="F1288" s="154">
        <v>1.0000000000000009E-2</v>
      </c>
      <c r="G1288" s="154">
        <v>0.1100000000000001</v>
      </c>
    </row>
    <row r="1289" spans="1:7" ht="30" x14ac:dyDescent="0.25">
      <c r="A1289" s="141" t="s">
        <v>3845</v>
      </c>
      <c r="B1289" s="151" t="s">
        <v>3846</v>
      </c>
      <c r="C1289" s="153" t="s">
        <v>3453</v>
      </c>
      <c r="D1289" s="152">
        <v>12</v>
      </c>
      <c r="E1289" s="154">
        <v>23.88</v>
      </c>
      <c r="F1289" s="154">
        <v>1.0000000000000009E-2</v>
      </c>
      <c r="G1289" s="154">
        <v>0.12000000000000011</v>
      </c>
    </row>
    <row r="1290" spans="1:7" ht="45" x14ac:dyDescent="0.25">
      <c r="A1290" s="141" t="s">
        <v>3845</v>
      </c>
      <c r="B1290" s="151" t="s">
        <v>3846</v>
      </c>
      <c r="C1290" s="153" t="s">
        <v>3454</v>
      </c>
      <c r="D1290" s="152">
        <v>32</v>
      </c>
      <c r="E1290" s="154">
        <v>113.28</v>
      </c>
      <c r="F1290" s="154">
        <v>1.9999999999999962E-2</v>
      </c>
      <c r="G1290" s="154">
        <v>0.63999999999999879</v>
      </c>
    </row>
    <row r="1291" spans="1:7" ht="30" x14ac:dyDescent="0.25">
      <c r="A1291" s="141" t="s">
        <v>3845</v>
      </c>
      <c r="B1291" s="151" t="s">
        <v>3846</v>
      </c>
      <c r="C1291" s="153" t="s">
        <v>3455</v>
      </c>
      <c r="D1291" s="152">
        <v>109</v>
      </c>
      <c r="E1291" s="154">
        <v>1409.37</v>
      </c>
      <c r="F1291" s="154">
        <v>3.0000000000000027E-2</v>
      </c>
      <c r="G1291" s="154">
        <v>3.2700000000000031</v>
      </c>
    </row>
    <row r="1292" spans="1:7" ht="30" x14ac:dyDescent="0.25">
      <c r="A1292" s="141" t="s">
        <v>3845</v>
      </c>
      <c r="B1292" s="151" t="s">
        <v>3846</v>
      </c>
      <c r="C1292" s="153" t="s">
        <v>3662</v>
      </c>
      <c r="D1292" s="152">
        <v>2</v>
      </c>
      <c r="E1292" s="154">
        <v>17.400000000000002</v>
      </c>
      <c r="F1292" s="154">
        <v>4.9999999999999933E-2</v>
      </c>
      <c r="G1292" s="154">
        <v>9.9999999999999867E-2</v>
      </c>
    </row>
    <row r="1293" spans="1:7" ht="45" x14ac:dyDescent="0.25">
      <c r="A1293" s="141" t="s">
        <v>3845</v>
      </c>
      <c r="B1293" s="151" t="s">
        <v>3846</v>
      </c>
      <c r="C1293" s="153" t="s">
        <v>3847</v>
      </c>
      <c r="D1293" s="152">
        <v>4</v>
      </c>
      <c r="E1293" s="154">
        <v>58.08</v>
      </c>
      <c r="F1293" s="154">
        <v>0.10999999999999988</v>
      </c>
      <c r="G1293" s="154">
        <v>0.4399999999999995</v>
      </c>
    </row>
    <row r="1294" spans="1:7" x14ac:dyDescent="0.25">
      <c r="A1294" s="141" t="s">
        <v>3845</v>
      </c>
      <c r="B1294" s="151" t="s">
        <v>3846</v>
      </c>
      <c r="C1294" s="153" t="s">
        <v>3773</v>
      </c>
      <c r="D1294" s="152">
        <v>6</v>
      </c>
      <c r="E1294" s="154">
        <v>908.40000000000009</v>
      </c>
      <c r="F1294" s="154">
        <v>5.6899999999999977</v>
      </c>
      <c r="G1294" s="154">
        <v>34.139999999999986</v>
      </c>
    </row>
    <row r="1295" spans="1:7" x14ac:dyDescent="0.25">
      <c r="A1295" s="141" t="s">
        <v>3845</v>
      </c>
      <c r="B1295" s="151" t="s">
        <v>3846</v>
      </c>
      <c r="C1295" s="153" t="s">
        <v>3774</v>
      </c>
      <c r="D1295" s="152">
        <v>9</v>
      </c>
      <c r="E1295" s="154">
        <v>2334.33</v>
      </c>
      <c r="F1295" s="154">
        <v>5.710000000000008</v>
      </c>
      <c r="G1295" s="154">
        <v>51.390000000000072</v>
      </c>
    </row>
    <row r="1296" spans="1:7" ht="60" x14ac:dyDescent="0.25">
      <c r="A1296" s="141" t="s">
        <v>3845</v>
      </c>
      <c r="B1296" s="151" t="s">
        <v>3846</v>
      </c>
      <c r="C1296" s="153" t="s">
        <v>3775</v>
      </c>
      <c r="D1296" s="152">
        <v>10</v>
      </c>
      <c r="E1296" s="154">
        <v>3737.6</v>
      </c>
      <c r="F1296" s="154">
        <v>5.25</v>
      </c>
      <c r="G1296" s="154">
        <v>52.5</v>
      </c>
    </row>
    <row r="1297" spans="1:7" ht="45" x14ac:dyDescent="0.25">
      <c r="A1297" s="141" t="s">
        <v>3845</v>
      </c>
      <c r="B1297" s="151" t="s">
        <v>3846</v>
      </c>
      <c r="C1297" s="153" t="s">
        <v>3776</v>
      </c>
      <c r="D1297" s="152">
        <v>10</v>
      </c>
      <c r="E1297" s="154">
        <v>7416.3</v>
      </c>
      <c r="F1297" s="154">
        <v>14.319999999999993</v>
      </c>
      <c r="G1297" s="154">
        <v>143.19999999999993</v>
      </c>
    </row>
    <row r="1298" spans="1:7" ht="30" x14ac:dyDescent="0.25">
      <c r="A1298" s="141" t="s">
        <v>3845</v>
      </c>
      <c r="B1298" s="151" t="s">
        <v>3846</v>
      </c>
      <c r="C1298" s="153" t="s">
        <v>3778</v>
      </c>
      <c r="D1298" s="152">
        <v>7</v>
      </c>
      <c r="E1298" s="154">
        <v>1440.81</v>
      </c>
      <c r="F1298" s="154">
        <v>4.6099999999999994</v>
      </c>
      <c r="G1298" s="154">
        <v>32.269999999999996</v>
      </c>
    </row>
    <row r="1299" spans="1:7" ht="90" x14ac:dyDescent="0.25">
      <c r="A1299" s="141" t="s">
        <v>3084</v>
      </c>
      <c r="B1299" s="151" t="s">
        <v>3085</v>
      </c>
      <c r="C1299" s="153" t="s">
        <v>3452</v>
      </c>
      <c r="D1299" s="152">
        <v>106</v>
      </c>
      <c r="E1299" s="154">
        <v>2768.7200000000003</v>
      </c>
      <c r="F1299" s="154">
        <v>3.0000000000000027E-2</v>
      </c>
      <c r="G1299" s="154">
        <v>3.1800000000000028</v>
      </c>
    </row>
    <row r="1300" spans="1:7" ht="45" x14ac:dyDescent="0.25">
      <c r="A1300" s="141" t="s">
        <v>3084</v>
      </c>
      <c r="B1300" s="151" t="s">
        <v>3085</v>
      </c>
      <c r="C1300" s="153" t="s">
        <v>3471</v>
      </c>
      <c r="D1300" s="152">
        <v>2</v>
      </c>
      <c r="E1300" s="154">
        <v>5.32</v>
      </c>
      <c r="F1300" s="154">
        <v>1.0000000000000009E-2</v>
      </c>
      <c r="G1300" s="154">
        <v>2.0000000000000018E-2</v>
      </c>
    </row>
    <row r="1301" spans="1:7" ht="45" x14ac:dyDescent="0.25">
      <c r="A1301" s="141" t="s">
        <v>3084</v>
      </c>
      <c r="B1301" s="151" t="s">
        <v>3085</v>
      </c>
      <c r="C1301" s="153" t="s">
        <v>3453</v>
      </c>
      <c r="D1301" s="152">
        <v>3</v>
      </c>
      <c r="E1301" s="154">
        <v>5.97</v>
      </c>
      <c r="F1301" s="154">
        <v>1.0000000000000009E-2</v>
      </c>
      <c r="G1301" s="154">
        <v>3.0000000000000027E-2</v>
      </c>
    </row>
    <row r="1302" spans="1:7" ht="45" x14ac:dyDescent="0.25">
      <c r="A1302" s="141" t="s">
        <v>3084</v>
      </c>
      <c r="B1302" s="151" t="s">
        <v>3085</v>
      </c>
      <c r="C1302" s="153" t="s">
        <v>3454</v>
      </c>
      <c r="D1302" s="152">
        <v>15</v>
      </c>
      <c r="E1302" s="154">
        <v>53.1</v>
      </c>
      <c r="F1302" s="154">
        <v>1.9999999999999962E-2</v>
      </c>
      <c r="G1302" s="154">
        <v>0.29999999999999943</v>
      </c>
    </row>
    <row r="1303" spans="1:7" ht="45" x14ac:dyDescent="0.25">
      <c r="A1303" s="141" t="s">
        <v>3084</v>
      </c>
      <c r="B1303" s="151" t="s">
        <v>3085</v>
      </c>
      <c r="C1303" s="153" t="s">
        <v>3455</v>
      </c>
      <c r="D1303" s="152">
        <v>61</v>
      </c>
      <c r="E1303" s="154">
        <v>788.73</v>
      </c>
      <c r="F1303" s="154">
        <v>3.0000000000000027E-2</v>
      </c>
      <c r="G1303" s="154">
        <v>1.8300000000000016</v>
      </c>
    </row>
    <row r="1304" spans="1:7" ht="90" x14ac:dyDescent="0.25">
      <c r="A1304" s="141" t="s">
        <v>3084</v>
      </c>
      <c r="B1304" s="151" t="s">
        <v>3085</v>
      </c>
      <c r="C1304" s="153" t="s">
        <v>3456</v>
      </c>
      <c r="D1304" s="152">
        <v>2</v>
      </c>
      <c r="E1304" s="154">
        <v>64.5</v>
      </c>
      <c r="F1304" s="154">
        <v>2.0000000000000018E-2</v>
      </c>
      <c r="G1304" s="154">
        <v>4.0000000000000036E-2</v>
      </c>
    </row>
    <row r="1305" spans="1:7" ht="75" x14ac:dyDescent="0.25">
      <c r="A1305" s="141" t="s">
        <v>3084</v>
      </c>
      <c r="B1305" s="151" t="s">
        <v>3085</v>
      </c>
      <c r="C1305" s="153" t="s">
        <v>3457</v>
      </c>
      <c r="D1305" s="152">
        <v>13</v>
      </c>
      <c r="E1305" s="154">
        <v>351.91000000000008</v>
      </c>
      <c r="F1305" s="154">
        <v>3.0000000000000027E-2</v>
      </c>
      <c r="G1305" s="154">
        <v>0.39000000000000035</v>
      </c>
    </row>
    <row r="1306" spans="1:7" ht="45" x14ac:dyDescent="0.25">
      <c r="A1306" s="141" t="s">
        <v>3226</v>
      </c>
      <c r="B1306" s="151" t="s">
        <v>3227</v>
      </c>
      <c r="C1306" s="153" t="s">
        <v>3847</v>
      </c>
      <c r="D1306" s="152">
        <v>1</v>
      </c>
      <c r="E1306" s="154">
        <v>14.52</v>
      </c>
      <c r="F1306" s="154">
        <v>0.10999999999999988</v>
      </c>
      <c r="G1306" s="154">
        <v>0.10999999999999988</v>
      </c>
    </row>
    <row r="1307" spans="1:7" x14ac:dyDescent="0.25">
      <c r="A1307" s="141" t="s">
        <v>3226</v>
      </c>
      <c r="B1307" s="151" t="s">
        <v>3227</v>
      </c>
      <c r="C1307" s="153" t="s">
        <v>3773</v>
      </c>
      <c r="D1307" s="152">
        <v>38</v>
      </c>
      <c r="E1307" s="154">
        <v>5753.2</v>
      </c>
      <c r="F1307" s="154">
        <v>5.6899999999999977</v>
      </c>
      <c r="G1307" s="154">
        <v>216.21999999999991</v>
      </c>
    </row>
    <row r="1308" spans="1:7" x14ac:dyDescent="0.25">
      <c r="A1308" s="141" t="s">
        <v>3226</v>
      </c>
      <c r="B1308" s="151" t="s">
        <v>3227</v>
      </c>
      <c r="C1308" s="153" t="s">
        <v>3774</v>
      </c>
      <c r="D1308" s="152">
        <v>34</v>
      </c>
      <c r="E1308" s="154">
        <v>8818.58</v>
      </c>
      <c r="F1308" s="154">
        <v>5.710000000000008</v>
      </c>
      <c r="G1308" s="154">
        <v>194.14000000000027</v>
      </c>
    </row>
    <row r="1309" spans="1:7" ht="60" x14ac:dyDescent="0.25">
      <c r="A1309" s="141" t="s">
        <v>3226</v>
      </c>
      <c r="B1309" s="151" t="s">
        <v>3227</v>
      </c>
      <c r="C1309" s="153" t="s">
        <v>3775</v>
      </c>
      <c r="D1309" s="152">
        <v>40</v>
      </c>
      <c r="E1309" s="154">
        <v>14950.400000000001</v>
      </c>
      <c r="F1309" s="154">
        <v>5.25</v>
      </c>
      <c r="G1309" s="154">
        <v>210</v>
      </c>
    </row>
    <row r="1310" spans="1:7" ht="45" x14ac:dyDescent="0.25">
      <c r="A1310" s="141" t="s">
        <v>3226</v>
      </c>
      <c r="B1310" s="151" t="s">
        <v>3227</v>
      </c>
      <c r="C1310" s="153" t="s">
        <v>3776</v>
      </c>
      <c r="D1310" s="152">
        <v>39</v>
      </c>
      <c r="E1310" s="154">
        <v>28923.570000000003</v>
      </c>
      <c r="F1310" s="154">
        <v>14.319999999999993</v>
      </c>
      <c r="G1310" s="154">
        <v>558.47999999999979</v>
      </c>
    </row>
    <row r="1311" spans="1:7" ht="30" x14ac:dyDescent="0.25">
      <c r="A1311" s="141" t="s">
        <v>3226</v>
      </c>
      <c r="B1311" s="151" t="s">
        <v>3227</v>
      </c>
      <c r="C1311" s="153" t="s">
        <v>3778</v>
      </c>
      <c r="D1311" s="152">
        <v>46</v>
      </c>
      <c r="E1311" s="154">
        <v>9468.18</v>
      </c>
      <c r="F1311" s="154">
        <v>4.6099999999999994</v>
      </c>
      <c r="G1311" s="154">
        <v>212.05999999999997</v>
      </c>
    </row>
    <row r="1312" spans="1:7" ht="90" x14ac:dyDescent="0.25">
      <c r="A1312" s="141" t="s">
        <v>3848</v>
      </c>
      <c r="B1312" s="151" t="s">
        <v>3849</v>
      </c>
      <c r="C1312" s="153" t="s">
        <v>3452</v>
      </c>
      <c r="D1312" s="152">
        <v>187</v>
      </c>
      <c r="E1312" s="154">
        <v>4884.4400000000005</v>
      </c>
      <c r="F1312" s="154">
        <v>3.0000000000000027E-2</v>
      </c>
      <c r="G1312" s="154">
        <v>5.6100000000000048</v>
      </c>
    </row>
    <row r="1313" spans="1:7" ht="45" x14ac:dyDescent="0.25">
      <c r="A1313" s="141" t="s">
        <v>3848</v>
      </c>
      <c r="B1313" s="151" t="s">
        <v>3849</v>
      </c>
      <c r="C1313" s="153" t="s">
        <v>3471</v>
      </c>
      <c r="D1313" s="152">
        <v>8</v>
      </c>
      <c r="E1313" s="154">
        <v>21.28</v>
      </c>
      <c r="F1313" s="154">
        <v>1.0000000000000009E-2</v>
      </c>
      <c r="G1313" s="154">
        <v>8.0000000000000071E-2</v>
      </c>
    </row>
    <row r="1314" spans="1:7" ht="30" x14ac:dyDescent="0.25">
      <c r="A1314" s="141" t="s">
        <v>3848</v>
      </c>
      <c r="B1314" s="151" t="s">
        <v>3849</v>
      </c>
      <c r="C1314" s="153" t="s">
        <v>3453</v>
      </c>
      <c r="D1314" s="152">
        <v>8</v>
      </c>
      <c r="E1314" s="154">
        <v>15.920000000000002</v>
      </c>
      <c r="F1314" s="154">
        <v>1.0000000000000009E-2</v>
      </c>
      <c r="G1314" s="154">
        <v>8.0000000000000071E-2</v>
      </c>
    </row>
    <row r="1315" spans="1:7" ht="45" x14ac:dyDescent="0.25">
      <c r="A1315" s="141" t="s">
        <v>3848</v>
      </c>
      <c r="B1315" s="151" t="s">
        <v>3849</v>
      </c>
      <c r="C1315" s="153" t="s">
        <v>3454</v>
      </c>
      <c r="D1315" s="152">
        <v>33</v>
      </c>
      <c r="E1315" s="154">
        <v>116.82</v>
      </c>
      <c r="F1315" s="154">
        <v>1.9999999999999962E-2</v>
      </c>
      <c r="G1315" s="154">
        <v>0.65999999999999881</v>
      </c>
    </row>
    <row r="1316" spans="1:7" ht="30" x14ac:dyDescent="0.25">
      <c r="A1316" s="141" t="s">
        <v>3848</v>
      </c>
      <c r="B1316" s="151" t="s">
        <v>3849</v>
      </c>
      <c r="C1316" s="153" t="s">
        <v>3455</v>
      </c>
      <c r="D1316" s="152">
        <v>108</v>
      </c>
      <c r="E1316" s="154">
        <v>1396.44</v>
      </c>
      <c r="F1316" s="154">
        <v>3.0000000000000027E-2</v>
      </c>
      <c r="G1316" s="154">
        <v>3.2400000000000029</v>
      </c>
    </row>
    <row r="1317" spans="1:7" ht="30" x14ac:dyDescent="0.25">
      <c r="A1317" s="141" t="s">
        <v>3848</v>
      </c>
      <c r="B1317" s="151" t="s">
        <v>3849</v>
      </c>
      <c r="C1317" s="153" t="s">
        <v>3662</v>
      </c>
      <c r="D1317" s="152">
        <v>42</v>
      </c>
      <c r="E1317" s="154">
        <v>365.4</v>
      </c>
      <c r="F1317" s="154">
        <v>4.9999999999999933E-2</v>
      </c>
      <c r="G1317" s="154">
        <v>2.099999999999997</v>
      </c>
    </row>
    <row r="1318" spans="1:7" ht="75" x14ac:dyDescent="0.25">
      <c r="A1318" s="141" t="s">
        <v>3848</v>
      </c>
      <c r="B1318" s="151" t="s">
        <v>3849</v>
      </c>
      <c r="C1318" s="153" t="s">
        <v>3457</v>
      </c>
      <c r="D1318" s="152">
        <v>4</v>
      </c>
      <c r="E1318" s="154">
        <v>108.28</v>
      </c>
      <c r="F1318" s="154">
        <v>3.0000000000000027E-2</v>
      </c>
      <c r="G1318" s="154">
        <v>0.12000000000000011</v>
      </c>
    </row>
    <row r="1319" spans="1:7" ht="90" x14ac:dyDescent="0.25">
      <c r="A1319" s="141" t="s">
        <v>3850</v>
      </c>
      <c r="B1319" s="151" t="s">
        <v>3851</v>
      </c>
      <c r="C1319" s="153" t="s">
        <v>3452</v>
      </c>
      <c r="D1319" s="152">
        <v>87</v>
      </c>
      <c r="E1319" s="154">
        <v>2272.44</v>
      </c>
      <c r="F1319" s="154">
        <v>3.0000000000000027E-2</v>
      </c>
      <c r="G1319" s="154">
        <v>2.6100000000000021</v>
      </c>
    </row>
    <row r="1320" spans="1:7" ht="45" x14ac:dyDescent="0.25">
      <c r="A1320" s="141" t="s">
        <v>3850</v>
      </c>
      <c r="B1320" s="151" t="s">
        <v>3851</v>
      </c>
      <c r="C1320" s="153" t="s">
        <v>3471</v>
      </c>
      <c r="D1320" s="152">
        <v>9</v>
      </c>
      <c r="E1320" s="154">
        <v>23.94</v>
      </c>
      <c r="F1320" s="154">
        <v>1.0000000000000009E-2</v>
      </c>
      <c r="G1320" s="154">
        <v>9.000000000000008E-2</v>
      </c>
    </row>
    <row r="1321" spans="1:7" ht="30" x14ac:dyDescent="0.25">
      <c r="A1321" s="141" t="s">
        <v>3850</v>
      </c>
      <c r="B1321" s="151" t="s">
        <v>3851</v>
      </c>
      <c r="C1321" s="153" t="s">
        <v>3453</v>
      </c>
      <c r="D1321" s="152">
        <v>7</v>
      </c>
      <c r="E1321" s="154">
        <v>13.93</v>
      </c>
      <c r="F1321" s="154">
        <v>1.0000000000000009E-2</v>
      </c>
      <c r="G1321" s="154">
        <v>7.0000000000000062E-2</v>
      </c>
    </row>
    <row r="1322" spans="1:7" ht="30" x14ac:dyDescent="0.25">
      <c r="A1322" s="141" t="s">
        <v>3850</v>
      </c>
      <c r="B1322" s="151" t="s">
        <v>3851</v>
      </c>
      <c r="C1322" s="153" t="s">
        <v>3455</v>
      </c>
      <c r="D1322" s="152">
        <v>52</v>
      </c>
      <c r="E1322" s="154">
        <v>672.3599999999999</v>
      </c>
      <c r="F1322" s="154">
        <v>3.0000000000000027E-2</v>
      </c>
      <c r="G1322" s="154">
        <v>1.5600000000000014</v>
      </c>
    </row>
    <row r="1323" spans="1:7" ht="90" x14ac:dyDescent="0.25">
      <c r="A1323" s="141" t="s">
        <v>3850</v>
      </c>
      <c r="B1323" s="151" t="s">
        <v>3851</v>
      </c>
      <c r="C1323" s="153" t="s">
        <v>3456</v>
      </c>
      <c r="D1323" s="152">
        <v>6</v>
      </c>
      <c r="E1323" s="154">
        <v>193.5</v>
      </c>
      <c r="F1323" s="154">
        <v>2.0000000000000018E-2</v>
      </c>
      <c r="G1323" s="154">
        <v>0.12000000000000011</v>
      </c>
    </row>
    <row r="1324" spans="1:7" ht="75" x14ac:dyDescent="0.25">
      <c r="A1324" s="141" t="s">
        <v>3850</v>
      </c>
      <c r="B1324" s="151" t="s">
        <v>3851</v>
      </c>
      <c r="C1324" s="153" t="s">
        <v>3457</v>
      </c>
      <c r="D1324" s="152">
        <v>35</v>
      </c>
      <c r="E1324" s="154">
        <v>947.45</v>
      </c>
      <c r="F1324" s="154">
        <v>3.0000000000000027E-2</v>
      </c>
      <c r="G1324" s="154">
        <v>1.0500000000000009</v>
      </c>
    </row>
    <row r="1325" spans="1:7" ht="45" x14ac:dyDescent="0.25">
      <c r="A1325" s="141" t="s">
        <v>2469</v>
      </c>
      <c r="B1325" s="151" t="s">
        <v>2470</v>
      </c>
      <c r="C1325" s="153" t="s">
        <v>3542</v>
      </c>
      <c r="D1325" s="152">
        <v>1</v>
      </c>
      <c r="E1325" s="154">
        <v>10.41</v>
      </c>
      <c r="F1325" s="154">
        <v>2.0000000000000018E-2</v>
      </c>
      <c r="G1325" s="154">
        <v>2.0000000000000018E-2</v>
      </c>
    </row>
    <row r="1326" spans="1:7" ht="30" x14ac:dyDescent="0.25">
      <c r="A1326" s="141" t="s">
        <v>2469</v>
      </c>
      <c r="B1326" s="151" t="s">
        <v>2470</v>
      </c>
      <c r="C1326" s="153" t="s">
        <v>3496</v>
      </c>
      <c r="D1326" s="152">
        <v>169</v>
      </c>
      <c r="E1326" s="154">
        <v>1213.42</v>
      </c>
      <c r="F1326" s="154">
        <v>1.0000000000000009E-2</v>
      </c>
      <c r="G1326" s="154">
        <v>1.6900000000000015</v>
      </c>
    </row>
    <row r="1327" spans="1:7" ht="30" x14ac:dyDescent="0.25">
      <c r="A1327" s="141" t="s">
        <v>2469</v>
      </c>
      <c r="B1327" s="151" t="s">
        <v>2470</v>
      </c>
      <c r="C1327" s="153" t="s">
        <v>3497</v>
      </c>
      <c r="D1327" s="152">
        <v>1157</v>
      </c>
      <c r="E1327" s="154">
        <v>14207.960000000001</v>
      </c>
      <c r="F1327" s="154">
        <v>1.0000000000000009E-2</v>
      </c>
      <c r="G1327" s="154">
        <v>11.570000000000011</v>
      </c>
    </row>
    <row r="1328" spans="1:7" ht="30" x14ac:dyDescent="0.25">
      <c r="A1328" s="141" t="s">
        <v>2469</v>
      </c>
      <c r="B1328" s="151" t="s">
        <v>2470</v>
      </c>
      <c r="C1328" s="153" t="s">
        <v>3498</v>
      </c>
      <c r="D1328" s="152">
        <v>1971</v>
      </c>
      <c r="E1328" s="154">
        <v>39735.360000000001</v>
      </c>
      <c r="F1328" s="154">
        <v>4.0000000000000036E-2</v>
      </c>
      <c r="G1328" s="154">
        <v>78.840000000000074</v>
      </c>
    </row>
    <row r="1329" spans="1:7" ht="45" x14ac:dyDescent="0.25">
      <c r="A1329" s="141" t="s">
        <v>2469</v>
      </c>
      <c r="B1329" s="151" t="s">
        <v>2470</v>
      </c>
      <c r="C1329" s="153" t="s">
        <v>3499</v>
      </c>
      <c r="D1329" s="152">
        <v>157</v>
      </c>
      <c r="E1329" s="154">
        <v>4595.3899999999994</v>
      </c>
      <c r="F1329" s="154">
        <v>1.0000000000000009E-2</v>
      </c>
      <c r="G1329" s="154">
        <v>1.5700000000000014</v>
      </c>
    </row>
    <row r="1330" spans="1:7" x14ac:dyDescent="0.25">
      <c r="A1330" s="141" t="s">
        <v>2469</v>
      </c>
      <c r="B1330" s="151" t="s">
        <v>2470</v>
      </c>
      <c r="C1330" s="153" t="s">
        <v>3543</v>
      </c>
      <c r="D1330" s="152">
        <v>189</v>
      </c>
      <c r="E1330" s="154">
        <v>982.80000000000007</v>
      </c>
      <c r="F1330" s="154">
        <v>2.9999999999999916E-2</v>
      </c>
      <c r="G1330" s="154">
        <v>5.6699999999999839</v>
      </c>
    </row>
    <row r="1331" spans="1:7" x14ac:dyDescent="0.25">
      <c r="A1331" s="141" t="s">
        <v>2469</v>
      </c>
      <c r="B1331" s="151" t="s">
        <v>2470</v>
      </c>
      <c r="C1331" s="153" t="s">
        <v>3544</v>
      </c>
      <c r="D1331" s="152">
        <v>86</v>
      </c>
      <c r="E1331" s="154">
        <v>1366.54</v>
      </c>
      <c r="F1331" s="154">
        <v>2.0000000000000018E-2</v>
      </c>
      <c r="G1331" s="154">
        <v>1.7200000000000015</v>
      </c>
    </row>
    <row r="1332" spans="1:7" ht="30" x14ac:dyDescent="0.25">
      <c r="A1332" s="141" t="s">
        <v>2469</v>
      </c>
      <c r="B1332" s="151" t="s">
        <v>2470</v>
      </c>
      <c r="C1332" s="153" t="s">
        <v>3541</v>
      </c>
      <c r="D1332" s="152">
        <v>1298</v>
      </c>
      <c r="E1332" s="154">
        <v>11188.76</v>
      </c>
      <c r="F1332" s="154">
        <v>4.9999999999999822E-2</v>
      </c>
      <c r="G1332" s="154">
        <v>64.899999999999764</v>
      </c>
    </row>
    <row r="1333" spans="1:7" ht="30" x14ac:dyDescent="0.25">
      <c r="A1333" s="141" t="s">
        <v>2469</v>
      </c>
      <c r="B1333" s="151" t="s">
        <v>2470</v>
      </c>
      <c r="C1333" s="153" t="s">
        <v>3696</v>
      </c>
      <c r="D1333" s="152">
        <v>44</v>
      </c>
      <c r="E1333" s="154">
        <v>318.56</v>
      </c>
      <c r="F1333" s="154">
        <v>4.0000000000000036E-2</v>
      </c>
      <c r="G1333" s="154">
        <v>1.7600000000000016</v>
      </c>
    </row>
    <row r="1334" spans="1:7" ht="45" x14ac:dyDescent="0.25">
      <c r="A1334" s="141" t="s">
        <v>2469</v>
      </c>
      <c r="B1334" s="151" t="s">
        <v>2470</v>
      </c>
      <c r="C1334" s="153" t="s">
        <v>3542</v>
      </c>
      <c r="D1334" s="152">
        <v>739</v>
      </c>
      <c r="E1334" s="154">
        <v>7692.99</v>
      </c>
      <c r="F1334" s="154">
        <v>2.0000000000000018E-2</v>
      </c>
      <c r="G1334" s="154">
        <v>14.780000000000014</v>
      </c>
    </row>
    <row r="1335" spans="1:7" x14ac:dyDescent="0.25">
      <c r="A1335" s="141" t="s">
        <v>2469</v>
      </c>
      <c r="B1335" s="151" t="s">
        <v>2470</v>
      </c>
      <c r="C1335" s="153" t="s">
        <v>3852</v>
      </c>
      <c r="D1335" s="152">
        <v>54</v>
      </c>
      <c r="E1335" s="154">
        <v>562.1400000000001</v>
      </c>
      <c r="F1335" s="154">
        <v>2.0000000000000018E-2</v>
      </c>
      <c r="G1335" s="154">
        <v>1.080000000000001</v>
      </c>
    </row>
    <row r="1336" spans="1:7" ht="30" x14ac:dyDescent="0.25">
      <c r="A1336" s="141" t="s">
        <v>2469</v>
      </c>
      <c r="B1336" s="151" t="s">
        <v>2470</v>
      </c>
      <c r="C1336" s="153" t="s">
        <v>3585</v>
      </c>
      <c r="D1336" s="152">
        <v>787</v>
      </c>
      <c r="E1336" s="154">
        <v>8192.67</v>
      </c>
      <c r="F1336" s="154">
        <v>2.0000000000000018E-2</v>
      </c>
      <c r="G1336" s="154">
        <v>15.740000000000014</v>
      </c>
    </row>
    <row r="1337" spans="1:7" x14ac:dyDescent="0.25">
      <c r="A1337" s="141" t="s">
        <v>2469</v>
      </c>
      <c r="B1337" s="151" t="s">
        <v>2470</v>
      </c>
      <c r="C1337" s="153" t="s">
        <v>3586</v>
      </c>
      <c r="D1337" s="152">
        <v>5</v>
      </c>
      <c r="E1337" s="154">
        <v>36.25</v>
      </c>
      <c r="F1337" s="154">
        <v>4.0000000000000036E-2</v>
      </c>
      <c r="G1337" s="154">
        <v>0.20000000000000018</v>
      </c>
    </row>
    <row r="1338" spans="1:7" x14ac:dyDescent="0.25">
      <c r="A1338" s="141" t="s">
        <v>2469</v>
      </c>
      <c r="B1338" s="151" t="s">
        <v>2470</v>
      </c>
      <c r="C1338" s="153" t="s">
        <v>3782</v>
      </c>
      <c r="D1338" s="152">
        <v>68</v>
      </c>
      <c r="E1338" s="154">
        <v>493</v>
      </c>
      <c r="F1338" s="154">
        <v>4.0000000000000036E-2</v>
      </c>
      <c r="G1338" s="154">
        <v>2.7200000000000024</v>
      </c>
    </row>
    <row r="1339" spans="1:7" ht="30" x14ac:dyDescent="0.25">
      <c r="A1339" s="141" t="s">
        <v>2469</v>
      </c>
      <c r="B1339" s="151" t="s">
        <v>2470</v>
      </c>
      <c r="C1339" s="153" t="s">
        <v>3545</v>
      </c>
      <c r="D1339" s="152">
        <v>269</v>
      </c>
      <c r="E1339" s="154">
        <v>6792.25</v>
      </c>
      <c r="F1339" s="154">
        <v>4.9999999999999933E-2</v>
      </c>
      <c r="G1339" s="154">
        <v>13.449999999999982</v>
      </c>
    </row>
    <row r="1340" spans="1:7" ht="30" x14ac:dyDescent="0.25">
      <c r="A1340" s="141" t="s">
        <v>2469</v>
      </c>
      <c r="B1340" s="151" t="s">
        <v>2470</v>
      </c>
      <c r="C1340" s="153" t="s">
        <v>3641</v>
      </c>
      <c r="D1340" s="152">
        <v>6</v>
      </c>
      <c r="E1340" s="154">
        <v>145.38</v>
      </c>
      <c r="F1340" s="154">
        <v>4.9999999999999933E-2</v>
      </c>
      <c r="G1340" s="154">
        <v>0.2999999999999996</v>
      </c>
    </row>
    <row r="1341" spans="1:7" ht="30" x14ac:dyDescent="0.25">
      <c r="A1341" s="141" t="s">
        <v>2469</v>
      </c>
      <c r="B1341" s="151" t="s">
        <v>2470</v>
      </c>
      <c r="C1341" s="153" t="s">
        <v>3546</v>
      </c>
      <c r="D1341" s="152">
        <v>250</v>
      </c>
      <c r="E1341" s="154">
        <v>8675</v>
      </c>
      <c r="F1341" s="154">
        <v>1.9999999999999962E-2</v>
      </c>
      <c r="G1341" s="154">
        <v>4.9999999999999902</v>
      </c>
    </row>
    <row r="1342" spans="1:7" ht="45" x14ac:dyDescent="0.25">
      <c r="A1342" s="141" t="s">
        <v>2469</v>
      </c>
      <c r="B1342" s="151" t="s">
        <v>2470</v>
      </c>
      <c r="C1342" s="153" t="s">
        <v>3471</v>
      </c>
      <c r="D1342" s="152">
        <v>4</v>
      </c>
      <c r="E1342" s="154">
        <v>10.64</v>
      </c>
      <c r="F1342" s="154">
        <v>1.0000000000000009E-2</v>
      </c>
      <c r="G1342" s="154">
        <v>4.0000000000000036E-2</v>
      </c>
    </row>
    <row r="1343" spans="1:7" ht="30" x14ac:dyDescent="0.25">
      <c r="A1343" s="141" t="s">
        <v>2469</v>
      </c>
      <c r="B1343" s="151" t="s">
        <v>2470</v>
      </c>
      <c r="C1343" s="153" t="s">
        <v>3453</v>
      </c>
      <c r="D1343" s="152">
        <v>1</v>
      </c>
      <c r="E1343" s="154">
        <v>1.99</v>
      </c>
      <c r="F1343" s="154">
        <v>1.0000000000000009E-2</v>
      </c>
      <c r="G1343" s="154">
        <v>1.0000000000000009E-2</v>
      </c>
    </row>
    <row r="1344" spans="1:7" ht="45" x14ac:dyDescent="0.25">
      <c r="A1344" s="141" t="s">
        <v>2469</v>
      </c>
      <c r="B1344" s="151" t="s">
        <v>2470</v>
      </c>
      <c r="C1344" s="153" t="s">
        <v>3454</v>
      </c>
      <c r="D1344" s="152">
        <v>1</v>
      </c>
      <c r="E1344" s="154">
        <v>3.54</v>
      </c>
      <c r="F1344" s="154">
        <v>1.9999999999999962E-2</v>
      </c>
      <c r="G1344" s="154">
        <v>1.9999999999999962E-2</v>
      </c>
    </row>
    <row r="1345" spans="1:7" x14ac:dyDescent="0.25">
      <c r="A1345" s="141" t="s">
        <v>2469</v>
      </c>
      <c r="B1345" s="151" t="s">
        <v>2470</v>
      </c>
      <c r="C1345" s="153" t="s">
        <v>3460</v>
      </c>
      <c r="D1345" s="152">
        <v>168</v>
      </c>
      <c r="E1345" s="154">
        <v>2709.84</v>
      </c>
      <c r="F1345" s="154">
        <v>2.0000000000000018E-2</v>
      </c>
      <c r="G1345" s="154">
        <v>3.360000000000003</v>
      </c>
    </row>
    <row r="1346" spans="1:7" ht="30" x14ac:dyDescent="0.25">
      <c r="A1346" s="141" t="s">
        <v>2469</v>
      </c>
      <c r="B1346" s="151" t="s">
        <v>2470</v>
      </c>
      <c r="C1346" s="153" t="s">
        <v>3463</v>
      </c>
      <c r="D1346" s="152">
        <v>15</v>
      </c>
      <c r="E1346" s="154">
        <v>39.300000000000004</v>
      </c>
      <c r="F1346" s="154">
        <v>9.999999999999995E-3</v>
      </c>
      <c r="G1346" s="154">
        <v>0.14999999999999991</v>
      </c>
    </row>
    <row r="1347" spans="1:7" ht="30" x14ac:dyDescent="0.25">
      <c r="A1347" s="141" t="s">
        <v>2469</v>
      </c>
      <c r="B1347" s="151" t="s">
        <v>2470</v>
      </c>
      <c r="C1347" s="153" t="s">
        <v>3751</v>
      </c>
      <c r="D1347" s="152">
        <v>53</v>
      </c>
      <c r="E1347" s="154">
        <v>192.39</v>
      </c>
      <c r="F1347" s="154">
        <v>2.0000000000000018E-2</v>
      </c>
      <c r="G1347" s="154">
        <v>1.0600000000000009</v>
      </c>
    </row>
    <row r="1348" spans="1:7" x14ac:dyDescent="0.25">
      <c r="A1348" s="141" t="s">
        <v>2469</v>
      </c>
      <c r="B1348" s="151" t="s">
        <v>2470</v>
      </c>
      <c r="C1348" s="153" t="s">
        <v>3443</v>
      </c>
      <c r="D1348" s="152">
        <v>105</v>
      </c>
      <c r="E1348" s="154">
        <v>513.45000000000005</v>
      </c>
      <c r="F1348" s="154">
        <v>9.9999999999999811E-3</v>
      </c>
      <c r="G1348" s="154">
        <v>1.049999999999998</v>
      </c>
    </row>
    <row r="1349" spans="1:7" x14ac:dyDescent="0.25">
      <c r="A1349" s="141" t="s">
        <v>2469</v>
      </c>
      <c r="B1349" s="151" t="s">
        <v>2470</v>
      </c>
      <c r="C1349" s="153" t="s">
        <v>3502</v>
      </c>
      <c r="D1349" s="152">
        <v>60</v>
      </c>
      <c r="E1349" s="154">
        <v>307.2</v>
      </c>
      <c r="F1349" s="154">
        <v>1.0000000000000009E-2</v>
      </c>
      <c r="G1349" s="154">
        <v>0.60000000000000053</v>
      </c>
    </row>
    <row r="1350" spans="1:7" x14ac:dyDescent="0.25">
      <c r="A1350" s="141" t="s">
        <v>2469</v>
      </c>
      <c r="B1350" s="151" t="s">
        <v>2470</v>
      </c>
      <c r="C1350" s="153" t="s">
        <v>3444</v>
      </c>
      <c r="D1350" s="152">
        <v>34</v>
      </c>
      <c r="E1350" s="154">
        <v>131.91999999999999</v>
      </c>
      <c r="F1350" s="154">
        <v>3.0000000000000027E-2</v>
      </c>
      <c r="G1350" s="154">
        <v>1.0200000000000009</v>
      </c>
    </row>
    <row r="1351" spans="1:7" ht="30" x14ac:dyDescent="0.25">
      <c r="A1351" s="141" t="s">
        <v>2469</v>
      </c>
      <c r="B1351" s="151" t="s">
        <v>2470</v>
      </c>
      <c r="C1351" s="153" t="s">
        <v>3597</v>
      </c>
      <c r="D1351" s="152">
        <v>29</v>
      </c>
      <c r="E1351" s="154">
        <v>322.19</v>
      </c>
      <c r="F1351" s="154">
        <v>8.9999999999999858E-2</v>
      </c>
      <c r="G1351" s="154">
        <v>2.6099999999999959</v>
      </c>
    </row>
    <row r="1352" spans="1:7" x14ac:dyDescent="0.25">
      <c r="A1352" s="141" t="s">
        <v>2469</v>
      </c>
      <c r="B1352" s="151" t="s">
        <v>2470</v>
      </c>
      <c r="C1352" s="153" t="s">
        <v>3446</v>
      </c>
      <c r="D1352" s="152">
        <v>34</v>
      </c>
      <c r="E1352" s="154">
        <v>67.319999999999993</v>
      </c>
      <c r="F1352" s="154">
        <v>9.999999999999995E-3</v>
      </c>
      <c r="G1352" s="154">
        <v>0.33999999999999986</v>
      </c>
    </row>
    <row r="1353" spans="1:7" ht="45" x14ac:dyDescent="0.25">
      <c r="A1353" s="141" t="s">
        <v>2469</v>
      </c>
      <c r="B1353" s="151" t="s">
        <v>2470</v>
      </c>
      <c r="C1353" s="153" t="s">
        <v>3501</v>
      </c>
      <c r="D1353" s="152">
        <v>181</v>
      </c>
      <c r="E1353" s="154">
        <v>1589.18</v>
      </c>
      <c r="F1353" s="154">
        <v>3.9999999999999925E-2</v>
      </c>
      <c r="G1353" s="154">
        <v>7.239999999999986</v>
      </c>
    </row>
    <row r="1354" spans="1:7" ht="45" x14ac:dyDescent="0.25">
      <c r="A1354" s="141" t="s">
        <v>2469</v>
      </c>
      <c r="B1354" s="151" t="s">
        <v>2470</v>
      </c>
      <c r="C1354" s="153" t="s">
        <v>3471</v>
      </c>
      <c r="D1354" s="152">
        <v>161</v>
      </c>
      <c r="E1354" s="154">
        <v>428.26</v>
      </c>
      <c r="F1354" s="154">
        <v>1.0000000000000009E-2</v>
      </c>
      <c r="G1354" s="154">
        <v>1.6100000000000014</v>
      </c>
    </row>
    <row r="1355" spans="1:7" ht="30" x14ac:dyDescent="0.25">
      <c r="A1355" s="141" t="s">
        <v>2469</v>
      </c>
      <c r="B1355" s="151" t="s">
        <v>2470</v>
      </c>
      <c r="C1355" s="153" t="s">
        <v>3583</v>
      </c>
      <c r="D1355" s="152">
        <v>324</v>
      </c>
      <c r="E1355" s="154">
        <v>861.84000000000015</v>
      </c>
      <c r="F1355" s="154">
        <v>1.0000000000000009E-2</v>
      </c>
      <c r="G1355" s="154">
        <v>3.2400000000000029</v>
      </c>
    </row>
    <row r="1356" spans="1:7" ht="90" x14ac:dyDescent="0.25">
      <c r="A1356" s="141" t="s">
        <v>2469</v>
      </c>
      <c r="B1356" s="151" t="s">
        <v>2470</v>
      </c>
      <c r="C1356" s="153" t="s">
        <v>3452</v>
      </c>
      <c r="D1356" s="152">
        <v>829</v>
      </c>
      <c r="E1356" s="154">
        <v>21653.48</v>
      </c>
      <c r="F1356" s="154">
        <v>3.0000000000000027E-2</v>
      </c>
      <c r="G1356" s="154">
        <v>24.870000000000022</v>
      </c>
    </row>
    <row r="1357" spans="1:7" ht="45" x14ac:dyDescent="0.25">
      <c r="A1357" s="141" t="s">
        <v>2469</v>
      </c>
      <c r="B1357" s="151" t="s">
        <v>2470</v>
      </c>
      <c r="C1357" s="153" t="s">
        <v>3471</v>
      </c>
      <c r="D1357" s="152">
        <v>8</v>
      </c>
      <c r="E1357" s="154">
        <v>21.28</v>
      </c>
      <c r="F1357" s="154">
        <v>1.0000000000000009E-2</v>
      </c>
      <c r="G1357" s="154">
        <v>8.0000000000000071E-2</v>
      </c>
    </row>
    <row r="1358" spans="1:7" ht="30" x14ac:dyDescent="0.25">
      <c r="A1358" s="141" t="s">
        <v>2469</v>
      </c>
      <c r="B1358" s="151" t="s">
        <v>2470</v>
      </c>
      <c r="C1358" s="153" t="s">
        <v>3453</v>
      </c>
      <c r="D1358" s="152">
        <v>29</v>
      </c>
      <c r="E1358" s="154">
        <v>57.71</v>
      </c>
      <c r="F1358" s="154">
        <v>1.0000000000000009E-2</v>
      </c>
      <c r="G1358" s="154">
        <v>0.29000000000000026</v>
      </c>
    </row>
    <row r="1359" spans="1:7" ht="45" x14ac:dyDescent="0.25">
      <c r="A1359" s="141" t="s">
        <v>2469</v>
      </c>
      <c r="B1359" s="151" t="s">
        <v>2470</v>
      </c>
      <c r="C1359" s="153" t="s">
        <v>3454</v>
      </c>
      <c r="D1359" s="152">
        <v>110</v>
      </c>
      <c r="E1359" s="154">
        <v>389.40000000000003</v>
      </c>
      <c r="F1359" s="154">
        <v>1.9999999999999962E-2</v>
      </c>
      <c r="G1359" s="154">
        <v>2.1999999999999957</v>
      </c>
    </row>
    <row r="1360" spans="1:7" ht="30" x14ac:dyDescent="0.25">
      <c r="A1360" s="141" t="s">
        <v>2469</v>
      </c>
      <c r="B1360" s="151" t="s">
        <v>2470</v>
      </c>
      <c r="C1360" s="153" t="s">
        <v>3583</v>
      </c>
      <c r="D1360" s="152">
        <v>9</v>
      </c>
      <c r="E1360" s="154">
        <v>23.94</v>
      </c>
      <c r="F1360" s="154">
        <v>1.0000000000000009E-2</v>
      </c>
      <c r="G1360" s="154">
        <v>9.000000000000008E-2</v>
      </c>
    </row>
    <row r="1361" spans="1:7" ht="30" x14ac:dyDescent="0.25">
      <c r="A1361" s="141" t="s">
        <v>2469</v>
      </c>
      <c r="B1361" s="151" t="s">
        <v>2470</v>
      </c>
      <c r="C1361" s="153" t="s">
        <v>3511</v>
      </c>
      <c r="D1361" s="152">
        <v>22</v>
      </c>
      <c r="E1361" s="154">
        <v>22.88</v>
      </c>
      <c r="F1361" s="154">
        <v>9.999999999999995E-3</v>
      </c>
      <c r="G1361" s="154">
        <v>0.21999999999999989</v>
      </c>
    </row>
    <row r="1362" spans="1:7" ht="30" x14ac:dyDescent="0.25">
      <c r="A1362" s="141" t="s">
        <v>2469</v>
      </c>
      <c r="B1362" s="151" t="s">
        <v>2470</v>
      </c>
      <c r="C1362" s="153" t="s">
        <v>3455</v>
      </c>
      <c r="D1362" s="152">
        <v>628</v>
      </c>
      <c r="E1362" s="154">
        <v>8120.0400000000009</v>
      </c>
      <c r="F1362" s="154">
        <v>3.0000000000000027E-2</v>
      </c>
      <c r="G1362" s="154">
        <v>18.840000000000018</v>
      </c>
    </row>
    <row r="1363" spans="1:7" ht="30" x14ac:dyDescent="0.25">
      <c r="A1363" s="141" t="s">
        <v>2469</v>
      </c>
      <c r="B1363" s="151" t="s">
        <v>2470</v>
      </c>
      <c r="C1363" s="153" t="s">
        <v>3662</v>
      </c>
      <c r="D1363" s="152">
        <v>20</v>
      </c>
      <c r="E1363" s="154">
        <v>174</v>
      </c>
      <c r="F1363" s="154">
        <v>4.9999999999999933E-2</v>
      </c>
      <c r="G1363" s="154">
        <v>0.99999999999999867</v>
      </c>
    </row>
    <row r="1364" spans="1:7" ht="30" x14ac:dyDescent="0.25">
      <c r="A1364" s="141" t="s">
        <v>2469</v>
      </c>
      <c r="B1364" s="151" t="s">
        <v>2470</v>
      </c>
      <c r="C1364" s="153" t="s">
        <v>3496</v>
      </c>
      <c r="D1364" s="152">
        <v>1</v>
      </c>
      <c r="E1364" s="154">
        <v>7.18</v>
      </c>
      <c r="F1364" s="154">
        <v>1.0000000000000009E-2</v>
      </c>
      <c r="G1364" s="154">
        <v>1.0000000000000009E-2</v>
      </c>
    </row>
    <row r="1365" spans="1:7" ht="90" x14ac:dyDescent="0.25">
      <c r="A1365" s="141" t="s">
        <v>2469</v>
      </c>
      <c r="B1365" s="151" t="s">
        <v>2470</v>
      </c>
      <c r="C1365" s="153" t="s">
        <v>3456</v>
      </c>
      <c r="D1365" s="152">
        <v>33</v>
      </c>
      <c r="E1365" s="154">
        <v>1064.25</v>
      </c>
      <c r="F1365" s="154">
        <v>2.0000000000000018E-2</v>
      </c>
      <c r="G1365" s="154">
        <v>0.66000000000000059</v>
      </c>
    </row>
    <row r="1366" spans="1:7" ht="75" x14ac:dyDescent="0.25">
      <c r="A1366" s="141" t="s">
        <v>2469</v>
      </c>
      <c r="B1366" s="151" t="s">
        <v>2470</v>
      </c>
      <c r="C1366" s="153" t="s">
        <v>3457</v>
      </c>
      <c r="D1366" s="152">
        <v>44</v>
      </c>
      <c r="E1366" s="154">
        <v>1191.08</v>
      </c>
      <c r="F1366" s="154">
        <v>3.0000000000000027E-2</v>
      </c>
      <c r="G1366" s="154">
        <v>1.3200000000000012</v>
      </c>
    </row>
    <row r="1367" spans="1:7" ht="30" x14ac:dyDescent="0.25">
      <c r="A1367" s="141" t="s">
        <v>2469</v>
      </c>
      <c r="B1367" s="151" t="s">
        <v>2470</v>
      </c>
      <c r="C1367" s="153" t="s">
        <v>3585</v>
      </c>
      <c r="D1367" s="152">
        <v>1</v>
      </c>
      <c r="E1367" s="154">
        <v>10.41</v>
      </c>
      <c r="F1367" s="154">
        <v>2.0000000000000018E-2</v>
      </c>
      <c r="G1367" s="154">
        <v>2.0000000000000018E-2</v>
      </c>
    </row>
    <row r="1368" spans="1:7" x14ac:dyDescent="0.25">
      <c r="A1368" s="141" t="s">
        <v>2469</v>
      </c>
      <c r="B1368" s="151" t="s">
        <v>2470</v>
      </c>
      <c r="C1368" s="153" t="s">
        <v>3637</v>
      </c>
      <c r="D1368" s="152">
        <v>1093</v>
      </c>
      <c r="E1368" s="154">
        <v>2022.0500000000002</v>
      </c>
      <c r="F1368" s="154">
        <v>1.0000000000000009E-2</v>
      </c>
      <c r="G1368" s="154">
        <v>10.93000000000001</v>
      </c>
    </row>
    <row r="1369" spans="1:7" ht="30" x14ac:dyDescent="0.25">
      <c r="A1369" s="141" t="s">
        <v>2469</v>
      </c>
      <c r="B1369" s="151" t="s">
        <v>2470</v>
      </c>
      <c r="C1369" s="153" t="s">
        <v>3731</v>
      </c>
      <c r="D1369" s="152">
        <v>102</v>
      </c>
      <c r="E1369" s="154">
        <v>141.78</v>
      </c>
      <c r="F1369" s="154">
        <v>9.9999999999999811E-3</v>
      </c>
      <c r="G1369" s="154">
        <v>1.019999999999998</v>
      </c>
    </row>
    <row r="1370" spans="1:7" ht="30" x14ac:dyDescent="0.25">
      <c r="A1370" s="141" t="s">
        <v>2469</v>
      </c>
      <c r="B1370" s="151" t="s">
        <v>2470</v>
      </c>
      <c r="C1370" s="153" t="s">
        <v>3595</v>
      </c>
      <c r="D1370" s="152">
        <v>511</v>
      </c>
      <c r="E1370" s="154">
        <v>1589.21</v>
      </c>
      <c r="F1370" s="154">
        <v>9.999999999999995E-3</v>
      </c>
      <c r="G1370" s="154">
        <v>5.1099999999999977</v>
      </c>
    </row>
    <row r="1371" spans="1:7" ht="30" x14ac:dyDescent="0.25">
      <c r="A1371" s="141" t="s">
        <v>2469</v>
      </c>
      <c r="B1371" s="151" t="s">
        <v>2470</v>
      </c>
      <c r="C1371" s="153" t="s">
        <v>3461</v>
      </c>
      <c r="D1371" s="152">
        <v>611</v>
      </c>
      <c r="E1371" s="154">
        <v>2932.8</v>
      </c>
      <c r="F1371" s="154">
        <v>9.999999999999995E-3</v>
      </c>
      <c r="G1371" s="154">
        <v>6.1099999999999968</v>
      </c>
    </row>
    <row r="1372" spans="1:7" x14ac:dyDescent="0.25">
      <c r="A1372" s="141" t="s">
        <v>2469</v>
      </c>
      <c r="B1372" s="151" t="s">
        <v>2470</v>
      </c>
      <c r="C1372" s="153" t="s">
        <v>3813</v>
      </c>
      <c r="D1372" s="152">
        <v>244</v>
      </c>
      <c r="E1372" s="154">
        <v>405.03999999999996</v>
      </c>
      <c r="F1372" s="154">
        <v>9.999999999999995E-3</v>
      </c>
      <c r="G1372" s="154">
        <v>2.4399999999999986</v>
      </c>
    </row>
    <row r="1373" spans="1:7" ht="30" x14ac:dyDescent="0.25">
      <c r="A1373" s="141" t="s">
        <v>2469</v>
      </c>
      <c r="B1373" s="151" t="s">
        <v>2470</v>
      </c>
      <c r="C1373" s="153" t="s">
        <v>3462</v>
      </c>
      <c r="D1373" s="152">
        <v>592</v>
      </c>
      <c r="E1373" s="154">
        <v>1551.04</v>
      </c>
      <c r="F1373" s="154">
        <v>9.999999999999995E-3</v>
      </c>
      <c r="G1373" s="154">
        <v>5.9199999999999973</v>
      </c>
    </row>
    <row r="1374" spans="1:7" ht="30" x14ac:dyDescent="0.25">
      <c r="A1374" s="141" t="s">
        <v>2469</v>
      </c>
      <c r="B1374" s="151" t="s">
        <v>2470</v>
      </c>
      <c r="C1374" s="153" t="s">
        <v>3463</v>
      </c>
      <c r="D1374" s="152">
        <v>151</v>
      </c>
      <c r="E1374" s="154">
        <v>395.62</v>
      </c>
      <c r="F1374" s="154">
        <v>9.999999999999995E-3</v>
      </c>
      <c r="G1374" s="154">
        <v>1.5099999999999993</v>
      </c>
    </row>
    <row r="1375" spans="1:7" ht="30" x14ac:dyDescent="0.25">
      <c r="A1375" s="141" t="s">
        <v>2469</v>
      </c>
      <c r="B1375" s="151" t="s">
        <v>2470</v>
      </c>
      <c r="C1375" s="153" t="s">
        <v>3751</v>
      </c>
      <c r="D1375" s="152">
        <v>153</v>
      </c>
      <c r="E1375" s="154">
        <v>555.3900000000001</v>
      </c>
      <c r="F1375" s="154">
        <v>2.0000000000000018E-2</v>
      </c>
      <c r="G1375" s="154">
        <v>3.0600000000000027</v>
      </c>
    </row>
    <row r="1376" spans="1:7" x14ac:dyDescent="0.25">
      <c r="A1376" s="141" t="s">
        <v>2469</v>
      </c>
      <c r="B1376" s="151" t="s">
        <v>2470</v>
      </c>
      <c r="C1376" s="153" t="s">
        <v>3443</v>
      </c>
      <c r="D1376" s="152">
        <v>3241</v>
      </c>
      <c r="E1376" s="154">
        <v>15848.49</v>
      </c>
      <c r="F1376" s="154">
        <v>9.9999999999999811E-3</v>
      </c>
      <c r="G1376" s="154">
        <v>32.40999999999994</v>
      </c>
    </row>
    <row r="1377" spans="1:7" x14ac:dyDescent="0.25">
      <c r="A1377" s="141" t="s">
        <v>2469</v>
      </c>
      <c r="B1377" s="151" t="s">
        <v>2470</v>
      </c>
      <c r="C1377" s="153" t="s">
        <v>3464</v>
      </c>
      <c r="D1377" s="152">
        <v>1671</v>
      </c>
      <c r="E1377" s="154">
        <v>8254.74</v>
      </c>
      <c r="F1377" s="154">
        <v>1.0000000000000009E-2</v>
      </c>
      <c r="G1377" s="154">
        <v>16.710000000000015</v>
      </c>
    </row>
    <row r="1378" spans="1:7" ht="30" x14ac:dyDescent="0.25">
      <c r="A1378" s="141" t="s">
        <v>2469</v>
      </c>
      <c r="B1378" s="151" t="s">
        <v>2470</v>
      </c>
      <c r="C1378" s="153" t="s">
        <v>3596</v>
      </c>
      <c r="D1378" s="152">
        <v>603</v>
      </c>
      <c r="E1378" s="154">
        <v>5734.5300000000007</v>
      </c>
      <c r="F1378" s="154">
        <v>2.0000000000000018E-2</v>
      </c>
      <c r="G1378" s="154">
        <v>12.060000000000011</v>
      </c>
    </row>
    <row r="1379" spans="1:7" x14ac:dyDescent="0.25">
      <c r="A1379" s="141" t="s">
        <v>2469</v>
      </c>
      <c r="B1379" s="151" t="s">
        <v>2470</v>
      </c>
      <c r="C1379" s="153" t="s">
        <v>3502</v>
      </c>
      <c r="D1379" s="152">
        <v>1284</v>
      </c>
      <c r="E1379" s="154">
        <v>6574.08</v>
      </c>
      <c r="F1379" s="154">
        <v>1.0000000000000009E-2</v>
      </c>
      <c r="G1379" s="154">
        <v>12.840000000000011</v>
      </c>
    </row>
    <row r="1380" spans="1:7" x14ac:dyDescent="0.25">
      <c r="A1380" s="141" t="s">
        <v>2469</v>
      </c>
      <c r="B1380" s="151" t="s">
        <v>2470</v>
      </c>
      <c r="C1380" s="153" t="s">
        <v>3444</v>
      </c>
      <c r="D1380" s="152">
        <v>2840</v>
      </c>
      <c r="E1380" s="154">
        <v>11019.2</v>
      </c>
      <c r="F1380" s="154">
        <v>3.0000000000000027E-2</v>
      </c>
      <c r="G1380" s="154">
        <v>85.200000000000074</v>
      </c>
    </row>
    <row r="1381" spans="1:7" x14ac:dyDescent="0.25">
      <c r="A1381" s="141" t="s">
        <v>2469</v>
      </c>
      <c r="B1381" s="151" t="s">
        <v>2470</v>
      </c>
      <c r="C1381" s="153" t="s">
        <v>3503</v>
      </c>
      <c r="D1381" s="152">
        <v>751</v>
      </c>
      <c r="E1381" s="154">
        <v>3229.3</v>
      </c>
      <c r="F1381" s="154">
        <v>5.0000000000000044E-2</v>
      </c>
      <c r="G1381" s="154">
        <v>37.550000000000033</v>
      </c>
    </row>
    <row r="1382" spans="1:7" ht="45" x14ac:dyDescent="0.25">
      <c r="A1382" s="141" t="s">
        <v>2469</v>
      </c>
      <c r="B1382" s="151" t="s">
        <v>2470</v>
      </c>
      <c r="C1382" s="153" t="s">
        <v>3445</v>
      </c>
      <c r="D1382" s="152">
        <v>2304</v>
      </c>
      <c r="E1382" s="154">
        <v>14860.8</v>
      </c>
      <c r="F1382" s="154">
        <v>2.9999999999999916E-2</v>
      </c>
      <c r="G1382" s="154">
        <v>69.119999999999806</v>
      </c>
    </row>
    <row r="1383" spans="1:7" x14ac:dyDescent="0.25">
      <c r="A1383" s="141" t="s">
        <v>2469</v>
      </c>
      <c r="B1383" s="151" t="s">
        <v>2470</v>
      </c>
      <c r="C1383" s="153" t="s">
        <v>3504</v>
      </c>
      <c r="D1383" s="152">
        <v>811</v>
      </c>
      <c r="E1383" s="154">
        <v>4233.42</v>
      </c>
      <c r="F1383" s="154">
        <v>1.0000000000000009E-2</v>
      </c>
      <c r="G1383" s="154">
        <v>8.1100000000000065</v>
      </c>
    </row>
    <row r="1384" spans="1:7" ht="30" x14ac:dyDescent="0.25">
      <c r="A1384" s="141" t="s">
        <v>2469</v>
      </c>
      <c r="B1384" s="151" t="s">
        <v>2470</v>
      </c>
      <c r="C1384" s="153" t="s">
        <v>3597</v>
      </c>
      <c r="D1384" s="152">
        <v>1000</v>
      </c>
      <c r="E1384" s="154">
        <v>11110</v>
      </c>
      <c r="F1384" s="154">
        <v>8.9999999999999858E-2</v>
      </c>
      <c r="G1384" s="154">
        <v>89.999999999999858</v>
      </c>
    </row>
    <row r="1385" spans="1:7" x14ac:dyDescent="0.25">
      <c r="A1385" s="141" t="s">
        <v>2469</v>
      </c>
      <c r="B1385" s="151" t="s">
        <v>2470</v>
      </c>
      <c r="C1385" s="153" t="s">
        <v>3446</v>
      </c>
      <c r="D1385" s="152">
        <v>2676</v>
      </c>
      <c r="E1385" s="154">
        <v>5298.4800000000005</v>
      </c>
      <c r="F1385" s="154">
        <v>9.999999999999995E-3</v>
      </c>
      <c r="G1385" s="154">
        <v>26.759999999999987</v>
      </c>
    </row>
    <row r="1386" spans="1:7" ht="45" x14ac:dyDescent="0.25">
      <c r="A1386" s="141" t="s">
        <v>2469</v>
      </c>
      <c r="B1386" s="151" t="s">
        <v>2470</v>
      </c>
      <c r="C1386" s="153" t="s">
        <v>3599</v>
      </c>
      <c r="D1386" s="152">
        <v>14</v>
      </c>
      <c r="E1386" s="154">
        <v>37.520000000000003</v>
      </c>
      <c r="F1386" s="154">
        <v>9.9999999999999811E-3</v>
      </c>
      <c r="G1386" s="154">
        <v>0.13999999999999974</v>
      </c>
    </row>
    <row r="1387" spans="1:7" x14ac:dyDescent="0.25">
      <c r="A1387" s="141" t="s">
        <v>2469</v>
      </c>
      <c r="B1387" s="151" t="s">
        <v>2470</v>
      </c>
      <c r="C1387" s="153" t="s">
        <v>3505</v>
      </c>
      <c r="D1387" s="152">
        <v>1</v>
      </c>
      <c r="E1387" s="154">
        <v>24.51</v>
      </c>
      <c r="F1387" s="154">
        <v>0.37999999999999989</v>
      </c>
      <c r="G1387" s="154">
        <v>0.37999999999999989</v>
      </c>
    </row>
    <row r="1388" spans="1:7" ht="30" x14ac:dyDescent="0.25">
      <c r="A1388" s="141" t="s">
        <v>2469</v>
      </c>
      <c r="B1388" s="151" t="s">
        <v>2470</v>
      </c>
      <c r="C1388" s="153" t="s">
        <v>3853</v>
      </c>
      <c r="D1388" s="152">
        <v>1</v>
      </c>
      <c r="E1388" s="154">
        <v>31.970000000000002</v>
      </c>
      <c r="F1388" s="154">
        <v>0.92999999999999972</v>
      </c>
      <c r="G1388" s="154">
        <v>0.92999999999999972</v>
      </c>
    </row>
    <row r="1389" spans="1:7" ht="30" x14ac:dyDescent="0.25">
      <c r="A1389" s="141" t="s">
        <v>2469</v>
      </c>
      <c r="B1389" s="151" t="s">
        <v>2470</v>
      </c>
      <c r="C1389" s="153" t="s">
        <v>3600</v>
      </c>
      <c r="D1389" s="152">
        <v>7</v>
      </c>
      <c r="E1389" s="154">
        <v>179.20000000000002</v>
      </c>
      <c r="F1389" s="154">
        <v>0.55000000000000071</v>
      </c>
      <c r="G1389" s="154">
        <v>3.850000000000005</v>
      </c>
    </row>
    <row r="1390" spans="1:7" x14ac:dyDescent="0.25">
      <c r="A1390" s="141" t="s">
        <v>2469</v>
      </c>
      <c r="B1390" s="151" t="s">
        <v>2470</v>
      </c>
      <c r="C1390" s="153" t="s">
        <v>3854</v>
      </c>
      <c r="D1390" s="152">
        <v>2</v>
      </c>
      <c r="E1390" s="154">
        <v>39.94</v>
      </c>
      <c r="F1390" s="154">
        <v>0.4399999999999995</v>
      </c>
      <c r="G1390" s="154">
        <v>0.87999999999999901</v>
      </c>
    </row>
    <row r="1391" spans="1:7" ht="60" x14ac:dyDescent="0.25">
      <c r="A1391" s="141" t="s">
        <v>2469</v>
      </c>
      <c r="B1391" s="151" t="s">
        <v>2470</v>
      </c>
      <c r="C1391" s="153" t="s">
        <v>3479</v>
      </c>
      <c r="D1391" s="152">
        <v>1348</v>
      </c>
      <c r="E1391" s="154">
        <v>10851.400000000001</v>
      </c>
      <c r="F1391" s="154">
        <v>3.0000000000000027E-2</v>
      </c>
      <c r="G1391" s="154">
        <v>40.440000000000033</v>
      </c>
    </row>
    <row r="1392" spans="1:7" ht="75" x14ac:dyDescent="0.25">
      <c r="A1392" s="141" t="s">
        <v>2469</v>
      </c>
      <c r="B1392" s="151" t="s">
        <v>2470</v>
      </c>
      <c r="C1392" s="153" t="s">
        <v>3493</v>
      </c>
      <c r="D1392" s="152">
        <v>1</v>
      </c>
      <c r="E1392" s="154">
        <v>5.12</v>
      </c>
      <c r="F1392" s="154">
        <v>1.0000000000000009E-2</v>
      </c>
      <c r="G1392" s="154">
        <v>1.0000000000000009E-2</v>
      </c>
    </row>
    <row r="1393" spans="1:7" x14ac:dyDescent="0.25">
      <c r="A1393" s="141" t="s">
        <v>2469</v>
      </c>
      <c r="B1393" s="151" t="s">
        <v>2470</v>
      </c>
      <c r="C1393" s="153" t="s">
        <v>3480</v>
      </c>
      <c r="D1393" s="152">
        <v>12</v>
      </c>
      <c r="E1393" s="154">
        <v>221.39999999999998</v>
      </c>
      <c r="F1393" s="154">
        <v>0.12000000000000011</v>
      </c>
      <c r="G1393" s="154">
        <v>1.4400000000000013</v>
      </c>
    </row>
    <row r="1394" spans="1:7" ht="30" x14ac:dyDescent="0.25">
      <c r="A1394" s="141" t="s">
        <v>2469</v>
      </c>
      <c r="B1394" s="151" t="s">
        <v>2470</v>
      </c>
      <c r="C1394" s="153" t="s">
        <v>3558</v>
      </c>
      <c r="D1394" s="152">
        <v>4</v>
      </c>
      <c r="E1394" s="154">
        <v>38</v>
      </c>
      <c r="F1394" s="154">
        <v>8.0000000000000071E-2</v>
      </c>
      <c r="G1394" s="154">
        <v>0.32000000000000028</v>
      </c>
    </row>
    <row r="1395" spans="1:7" ht="60" x14ac:dyDescent="0.25">
      <c r="A1395" s="141" t="s">
        <v>2469</v>
      </c>
      <c r="B1395" s="151" t="s">
        <v>2470</v>
      </c>
      <c r="C1395" s="153" t="s">
        <v>3481</v>
      </c>
      <c r="D1395" s="152">
        <v>37</v>
      </c>
      <c r="E1395" s="154">
        <v>440.3</v>
      </c>
      <c r="F1395" s="154">
        <v>9.9999999999999534E-3</v>
      </c>
      <c r="G1395" s="154">
        <v>0.36999999999999827</v>
      </c>
    </row>
    <row r="1396" spans="1:7" ht="45" x14ac:dyDescent="0.25">
      <c r="A1396" s="141" t="s">
        <v>2469</v>
      </c>
      <c r="B1396" s="151" t="s">
        <v>2470</v>
      </c>
      <c r="C1396" s="153" t="s">
        <v>3855</v>
      </c>
      <c r="D1396" s="152">
        <v>60</v>
      </c>
      <c r="E1396" s="154">
        <v>441</v>
      </c>
      <c r="F1396" s="154">
        <v>2.0000000000000018E-2</v>
      </c>
      <c r="G1396" s="154">
        <v>1.2000000000000011</v>
      </c>
    </row>
    <row r="1397" spans="1:7" ht="30" x14ac:dyDescent="0.25">
      <c r="A1397" s="141" t="s">
        <v>2469</v>
      </c>
      <c r="B1397" s="151" t="s">
        <v>2470</v>
      </c>
      <c r="C1397" s="153" t="s">
        <v>3654</v>
      </c>
      <c r="D1397" s="152">
        <v>44</v>
      </c>
      <c r="E1397" s="154">
        <v>300.52</v>
      </c>
      <c r="F1397" s="154">
        <v>6.0000000000000053E-2</v>
      </c>
      <c r="G1397" s="154">
        <v>2.6400000000000023</v>
      </c>
    </row>
    <row r="1398" spans="1:7" x14ac:dyDescent="0.25">
      <c r="A1398" s="141" t="s">
        <v>2469</v>
      </c>
      <c r="B1398" s="151" t="s">
        <v>2470</v>
      </c>
      <c r="C1398" s="153" t="s">
        <v>3856</v>
      </c>
      <c r="D1398" s="152">
        <v>105</v>
      </c>
      <c r="E1398" s="154">
        <v>919.8</v>
      </c>
      <c r="F1398" s="154">
        <v>2.0000000000000018E-2</v>
      </c>
      <c r="G1398" s="154">
        <v>2.1000000000000019</v>
      </c>
    </row>
    <row r="1399" spans="1:7" x14ac:dyDescent="0.25">
      <c r="A1399" s="141" t="s">
        <v>2469</v>
      </c>
      <c r="B1399" s="151" t="s">
        <v>2470</v>
      </c>
      <c r="C1399" s="153" t="s">
        <v>3482</v>
      </c>
      <c r="D1399" s="152">
        <v>946</v>
      </c>
      <c r="E1399" s="154">
        <v>5817.9000000000005</v>
      </c>
      <c r="F1399" s="154">
        <v>1.0000000000000009E-2</v>
      </c>
      <c r="G1399" s="154">
        <v>9.460000000000008</v>
      </c>
    </row>
    <row r="1400" spans="1:7" ht="30" x14ac:dyDescent="0.25">
      <c r="A1400" s="141" t="s">
        <v>2469</v>
      </c>
      <c r="B1400" s="151" t="s">
        <v>2470</v>
      </c>
      <c r="C1400" s="153" t="s">
        <v>3483</v>
      </c>
      <c r="D1400" s="152">
        <v>15</v>
      </c>
      <c r="E1400" s="154">
        <v>105.75</v>
      </c>
      <c r="F1400" s="154">
        <v>1.9999999999999962E-2</v>
      </c>
      <c r="G1400" s="154">
        <v>0.29999999999999943</v>
      </c>
    </row>
    <row r="1401" spans="1:7" ht="45" x14ac:dyDescent="0.25">
      <c r="A1401" s="141" t="s">
        <v>2469</v>
      </c>
      <c r="B1401" s="151" t="s">
        <v>2470</v>
      </c>
      <c r="C1401" s="153" t="s">
        <v>3484</v>
      </c>
      <c r="D1401" s="152">
        <v>1481</v>
      </c>
      <c r="E1401" s="154">
        <v>11773.95</v>
      </c>
      <c r="F1401" s="154">
        <v>9.9999999999999534E-3</v>
      </c>
      <c r="G1401" s="154">
        <v>14.809999999999931</v>
      </c>
    </row>
    <row r="1402" spans="1:7" x14ac:dyDescent="0.25">
      <c r="A1402" s="141" t="s">
        <v>2469</v>
      </c>
      <c r="B1402" s="151" t="s">
        <v>2470</v>
      </c>
      <c r="C1402" s="153" t="s">
        <v>3485</v>
      </c>
      <c r="D1402" s="152">
        <v>1</v>
      </c>
      <c r="E1402" s="154">
        <v>15.14</v>
      </c>
      <c r="F1402" s="154">
        <v>9.999999999999995E-3</v>
      </c>
      <c r="G1402" s="154">
        <v>9.999999999999995E-3</v>
      </c>
    </row>
    <row r="1403" spans="1:7" x14ac:dyDescent="0.25">
      <c r="A1403" s="141" t="s">
        <v>2469</v>
      </c>
      <c r="B1403" s="151" t="s">
        <v>2470</v>
      </c>
      <c r="C1403" s="153" t="s">
        <v>3487</v>
      </c>
      <c r="D1403" s="152">
        <v>359</v>
      </c>
      <c r="E1403" s="154">
        <v>3672.5699999999997</v>
      </c>
      <c r="F1403" s="154">
        <v>9.000000000000008E-2</v>
      </c>
      <c r="G1403" s="154">
        <v>32.310000000000031</v>
      </c>
    </row>
    <row r="1404" spans="1:7" ht="30" x14ac:dyDescent="0.25">
      <c r="A1404" s="141" t="s">
        <v>2469</v>
      </c>
      <c r="B1404" s="151" t="s">
        <v>2470</v>
      </c>
      <c r="C1404" s="153" t="s">
        <v>3638</v>
      </c>
      <c r="D1404" s="152">
        <v>434</v>
      </c>
      <c r="E1404" s="154">
        <v>4491.9000000000005</v>
      </c>
      <c r="F1404" s="154">
        <v>9.000000000000008E-2</v>
      </c>
      <c r="G1404" s="154">
        <v>39.060000000000038</v>
      </c>
    </row>
    <row r="1405" spans="1:7" ht="60" x14ac:dyDescent="0.25">
      <c r="A1405" s="141" t="s">
        <v>2469</v>
      </c>
      <c r="B1405" s="151" t="s">
        <v>2470</v>
      </c>
      <c r="C1405" s="153" t="s">
        <v>3488</v>
      </c>
      <c r="D1405" s="152">
        <v>1228</v>
      </c>
      <c r="E1405" s="154">
        <v>16995.52</v>
      </c>
      <c r="F1405" s="154">
        <v>4.0000000000000036E-2</v>
      </c>
      <c r="G1405" s="154">
        <v>49.120000000000047</v>
      </c>
    </row>
    <row r="1406" spans="1:7" ht="90" x14ac:dyDescent="0.25">
      <c r="A1406" s="141" t="s">
        <v>2469</v>
      </c>
      <c r="B1406" s="151" t="s">
        <v>2470</v>
      </c>
      <c r="C1406" s="153" t="s">
        <v>3489</v>
      </c>
      <c r="D1406" s="152">
        <v>881</v>
      </c>
      <c r="E1406" s="154">
        <v>12069.7</v>
      </c>
      <c r="F1406" s="154">
        <v>4.0000000000000036E-2</v>
      </c>
      <c r="G1406" s="154">
        <v>35.24000000000003</v>
      </c>
    </row>
    <row r="1407" spans="1:7" ht="75" x14ac:dyDescent="0.25">
      <c r="A1407" s="141" t="s">
        <v>2469</v>
      </c>
      <c r="B1407" s="151" t="s">
        <v>2470</v>
      </c>
      <c r="C1407" s="153" t="s">
        <v>3516</v>
      </c>
      <c r="D1407" s="152">
        <v>390</v>
      </c>
      <c r="E1407" s="154">
        <v>3685.5000000000005</v>
      </c>
      <c r="F1407" s="154">
        <v>2.0000000000000018E-2</v>
      </c>
      <c r="G1407" s="154">
        <v>7.8000000000000069</v>
      </c>
    </row>
    <row r="1408" spans="1:7" ht="30" x14ac:dyDescent="0.25">
      <c r="A1408" s="141" t="s">
        <v>2469</v>
      </c>
      <c r="B1408" s="151" t="s">
        <v>2470</v>
      </c>
      <c r="C1408" s="153" t="s">
        <v>3519</v>
      </c>
      <c r="D1408" s="152">
        <v>79</v>
      </c>
      <c r="E1408" s="154">
        <v>1602.91</v>
      </c>
      <c r="F1408" s="154">
        <v>0.16999999999999993</v>
      </c>
      <c r="G1408" s="154">
        <v>13.429999999999994</v>
      </c>
    </row>
    <row r="1409" spans="1:7" ht="30" x14ac:dyDescent="0.25">
      <c r="A1409" s="141" t="s">
        <v>2469</v>
      </c>
      <c r="B1409" s="151" t="s">
        <v>2470</v>
      </c>
      <c r="C1409" s="153" t="s">
        <v>3453</v>
      </c>
      <c r="D1409" s="152">
        <v>1</v>
      </c>
      <c r="E1409" s="154">
        <v>1.99</v>
      </c>
      <c r="F1409" s="154">
        <v>1.0000000000000009E-2</v>
      </c>
      <c r="G1409" s="154">
        <v>1.0000000000000009E-2</v>
      </c>
    </row>
    <row r="1410" spans="1:7" ht="30" x14ac:dyDescent="0.25">
      <c r="A1410" s="141" t="s">
        <v>2469</v>
      </c>
      <c r="B1410" s="151" t="s">
        <v>2470</v>
      </c>
      <c r="C1410" s="153" t="s">
        <v>3507</v>
      </c>
      <c r="D1410" s="152">
        <v>31</v>
      </c>
      <c r="E1410" s="154">
        <v>280.86</v>
      </c>
      <c r="F1410" s="154">
        <v>3.0000000000000027E-2</v>
      </c>
      <c r="G1410" s="154">
        <v>0.93000000000000083</v>
      </c>
    </row>
    <row r="1411" spans="1:7" ht="75" x14ac:dyDescent="0.25">
      <c r="A1411" s="141" t="s">
        <v>2469</v>
      </c>
      <c r="B1411" s="151" t="s">
        <v>2470</v>
      </c>
      <c r="C1411" s="153" t="s">
        <v>3516</v>
      </c>
      <c r="D1411" s="152">
        <v>6</v>
      </c>
      <c r="E1411" s="154">
        <v>56.7</v>
      </c>
      <c r="F1411" s="154">
        <v>2.0000000000000018E-2</v>
      </c>
      <c r="G1411" s="154">
        <v>0.12000000000000011</v>
      </c>
    </row>
    <row r="1412" spans="1:7" x14ac:dyDescent="0.25">
      <c r="A1412" s="141" t="s">
        <v>2469</v>
      </c>
      <c r="B1412" s="151" t="s">
        <v>2470</v>
      </c>
      <c r="C1412" s="153" t="s">
        <v>3604</v>
      </c>
      <c r="D1412" s="152">
        <v>9</v>
      </c>
      <c r="E1412" s="154">
        <v>137.61000000000001</v>
      </c>
      <c r="F1412" s="154">
        <v>0.10000000000000009</v>
      </c>
      <c r="G1412" s="154">
        <v>0.9000000000000008</v>
      </c>
    </row>
    <row r="1413" spans="1:7" ht="60" x14ac:dyDescent="0.25">
      <c r="A1413" s="141" t="s">
        <v>2469</v>
      </c>
      <c r="B1413" s="151" t="s">
        <v>2470</v>
      </c>
      <c r="C1413" s="153" t="s">
        <v>3509</v>
      </c>
      <c r="D1413" s="152">
        <v>286</v>
      </c>
      <c r="E1413" s="154">
        <v>5127.9800000000005</v>
      </c>
      <c r="F1413" s="154">
        <v>0.11999999999999966</v>
      </c>
      <c r="G1413" s="154">
        <v>34.319999999999901</v>
      </c>
    </row>
    <row r="1414" spans="1:7" ht="60" x14ac:dyDescent="0.25">
      <c r="A1414" s="141" t="s">
        <v>2469</v>
      </c>
      <c r="B1414" s="151" t="s">
        <v>2470</v>
      </c>
      <c r="C1414" s="153" t="s">
        <v>3408</v>
      </c>
      <c r="D1414" s="152">
        <v>11</v>
      </c>
      <c r="E1414" s="154">
        <v>5.2799999999999994</v>
      </c>
      <c r="F1414" s="154">
        <v>9.999999999999995E-3</v>
      </c>
      <c r="G1414" s="154">
        <v>0.10999999999999995</v>
      </c>
    </row>
    <row r="1415" spans="1:7" ht="60" x14ac:dyDescent="0.25">
      <c r="A1415" s="141" t="s">
        <v>2469</v>
      </c>
      <c r="B1415" s="151" t="s">
        <v>2470</v>
      </c>
      <c r="C1415" s="153" t="s">
        <v>3431</v>
      </c>
      <c r="D1415" s="152">
        <v>7</v>
      </c>
      <c r="E1415" s="154">
        <v>5.32</v>
      </c>
      <c r="F1415" s="154">
        <v>9.9999999999999811E-3</v>
      </c>
      <c r="G1415" s="154">
        <v>6.9999999999999868E-2</v>
      </c>
    </row>
    <row r="1416" spans="1:7" ht="30" x14ac:dyDescent="0.25">
      <c r="A1416" s="141" t="s">
        <v>2469</v>
      </c>
      <c r="B1416" s="151" t="s">
        <v>2470</v>
      </c>
      <c r="C1416" s="153" t="s">
        <v>3409</v>
      </c>
      <c r="D1416" s="152">
        <v>6</v>
      </c>
      <c r="E1416" s="154">
        <v>15.36</v>
      </c>
      <c r="F1416" s="154">
        <v>1.0000000000000009E-2</v>
      </c>
      <c r="G1416" s="154">
        <v>6.0000000000000053E-2</v>
      </c>
    </row>
    <row r="1417" spans="1:7" ht="45" x14ac:dyDescent="0.25">
      <c r="A1417" s="141" t="s">
        <v>2469</v>
      </c>
      <c r="B1417" s="151" t="s">
        <v>2470</v>
      </c>
      <c r="C1417" s="153" t="s">
        <v>3607</v>
      </c>
      <c r="D1417" s="152">
        <v>23</v>
      </c>
      <c r="E1417" s="154">
        <v>236.9</v>
      </c>
      <c r="F1417" s="154">
        <v>0.18000000000000016</v>
      </c>
      <c r="G1417" s="154">
        <v>4.1400000000000041</v>
      </c>
    </row>
    <row r="1418" spans="1:7" ht="30" x14ac:dyDescent="0.25">
      <c r="A1418" s="141" t="s">
        <v>2469</v>
      </c>
      <c r="B1418" s="151" t="s">
        <v>2470</v>
      </c>
      <c r="C1418" s="153" t="s">
        <v>3608</v>
      </c>
      <c r="D1418" s="152">
        <v>74</v>
      </c>
      <c r="E1418" s="154">
        <v>380.36</v>
      </c>
      <c r="F1418" s="154">
        <v>9.000000000000008E-2</v>
      </c>
      <c r="G1418" s="154">
        <v>6.6600000000000055</v>
      </c>
    </row>
    <row r="1419" spans="1:7" ht="30" x14ac:dyDescent="0.25">
      <c r="A1419" s="141" t="s">
        <v>2469</v>
      </c>
      <c r="B1419" s="151" t="s">
        <v>2470</v>
      </c>
      <c r="C1419" s="153" t="s">
        <v>3609</v>
      </c>
      <c r="D1419" s="152">
        <v>862</v>
      </c>
      <c r="E1419" s="154">
        <v>1758.48</v>
      </c>
      <c r="F1419" s="154">
        <v>2.0000000000000018E-2</v>
      </c>
      <c r="G1419" s="154">
        <v>17.240000000000016</v>
      </c>
    </row>
    <row r="1420" spans="1:7" ht="30" x14ac:dyDescent="0.25">
      <c r="A1420" s="141" t="s">
        <v>2469</v>
      </c>
      <c r="B1420" s="151" t="s">
        <v>2470</v>
      </c>
      <c r="C1420" s="153" t="s">
        <v>3857</v>
      </c>
      <c r="D1420" s="152">
        <v>32</v>
      </c>
      <c r="E1420" s="154">
        <v>107.52000000000001</v>
      </c>
      <c r="F1420" s="154">
        <v>4.0000000000000036E-2</v>
      </c>
      <c r="G1420" s="154">
        <v>1.2800000000000011</v>
      </c>
    </row>
    <row r="1421" spans="1:7" x14ac:dyDescent="0.25">
      <c r="A1421" s="141" t="s">
        <v>2469</v>
      </c>
      <c r="B1421" s="151" t="s">
        <v>2470</v>
      </c>
      <c r="C1421" s="153" t="s">
        <v>3512</v>
      </c>
      <c r="D1421" s="152">
        <v>426</v>
      </c>
      <c r="E1421" s="154">
        <v>613.44000000000005</v>
      </c>
      <c r="F1421" s="154">
        <v>3.0000000000000027E-2</v>
      </c>
      <c r="G1421" s="154">
        <v>12.780000000000012</v>
      </c>
    </row>
    <row r="1422" spans="1:7" ht="60" x14ac:dyDescent="0.25">
      <c r="A1422" s="141" t="s">
        <v>2469</v>
      </c>
      <c r="B1422" s="151" t="s">
        <v>2470</v>
      </c>
      <c r="C1422" s="153" t="s">
        <v>3513</v>
      </c>
      <c r="D1422" s="152">
        <v>31</v>
      </c>
      <c r="E1422" s="154">
        <v>522.66</v>
      </c>
      <c r="F1422" s="154">
        <v>0.33999999999999986</v>
      </c>
      <c r="G1422" s="154">
        <v>10.539999999999996</v>
      </c>
    </row>
    <row r="1423" spans="1:7" ht="45" x14ac:dyDescent="0.25">
      <c r="A1423" s="141" t="s">
        <v>2469</v>
      </c>
      <c r="B1423" s="151" t="s">
        <v>2470</v>
      </c>
      <c r="C1423" s="153" t="s">
        <v>3535</v>
      </c>
      <c r="D1423" s="152">
        <v>8</v>
      </c>
      <c r="E1423" s="154">
        <v>105.92</v>
      </c>
      <c r="F1423" s="154">
        <v>0.16000000000000014</v>
      </c>
      <c r="G1423" s="154">
        <v>1.2800000000000011</v>
      </c>
    </row>
    <row r="1424" spans="1:7" ht="60" x14ac:dyDescent="0.25">
      <c r="A1424" s="141" t="s">
        <v>2469</v>
      </c>
      <c r="B1424" s="151" t="s">
        <v>2470</v>
      </c>
      <c r="C1424" s="153" t="s">
        <v>3536</v>
      </c>
      <c r="D1424" s="152">
        <v>11</v>
      </c>
      <c r="E1424" s="154">
        <v>235.29000000000002</v>
      </c>
      <c r="F1424" s="154">
        <v>0.3199999999999994</v>
      </c>
      <c r="G1424" s="154">
        <v>3.5199999999999934</v>
      </c>
    </row>
    <row r="1425" spans="1:7" ht="30" x14ac:dyDescent="0.25">
      <c r="A1425" s="141" t="s">
        <v>2469</v>
      </c>
      <c r="B1425" s="151" t="s">
        <v>2470</v>
      </c>
      <c r="C1425" s="153" t="s">
        <v>3858</v>
      </c>
      <c r="D1425" s="152">
        <v>1</v>
      </c>
      <c r="E1425" s="154">
        <v>16.48</v>
      </c>
      <c r="F1425" s="154">
        <v>0.28000000000000025</v>
      </c>
      <c r="G1425" s="154">
        <v>0.28000000000000025</v>
      </c>
    </row>
    <row r="1426" spans="1:7" ht="30" x14ac:dyDescent="0.25">
      <c r="A1426" s="141" t="s">
        <v>2469</v>
      </c>
      <c r="B1426" s="151" t="s">
        <v>2470</v>
      </c>
      <c r="C1426" s="153" t="s">
        <v>3639</v>
      </c>
      <c r="D1426" s="152">
        <v>3</v>
      </c>
      <c r="E1426" s="154">
        <v>18.509999999999998</v>
      </c>
      <c r="F1426" s="154">
        <v>1.0000000000000009E-2</v>
      </c>
      <c r="G1426" s="154">
        <v>3.0000000000000027E-2</v>
      </c>
    </row>
    <row r="1427" spans="1:7" x14ac:dyDescent="0.25">
      <c r="A1427" s="141" t="s">
        <v>2469</v>
      </c>
      <c r="B1427" s="151" t="s">
        <v>2470</v>
      </c>
      <c r="C1427" s="153" t="s">
        <v>3514</v>
      </c>
      <c r="D1427" s="152">
        <v>65</v>
      </c>
      <c r="E1427" s="154">
        <v>108.55</v>
      </c>
      <c r="F1427" s="154">
        <v>9.9999999999999811E-3</v>
      </c>
      <c r="G1427" s="154">
        <v>0.6499999999999988</v>
      </c>
    </row>
    <row r="1428" spans="1:7" x14ac:dyDescent="0.25">
      <c r="A1428" s="141" t="s">
        <v>2469</v>
      </c>
      <c r="B1428" s="151" t="s">
        <v>2470</v>
      </c>
      <c r="C1428" s="153" t="s">
        <v>3515</v>
      </c>
      <c r="D1428" s="152">
        <v>24</v>
      </c>
      <c r="E1428" s="154">
        <v>284.64</v>
      </c>
      <c r="F1428" s="154">
        <v>6.999999999999984E-2</v>
      </c>
      <c r="G1428" s="154">
        <v>1.6799999999999962</v>
      </c>
    </row>
    <row r="1429" spans="1:7" ht="45" x14ac:dyDescent="0.25">
      <c r="A1429" s="141" t="s">
        <v>2469</v>
      </c>
      <c r="B1429" s="151" t="s">
        <v>2470</v>
      </c>
      <c r="C1429" s="153" t="s">
        <v>3506</v>
      </c>
      <c r="D1429" s="152">
        <v>198</v>
      </c>
      <c r="E1429" s="154">
        <v>1783.98</v>
      </c>
      <c r="F1429" s="154">
        <v>2.9999999999999916E-2</v>
      </c>
      <c r="G1429" s="154">
        <v>5.9399999999999835</v>
      </c>
    </row>
    <row r="1430" spans="1:7" x14ac:dyDescent="0.25">
      <c r="A1430" s="141" t="s">
        <v>2469</v>
      </c>
      <c r="B1430" s="151" t="s">
        <v>2470</v>
      </c>
      <c r="C1430" s="153" t="s">
        <v>3611</v>
      </c>
      <c r="D1430" s="152">
        <v>177</v>
      </c>
      <c r="E1430" s="154">
        <v>2433.75</v>
      </c>
      <c r="F1430" s="154">
        <v>0.29999999999999982</v>
      </c>
      <c r="G1430" s="154">
        <v>53.099999999999966</v>
      </c>
    </row>
    <row r="1431" spans="1:7" ht="45" x14ac:dyDescent="0.25">
      <c r="A1431" s="141" t="s">
        <v>2469</v>
      </c>
      <c r="B1431" s="151" t="s">
        <v>2470</v>
      </c>
      <c r="C1431" s="153" t="s">
        <v>3720</v>
      </c>
      <c r="D1431" s="152">
        <v>1</v>
      </c>
      <c r="E1431" s="154">
        <v>13.8</v>
      </c>
      <c r="F1431" s="154">
        <v>0.18999999999999995</v>
      </c>
      <c r="G1431" s="154">
        <v>0.18999999999999995</v>
      </c>
    </row>
    <row r="1432" spans="1:7" x14ac:dyDescent="0.25">
      <c r="A1432" s="141" t="s">
        <v>2469</v>
      </c>
      <c r="B1432" s="151" t="s">
        <v>2470</v>
      </c>
      <c r="C1432" s="153" t="s">
        <v>3859</v>
      </c>
      <c r="D1432" s="152">
        <v>21</v>
      </c>
      <c r="E1432" s="154">
        <v>185.64</v>
      </c>
      <c r="F1432" s="154">
        <v>2.0000000000000018E-2</v>
      </c>
      <c r="G1432" s="154">
        <v>0.42000000000000037</v>
      </c>
    </row>
    <row r="1433" spans="1:7" ht="75" x14ac:dyDescent="0.25">
      <c r="A1433" s="141" t="s">
        <v>2469</v>
      </c>
      <c r="B1433" s="151" t="s">
        <v>2470</v>
      </c>
      <c r="C1433" s="153" t="s">
        <v>3516</v>
      </c>
      <c r="D1433" s="152">
        <v>868</v>
      </c>
      <c r="E1433" s="154">
        <v>8202.6</v>
      </c>
      <c r="F1433" s="154">
        <v>2.0000000000000018E-2</v>
      </c>
      <c r="G1433" s="154">
        <v>17.360000000000014</v>
      </c>
    </row>
    <row r="1434" spans="1:7" ht="60" x14ac:dyDescent="0.25">
      <c r="A1434" s="141" t="s">
        <v>2469</v>
      </c>
      <c r="B1434" s="151" t="s">
        <v>2470</v>
      </c>
      <c r="C1434" s="153" t="s">
        <v>3517</v>
      </c>
      <c r="D1434" s="152">
        <v>102</v>
      </c>
      <c r="E1434" s="154">
        <v>1062.8400000000001</v>
      </c>
      <c r="F1434" s="154">
        <v>6.999999999999984E-2</v>
      </c>
      <c r="G1434" s="154">
        <v>7.1399999999999837</v>
      </c>
    </row>
    <row r="1435" spans="1:7" ht="30" x14ac:dyDescent="0.25">
      <c r="A1435" s="141" t="s">
        <v>2469</v>
      </c>
      <c r="B1435" s="151" t="s">
        <v>2470</v>
      </c>
      <c r="C1435" s="153" t="s">
        <v>3612</v>
      </c>
      <c r="D1435" s="152">
        <v>16</v>
      </c>
      <c r="E1435" s="154">
        <v>346.56</v>
      </c>
      <c r="F1435" s="154">
        <v>0.33000000000000007</v>
      </c>
      <c r="G1435" s="154">
        <v>5.2800000000000011</v>
      </c>
    </row>
    <row r="1436" spans="1:7" ht="30" x14ac:dyDescent="0.25">
      <c r="A1436" s="141" t="s">
        <v>2469</v>
      </c>
      <c r="B1436" s="151" t="s">
        <v>2470</v>
      </c>
      <c r="C1436" s="153" t="s">
        <v>3508</v>
      </c>
      <c r="D1436" s="152">
        <v>181</v>
      </c>
      <c r="E1436" s="154">
        <v>971.97</v>
      </c>
      <c r="F1436" s="154">
        <v>2.0000000000000018E-2</v>
      </c>
      <c r="G1436" s="154">
        <v>3.6200000000000032</v>
      </c>
    </row>
    <row r="1437" spans="1:7" ht="30" x14ac:dyDescent="0.25">
      <c r="A1437" s="141" t="s">
        <v>2469</v>
      </c>
      <c r="B1437" s="151" t="s">
        <v>2470</v>
      </c>
      <c r="C1437" s="153" t="s">
        <v>3648</v>
      </c>
      <c r="D1437" s="152">
        <v>3</v>
      </c>
      <c r="E1437" s="154">
        <v>36.33</v>
      </c>
      <c r="F1437" s="154">
        <v>6.0000000000000053E-2</v>
      </c>
      <c r="G1437" s="154">
        <v>0.18000000000000016</v>
      </c>
    </row>
    <row r="1438" spans="1:7" ht="30" x14ac:dyDescent="0.25">
      <c r="A1438" s="141" t="s">
        <v>2469</v>
      </c>
      <c r="B1438" s="151" t="s">
        <v>2470</v>
      </c>
      <c r="C1438" s="153" t="s">
        <v>3518</v>
      </c>
      <c r="D1438" s="152">
        <v>19</v>
      </c>
      <c r="E1438" s="154">
        <v>429.40000000000009</v>
      </c>
      <c r="F1438" s="154">
        <v>0.28000000000000025</v>
      </c>
      <c r="G1438" s="154">
        <v>5.3200000000000047</v>
      </c>
    </row>
    <row r="1439" spans="1:7" ht="45" x14ac:dyDescent="0.25">
      <c r="A1439" s="141" t="s">
        <v>2469</v>
      </c>
      <c r="B1439" s="151" t="s">
        <v>2470</v>
      </c>
      <c r="C1439" s="153" t="s">
        <v>3528</v>
      </c>
      <c r="D1439" s="152">
        <v>182</v>
      </c>
      <c r="E1439" s="154">
        <v>1658.02</v>
      </c>
      <c r="F1439" s="154">
        <v>0.12999999999999989</v>
      </c>
      <c r="G1439" s="154">
        <v>23.659999999999982</v>
      </c>
    </row>
    <row r="1440" spans="1:7" ht="45" x14ac:dyDescent="0.25">
      <c r="A1440" s="141" t="s">
        <v>2469</v>
      </c>
      <c r="B1440" s="151" t="s">
        <v>2470</v>
      </c>
      <c r="C1440" s="153" t="s">
        <v>3529</v>
      </c>
      <c r="D1440" s="152">
        <v>71</v>
      </c>
      <c r="E1440" s="154">
        <v>2288.33</v>
      </c>
      <c r="F1440" s="154">
        <v>0.26000000000000068</v>
      </c>
      <c r="G1440" s="154">
        <v>18.460000000000047</v>
      </c>
    </row>
    <row r="1441" spans="1:7" ht="60" x14ac:dyDescent="0.25">
      <c r="A1441" s="141" t="s">
        <v>2469</v>
      </c>
      <c r="B1441" s="151" t="s">
        <v>2470</v>
      </c>
      <c r="C1441" s="153" t="s">
        <v>3509</v>
      </c>
      <c r="D1441" s="152">
        <v>14</v>
      </c>
      <c r="E1441" s="154">
        <v>251.02</v>
      </c>
      <c r="F1441" s="154">
        <v>0.11999999999999966</v>
      </c>
      <c r="G1441" s="154">
        <v>1.6799999999999953</v>
      </c>
    </row>
    <row r="1442" spans="1:7" ht="60" x14ac:dyDescent="0.25">
      <c r="A1442" s="141" t="s">
        <v>2469</v>
      </c>
      <c r="B1442" s="151" t="s">
        <v>2470</v>
      </c>
      <c r="C1442" s="153" t="s">
        <v>3510</v>
      </c>
      <c r="D1442" s="152">
        <v>39</v>
      </c>
      <c r="E1442" s="154">
        <v>1566.63</v>
      </c>
      <c r="F1442" s="154">
        <v>0.37999999999999989</v>
      </c>
      <c r="G1442" s="154">
        <v>14.819999999999997</v>
      </c>
    </row>
    <row r="1443" spans="1:7" ht="30" x14ac:dyDescent="0.25">
      <c r="A1443" s="141" t="s">
        <v>2469</v>
      </c>
      <c r="B1443" s="151" t="s">
        <v>2470</v>
      </c>
      <c r="C1443" s="153" t="s">
        <v>3614</v>
      </c>
      <c r="D1443" s="152">
        <v>19</v>
      </c>
      <c r="E1443" s="154">
        <v>242.63</v>
      </c>
      <c r="F1443" s="154">
        <v>0.11999999999999966</v>
      </c>
      <c r="G1443" s="154">
        <v>2.2799999999999936</v>
      </c>
    </row>
    <row r="1444" spans="1:7" ht="45" x14ac:dyDescent="0.25">
      <c r="A1444" s="141" t="s">
        <v>2469</v>
      </c>
      <c r="B1444" s="151" t="s">
        <v>2470</v>
      </c>
      <c r="C1444" s="153" t="s">
        <v>3530</v>
      </c>
      <c r="D1444" s="152">
        <v>30</v>
      </c>
      <c r="E1444" s="154">
        <v>879.90000000000009</v>
      </c>
      <c r="F1444" s="154">
        <v>9.000000000000008E-2</v>
      </c>
      <c r="G1444" s="154">
        <v>2.7000000000000024</v>
      </c>
    </row>
    <row r="1445" spans="1:7" ht="30" x14ac:dyDescent="0.25">
      <c r="A1445" s="141" t="s">
        <v>2469</v>
      </c>
      <c r="B1445" s="151" t="s">
        <v>2470</v>
      </c>
      <c r="C1445" s="153" t="s">
        <v>3615</v>
      </c>
      <c r="D1445" s="152">
        <v>1</v>
      </c>
      <c r="E1445" s="154">
        <v>1.96</v>
      </c>
      <c r="F1445" s="154">
        <v>2.0000000000000018E-2</v>
      </c>
      <c r="G1445" s="154">
        <v>2.0000000000000018E-2</v>
      </c>
    </row>
    <row r="1446" spans="1:7" ht="45" x14ac:dyDescent="0.25">
      <c r="A1446" s="141" t="s">
        <v>2469</v>
      </c>
      <c r="B1446" s="151" t="s">
        <v>2470</v>
      </c>
      <c r="C1446" s="153" t="s">
        <v>3860</v>
      </c>
      <c r="D1446" s="152">
        <v>1</v>
      </c>
      <c r="E1446" s="154">
        <v>36.76</v>
      </c>
      <c r="F1446" s="154">
        <v>0.72000000000000064</v>
      </c>
      <c r="G1446" s="154">
        <v>0.72000000000000064</v>
      </c>
    </row>
    <row r="1447" spans="1:7" ht="45" x14ac:dyDescent="0.25">
      <c r="A1447" s="141" t="s">
        <v>2469</v>
      </c>
      <c r="B1447" s="151" t="s">
        <v>2470</v>
      </c>
      <c r="C1447" s="153" t="s">
        <v>3520</v>
      </c>
      <c r="D1447" s="152">
        <v>7</v>
      </c>
      <c r="E1447" s="154">
        <v>172.27</v>
      </c>
      <c r="F1447" s="154">
        <v>0.13999999999999968</v>
      </c>
      <c r="G1447" s="154">
        <v>0.97999999999999776</v>
      </c>
    </row>
    <row r="1448" spans="1:7" ht="30" x14ac:dyDescent="0.25">
      <c r="A1448" s="141" t="s">
        <v>2469</v>
      </c>
      <c r="B1448" s="151" t="s">
        <v>2470</v>
      </c>
      <c r="C1448" s="153" t="s">
        <v>3861</v>
      </c>
      <c r="D1448" s="152">
        <v>10</v>
      </c>
      <c r="E1448" s="154">
        <v>268.10000000000002</v>
      </c>
      <c r="F1448" s="154">
        <v>0.12000000000000011</v>
      </c>
      <c r="G1448" s="154">
        <v>1.2000000000000011</v>
      </c>
    </row>
    <row r="1449" spans="1:7" ht="30" x14ac:dyDescent="0.25">
      <c r="A1449" s="141" t="s">
        <v>2469</v>
      </c>
      <c r="B1449" s="151" t="s">
        <v>2470</v>
      </c>
      <c r="C1449" s="153" t="s">
        <v>3862</v>
      </c>
      <c r="D1449" s="152">
        <v>4</v>
      </c>
      <c r="E1449" s="154">
        <v>50.04</v>
      </c>
      <c r="F1449" s="154">
        <v>4.0000000000000036E-2</v>
      </c>
      <c r="G1449" s="154">
        <v>0.16000000000000014</v>
      </c>
    </row>
    <row r="1450" spans="1:7" ht="45" x14ac:dyDescent="0.25">
      <c r="A1450" s="141" t="s">
        <v>2469</v>
      </c>
      <c r="B1450" s="151" t="s">
        <v>2470</v>
      </c>
      <c r="C1450" s="153" t="s">
        <v>3532</v>
      </c>
      <c r="D1450" s="152">
        <v>1</v>
      </c>
      <c r="E1450" s="154">
        <v>40.07</v>
      </c>
      <c r="F1450" s="154">
        <v>0.39000000000000057</v>
      </c>
      <c r="G1450" s="154">
        <v>0.39000000000000057</v>
      </c>
    </row>
    <row r="1451" spans="1:7" ht="60" x14ac:dyDescent="0.25">
      <c r="A1451" s="141" t="s">
        <v>2469</v>
      </c>
      <c r="B1451" s="151" t="s">
        <v>2470</v>
      </c>
      <c r="C1451" s="153" t="s">
        <v>3479</v>
      </c>
      <c r="D1451" s="152">
        <v>3</v>
      </c>
      <c r="E1451" s="154">
        <v>24.150000000000002</v>
      </c>
      <c r="F1451" s="154">
        <v>3.0000000000000027E-2</v>
      </c>
      <c r="G1451" s="154">
        <v>9.000000000000008E-2</v>
      </c>
    </row>
    <row r="1452" spans="1:7" ht="30" x14ac:dyDescent="0.25">
      <c r="A1452" s="141" t="s">
        <v>2469</v>
      </c>
      <c r="B1452" s="151" t="s">
        <v>2470</v>
      </c>
      <c r="C1452" s="153" t="s">
        <v>3863</v>
      </c>
      <c r="D1452" s="152">
        <v>3</v>
      </c>
      <c r="E1452" s="154">
        <v>12.84</v>
      </c>
      <c r="F1452" s="154">
        <v>1.0000000000000009E-2</v>
      </c>
      <c r="G1452" s="154">
        <v>3.0000000000000027E-2</v>
      </c>
    </row>
    <row r="1453" spans="1:7" ht="30" x14ac:dyDescent="0.25">
      <c r="A1453" s="141" t="s">
        <v>2469</v>
      </c>
      <c r="B1453" s="151" t="s">
        <v>2470</v>
      </c>
      <c r="C1453" s="153" t="s">
        <v>3864</v>
      </c>
      <c r="D1453" s="152">
        <v>50</v>
      </c>
      <c r="E1453" s="154">
        <v>281</v>
      </c>
      <c r="F1453" s="154">
        <v>7.9999999999999849E-2</v>
      </c>
      <c r="G1453" s="154">
        <v>3.9999999999999925</v>
      </c>
    </row>
    <row r="1454" spans="1:7" ht="60" x14ac:dyDescent="0.25">
      <c r="A1454" s="141" t="s">
        <v>2469</v>
      </c>
      <c r="B1454" s="151" t="s">
        <v>2470</v>
      </c>
      <c r="C1454" s="153" t="s">
        <v>3714</v>
      </c>
      <c r="D1454" s="152">
        <v>29</v>
      </c>
      <c r="E1454" s="154">
        <v>397.59000000000003</v>
      </c>
      <c r="F1454" s="154">
        <v>6.0000000000000053E-2</v>
      </c>
      <c r="G1454" s="154">
        <v>1.7400000000000015</v>
      </c>
    </row>
    <row r="1455" spans="1:7" x14ac:dyDescent="0.25">
      <c r="A1455" s="141" t="s">
        <v>2469</v>
      </c>
      <c r="B1455" s="151" t="s">
        <v>2470</v>
      </c>
      <c r="C1455" s="153" t="s">
        <v>3865</v>
      </c>
      <c r="D1455" s="152">
        <v>1</v>
      </c>
      <c r="E1455" s="154">
        <v>21.18</v>
      </c>
      <c r="F1455" s="154">
        <v>0.29000000000000004</v>
      </c>
      <c r="G1455" s="154">
        <v>0.29000000000000004</v>
      </c>
    </row>
    <row r="1456" spans="1:7" x14ac:dyDescent="0.25">
      <c r="A1456" s="141" t="s">
        <v>2469</v>
      </c>
      <c r="B1456" s="151" t="s">
        <v>2470</v>
      </c>
      <c r="C1456" s="153" t="s">
        <v>3859</v>
      </c>
      <c r="D1456" s="152">
        <v>6</v>
      </c>
      <c r="E1456" s="154">
        <v>53.040000000000006</v>
      </c>
      <c r="F1456" s="154">
        <v>2.0000000000000018E-2</v>
      </c>
      <c r="G1456" s="154">
        <v>0.12000000000000011</v>
      </c>
    </row>
    <row r="1457" spans="1:7" ht="45" x14ac:dyDescent="0.25">
      <c r="A1457" s="141" t="s">
        <v>2469</v>
      </c>
      <c r="B1457" s="151" t="s">
        <v>2470</v>
      </c>
      <c r="C1457" s="153" t="s">
        <v>3866</v>
      </c>
      <c r="D1457" s="152">
        <v>1</v>
      </c>
      <c r="E1457" s="154">
        <v>30.32</v>
      </c>
      <c r="F1457" s="154">
        <v>0.91999999999999815</v>
      </c>
      <c r="G1457" s="154">
        <v>0.91999999999999815</v>
      </c>
    </row>
    <row r="1458" spans="1:7" ht="45" x14ac:dyDescent="0.25">
      <c r="A1458" s="141" t="s">
        <v>2469</v>
      </c>
      <c r="B1458" s="151" t="s">
        <v>2470</v>
      </c>
      <c r="C1458" s="153" t="s">
        <v>3715</v>
      </c>
      <c r="D1458" s="152">
        <v>5</v>
      </c>
      <c r="E1458" s="154">
        <v>54.400000000000006</v>
      </c>
      <c r="F1458" s="154">
        <v>0.16999999999999993</v>
      </c>
      <c r="G1458" s="154">
        <v>0.84999999999999964</v>
      </c>
    </row>
    <row r="1459" spans="1:7" x14ac:dyDescent="0.25">
      <c r="A1459" s="141" t="s">
        <v>2469</v>
      </c>
      <c r="B1459" s="151" t="s">
        <v>2470</v>
      </c>
      <c r="C1459" s="153" t="s">
        <v>3867</v>
      </c>
      <c r="D1459" s="152">
        <v>3</v>
      </c>
      <c r="E1459" s="154">
        <v>34.44</v>
      </c>
      <c r="F1459" s="154">
        <v>7.0000000000000062E-2</v>
      </c>
      <c r="G1459" s="154">
        <v>0.21000000000000019</v>
      </c>
    </row>
    <row r="1460" spans="1:7" ht="60" x14ac:dyDescent="0.25">
      <c r="A1460" s="141" t="s">
        <v>2469</v>
      </c>
      <c r="B1460" s="151" t="s">
        <v>2470</v>
      </c>
      <c r="C1460" s="153" t="s">
        <v>3510</v>
      </c>
      <c r="D1460" s="152">
        <v>1</v>
      </c>
      <c r="E1460" s="154">
        <v>40.17</v>
      </c>
      <c r="F1460" s="154">
        <v>0.37999999999999989</v>
      </c>
      <c r="G1460" s="154">
        <v>0.37999999999999989</v>
      </c>
    </row>
    <row r="1461" spans="1:7" ht="30" x14ac:dyDescent="0.25">
      <c r="A1461" s="141" t="s">
        <v>2469</v>
      </c>
      <c r="B1461" s="151" t="s">
        <v>2470</v>
      </c>
      <c r="C1461" s="153" t="s">
        <v>3857</v>
      </c>
      <c r="D1461" s="152">
        <v>15</v>
      </c>
      <c r="E1461" s="154">
        <v>50.400000000000006</v>
      </c>
      <c r="F1461" s="154">
        <v>4.0000000000000036E-2</v>
      </c>
      <c r="G1461" s="154">
        <v>0.60000000000000053</v>
      </c>
    </row>
    <row r="1462" spans="1:7" x14ac:dyDescent="0.25">
      <c r="A1462" s="141" t="s">
        <v>2469</v>
      </c>
      <c r="B1462" s="151" t="s">
        <v>2470</v>
      </c>
      <c r="C1462" s="153" t="s">
        <v>3512</v>
      </c>
      <c r="D1462" s="152">
        <v>244</v>
      </c>
      <c r="E1462" s="154">
        <v>351.36</v>
      </c>
      <c r="F1462" s="154">
        <v>3.0000000000000027E-2</v>
      </c>
      <c r="G1462" s="154">
        <v>7.3200000000000065</v>
      </c>
    </row>
    <row r="1463" spans="1:7" ht="60" x14ac:dyDescent="0.25">
      <c r="A1463" s="141" t="s">
        <v>2469</v>
      </c>
      <c r="B1463" s="151" t="s">
        <v>2470</v>
      </c>
      <c r="C1463" s="153" t="s">
        <v>3513</v>
      </c>
      <c r="D1463" s="152">
        <v>29</v>
      </c>
      <c r="E1463" s="154">
        <v>488.94000000000005</v>
      </c>
      <c r="F1463" s="154">
        <v>0.33999999999999986</v>
      </c>
      <c r="G1463" s="154">
        <v>9.8599999999999959</v>
      </c>
    </row>
    <row r="1464" spans="1:7" x14ac:dyDescent="0.25">
      <c r="A1464" s="141" t="s">
        <v>2469</v>
      </c>
      <c r="B1464" s="151" t="s">
        <v>2470</v>
      </c>
      <c r="C1464" s="153" t="s">
        <v>3514</v>
      </c>
      <c r="D1464" s="152">
        <v>36</v>
      </c>
      <c r="E1464" s="154">
        <v>60.120000000000005</v>
      </c>
      <c r="F1464" s="154">
        <v>9.9999999999999811E-3</v>
      </c>
      <c r="G1464" s="154">
        <v>0.35999999999999932</v>
      </c>
    </row>
    <row r="1465" spans="1:7" ht="30" x14ac:dyDescent="0.25">
      <c r="A1465" s="141" t="s">
        <v>2469</v>
      </c>
      <c r="B1465" s="151" t="s">
        <v>2470</v>
      </c>
      <c r="C1465" s="153" t="s">
        <v>3511</v>
      </c>
      <c r="D1465" s="152">
        <v>1</v>
      </c>
      <c r="E1465" s="154">
        <v>1.04</v>
      </c>
      <c r="F1465" s="154">
        <v>9.999999999999995E-3</v>
      </c>
      <c r="G1465" s="154">
        <v>9.999999999999995E-3</v>
      </c>
    </row>
    <row r="1466" spans="1:7" x14ac:dyDescent="0.25">
      <c r="A1466" s="141" t="s">
        <v>2469</v>
      </c>
      <c r="B1466" s="151" t="s">
        <v>2470</v>
      </c>
      <c r="C1466" s="153" t="s">
        <v>3515</v>
      </c>
      <c r="D1466" s="152">
        <v>5</v>
      </c>
      <c r="E1466" s="154">
        <v>59.3</v>
      </c>
      <c r="F1466" s="154">
        <v>6.999999999999984E-2</v>
      </c>
      <c r="G1466" s="154">
        <v>0.3499999999999992</v>
      </c>
    </row>
    <row r="1467" spans="1:7" ht="45" x14ac:dyDescent="0.25">
      <c r="A1467" s="141" t="s">
        <v>2469</v>
      </c>
      <c r="B1467" s="151" t="s">
        <v>2470</v>
      </c>
      <c r="C1467" s="153" t="s">
        <v>3506</v>
      </c>
      <c r="D1467" s="152">
        <v>2</v>
      </c>
      <c r="E1467" s="154">
        <v>18.02</v>
      </c>
      <c r="F1467" s="154">
        <v>2.9999999999999916E-2</v>
      </c>
      <c r="G1467" s="154">
        <v>5.9999999999999831E-2</v>
      </c>
    </row>
    <row r="1468" spans="1:7" ht="75" x14ac:dyDescent="0.25">
      <c r="A1468" s="141" t="s">
        <v>2469</v>
      </c>
      <c r="B1468" s="151" t="s">
        <v>2470</v>
      </c>
      <c r="C1468" s="153" t="s">
        <v>3516</v>
      </c>
      <c r="D1468" s="152">
        <v>4</v>
      </c>
      <c r="E1468" s="154">
        <v>37.800000000000004</v>
      </c>
      <c r="F1468" s="154">
        <v>2.0000000000000018E-2</v>
      </c>
      <c r="G1468" s="154">
        <v>8.0000000000000071E-2</v>
      </c>
    </row>
    <row r="1469" spans="1:7" ht="30" x14ac:dyDescent="0.25">
      <c r="A1469" s="141" t="s">
        <v>2469</v>
      </c>
      <c r="B1469" s="151" t="s">
        <v>2470</v>
      </c>
      <c r="C1469" s="153" t="s">
        <v>3508</v>
      </c>
      <c r="D1469" s="152">
        <v>1</v>
      </c>
      <c r="E1469" s="154">
        <v>5.37</v>
      </c>
      <c r="F1469" s="154">
        <v>2.0000000000000018E-2</v>
      </c>
      <c r="G1469" s="154">
        <v>2.0000000000000018E-2</v>
      </c>
    </row>
    <row r="1470" spans="1:7" ht="30" x14ac:dyDescent="0.25">
      <c r="A1470" s="141" t="s">
        <v>2469</v>
      </c>
      <c r="B1470" s="151" t="s">
        <v>2470</v>
      </c>
      <c r="C1470" s="153" t="s">
        <v>3518</v>
      </c>
      <c r="D1470" s="152">
        <v>15</v>
      </c>
      <c r="E1470" s="154">
        <v>339</v>
      </c>
      <c r="F1470" s="154">
        <v>0.28000000000000025</v>
      </c>
      <c r="G1470" s="154">
        <v>4.2000000000000037</v>
      </c>
    </row>
    <row r="1471" spans="1:7" ht="45" x14ac:dyDescent="0.25">
      <c r="A1471" s="141" t="s">
        <v>2469</v>
      </c>
      <c r="B1471" s="151" t="s">
        <v>2470</v>
      </c>
      <c r="C1471" s="153" t="s">
        <v>3528</v>
      </c>
      <c r="D1471" s="152">
        <v>12</v>
      </c>
      <c r="E1471" s="154">
        <v>109.32000000000001</v>
      </c>
      <c r="F1471" s="154">
        <v>0.12999999999999989</v>
      </c>
      <c r="G1471" s="154">
        <v>1.5599999999999987</v>
      </c>
    </row>
    <row r="1472" spans="1:7" ht="30" x14ac:dyDescent="0.25">
      <c r="A1472" s="141" t="s">
        <v>2469</v>
      </c>
      <c r="B1472" s="151" t="s">
        <v>2470</v>
      </c>
      <c r="C1472" s="153" t="s">
        <v>3614</v>
      </c>
      <c r="D1472" s="152">
        <v>2</v>
      </c>
      <c r="E1472" s="154">
        <v>25.54</v>
      </c>
      <c r="F1472" s="154">
        <v>0.11999999999999966</v>
      </c>
      <c r="G1472" s="154">
        <v>0.23999999999999932</v>
      </c>
    </row>
    <row r="1473" spans="1:7" ht="30" x14ac:dyDescent="0.25">
      <c r="A1473" s="141" t="s">
        <v>2469</v>
      </c>
      <c r="B1473" s="151" t="s">
        <v>2470</v>
      </c>
      <c r="C1473" s="153" t="s">
        <v>3862</v>
      </c>
      <c r="D1473" s="152">
        <v>5</v>
      </c>
      <c r="E1473" s="154">
        <v>62.55</v>
      </c>
      <c r="F1473" s="154">
        <v>4.0000000000000036E-2</v>
      </c>
      <c r="G1473" s="154">
        <v>0.20000000000000018</v>
      </c>
    </row>
    <row r="1474" spans="1:7" ht="45" x14ac:dyDescent="0.25">
      <c r="A1474" s="141" t="s">
        <v>2469</v>
      </c>
      <c r="B1474" s="151" t="s">
        <v>2470</v>
      </c>
      <c r="C1474" s="153" t="s">
        <v>3471</v>
      </c>
      <c r="D1474" s="152">
        <v>101</v>
      </c>
      <c r="E1474" s="154">
        <v>268.65999999999997</v>
      </c>
      <c r="F1474" s="154">
        <v>1.0000000000000009E-2</v>
      </c>
      <c r="G1474" s="154">
        <v>1.0100000000000009</v>
      </c>
    </row>
    <row r="1475" spans="1:7" ht="30" x14ac:dyDescent="0.25">
      <c r="A1475" s="141" t="s">
        <v>2469</v>
      </c>
      <c r="B1475" s="151" t="s">
        <v>2470</v>
      </c>
      <c r="C1475" s="153" t="s">
        <v>3453</v>
      </c>
      <c r="D1475" s="152">
        <v>1096</v>
      </c>
      <c r="E1475" s="154">
        <v>2181.04</v>
      </c>
      <c r="F1475" s="154">
        <v>1.0000000000000009E-2</v>
      </c>
      <c r="G1475" s="154">
        <v>10.96000000000001</v>
      </c>
    </row>
    <row r="1476" spans="1:7" ht="45" x14ac:dyDescent="0.25">
      <c r="A1476" s="141" t="s">
        <v>2469</v>
      </c>
      <c r="B1476" s="151" t="s">
        <v>2470</v>
      </c>
      <c r="C1476" s="153" t="s">
        <v>3454</v>
      </c>
      <c r="D1476" s="152">
        <v>207</v>
      </c>
      <c r="E1476" s="154">
        <v>732.78000000000009</v>
      </c>
      <c r="F1476" s="154">
        <v>1.9999999999999962E-2</v>
      </c>
      <c r="G1476" s="154">
        <v>4.1399999999999926</v>
      </c>
    </row>
    <row r="1477" spans="1:7" ht="30" x14ac:dyDescent="0.25">
      <c r="A1477" s="141" t="s">
        <v>2469</v>
      </c>
      <c r="B1477" s="151" t="s">
        <v>2470</v>
      </c>
      <c r="C1477" s="153" t="s">
        <v>3583</v>
      </c>
      <c r="D1477" s="152">
        <v>69</v>
      </c>
      <c r="E1477" s="154">
        <v>183.54000000000002</v>
      </c>
      <c r="F1477" s="154">
        <v>1.0000000000000009E-2</v>
      </c>
      <c r="G1477" s="154">
        <v>0.69000000000000061</v>
      </c>
    </row>
    <row r="1478" spans="1:7" ht="30" x14ac:dyDescent="0.25">
      <c r="A1478" s="141" t="s">
        <v>2469</v>
      </c>
      <c r="B1478" s="151" t="s">
        <v>2470</v>
      </c>
      <c r="C1478" s="153" t="s">
        <v>3455</v>
      </c>
      <c r="D1478" s="152">
        <v>9</v>
      </c>
      <c r="E1478" s="154">
        <v>116.37</v>
      </c>
      <c r="F1478" s="154">
        <v>3.0000000000000027E-2</v>
      </c>
      <c r="G1478" s="154">
        <v>0.27000000000000024</v>
      </c>
    </row>
    <row r="1479" spans="1:7" x14ac:dyDescent="0.25">
      <c r="A1479" s="141" t="s">
        <v>2469</v>
      </c>
      <c r="B1479" s="151" t="s">
        <v>2470</v>
      </c>
      <c r="C1479" s="153" t="s">
        <v>3663</v>
      </c>
      <c r="D1479" s="152">
        <v>4</v>
      </c>
      <c r="E1479" s="154">
        <v>89.48</v>
      </c>
      <c r="F1479" s="154">
        <v>0.72999999999999865</v>
      </c>
      <c r="G1479" s="154">
        <v>2.9199999999999946</v>
      </c>
    </row>
    <row r="1480" spans="1:7" ht="30" x14ac:dyDescent="0.25">
      <c r="A1480" s="141" t="s">
        <v>2469</v>
      </c>
      <c r="B1480" s="151" t="s">
        <v>2470</v>
      </c>
      <c r="C1480" s="153" t="s">
        <v>3521</v>
      </c>
      <c r="D1480" s="152">
        <v>1</v>
      </c>
      <c r="E1480" s="154">
        <v>9.34</v>
      </c>
      <c r="F1480" s="154">
        <v>6.999999999999984E-2</v>
      </c>
      <c r="G1480" s="154">
        <v>6.999999999999984E-2</v>
      </c>
    </row>
    <row r="1481" spans="1:7" x14ac:dyDescent="0.25">
      <c r="A1481" s="141" t="s">
        <v>2469</v>
      </c>
      <c r="B1481" s="151" t="s">
        <v>2470</v>
      </c>
      <c r="C1481" s="153" t="s">
        <v>3522</v>
      </c>
      <c r="D1481" s="152">
        <v>16</v>
      </c>
      <c r="E1481" s="154">
        <v>90.72</v>
      </c>
      <c r="F1481" s="154">
        <v>0.1599999999999997</v>
      </c>
      <c r="G1481" s="154">
        <v>2.5599999999999952</v>
      </c>
    </row>
    <row r="1482" spans="1:7" x14ac:dyDescent="0.25">
      <c r="A1482" s="141" t="s">
        <v>2469</v>
      </c>
      <c r="B1482" s="151" t="s">
        <v>2470</v>
      </c>
      <c r="C1482" s="153" t="s">
        <v>3523</v>
      </c>
      <c r="D1482" s="152">
        <v>6</v>
      </c>
      <c r="E1482" s="154">
        <v>49.38000000000001</v>
      </c>
      <c r="F1482" s="154">
        <v>8.0000000000000071E-2</v>
      </c>
      <c r="G1482" s="154">
        <v>0.48000000000000043</v>
      </c>
    </row>
    <row r="1483" spans="1:7" x14ac:dyDescent="0.25">
      <c r="A1483" s="141" t="s">
        <v>2469</v>
      </c>
      <c r="B1483" s="151" t="s">
        <v>2470</v>
      </c>
      <c r="C1483" s="153" t="s">
        <v>3524</v>
      </c>
      <c r="D1483" s="152">
        <v>5</v>
      </c>
      <c r="E1483" s="154">
        <v>28.7</v>
      </c>
      <c r="F1483" s="154">
        <v>4.0000000000000036E-2</v>
      </c>
      <c r="G1483" s="154">
        <v>0.20000000000000018</v>
      </c>
    </row>
    <row r="1484" spans="1:7" x14ac:dyDescent="0.25">
      <c r="A1484" s="141" t="s">
        <v>2469</v>
      </c>
      <c r="B1484" s="151" t="s">
        <v>2470</v>
      </c>
      <c r="C1484" s="153" t="s">
        <v>3830</v>
      </c>
      <c r="D1484" s="152">
        <v>1</v>
      </c>
      <c r="E1484" s="154">
        <v>24.23</v>
      </c>
      <c r="F1484" s="154">
        <v>0.79000000000000092</v>
      </c>
      <c r="G1484" s="154">
        <v>0.79000000000000092</v>
      </c>
    </row>
    <row r="1485" spans="1:7" x14ac:dyDescent="0.25">
      <c r="A1485" s="141" t="s">
        <v>2469</v>
      </c>
      <c r="B1485" s="151" t="s">
        <v>2470</v>
      </c>
      <c r="C1485" s="153" t="s">
        <v>3616</v>
      </c>
      <c r="D1485" s="152">
        <v>1</v>
      </c>
      <c r="E1485" s="154">
        <v>14.63</v>
      </c>
      <c r="F1485" s="154">
        <v>0.14000000000000012</v>
      </c>
      <c r="G1485" s="154">
        <v>0.14000000000000012</v>
      </c>
    </row>
    <row r="1486" spans="1:7" ht="30" x14ac:dyDescent="0.25">
      <c r="A1486" s="141" t="s">
        <v>2469</v>
      </c>
      <c r="B1486" s="151" t="s">
        <v>2470</v>
      </c>
      <c r="C1486" s="153" t="s">
        <v>3492</v>
      </c>
      <c r="D1486" s="152">
        <v>12</v>
      </c>
      <c r="E1486" s="154">
        <v>262.92</v>
      </c>
      <c r="F1486" s="154">
        <v>1.9999999999999962E-2</v>
      </c>
      <c r="G1486" s="154">
        <v>0.23999999999999955</v>
      </c>
    </row>
    <row r="1487" spans="1:7" ht="30" x14ac:dyDescent="0.25">
      <c r="A1487" s="141" t="s">
        <v>2469</v>
      </c>
      <c r="B1487" s="151" t="s">
        <v>2470</v>
      </c>
      <c r="C1487" s="153" t="s">
        <v>3868</v>
      </c>
      <c r="D1487" s="152">
        <v>13</v>
      </c>
      <c r="E1487" s="154">
        <v>161.46</v>
      </c>
      <c r="F1487" s="154">
        <v>9.9999999999999811E-3</v>
      </c>
      <c r="G1487" s="154">
        <v>0.12999999999999975</v>
      </c>
    </row>
    <row r="1488" spans="1:7" x14ac:dyDescent="0.25">
      <c r="A1488" s="141" t="s">
        <v>2469</v>
      </c>
      <c r="B1488" s="151" t="s">
        <v>2470</v>
      </c>
      <c r="C1488" s="153" t="s">
        <v>3869</v>
      </c>
      <c r="D1488" s="152">
        <v>28</v>
      </c>
      <c r="E1488" s="154">
        <v>222.6</v>
      </c>
      <c r="F1488" s="154">
        <v>2.0000000000000018E-2</v>
      </c>
      <c r="G1488" s="154">
        <v>0.5600000000000005</v>
      </c>
    </row>
    <row r="1489" spans="1:7" ht="75" x14ac:dyDescent="0.25">
      <c r="A1489" s="141" t="s">
        <v>2469</v>
      </c>
      <c r="B1489" s="151" t="s">
        <v>2470</v>
      </c>
      <c r="C1489" s="153" t="s">
        <v>3493</v>
      </c>
      <c r="D1489" s="152">
        <v>292</v>
      </c>
      <c r="E1489" s="154">
        <v>1495.04</v>
      </c>
      <c r="F1489" s="154">
        <v>1.0000000000000009E-2</v>
      </c>
      <c r="G1489" s="154">
        <v>2.9200000000000026</v>
      </c>
    </row>
    <row r="1490" spans="1:7" ht="30" x14ac:dyDescent="0.25">
      <c r="A1490" s="141" t="s">
        <v>2469</v>
      </c>
      <c r="B1490" s="151" t="s">
        <v>2470</v>
      </c>
      <c r="C1490" s="153" t="s">
        <v>3494</v>
      </c>
      <c r="D1490" s="152">
        <v>4</v>
      </c>
      <c r="E1490" s="154">
        <v>13.76</v>
      </c>
      <c r="F1490" s="154">
        <v>9.999999999999995E-3</v>
      </c>
      <c r="G1490" s="154">
        <v>3.999999999999998E-2</v>
      </c>
    </row>
    <row r="1491" spans="1:7" ht="30" x14ac:dyDescent="0.25">
      <c r="A1491" s="141" t="s">
        <v>2469</v>
      </c>
      <c r="B1491" s="151" t="s">
        <v>2470</v>
      </c>
      <c r="C1491" s="153" t="s">
        <v>3495</v>
      </c>
      <c r="D1491" s="152">
        <v>210</v>
      </c>
      <c r="E1491" s="154">
        <v>1037.4000000000001</v>
      </c>
      <c r="F1491" s="154">
        <v>1.0000000000000009E-2</v>
      </c>
      <c r="G1491" s="154">
        <v>2.1000000000000019</v>
      </c>
    </row>
    <row r="1492" spans="1:7" ht="30" x14ac:dyDescent="0.25">
      <c r="A1492" s="141" t="s">
        <v>2469</v>
      </c>
      <c r="B1492" s="151" t="s">
        <v>2470</v>
      </c>
      <c r="C1492" s="153" t="s">
        <v>3497</v>
      </c>
      <c r="D1492" s="152">
        <v>1</v>
      </c>
      <c r="E1492" s="154">
        <v>12.280000000000001</v>
      </c>
      <c r="F1492" s="154">
        <v>1.0000000000000009E-2</v>
      </c>
      <c r="G1492" s="154">
        <v>1.0000000000000009E-2</v>
      </c>
    </row>
    <row r="1493" spans="1:7" ht="30" x14ac:dyDescent="0.25">
      <c r="A1493" s="141" t="s">
        <v>2469</v>
      </c>
      <c r="B1493" s="151" t="s">
        <v>2470</v>
      </c>
      <c r="C1493" s="153" t="s">
        <v>3498</v>
      </c>
      <c r="D1493" s="152">
        <v>1</v>
      </c>
      <c r="E1493" s="154">
        <v>20.16</v>
      </c>
      <c r="F1493" s="154">
        <v>4.0000000000000036E-2</v>
      </c>
      <c r="G1493" s="154">
        <v>4.0000000000000036E-2</v>
      </c>
    </row>
    <row r="1494" spans="1:7" ht="30" x14ac:dyDescent="0.25">
      <c r="A1494" s="141" t="s">
        <v>2469</v>
      </c>
      <c r="B1494" s="151" t="s">
        <v>2470</v>
      </c>
      <c r="C1494" s="153" t="s">
        <v>3541</v>
      </c>
      <c r="D1494" s="152">
        <v>2</v>
      </c>
      <c r="E1494" s="154">
        <v>17.240000000000002</v>
      </c>
      <c r="F1494" s="154">
        <v>4.9999999999999822E-2</v>
      </c>
      <c r="G1494" s="154">
        <v>9.9999999999999645E-2</v>
      </c>
    </row>
    <row r="1495" spans="1:7" ht="30" x14ac:dyDescent="0.25">
      <c r="A1495" s="141" t="s">
        <v>2469</v>
      </c>
      <c r="B1495" s="151" t="s">
        <v>2470</v>
      </c>
      <c r="C1495" s="153" t="s">
        <v>3538</v>
      </c>
      <c r="D1495" s="152">
        <v>2642</v>
      </c>
      <c r="E1495" s="154">
        <v>13394.94</v>
      </c>
      <c r="F1495" s="154">
        <v>2.0000000000000018E-2</v>
      </c>
      <c r="G1495" s="154">
        <v>52.840000000000046</v>
      </c>
    </row>
    <row r="1496" spans="1:7" ht="30" x14ac:dyDescent="0.25">
      <c r="A1496" s="141" t="s">
        <v>2469</v>
      </c>
      <c r="B1496" s="151" t="s">
        <v>2470</v>
      </c>
      <c r="C1496" s="153" t="s">
        <v>3547</v>
      </c>
      <c r="D1496" s="152">
        <v>110</v>
      </c>
      <c r="E1496" s="154">
        <v>3419.9</v>
      </c>
      <c r="F1496" s="154">
        <v>4.9999999999999822E-2</v>
      </c>
      <c r="G1496" s="154">
        <v>5.4999999999999805</v>
      </c>
    </row>
    <row r="1497" spans="1:7" x14ac:dyDescent="0.25">
      <c r="A1497" s="141" t="s">
        <v>2469</v>
      </c>
      <c r="B1497" s="151" t="s">
        <v>2470</v>
      </c>
      <c r="C1497" s="153" t="s">
        <v>3620</v>
      </c>
      <c r="D1497" s="152">
        <v>72</v>
      </c>
      <c r="E1497" s="154">
        <v>1614.96</v>
      </c>
      <c r="F1497" s="154">
        <v>7.9999999999999849E-2</v>
      </c>
      <c r="G1497" s="154">
        <v>5.7599999999999891</v>
      </c>
    </row>
    <row r="1498" spans="1:7" x14ac:dyDescent="0.25">
      <c r="A1498" s="141" t="s">
        <v>2469</v>
      </c>
      <c r="B1498" s="151" t="s">
        <v>2470</v>
      </c>
      <c r="C1498" s="153" t="s">
        <v>3548</v>
      </c>
      <c r="D1498" s="152">
        <v>593</v>
      </c>
      <c r="E1498" s="154">
        <v>26133.51</v>
      </c>
      <c r="F1498" s="154">
        <v>4.0000000000000036E-2</v>
      </c>
      <c r="G1498" s="154">
        <v>23.72000000000002</v>
      </c>
    </row>
    <row r="1499" spans="1:7" x14ac:dyDescent="0.25">
      <c r="A1499" s="141" t="s">
        <v>2469</v>
      </c>
      <c r="B1499" s="151" t="s">
        <v>2470</v>
      </c>
      <c r="C1499" s="153" t="s">
        <v>3525</v>
      </c>
      <c r="D1499" s="152">
        <v>32</v>
      </c>
      <c r="E1499" s="154">
        <v>156.16</v>
      </c>
      <c r="F1499" s="154">
        <v>1.0000000000000009E-2</v>
      </c>
      <c r="G1499" s="154">
        <v>0.32000000000000028</v>
      </c>
    </row>
    <row r="1500" spans="1:7" ht="30" x14ac:dyDescent="0.25">
      <c r="A1500" s="141" t="s">
        <v>2469</v>
      </c>
      <c r="B1500" s="151" t="s">
        <v>2470</v>
      </c>
      <c r="C1500" s="153" t="s">
        <v>3870</v>
      </c>
      <c r="D1500" s="152">
        <v>34</v>
      </c>
      <c r="E1500" s="154">
        <v>142.46</v>
      </c>
      <c r="F1500" s="154">
        <v>1.0000000000000009E-2</v>
      </c>
      <c r="G1500" s="154">
        <v>0.3400000000000003</v>
      </c>
    </row>
    <row r="1501" spans="1:7" x14ac:dyDescent="0.25">
      <c r="A1501" s="141" t="s">
        <v>2469</v>
      </c>
      <c r="B1501" s="151" t="s">
        <v>2470</v>
      </c>
      <c r="C1501" s="153" t="s">
        <v>3871</v>
      </c>
      <c r="D1501" s="152">
        <v>48</v>
      </c>
      <c r="E1501" s="154">
        <v>329.28000000000003</v>
      </c>
      <c r="F1501" s="154">
        <v>1.0000000000000009E-2</v>
      </c>
      <c r="G1501" s="154">
        <v>0.48000000000000043</v>
      </c>
    </row>
    <row r="1502" spans="1:7" ht="30" x14ac:dyDescent="0.25">
      <c r="A1502" s="141" t="s">
        <v>2469</v>
      </c>
      <c r="B1502" s="151" t="s">
        <v>2470</v>
      </c>
      <c r="C1502" s="153" t="s">
        <v>3872</v>
      </c>
      <c r="D1502" s="152">
        <v>94</v>
      </c>
      <c r="E1502" s="154">
        <v>393.86</v>
      </c>
      <c r="F1502" s="154">
        <v>1.0000000000000009E-2</v>
      </c>
      <c r="G1502" s="154">
        <v>0.94000000000000083</v>
      </c>
    </row>
    <row r="1503" spans="1:7" x14ac:dyDescent="0.25">
      <c r="A1503" s="141" t="s">
        <v>2469</v>
      </c>
      <c r="B1503" s="151" t="s">
        <v>2470</v>
      </c>
      <c r="C1503" s="153" t="s">
        <v>3621</v>
      </c>
      <c r="D1503" s="152">
        <v>55</v>
      </c>
      <c r="E1503" s="154">
        <v>327.25</v>
      </c>
      <c r="F1503" s="154">
        <v>1.0000000000000009E-2</v>
      </c>
      <c r="G1503" s="154">
        <v>0.55000000000000049</v>
      </c>
    </row>
    <row r="1504" spans="1:7" x14ac:dyDescent="0.25">
      <c r="A1504" s="141" t="s">
        <v>2469</v>
      </c>
      <c r="B1504" s="151" t="s">
        <v>2470</v>
      </c>
      <c r="C1504" s="153" t="s">
        <v>3873</v>
      </c>
      <c r="D1504" s="152">
        <v>110</v>
      </c>
      <c r="E1504" s="154">
        <v>425.7</v>
      </c>
      <c r="F1504" s="154">
        <v>9.999999999999995E-3</v>
      </c>
      <c r="G1504" s="154">
        <v>1.0999999999999994</v>
      </c>
    </row>
    <row r="1505" spans="1:7" ht="30" x14ac:dyDescent="0.25">
      <c r="A1505" s="141" t="s">
        <v>2469</v>
      </c>
      <c r="B1505" s="151" t="s">
        <v>2470</v>
      </c>
      <c r="C1505" s="153" t="s">
        <v>3874</v>
      </c>
      <c r="D1505" s="152">
        <v>86</v>
      </c>
      <c r="E1505" s="154">
        <v>587.38</v>
      </c>
      <c r="F1505" s="154">
        <v>1.0000000000000009E-2</v>
      </c>
      <c r="G1505" s="154">
        <v>0.86000000000000076</v>
      </c>
    </row>
    <row r="1506" spans="1:7" ht="30" x14ac:dyDescent="0.25">
      <c r="A1506" s="141" t="s">
        <v>2469</v>
      </c>
      <c r="B1506" s="151" t="s">
        <v>2470</v>
      </c>
      <c r="C1506" s="153" t="s">
        <v>3875</v>
      </c>
      <c r="D1506" s="152">
        <v>187</v>
      </c>
      <c r="E1506" s="154">
        <v>748</v>
      </c>
      <c r="F1506" s="154">
        <v>1.0000000000000009E-2</v>
      </c>
      <c r="G1506" s="154">
        <v>1.8700000000000017</v>
      </c>
    </row>
    <row r="1507" spans="1:7" ht="30" x14ac:dyDescent="0.25">
      <c r="A1507" s="141" t="s">
        <v>2469</v>
      </c>
      <c r="B1507" s="151" t="s">
        <v>2470</v>
      </c>
      <c r="C1507" s="153" t="s">
        <v>3526</v>
      </c>
      <c r="D1507" s="152">
        <v>207</v>
      </c>
      <c r="E1507" s="154">
        <v>867.32999999999993</v>
      </c>
      <c r="F1507" s="154">
        <v>1.0000000000000009E-2</v>
      </c>
      <c r="G1507" s="154">
        <v>2.0700000000000021</v>
      </c>
    </row>
    <row r="1508" spans="1:7" ht="30" x14ac:dyDescent="0.25">
      <c r="A1508" s="141" t="s">
        <v>2469</v>
      </c>
      <c r="B1508" s="151" t="s">
        <v>2470</v>
      </c>
      <c r="C1508" s="153" t="s">
        <v>3876</v>
      </c>
      <c r="D1508" s="152">
        <v>6</v>
      </c>
      <c r="E1508" s="154">
        <v>42.42</v>
      </c>
      <c r="F1508" s="154">
        <v>3.0000000000000027E-2</v>
      </c>
      <c r="G1508" s="154">
        <v>0.18000000000000016</v>
      </c>
    </row>
    <row r="1509" spans="1:7" ht="30" x14ac:dyDescent="0.25">
      <c r="A1509" s="141" t="s">
        <v>2469</v>
      </c>
      <c r="B1509" s="151" t="s">
        <v>2470</v>
      </c>
      <c r="C1509" s="153" t="s">
        <v>3622</v>
      </c>
      <c r="D1509" s="152">
        <v>785</v>
      </c>
      <c r="E1509" s="154">
        <v>8423.0499999999993</v>
      </c>
      <c r="F1509" s="154">
        <v>2.0000000000000018E-2</v>
      </c>
      <c r="G1509" s="154">
        <v>15.700000000000014</v>
      </c>
    </row>
    <row r="1510" spans="1:7" ht="30" x14ac:dyDescent="0.25">
      <c r="A1510" s="141" t="s">
        <v>2469</v>
      </c>
      <c r="B1510" s="151" t="s">
        <v>2470</v>
      </c>
      <c r="C1510" s="153" t="s">
        <v>3877</v>
      </c>
      <c r="D1510" s="152">
        <v>53</v>
      </c>
      <c r="E1510" s="154">
        <v>757.37</v>
      </c>
      <c r="F1510" s="154">
        <v>1.0000000000000009E-2</v>
      </c>
      <c r="G1510" s="154">
        <v>0.53000000000000047</v>
      </c>
    </row>
    <row r="1511" spans="1:7" ht="30" x14ac:dyDescent="0.25">
      <c r="A1511" s="141" t="s">
        <v>2469</v>
      </c>
      <c r="B1511" s="151" t="s">
        <v>2470</v>
      </c>
      <c r="C1511" s="153" t="s">
        <v>3633</v>
      </c>
      <c r="D1511" s="152">
        <v>16</v>
      </c>
      <c r="E1511" s="154">
        <v>293.28000000000003</v>
      </c>
      <c r="F1511" s="154">
        <v>1.0000000000000009E-2</v>
      </c>
      <c r="G1511" s="154">
        <v>0.16000000000000014</v>
      </c>
    </row>
    <row r="1512" spans="1:7" ht="45" x14ac:dyDescent="0.25">
      <c r="A1512" s="141" t="s">
        <v>2469</v>
      </c>
      <c r="B1512" s="151" t="s">
        <v>2470</v>
      </c>
      <c r="C1512" s="153" t="s">
        <v>3623</v>
      </c>
      <c r="D1512" s="152">
        <v>602</v>
      </c>
      <c r="E1512" s="154">
        <v>7067.48</v>
      </c>
      <c r="F1512" s="154">
        <v>1.0000000000000009E-2</v>
      </c>
      <c r="G1512" s="154">
        <v>6.0200000000000049</v>
      </c>
    </row>
    <row r="1513" spans="1:7" ht="45" x14ac:dyDescent="0.25">
      <c r="A1513" s="141" t="s">
        <v>2469</v>
      </c>
      <c r="B1513" s="151" t="s">
        <v>2470</v>
      </c>
      <c r="C1513" s="153" t="s">
        <v>3624</v>
      </c>
      <c r="D1513" s="152">
        <v>968</v>
      </c>
      <c r="E1513" s="154">
        <v>15275.04</v>
      </c>
      <c r="F1513" s="154">
        <v>1.0000000000000009E-2</v>
      </c>
      <c r="G1513" s="154">
        <v>9.6800000000000086</v>
      </c>
    </row>
    <row r="1514" spans="1:7" ht="75" x14ac:dyDescent="0.25">
      <c r="A1514" s="141" t="s">
        <v>2469</v>
      </c>
      <c r="B1514" s="151" t="s">
        <v>2470</v>
      </c>
      <c r="C1514" s="153" t="s">
        <v>3625</v>
      </c>
      <c r="D1514" s="152">
        <v>642</v>
      </c>
      <c r="E1514" s="154">
        <v>5091.0600000000004</v>
      </c>
      <c r="F1514" s="154">
        <v>9.999999999999995E-3</v>
      </c>
      <c r="G1514" s="154">
        <v>6.4199999999999964</v>
      </c>
    </row>
    <row r="1515" spans="1:7" ht="75" x14ac:dyDescent="0.25">
      <c r="A1515" s="141" t="s">
        <v>2469</v>
      </c>
      <c r="B1515" s="151" t="s">
        <v>2470</v>
      </c>
      <c r="C1515" s="153" t="s">
        <v>3634</v>
      </c>
      <c r="D1515" s="152">
        <v>709</v>
      </c>
      <c r="E1515" s="154">
        <v>7841.5400000000009</v>
      </c>
      <c r="F1515" s="154">
        <v>9.999999999999995E-3</v>
      </c>
      <c r="G1515" s="154">
        <v>7.0899999999999963</v>
      </c>
    </row>
    <row r="1516" spans="1:7" ht="75" x14ac:dyDescent="0.25">
      <c r="A1516" s="141" t="s">
        <v>2469</v>
      </c>
      <c r="B1516" s="151" t="s">
        <v>2470</v>
      </c>
      <c r="C1516" s="153" t="s">
        <v>3878</v>
      </c>
      <c r="D1516" s="152">
        <v>106</v>
      </c>
      <c r="E1516" s="154">
        <v>1109.8200000000002</v>
      </c>
      <c r="F1516" s="154">
        <v>1.0000000000000009E-2</v>
      </c>
      <c r="G1516" s="154">
        <v>1.0600000000000009</v>
      </c>
    </row>
    <row r="1517" spans="1:7" ht="60" x14ac:dyDescent="0.25">
      <c r="A1517" s="141" t="s">
        <v>2469</v>
      </c>
      <c r="B1517" s="151" t="s">
        <v>2470</v>
      </c>
      <c r="C1517" s="153" t="s">
        <v>3635</v>
      </c>
      <c r="D1517" s="152">
        <v>1559</v>
      </c>
      <c r="E1517" s="154">
        <v>3071.2299999999996</v>
      </c>
      <c r="F1517" s="154">
        <v>9.999999999999995E-3</v>
      </c>
      <c r="G1517" s="154">
        <v>15.589999999999993</v>
      </c>
    </row>
    <row r="1518" spans="1:7" ht="60" x14ac:dyDescent="0.25">
      <c r="A1518" s="141" t="s">
        <v>2469</v>
      </c>
      <c r="B1518" s="151" t="s">
        <v>2470</v>
      </c>
      <c r="C1518" s="153" t="s">
        <v>3879</v>
      </c>
      <c r="D1518" s="152">
        <v>32</v>
      </c>
      <c r="E1518" s="154">
        <v>63.040000000000006</v>
      </c>
      <c r="F1518" s="154">
        <v>9.999999999999995E-3</v>
      </c>
      <c r="G1518" s="154">
        <v>0.31999999999999984</v>
      </c>
    </row>
    <row r="1519" spans="1:7" ht="60" x14ac:dyDescent="0.25">
      <c r="A1519" s="141" t="s">
        <v>2469</v>
      </c>
      <c r="B1519" s="151" t="s">
        <v>2470</v>
      </c>
      <c r="C1519" s="153" t="s">
        <v>3724</v>
      </c>
      <c r="D1519" s="152">
        <v>25</v>
      </c>
      <c r="E1519" s="154">
        <v>458.25000000000006</v>
      </c>
      <c r="F1519" s="154">
        <v>1.0000000000000009E-2</v>
      </c>
      <c r="G1519" s="154">
        <v>0.25000000000000022</v>
      </c>
    </row>
    <row r="1520" spans="1:7" ht="75" x14ac:dyDescent="0.25">
      <c r="A1520" s="141" t="s">
        <v>2469</v>
      </c>
      <c r="B1520" s="151" t="s">
        <v>2470</v>
      </c>
      <c r="C1520" s="153" t="s">
        <v>3626</v>
      </c>
      <c r="D1520" s="152">
        <v>1226</v>
      </c>
      <c r="E1520" s="154">
        <v>22472.58</v>
      </c>
      <c r="F1520" s="154">
        <v>1.0000000000000009E-2</v>
      </c>
      <c r="G1520" s="154">
        <v>12.26000000000001</v>
      </c>
    </row>
    <row r="1521" spans="1:7" ht="45" x14ac:dyDescent="0.25">
      <c r="A1521" s="141" t="s">
        <v>2469</v>
      </c>
      <c r="B1521" s="151" t="s">
        <v>2470</v>
      </c>
      <c r="C1521" s="153" t="s">
        <v>3725</v>
      </c>
      <c r="D1521" s="152">
        <v>73</v>
      </c>
      <c r="E1521" s="154">
        <v>747.52</v>
      </c>
      <c r="F1521" s="154">
        <v>1.0000000000000009E-2</v>
      </c>
      <c r="G1521" s="154">
        <v>0.73000000000000065</v>
      </c>
    </row>
    <row r="1522" spans="1:7" ht="45" x14ac:dyDescent="0.25">
      <c r="A1522" s="141" t="s">
        <v>2469</v>
      </c>
      <c r="B1522" s="151" t="s">
        <v>2470</v>
      </c>
      <c r="C1522" s="153" t="s">
        <v>3726</v>
      </c>
      <c r="D1522" s="152">
        <v>3</v>
      </c>
      <c r="E1522" s="154">
        <v>30.72</v>
      </c>
      <c r="F1522" s="154">
        <v>1.0000000000000009E-2</v>
      </c>
      <c r="G1522" s="154">
        <v>3.0000000000000027E-2</v>
      </c>
    </row>
    <row r="1523" spans="1:7" x14ac:dyDescent="0.25">
      <c r="A1523" s="141" t="s">
        <v>2469</v>
      </c>
      <c r="B1523" s="151" t="s">
        <v>2470</v>
      </c>
      <c r="C1523" s="153" t="s">
        <v>3630</v>
      </c>
      <c r="D1523" s="152">
        <v>107</v>
      </c>
      <c r="E1523" s="154">
        <v>1256.18</v>
      </c>
      <c r="F1523" s="154">
        <v>1.0000000000000009E-2</v>
      </c>
      <c r="G1523" s="154">
        <v>1.070000000000001</v>
      </c>
    </row>
    <row r="1524" spans="1:7" ht="30" x14ac:dyDescent="0.25">
      <c r="A1524" s="141" t="s">
        <v>2469</v>
      </c>
      <c r="B1524" s="151" t="s">
        <v>2470</v>
      </c>
      <c r="C1524" s="153" t="s">
        <v>3880</v>
      </c>
      <c r="D1524" s="152">
        <v>2</v>
      </c>
      <c r="E1524" s="154">
        <v>25.84</v>
      </c>
      <c r="F1524" s="154">
        <v>1.9999999999999962E-2</v>
      </c>
      <c r="G1524" s="154">
        <v>3.9999999999999925E-2</v>
      </c>
    </row>
    <row r="1525" spans="1:7" ht="30" x14ac:dyDescent="0.25">
      <c r="A1525" s="141" t="s">
        <v>2469</v>
      </c>
      <c r="B1525" s="151" t="s">
        <v>2470</v>
      </c>
      <c r="C1525" s="153" t="s">
        <v>3657</v>
      </c>
      <c r="D1525" s="152">
        <v>18</v>
      </c>
      <c r="E1525" s="154">
        <v>211.86</v>
      </c>
      <c r="F1525" s="154">
        <v>1.0000000000000009E-2</v>
      </c>
      <c r="G1525" s="154">
        <v>0.18000000000000016</v>
      </c>
    </row>
    <row r="1526" spans="1:7" ht="30" x14ac:dyDescent="0.25">
      <c r="A1526" s="141" t="s">
        <v>2469</v>
      </c>
      <c r="B1526" s="151" t="s">
        <v>2470</v>
      </c>
      <c r="C1526" s="153" t="s">
        <v>3627</v>
      </c>
      <c r="D1526" s="152">
        <v>41</v>
      </c>
      <c r="E1526" s="154">
        <v>327.18</v>
      </c>
      <c r="F1526" s="154">
        <v>1.0000000000000009E-2</v>
      </c>
      <c r="G1526" s="154">
        <v>0.41000000000000036</v>
      </c>
    </row>
    <row r="1527" spans="1:7" ht="30" x14ac:dyDescent="0.25">
      <c r="A1527" s="141" t="s">
        <v>2469</v>
      </c>
      <c r="B1527" s="151" t="s">
        <v>2470</v>
      </c>
      <c r="C1527" s="153" t="s">
        <v>3628</v>
      </c>
      <c r="D1527" s="152">
        <v>179</v>
      </c>
      <c r="E1527" s="154">
        <v>916.48</v>
      </c>
      <c r="F1527" s="154">
        <v>1.0000000000000009E-2</v>
      </c>
      <c r="G1527" s="154">
        <v>1.7900000000000016</v>
      </c>
    </row>
    <row r="1528" spans="1:7" ht="30" x14ac:dyDescent="0.25">
      <c r="A1528" s="141" t="s">
        <v>2469</v>
      </c>
      <c r="B1528" s="151" t="s">
        <v>2470</v>
      </c>
      <c r="C1528" s="153" t="s">
        <v>3877</v>
      </c>
      <c r="D1528" s="152">
        <v>30</v>
      </c>
      <c r="E1528" s="154">
        <v>428.7</v>
      </c>
      <c r="F1528" s="154">
        <v>1.0000000000000009E-2</v>
      </c>
      <c r="G1528" s="154">
        <v>0.30000000000000027</v>
      </c>
    </row>
    <row r="1529" spans="1:7" ht="45" x14ac:dyDescent="0.25">
      <c r="A1529" s="141" t="s">
        <v>2469</v>
      </c>
      <c r="B1529" s="151" t="s">
        <v>2470</v>
      </c>
      <c r="C1529" s="153" t="s">
        <v>3623</v>
      </c>
      <c r="D1529" s="152">
        <v>493</v>
      </c>
      <c r="E1529" s="154">
        <v>5787.8200000000006</v>
      </c>
      <c r="F1529" s="154">
        <v>1.0000000000000009E-2</v>
      </c>
      <c r="G1529" s="154">
        <v>4.9300000000000042</v>
      </c>
    </row>
    <row r="1530" spans="1:7" ht="45" x14ac:dyDescent="0.25">
      <c r="A1530" s="141" t="s">
        <v>2469</v>
      </c>
      <c r="B1530" s="151" t="s">
        <v>2470</v>
      </c>
      <c r="C1530" s="153" t="s">
        <v>3624</v>
      </c>
      <c r="D1530" s="152">
        <v>131</v>
      </c>
      <c r="E1530" s="154">
        <v>2067.1799999999998</v>
      </c>
      <c r="F1530" s="154">
        <v>1.0000000000000009E-2</v>
      </c>
      <c r="G1530" s="154">
        <v>1.3100000000000012</v>
      </c>
    </row>
    <row r="1531" spans="1:7" ht="60" x14ac:dyDescent="0.25">
      <c r="A1531" s="141" t="s">
        <v>2469</v>
      </c>
      <c r="B1531" s="151" t="s">
        <v>2470</v>
      </c>
      <c r="C1531" s="153" t="s">
        <v>3636</v>
      </c>
      <c r="D1531" s="152">
        <v>3</v>
      </c>
      <c r="E1531" s="154">
        <v>29.61</v>
      </c>
      <c r="F1531" s="154">
        <v>2.0000000000000018E-2</v>
      </c>
      <c r="G1531" s="154">
        <v>6.0000000000000053E-2</v>
      </c>
    </row>
    <row r="1532" spans="1:7" ht="60" x14ac:dyDescent="0.25">
      <c r="A1532" s="141" t="s">
        <v>2469</v>
      </c>
      <c r="B1532" s="151" t="s">
        <v>2470</v>
      </c>
      <c r="C1532" s="153" t="s">
        <v>3724</v>
      </c>
      <c r="D1532" s="152">
        <v>167</v>
      </c>
      <c r="E1532" s="154">
        <v>3061.1099999999997</v>
      </c>
      <c r="F1532" s="154">
        <v>1.0000000000000009E-2</v>
      </c>
      <c r="G1532" s="154">
        <v>1.6700000000000015</v>
      </c>
    </row>
    <row r="1533" spans="1:7" ht="75" x14ac:dyDescent="0.25">
      <c r="A1533" s="141" t="s">
        <v>2469</v>
      </c>
      <c r="B1533" s="151" t="s">
        <v>2470</v>
      </c>
      <c r="C1533" s="153" t="s">
        <v>3626</v>
      </c>
      <c r="D1533" s="152">
        <v>2082</v>
      </c>
      <c r="E1533" s="154">
        <v>38163.06</v>
      </c>
      <c r="F1533" s="154">
        <v>1.0000000000000009E-2</v>
      </c>
      <c r="G1533" s="154">
        <v>20.820000000000018</v>
      </c>
    </row>
    <row r="1534" spans="1:7" ht="45" x14ac:dyDescent="0.25">
      <c r="A1534" s="141" t="s">
        <v>2469</v>
      </c>
      <c r="B1534" s="151" t="s">
        <v>2470</v>
      </c>
      <c r="C1534" s="153" t="s">
        <v>3725</v>
      </c>
      <c r="D1534" s="152">
        <v>39</v>
      </c>
      <c r="E1534" s="154">
        <v>399.36</v>
      </c>
      <c r="F1534" s="154">
        <v>1.0000000000000009E-2</v>
      </c>
      <c r="G1534" s="154">
        <v>0.39000000000000035</v>
      </c>
    </row>
    <row r="1535" spans="1:7" x14ac:dyDescent="0.25">
      <c r="A1535" s="141" t="s">
        <v>2469</v>
      </c>
      <c r="B1535" s="151" t="s">
        <v>2470</v>
      </c>
      <c r="C1535" s="153" t="s">
        <v>3630</v>
      </c>
      <c r="D1535" s="152">
        <v>331</v>
      </c>
      <c r="E1535" s="154">
        <v>3885.94</v>
      </c>
      <c r="F1535" s="154">
        <v>1.0000000000000009E-2</v>
      </c>
      <c r="G1535" s="154">
        <v>3.3100000000000032</v>
      </c>
    </row>
    <row r="1536" spans="1:7" ht="30" x14ac:dyDescent="0.25">
      <c r="A1536" s="141" t="s">
        <v>2469</v>
      </c>
      <c r="B1536" s="151" t="s">
        <v>2470</v>
      </c>
      <c r="C1536" s="153" t="s">
        <v>3880</v>
      </c>
      <c r="D1536" s="152">
        <v>11</v>
      </c>
      <c r="E1536" s="154">
        <v>142.11999999999998</v>
      </c>
      <c r="F1536" s="154">
        <v>1.9999999999999962E-2</v>
      </c>
      <c r="G1536" s="154">
        <v>0.21999999999999958</v>
      </c>
    </row>
    <row r="1537" spans="1:7" ht="30" x14ac:dyDescent="0.25">
      <c r="A1537" s="141" t="s">
        <v>2469</v>
      </c>
      <c r="B1537" s="151" t="s">
        <v>2470</v>
      </c>
      <c r="C1537" s="153" t="s">
        <v>3657</v>
      </c>
      <c r="D1537" s="152">
        <v>2</v>
      </c>
      <c r="E1537" s="154">
        <v>23.54</v>
      </c>
      <c r="F1537" s="154">
        <v>1.0000000000000009E-2</v>
      </c>
      <c r="G1537" s="154">
        <v>2.0000000000000018E-2</v>
      </c>
    </row>
    <row r="1538" spans="1:7" ht="45" x14ac:dyDescent="0.25">
      <c r="A1538" s="141" t="s">
        <v>2469</v>
      </c>
      <c r="B1538" s="151" t="s">
        <v>2470</v>
      </c>
      <c r="C1538" s="153" t="s">
        <v>3658</v>
      </c>
      <c r="D1538" s="152">
        <v>5</v>
      </c>
      <c r="E1538" s="154">
        <v>78.900000000000006</v>
      </c>
      <c r="F1538" s="154">
        <v>1.0000000000000009E-2</v>
      </c>
      <c r="G1538" s="154">
        <v>5.0000000000000044E-2</v>
      </c>
    </row>
    <row r="1539" spans="1:7" ht="45" x14ac:dyDescent="0.25">
      <c r="A1539" s="141" t="s">
        <v>2469</v>
      </c>
      <c r="B1539" s="151" t="s">
        <v>2470</v>
      </c>
      <c r="C1539" s="153" t="s">
        <v>3881</v>
      </c>
      <c r="D1539" s="152">
        <v>236</v>
      </c>
      <c r="E1539" s="154">
        <v>13581.8</v>
      </c>
      <c r="F1539" s="154">
        <v>1.0000000000000009E-2</v>
      </c>
      <c r="G1539" s="154">
        <v>2.3600000000000021</v>
      </c>
    </row>
    <row r="1540" spans="1:7" ht="60" x14ac:dyDescent="0.25">
      <c r="A1540" s="141" t="s">
        <v>2469</v>
      </c>
      <c r="B1540" s="151" t="s">
        <v>2470</v>
      </c>
      <c r="C1540" s="153" t="s">
        <v>3882</v>
      </c>
      <c r="D1540" s="152">
        <v>191</v>
      </c>
      <c r="E1540" s="154">
        <v>10992.05</v>
      </c>
      <c r="F1540" s="154">
        <v>1.0000000000000009E-2</v>
      </c>
      <c r="G1540" s="154">
        <v>1.9100000000000017</v>
      </c>
    </row>
    <row r="1541" spans="1:7" ht="75" x14ac:dyDescent="0.25">
      <c r="A1541" s="141" t="s">
        <v>2469</v>
      </c>
      <c r="B1541" s="151" t="s">
        <v>2470</v>
      </c>
      <c r="C1541" s="153" t="s">
        <v>3527</v>
      </c>
      <c r="D1541" s="152">
        <v>437</v>
      </c>
      <c r="E1541" s="154">
        <v>9172.630000000001</v>
      </c>
      <c r="F1541" s="154">
        <v>0.16000000000000014</v>
      </c>
      <c r="G1541" s="154">
        <v>69.920000000000059</v>
      </c>
    </row>
    <row r="1542" spans="1:7" ht="45" x14ac:dyDescent="0.25">
      <c r="A1542" s="141" t="s">
        <v>2469</v>
      </c>
      <c r="B1542" s="151" t="s">
        <v>2470</v>
      </c>
      <c r="C1542" s="153" t="s">
        <v>3881</v>
      </c>
      <c r="D1542" s="152">
        <v>99</v>
      </c>
      <c r="E1542" s="154">
        <v>5697.4500000000007</v>
      </c>
      <c r="F1542" s="154">
        <v>1.0000000000000009E-2</v>
      </c>
      <c r="G1542" s="154">
        <v>0.99000000000000088</v>
      </c>
    </row>
    <row r="1543" spans="1:7" ht="60" x14ac:dyDescent="0.25">
      <c r="A1543" s="141" t="s">
        <v>2469</v>
      </c>
      <c r="B1543" s="151" t="s">
        <v>2470</v>
      </c>
      <c r="C1543" s="153" t="s">
        <v>3882</v>
      </c>
      <c r="D1543" s="152">
        <v>194</v>
      </c>
      <c r="E1543" s="154">
        <v>11164.7</v>
      </c>
      <c r="F1543" s="154">
        <v>1.0000000000000009E-2</v>
      </c>
      <c r="G1543" s="154">
        <v>1.9400000000000017</v>
      </c>
    </row>
    <row r="1544" spans="1:7" ht="75" x14ac:dyDescent="0.25">
      <c r="A1544" s="141" t="s">
        <v>2469</v>
      </c>
      <c r="B1544" s="151" t="s">
        <v>2470</v>
      </c>
      <c r="C1544" s="153" t="s">
        <v>3527</v>
      </c>
      <c r="D1544" s="152">
        <v>548</v>
      </c>
      <c r="E1544" s="154">
        <v>11502.52</v>
      </c>
      <c r="F1544" s="154">
        <v>0.16000000000000014</v>
      </c>
      <c r="G1544" s="154">
        <v>87.680000000000078</v>
      </c>
    </row>
    <row r="1545" spans="1:7" ht="45" x14ac:dyDescent="0.25">
      <c r="A1545" s="141" t="s">
        <v>2469</v>
      </c>
      <c r="B1545" s="151" t="s">
        <v>2470</v>
      </c>
      <c r="C1545" s="153" t="s">
        <v>3623</v>
      </c>
      <c r="D1545" s="152">
        <v>1</v>
      </c>
      <c r="E1545" s="154">
        <v>11.74</v>
      </c>
      <c r="F1545" s="154">
        <v>1.0000000000000009E-2</v>
      </c>
      <c r="G1545" s="154">
        <v>1.0000000000000009E-2</v>
      </c>
    </row>
    <row r="1546" spans="1:7" ht="45" x14ac:dyDescent="0.25">
      <c r="A1546" s="141" t="s">
        <v>2469</v>
      </c>
      <c r="B1546" s="151" t="s">
        <v>2470</v>
      </c>
      <c r="C1546" s="153" t="s">
        <v>3624</v>
      </c>
      <c r="D1546" s="152">
        <v>1</v>
      </c>
      <c r="E1546" s="154">
        <v>15.780000000000001</v>
      </c>
      <c r="F1546" s="154">
        <v>1.0000000000000009E-2</v>
      </c>
      <c r="G1546" s="154">
        <v>1.0000000000000009E-2</v>
      </c>
    </row>
    <row r="1547" spans="1:7" ht="75" x14ac:dyDescent="0.25">
      <c r="A1547" s="141" t="s">
        <v>2469</v>
      </c>
      <c r="B1547" s="151" t="s">
        <v>2470</v>
      </c>
      <c r="C1547" s="153" t="s">
        <v>3626</v>
      </c>
      <c r="D1547" s="152">
        <v>6</v>
      </c>
      <c r="E1547" s="154">
        <v>109.98</v>
      </c>
      <c r="F1547" s="154">
        <v>1.0000000000000009E-2</v>
      </c>
      <c r="G1547" s="154">
        <v>6.0000000000000053E-2</v>
      </c>
    </row>
    <row r="1548" spans="1:7" ht="45" x14ac:dyDescent="0.25">
      <c r="A1548" s="141" t="s">
        <v>2469</v>
      </c>
      <c r="B1548" s="151" t="s">
        <v>2470</v>
      </c>
      <c r="C1548" s="153" t="s">
        <v>3623</v>
      </c>
      <c r="D1548" s="152">
        <v>26</v>
      </c>
      <c r="E1548" s="154">
        <v>305.24</v>
      </c>
      <c r="F1548" s="154">
        <v>1.0000000000000009E-2</v>
      </c>
      <c r="G1548" s="154">
        <v>0.26000000000000023</v>
      </c>
    </row>
    <row r="1549" spans="1:7" ht="45" x14ac:dyDescent="0.25">
      <c r="A1549" s="141" t="s">
        <v>2469</v>
      </c>
      <c r="B1549" s="151" t="s">
        <v>2470</v>
      </c>
      <c r="C1549" s="153" t="s">
        <v>3624</v>
      </c>
      <c r="D1549" s="152">
        <v>8</v>
      </c>
      <c r="E1549" s="154">
        <v>126.24000000000001</v>
      </c>
      <c r="F1549" s="154">
        <v>1.0000000000000009E-2</v>
      </c>
      <c r="G1549" s="154">
        <v>8.0000000000000071E-2</v>
      </c>
    </row>
    <row r="1550" spans="1:7" ht="75" x14ac:dyDescent="0.25">
      <c r="A1550" s="141" t="s">
        <v>2469</v>
      </c>
      <c r="B1550" s="151" t="s">
        <v>2470</v>
      </c>
      <c r="C1550" s="153" t="s">
        <v>3626</v>
      </c>
      <c r="D1550" s="152">
        <v>116</v>
      </c>
      <c r="E1550" s="154">
        <v>2126.2799999999997</v>
      </c>
      <c r="F1550" s="154">
        <v>1.0000000000000009E-2</v>
      </c>
      <c r="G1550" s="154">
        <v>1.160000000000001</v>
      </c>
    </row>
    <row r="1551" spans="1:7" ht="45" x14ac:dyDescent="0.25">
      <c r="A1551" s="141" t="s">
        <v>2469</v>
      </c>
      <c r="B1551" s="151" t="s">
        <v>2470</v>
      </c>
      <c r="C1551" s="153" t="s">
        <v>3726</v>
      </c>
      <c r="D1551" s="152">
        <v>9</v>
      </c>
      <c r="E1551" s="154">
        <v>92.16</v>
      </c>
      <c r="F1551" s="154">
        <v>1.0000000000000009E-2</v>
      </c>
      <c r="G1551" s="154">
        <v>9.000000000000008E-2</v>
      </c>
    </row>
    <row r="1552" spans="1:7" ht="45" x14ac:dyDescent="0.25">
      <c r="A1552" s="141" t="s">
        <v>2469</v>
      </c>
      <c r="B1552" s="151" t="s">
        <v>2470</v>
      </c>
      <c r="C1552" s="153" t="s">
        <v>3881</v>
      </c>
      <c r="D1552" s="152">
        <v>57</v>
      </c>
      <c r="E1552" s="154">
        <v>3280.35</v>
      </c>
      <c r="F1552" s="154">
        <v>1.0000000000000009E-2</v>
      </c>
      <c r="G1552" s="154">
        <v>0.57000000000000051</v>
      </c>
    </row>
    <row r="1553" spans="1:7" ht="60" x14ac:dyDescent="0.25">
      <c r="A1553" s="141" t="s">
        <v>2469</v>
      </c>
      <c r="B1553" s="151" t="s">
        <v>2470</v>
      </c>
      <c r="C1553" s="153" t="s">
        <v>3882</v>
      </c>
      <c r="D1553" s="152">
        <v>129</v>
      </c>
      <c r="E1553" s="154">
        <v>7423.95</v>
      </c>
      <c r="F1553" s="154">
        <v>1.0000000000000009E-2</v>
      </c>
      <c r="G1553" s="154">
        <v>1.2900000000000011</v>
      </c>
    </row>
    <row r="1554" spans="1:7" ht="75" x14ac:dyDescent="0.25">
      <c r="A1554" s="141" t="s">
        <v>2469</v>
      </c>
      <c r="B1554" s="151" t="s">
        <v>2470</v>
      </c>
      <c r="C1554" s="153" t="s">
        <v>3527</v>
      </c>
      <c r="D1554" s="152">
        <v>315</v>
      </c>
      <c r="E1554" s="154">
        <v>6611.85</v>
      </c>
      <c r="F1554" s="154">
        <v>0.16000000000000014</v>
      </c>
      <c r="G1554" s="154">
        <v>50.400000000000048</v>
      </c>
    </row>
    <row r="1555" spans="1:7" ht="45" x14ac:dyDescent="0.25">
      <c r="A1555" s="141" t="s">
        <v>2469</v>
      </c>
      <c r="B1555" s="151" t="s">
        <v>2470</v>
      </c>
      <c r="C1555" s="153" t="s">
        <v>3881</v>
      </c>
      <c r="D1555" s="152">
        <v>10</v>
      </c>
      <c r="E1555" s="154">
        <v>575.5</v>
      </c>
      <c r="F1555" s="154">
        <v>1.0000000000000009E-2</v>
      </c>
      <c r="G1555" s="154">
        <v>0.10000000000000009</v>
      </c>
    </row>
    <row r="1556" spans="1:7" ht="75" x14ac:dyDescent="0.25">
      <c r="A1556" s="141" t="s">
        <v>2469</v>
      </c>
      <c r="B1556" s="151" t="s">
        <v>2470</v>
      </c>
      <c r="C1556" s="153" t="s">
        <v>3527</v>
      </c>
      <c r="D1556" s="152">
        <v>10</v>
      </c>
      <c r="E1556" s="154">
        <v>209.9</v>
      </c>
      <c r="F1556" s="154">
        <v>0.16000000000000014</v>
      </c>
      <c r="G1556" s="154">
        <v>1.6000000000000014</v>
      </c>
    </row>
    <row r="1557" spans="1:7" ht="60" x14ac:dyDescent="0.25">
      <c r="A1557" s="141" t="s">
        <v>3883</v>
      </c>
      <c r="B1557" s="151" t="s">
        <v>3884</v>
      </c>
      <c r="C1557" s="153" t="s">
        <v>3882</v>
      </c>
      <c r="D1557" s="152">
        <v>15</v>
      </c>
      <c r="E1557" s="154">
        <v>863.25</v>
      </c>
      <c r="F1557" s="154">
        <v>1.0000000000000009E-2</v>
      </c>
      <c r="G1557" s="154">
        <v>0.15000000000000013</v>
      </c>
    </row>
    <row r="1558" spans="1:7" ht="75" x14ac:dyDescent="0.25">
      <c r="A1558" s="141" t="s">
        <v>3883</v>
      </c>
      <c r="B1558" s="151" t="s">
        <v>3884</v>
      </c>
      <c r="C1558" s="153" t="s">
        <v>3527</v>
      </c>
      <c r="D1558" s="152">
        <v>15</v>
      </c>
      <c r="E1558" s="154">
        <v>314.85000000000002</v>
      </c>
      <c r="F1558" s="154">
        <v>0.16000000000000014</v>
      </c>
      <c r="G1558" s="154">
        <v>2.4000000000000021</v>
      </c>
    </row>
    <row r="1559" spans="1:7" ht="60" x14ac:dyDescent="0.25">
      <c r="A1559" s="141" t="s">
        <v>3883</v>
      </c>
      <c r="B1559" s="151" t="s">
        <v>3884</v>
      </c>
      <c r="C1559" s="153" t="s">
        <v>3882</v>
      </c>
      <c r="D1559" s="152">
        <v>22</v>
      </c>
      <c r="E1559" s="154">
        <v>1266.0999999999999</v>
      </c>
      <c r="F1559" s="154">
        <v>1.0000000000000009E-2</v>
      </c>
      <c r="G1559" s="154">
        <v>0.2200000000000002</v>
      </c>
    </row>
    <row r="1560" spans="1:7" ht="75" x14ac:dyDescent="0.25">
      <c r="A1560" s="141" t="s">
        <v>3883</v>
      </c>
      <c r="B1560" s="151" t="s">
        <v>3884</v>
      </c>
      <c r="C1560" s="153" t="s">
        <v>3527</v>
      </c>
      <c r="D1560" s="152">
        <v>22</v>
      </c>
      <c r="E1560" s="154">
        <v>461.78000000000003</v>
      </c>
      <c r="F1560" s="154">
        <v>0.16000000000000014</v>
      </c>
      <c r="G1560" s="154">
        <v>3.5200000000000031</v>
      </c>
    </row>
    <row r="1561" spans="1:7" x14ac:dyDescent="0.25">
      <c r="A1561" s="141" t="s">
        <v>3885</v>
      </c>
      <c r="B1561" s="151" t="s">
        <v>3886</v>
      </c>
      <c r="C1561" s="153" t="s">
        <v>3773</v>
      </c>
      <c r="D1561" s="152">
        <v>16</v>
      </c>
      <c r="E1561" s="154">
        <v>2422.4</v>
      </c>
      <c r="F1561" s="154">
        <v>5.6899999999999977</v>
      </c>
      <c r="G1561" s="154">
        <v>91.039999999999964</v>
      </c>
    </row>
    <row r="1562" spans="1:7" x14ac:dyDescent="0.25">
      <c r="A1562" s="141" t="s">
        <v>3885</v>
      </c>
      <c r="B1562" s="151" t="s">
        <v>3886</v>
      </c>
      <c r="C1562" s="153" t="s">
        <v>3774</v>
      </c>
      <c r="D1562" s="152">
        <v>10</v>
      </c>
      <c r="E1562" s="154">
        <v>2593.7000000000003</v>
      </c>
      <c r="F1562" s="154">
        <v>5.710000000000008</v>
      </c>
      <c r="G1562" s="154">
        <v>57.10000000000008</v>
      </c>
    </row>
    <row r="1563" spans="1:7" ht="60" x14ac:dyDescent="0.25">
      <c r="A1563" s="141" t="s">
        <v>3885</v>
      </c>
      <c r="B1563" s="151" t="s">
        <v>3886</v>
      </c>
      <c r="C1563" s="153" t="s">
        <v>3775</v>
      </c>
      <c r="D1563" s="152">
        <v>22</v>
      </c>
      <c r="E1563" s="154">
        <v>8222.7200000000012</v>
      </c>
      <c r="F1563" s="154">
        <v>5.25</v>
      </c>
      <c r="G1563" s="154">
        <v>115.5</v>
      </c>
    </row>
    <row r="1564" spans="1:7" ht="45" x14ac:dyDescent="0.25">
      <c r="A1564" s="141" t="s">
        <v>3885</v>
      </c>
      <c r="B1564" s="151" t="s">
        <v>3886</v>
      </c>
      <c r="C1564" s="153" t="s">
        <v>3776</v>
      </c>
      <c r="D1564" s="152">
        <v>22</v>
      </c>
      <c r="E1564" s="154">
        <v>16315.86</v>
      </c>
      <c r="F1564" s="154">
        <v>14.319999999999993</v>
      </c>
      <c r="G1564" s="154">
        <v>315.03999999999985</v>
      </c>
    </row>
    <row r="1565" spans="1:7" ht="30" x14ac:dyDescent="0.25">
      <c r="A1565" s="141" t="s">
        <v>3885</v>
      </c>
      <c r="B1565" s="151" t="s">
        <v>3886</v>
      </c>
      <c r="C1565" s="153" t="s">
        <v>3778</v>
      </c>
      <c r="D1565" s="152">
        <v>15</v>
      </c>
      <c r="E1565" s="154">
        <v>3087.45</v>
      </c>
      <c r="F1565" s="154">
        <v>4.6099999999999994</v>
      </c>
      <c r="G1565" s="154">
        <v>69.149999999999991</v>
      </c>
    </row>
    <row r="1566" spans="1:7" ht="45" x14ac:dyDescent="0.25">
      <c r="A1566" s="141" t="s">
        <v>3887</v>
      </c>
      <c r="B1566" s="151" t="s">
        <v>3888</v>
      </c>
      <c r="C1566" s="153" t="s">
        <v>3889</v>
      </c>
      <c r="D1566" s="152">
        <v>47</v>
      </c>
      <c r="E1566" s="154">
        <v>159.80000000000001</v>
      </c>
      <c r="F1566" s="154">
        <v>1.0000000000000009E-2</v>
      </c>
      <c r="G1566" s="154">
        <v>0.47000000000000042</v>
      </c>
    </row>
    <row r="1567" spans="1:7" ht="30" x14ac:dyDescent="0.25">
      <c r="A1567" s="141" t="s">
        <v>3887</v>
      </c>
      <c r="B1567" s="151" t="s">
        <v>3888</v>
      </c>
      <c r="C1567" s="153" t="s">
        <v>3511</v>
      </c>
      <c r="D1567" s="152">
        <v>47</v>
      </c>
      <c r="E1567" s="154">
        <v>48.88</v>
      </c>
      <c r="F1567" s="154">
        <v>9.999999999999995E-3</v>
      </c>
      <c r="G1567" s="154">
        <v>0.46999999999999975</v>
      </c>
    </row>
    <row r="1568" spans="1:7" ht="30" x14ac:dyDescent="0.25">
      <c r="A1568" s="141" t="s">
        <v>3102</v>
      </c>
      <c r="B1568" s="151" t="s">
        <v>3103</v>
      </c>
      <c r="C1568" s="153" t="s">
        <v>3616</v>
      </c>
      <c r="D1568" s="152">
        <v>5</v>
      </c>
      <c r="E1568" s="154">
        <v>73.150000000000006</v>
      </c>
      <c r="F1568" s="154">
        <v>0.14000000000000012</v>
      </c>
      <c r="G1568" s="154">
        <v>0.70000000000000062</v>
      </c>
    </row>
    <row r="1569" spans="1:7" ht="30" x14ac:dyDescent="0.25">
      <c r="A1569" s="141" t="s">
        <v>3102</v>
      </c>
      <c r="B1569" s="151" t="s">
        <v>3103</v>
      </c>
      <c r="C1569" s="153" t="s">
        <v>3890</v>
      </c>
      <c r="D1569" s="152">
        <v>1</v>
      </c>
      <c r="E1569" s="154">
        <v>85.75</v>
      </c>
      <c r="F1569" s="154">
        <v>2.6500000000000057</v>
      </c>
      <c r="G1569" s="154">
        <v>2.6500000000000057</v>
      </c>
    </row>
    <row r="1570" spans="1:7" ht="30" x14ac:dyDescent="0.25">
      <c r="A1570" s="141" t="s">
        <v>3102</v>
      </c>
      <c r="B1570" s="151" t="s">
        <v>3103</v>
      </c>
      <c r="C1570" s="153" t="s">
        <v>3633</v>
      </c>
      <c r="D1570" s="152">
        <v>244</v>
      </c>
      <c r="E1570" s="154">
        <v>4472.5200000000004</v>
      </c>
      <c r="F1570" s="154">
        <v>1.0000000000000009E-2</v>
      </c>
      <c r="G1570" s="154">
        <v>2.4400000000000022</v>
      </c>
    </row>
    <row r="1571" spans="1:7" x14ac:dyDescent="0.25">
      <c r="A1571" s="141" t="s">
        <v>2463</v>
      </c>
      <c r="B1571" s="151" t="s">
        <v>2464</v>
      </c>
      <c r="C1571" s="153" t="s">
        <v>3548</v>
      </c>
      <c r="D1571" s="152">
        <v>1</v>
      </c>
      <c r="E1571" s="154">
        <v>44.07</v>
      </c>
      <c r="F1571" s="154">
        <v>4.0000000000000036E-2</v>
      </c>
      <c r="G1571" s="154">
        <v>4.0000000000000036E-2</v>
      </c>
    </row>
    <row r="1572" spans="1:7" ht="30" x14ac:dyDescent="0.25">
      <c r="A1572" s="141" t="s">
        <v>2463</v>
      </c>
      <c r="B1572" s="151" t="s">
        <v>2464</v>
      </c>
      <c r="C1572" s="153" t="s">
        <v>3496</v>
      </c>
      <c r="D1572" s="152">
        <v>794</v>
      </c>
      <c r="E1572" s="154">
        <v>5700.92</v>
      </c>
      <c r="F1572" s="154">
        <v>1.0000000000000009E-2</v>
      </c>
      <c r="G1572" s="154">
        <v>7.9400000000000066</v>
      </c>
    </row>
    <row r="1573" spans="1:7" ht="30" x14ac:dyDescent="0.25">
      <c r="A1573" s="141" t="s">
        <v>2463</v>
      </c>
      <c r="B1573" s="151" t="s">
        <v>2464</v>
      </c>
      <c r="C1573" s="153" t="s">
        <v>3497</v>
      </c>
      <c r="D1573" s="152">
        <v>614</v>
      </c>
      <c r="E1573" s="154">
        <v>7539.92</v>
      </c>
      <c r="F1573" s="154">
        <v>1.0000000000000009E-2</v>
      </c>
      <c r="G1573" s="154">
        <v>6.1400000000000059</v>
      </c>
    </row>
    <row r="1574" spans="1:7" ht="30" x14ac:dyDescent="0.25">
      <c r="A1574" s="141" t="s">
        <v>2463</v>
      </c>
      <c r="B1574" s="151" t="s">
        <v>2464</v>
      </c>
      <c r="C1574" s="153" t="s">
        <v>3498</v>
      </c>
      <c r="D1574" s="152">
        <v>241</v>
      </c>
      <c r="E1574" s="154">
        <v>4858.5600000000004</v>
      </c>
      <c r="F1574" s="154">
        <v>4.0000000000000036E-2</v>
      </c>
      <c r="G1574" s="154">
        <v>9.6400000000000077</v>
      </c>
    </row>
    <row r="1575" spans="1:7" ht="45" x14ac:dyDescent="0.25">
      <c r="A1575" s="141" t="s">
        <v>2463</v>
      </c>
      <c r="B1575" s="151" t="s">
        <v>2464</v>
      </c>
      <c r="C1575" s="153" t="s">
        <v>3499</v>
      </c>
      <c r="D1575" s="152">
        <v>70</v>
      </c>
      <c r="E1575" s="154">
        <v>2048.9</v>
      </c>
      <c r="F1575" s="154">
        <v>1.0000000000000009E-2</v>
      </c>
      <c r="G1575" s="154">
        <v>0.70000000000000062</v>
      </c>
    </row>
    <row r="1576" spans="1:7" ht="45" x14ac:dyDescent="0.25">
      <c r="A1576" s="141" t="s">
        <v>2463</v>
      </c>
      <c r="B1576" s="151" t="s">
        <v>2464</v>
      </c>
      <c r="C1576" s="153" t="s">
        <v>3891</v>
      </c>
      <c r="D1576" s="152">
        <v>21</v>
      </c>
      <c r="E1576" s="154">
        <v>155.82</v>
      </c>
      <c r="F1576" s="154">
        <v>3.0000000000000027E-2</v>
      </c>
      <c r="G1576" s="154">
        <v>0.63000000000000056</v>
      </c>
    </row>
    <row r="1577" spans="1:7" ht="45" x14ac:dyDescent="0.25">
      <c r="A1577" s="141" t="s">
        <v>2463</v>
      </c>
      <c r="B1577" s="151" t="s">
        <v>2464</v>
      </c>
      <c r="C1577" s="153" t="s">
        <v>3892</v>
      </c>
      <c r="D1577" s="152">
        <v>81</v>
      </c>
      <c r="E1577" s="154">
        <v>2209.6800000000003</v>
      </c>
      <c r="F1577" s="154">
        <v>0.46000000000000085</v>
      </c>
      <c r="G1577" s="154">
        <v>37.260000000000069</v>
      </c>
    </row>
    <row r="1578" spans="1:7" ht="30" x14ac:dyDescent="0.25">
      <c r="A1578" s="141" t="s">
        <v>2463</v>
      </c>
      <c r="B1578" s="151" t="s">
        <v>2464</v>
      </c>
      <c r="C1578" s="153" t="s">
        <v>3893</v>
      </c>
      <c r="D1578" s="152">
        <v>19</v>
      </c>
      <c r="E1578" s="154">
        <v>905.35</v>
      </c>
      <c r="F1578" s="154">
        <v>1.0700000000000003</v>
      </c>
      <c r="G1578" s="154">
        <v>20.330000000000005</v>
      </c>
    </row>
    <row r="1579" spans="1:7" ht="30" x14ac:dyDescent="0.25">
      <c r="A1579" s="141" t="s">
        <v>2463</v>
      </c>
      <c r="B1579" s="151" t="s">
        <v>2464</v>
      </c>
      <c r="C1579" s="153" t="s">
        <v>3679</v>
      </c>
      <c r="D1579" s="152">
        <v>226</v>
      </c>
      <c r="E1579" s="154">
        <v>3342.54</v>
      </c>
      <c r="F1579" s="154">
        <v>0.12999999999999989</v>
      </c>
      <c r="G1579" s="154">
        <v>29.379999999999974</v>
      </c>
    </row>
    <row r="1580" spans="1:7" x14ac:dyDescent="0.25">
      <c r="A1580" s="141" t="s">
        <v>2463</v>
      </c>
      <c r="B1580" s="151" t="s">
        <v>2464</v>
      </c>
      <c r="C1580" s="153" t="s">
        <v>3680</v>
      </c>
      <c r="D1580" s="152">
        <v>325</v>
      </c>
      <c r="E1580" s="154">
        <v>9730.5</v>
      </c>
      <c r="F1580" s="154">
        <v>0.41999999999999993</v>
      </c>
      <c r="G1580" s="154">
        <v>136.49999999999997</v>
      </c>
    </row>
    <row r="1581" spans="1:7" ht="30" x14ac:dyDescent="0.25">
      <c r="A1581" s="141" t="s">
        <v>2463</v>
      </c>
      <c r="B1581" s="151" t="s">
        <v>2464</v>
      </c>
      <c r="C1581" s="153" t="s">
        <v>3681</v>
      </c>
      <c r="D1581" s="152">
        <v>340</v>
      </c>
      <c r="E1581" s="154">
        <v>10971.800000000001</v>
      </c>
      <c r="F1581" s="154">
        <v>0.48999999999999844</v>
      </c>
      <c r="G1581" s="154">
        <v>166.59999999999945</v>
      </c>
    </row>
    <row r="1582" spans="1:7" ht="30" x14ac:dyDescent="0.25">
      <c r="A1582" s="141" t="s">
        <v>2463</v>
      </c>
      <c r="B1582" s="151" t="s">
        <v>2464</v>
      </c>
      <c r="C1582" s="153" t="s">
        <v>3682</v>
      </c>
      <c r="D1582" s="152">
        <v>291</v>
      </c>
      <c r="E1582" s="154">
        <v>7344.84</v>
      </c>
      <c r="F1582" s="154">
        <v>0.13999999999999968</v>
      </c>
      <c r="G1582" s="154">
        <v>40.73999999999991</v>
      </c>
    </row>
    <row r="1583" spans="1:7" ht="30" x14ac:dyDescent="0.25">
      <c r="A1583" s="141" t="s">
        <v>2463</v>
      </c>
      <c r="B1583" s="151" t="s">
        <v>2464</v>
      </c>
      <c r="C1583" s="153" t="s">
        <v>3683</v>
      </c>
      <c r="D1583" s="152">
        <v>40</v>
      </c>
      <c r="E1583" s="154">
        <v>1402.8000000000002</v>
      </c>
      <c r="F1583" s="154">
        <v>0.12000000000000011</v>
      </c>
      <c r="G1583" s="154">
        <v>4.8000000000000043</v>
      </c>
    </row>
    <row r="1584" spans="1:7" ht="30" x14ac:dyDescent="0.25">
      <c r="A1584" s="141" t="s">
        <v>2463</v>
      </c>
      <c r="B1584" s="151" t="s">
        <v>2464</v>
      </c>
      <c r="C1584" s="153" t="s">
        <v>3684</v>
      </c>
      <c r="D1584" s="152">
        <v>392</v>
      </c>
      <c r="E1584" s="154">
        <v>9780.4</v>
      </c>
      <c r="F1584" s="154">
        <v>0.14000000000000012</v>
      </c>
      <c r="G1584" s="154">
        <v>54.880000000000052</v>
      </c>
    </row>
    <row r="1585" spans="1:7" ht="45" x14ac:dyDescent="0.25">
      <c r="A1585" s="141" t="s">
        <v>2463</v>
      </c>
      <c r="B1585" s="151" t="s">
        <v>2464</v>
      </c>
      <c r="C1585" s="153" t="s">
        <v>3894</v>
      </c>
      <c r="D1585" s="152">
        <v>89</v>
      </c>
      <c r="E1585" s="154">
        <v>7454.6399999999994</v>
      </c>
      <c r="F1585" s="154">
        <v>1.6300000000000026</v>
      </c>
      <c r="G1585" s="154">
        <v>145.07000000000022</v>
      </c>
    </row>
    <row r="1586" spans="1:7" x14ac:dyDescent="0.25">
      <c r="A1586" s="141" t="s">
        <v>2463</v>
      </c>
      <c r="B1586" s="151" t="s">
        <v>2464</v>
      </c>
      <c r="C1586" s="153" t="s">
        <v>3685</v>
      </c>
      <c r="D1586" s="152">
        <v>167</v>
      </c>
      <c r="E1586" s="154">
        <v>13593.800000000001</v>
      </c>
      <c r="F1586" s="154">
        <v>1.6600000000000037</v>
      </c>
      <c r="G1586" s="154">
        <v>277.2200000000006</v>
      </c>
    </row>
    <row r="1587" spans="1:7" ht="30" x14ac:dyDescent="0.25">
      <c r="A1587" s="141" t="s">
        <v>2463</v>
      </c>
      <c r="B1587" s="151" t="s">
        <v>2464</v>
      </c>
      <c r="C1587" s="153" t="s">
        <v>3686</v>
      </c>
      <c r="D1587" s="152">
        <v>544</v>
      </c>
      <c r="E1587" s="154">
        <v>7839.04</v>
      </c>
      <c r="F1587" s="154">
        <v>0.66999999999999993</v>
      </c>
      <c r="G1587" s="154">
        <v>364.47999999999996</v>
      </c>
    </row>
    <row r="1588" spans="1:7" ht="45" x14ac:dyDescent="0.25">
      <c r="A1588" s="141" t="s">
        <v>2463</v>
      </c>
      <c r="B1588" s="151" t="s">
        <v>2464</v>
      </c>
      <c r="C1588" s="153" t="s">
        <v>3691</v>
      </c>
      <c r="D1588" s="152">
        <v>66</v>
      </c>
      <c r="E1588" s="154">
        <v>1988.58</v>
      </c>
      <c r="F1588" s="154">
        <v>0.26999999999999957</v>
      </c>
      <c r="G1588" s="154">
        <v>17.819999999999972</v>
      </c>
    </row>
    <row r="1589" spans="1:7" ht="30" x14ac:dyDescent="0.25">
      <c r="A1589" s="141" t="s">
        <v>2463</v>
      </c>
      <c r="B1589" s="151" t="s">
        <v>2464</v>
      </c>
      <c r="C1589" s="153" t="s">
        <v>3692</v>
      </c>
      <c r="D1589" s="152">
        <v>161</v>
      </c>
      <c r="E1589" s="154">
        <v>7124.25</v>
      </c>
      <c r="F1589" s="154">
        <v>0.60999999999999943</v>
      </c>
      <c r="G1589" s="154">
        <v>98.209999999999908</v>
      </c>
    </row>
    <row r="1590" spans="1:7" ht="30" x14ac:dyDescent="0.25">
      <c r="A1590" s="141" t="s">
        <v>2463</v>
      </c>
      <c r="B1590" s="151" t="s">
        <v>2464</v>
      </c>
      <c r="C1590" s="153" t="s">
        <v>3693</v>
      </c>
      <c r="D1590" s="152">
        <v>892</v>
      </c>
      <c r="E1590" s="154">
        <v>47240.319999999992</v>
      </c>
      <c r="F1590" s="154">
        <v>0.55999999999999872</v>
      </c>
      <c r="G1590" s="154">
        <v>499.51999999999884</v>
      </c>
    </row>
    <row r="1591" spans="1:7" ht="30" x14ac:dyDescent="0.25">
      <c r="A1591" s="141" t="s">
        <v>2463</v>
      </c>
      <c r="B1591" s="151" t="s">
        <v>2464</v>
      </c>
      <c r="C1591" s="153" t="s">
        <v>3895</v>
      </c>
      <c r="D1591" s="152">
        <v>189</v>
      </c>
      <c r="E1591" s="154">
        <v>17357.760000000002</v>
      </c>
      <c r="F1591" s="154">
        <v>1.8100000000000023</v>
      </c>
      <c r="G1591" s="154">
        <v>342.09000000000043</v>
      </c>
    </row>
    <row r="1592" spans="1:7" ht="30" x14ac:dyDescent="0.25">
      <c r="A1592" s="141" t="s">
        <v>2463</v>
      </c>
      <c r="B1592" s="151" t="s">
        <v>2464</v>
      </c>
      <c r="C1592" s="153" t="s">
        <v>3896</v>
      </c>
      <c r="D1592" s="152">
        <v>115</v>
      </c>
      <c r="E1592" s="154">
        <v>1256.95</v>
      </c>
      <c r="F1592" s="154">
        <v>0.55000000000000071</v>
      </c>
      <c r="G1592" s="154">
        <v>63.250000000000085</v>
      </c>
    </row>
    <row r="1593" spans="1:7" ht="30" x14ac:dyDescent="0.25">
      <c r="A1593" s="141" t="s">
        <v>2463</v>
      </c>
      <c r="B1593" s="151" t="s">
        <v>2464</v>
      </c>
      <c r="C1593" s="153" t="s">
        <v>3897</v>
      </c>
      <c r="D1593" s="152">
        <v>545</v>
      </c>
      <c r="E1593" s="154">
        <v>15728.7</v>
      </c>
      <c r="F1593" s="154">
        <v>1.4400000000000013</v>
      </c>
      <c r="G1593" s="154">
        <v>784.80000000000075</v>
      </c>
    </row>
    <row r="1594" spans="1:7" x14ac:dyDescent="0.25">
      <c r="A1594" s="141" t="s">
        <v>2463</v>
      </c>
      <c r="B1594" s="151" t="s">
        <v>2464</v>
      </c>
      <c r="C1594" s="153" t="s">
        <v>3543</v>
      </c>
      <c r="D1594" s="152">
        <v>53</v>
      </c>
      <c r="E1594" s="154">
        <v>275.60000000000002</v>
      </c>
      <c r="F1594" s="154">
        <v>2.9999999999999916E-2</v>
      </c>
      <c r="G1594" s="154">
        <v>1.5899999999999954</v>
      </c>
    </row>
    <row r="1595" spans="1:7" x14ac:dyDescent="0.25">
      <c r="A1595" s="141" t="s">
        <v>2463</v>
      </c>
      <c r="B1595" s="151" t="s">
        <v>2464</v>
      </c>
      <c r="C1595" s="153" t="s">
        <v>3544</v>
      </c>
      <c r="D1595" s="152">
        <v>24</v>
      </c>
      <c r="E1595" s="154">
        <v>381.36</v>
      </c>
      <c r="F1595" s="154">
        <v>2.0000000000000018E-2</v>
      </c>
      <c r="G1595" s="154">
        <v>0.48000000000000043</v>
      </c>
    </row>
    <row r="1596" spans="1:7" ht="30" x14ac:dyDescent="0.25">
      <c r="A1596" s="141" t="s">
        <v>2463</v>
      </c>
      <c r="B1596" s="151" t="s">
        <v>2464</v>
      </c>
      <c r="C1596" s="153" t="s">
        <v>3541</v>
      </c>
      <c r="D1596" s="152">
        <v>296</v>
      </c>
      <c r="E1596" s="154">
        <v>2551.5200000000004</v>
      </c>
      <c r="F1596" s="154">
        <v>4.9999999999999822E-2</v>
      </c>
      <c r="G1596" s="154">
        <v>14.799999999999947</v>
      </c>
    </row>
    <row r="1597" spans="1:7" ht="45" x14ac:dyDescent="0.25">
      <c r="A1597" s="141" t="s">
        <v>2463</v>
      </c>
      <c r="B1597" s="151" t="s">
        <v>2464</v>
      </c>
      <c r="C1597" s="153" t="s">
        <v>3542</v>
      </c>
      <c r="D1597" s="152">
        <v>171</v>
      </c>
      <c r="E1597" s="154">
        <v>1780.1100000000001</v>
      </c>
      <c r="F1597" s="154">
        <v>2.0000000000000018E-2</v>
      </c>
      <c r="G1597" s="154">
        <v>3.420000000000003</v>
      </c>
    </row>
    <row r="1598" spans="1:7" x14ac:dyDescent="0.25">
      <c r="A1598" s="141" t="s">
        <v>2463</v>
      </c>
      <c r="B1598" s="151" t="s">
        <v>2464</v>
      </c>
      <c r="C1598" s="153" t="s">
        <v>3852</v>
      </c>
      <c r="D1598" s="152">
        <v>1</v>
      </c>
      <c r="E1598" s="154">
        <v>10.41</v>
      </c>
      <c r="F1598" s="154">
        <v>2.0000000000000018E-2</v>
      </c>
      <c r="G1598" s="154">
        <v>2.0000000000000018E-2</v>
      </c>
    </row>
    <row r="1599" spans="1:7" ht="30" x14ac:dyDescent="0.25">
      <c r="A1599" s="141" t="s">
        <v>2463</v>
      </c>
      <c r="B1599" s="151" t="s">
        <v>2464</v>
      </c>
      <c r="C1599" s="153" t="s">
        <v>3585</v>
      </c>
      <c r="D1599" s="152">
        <v>558</v>
      </c>
      <c r="E1599" s="154">
        <v>5808.7800000000007</v>
      </c>
      <c r="F1599" s="154">
        <v>2.0000000000000018E-2</v>
      </c>
      <c r="G1599" s="154">
        <v>11.160000000000011</v>
      </c>
    </row>
    <row r="1600" spans="1:7" x14ac:dyDescent="0.25">
      <c r="A1600" s="141" t="s">
        <v>2463</v>
      </c>
      <c r="B1600" s="151" t="s">
        <v>2464</v>
      </c>
      <c r="C1600" s="153" t="s">
        <v>3586</v>
      </c>
      <c r="D1600" s="152">
        <v>5</v>
      </c>
      <c r="E1600" s="154">
        <v>36.25</v>
      </c>
      <c r="F1600" s="154">
        <v>4.0000000000000036E-2</v>
      </c>
      <c r="G1600" s="154">
        <v>0.20000000000000018</v>
      </c>
    </row>
    <row r="1601" spans="1:7" x14ac:dyDescent="0.25">
      <c r="A1601" s="141" t="s">
        <v>2463</v>
      </c>
      <c r="B1601" s="151" t="s">
        <v>2464</v>
      </c>
      <c r="C1601" s="153" t="s">
        <v>3587</v>
      </c>
      <c r="D1601" s="152">
        <v>1</v>
      </c>
      <c r="E1601" s="154">
        <v>7.25</v>
      </c>
      <c r="F1601" s="154">
        <v>4.0000000000000036E-2</v>
      </c>
      <c r="G1601" s="154">
        <v>4.0000000000000036E-2</v>
      </c>
    </row>
    <row r="1602" spans="1:7" ht="60" x14ac:dyDescent="0.25">
      <c r="A1602" s="141" t="s">
        <v>2463</v>
      </c>
      <c r="B1602" s="151" t="s">
        <v>2464</v>
      </c>
      <c r="C1602" s="153" t="s">
        <v>3479</v>
      </c>
      <c r="D1602" s="152">
        <v>271</v>
      </c>
      <c r="E1602" s="154">
        <v>2181.5500000000002</v>
      </c>
      <c r="F1602" s="154">
        <v>3.0000000000000027E-2</v>
      </c>
      <c r="G1602" s="154">
        <v>8.1300000000000079</v>
      </c>
    </row>
    <row r="1603" spans="1:7" ht="30" x14ac:dyDescent="0.25">
      <c r="A1603" s="141" t="s">
        <v>2463</v>
      </c>
      <c r="B1603" s="151" t="s">
        <v>2464</v>
      </c>
      <c r="C1603" s="153" t="s">
        <v>3898</v>
      </c>
      <c r="D1603" s="152">
        <v>1</v>
      </c>
      <c r="E1603" s="154">
        <v>12.91</v>
      </c>
      <c r="F1603" s="154">
        <v>0.14000000000000012</v>
      </c>
      <c r="G1603" s="154">
        <v>0.14000000000000012</v>
      </c>
    </row>
    <row r="1604" spans="1:7" ht="45" x14ac:dyDescent="0.25">
      <c r="A1604" s="141" t="s">
        <v>2463</v>
      </c>
      <c r="B1604" s="151" t="s">
        <v>2464</v>
      </c>
      <c r="C1604" s="153" t="s">
        <v>3573</v>
      </c>
      <c r="D1604" s="152">
        <v>399</v>
      </c>
      <c r="E1604" s="154">
        <v>18022.829999999998</v>
      </c>
      <c r="F1604" s="154">
        <v>0.58999999999999986</v>
      </c>
      <c r="G1604" s="154">
        <v>235.40999999999994</v>
      </c>
    </row>
    <row r="1605" spans="1:7" x14ac:dyDescent="0.25">
      <c r="A1605" s="141" t="s">
        <v>2463</v>
      </c>
      <c r="B1605" s="151" t="s">
        <v>2464</v>
      </c>
      <c r="C1605" s="153" t="s">
        <v>3899</v>
      </c>
      <c r="D1605" s="152">
        <v>16</v>
      </c>
      <c r="E1605" s="154">
        <v>1008.8</v>
      </c>
      <c r="F1605" s="154">
        <v>3.1500000000000057</v>
      </c>
      <c r="G1605" s="154">
        <v>50.400000000000091</v>
      </c>
    </row>
    <row r="1606" spans="1:7" x14ac:dyDescent="0.25">
      <c r="A1606" s="141" t="s">
        <v>2463</v>
      </c>
      <c r="B1606" s="151" t="s">
        <v>2464</v>
      </c>
      <c r="C1606" s="153" t="s">
        <v>3900</v>
      </c>
      <c r="D1606" s="152">
        <v>1</v>
      </c>
      <c r="E1606" s="154">
        <v>545.74</v>
      </c>
      <c r="F1606" s="154">
        <v>25.910000000000082</v>
      </c>
      <c r="G1606" s="154">
        <v>25.910000000000082</v>
      </c>
    </row>
    <row r="1607" spans="1:7" ht="30" x14ac:dyDescent="0.25">
      <c r="A1607" s="141" t="s">
        <v>2463</v>
      </c>
      <c r="B1607" s="151" t="s">
        <v>2464</v>
      </c>
      <c r="C1607" s="153" t="s">
        <v>3901</v>
      </c>
      <c r="D1607" s="152">
        <v>2</v>
      </c>
      <c r="E1607" s="154">
        <v>63.940000000000005</v>
      </c>
      <c r="F1607" s="154">
        <v>0.38999999999999968</v>
      </c>
      <c r="G1607" s="154">
        <v>0.77999999999999936</v>
      </c>
    </row>
    <row r="1608" spans="1:7" ht="45" x14ac:dyDescent="0.25">
      <c r="A1608" s="141" t="s">
        <v>2463</v>
      </c>
      <c r="B1608" s="151" t="s">
        <v>2464</v>
      </c>
      <c r="C1608" s="153" t="s">
        <v>3574</v>
      </c>
      <c r="D1608" s="152">
        <v>1</v>
      </c>
      <c r="E1608" s="154">
        <v>52.01</v>
      </c>
      <c r="F1608" s="154">
        <v>0.22000000000000064</v>
      </c>
      <c r="G1608" s="154">
        <v>0.22000000000000064</v>
      </c>
    </row>
    <row r="1609" spans="1:7" ht="60" x14ac:dyDescent="0.25">
      <c r="A1609" s="141" t="s">
        <v>2463</v>
      </c>
      <c r="B1609" s="151" t="s">
        <v>2464</v>
      </c>
      <c r="C1609" s="153" t="s">
        <v>3534</v>
      </c>
      <c r="D1609" s="152">
        <v>156</v>
      </c>
      <c r="E1609" s="154">
        <v>13110.24</v>
      </c>
      <c r="F1609" s="154">
        <v>0.66999999999999993</v>
      </c>
      <c r="G1609" s="154">
        <v>104.51999999999998</v>
      </c>
    </row>
    <row r="1610" spans="1:7" ht="90" x14ac:dyDescent="0.25">
      <c r="A1610" s="141" t="s">
        <v>2463</v>
      </c>
      <c r="B1610" s="151" t="s">
        <v>2464</v>
      </c>
      <c r="C1610" s="153" t="s">
        <v>3575</v>
      </c>
      <c r="D1610" s="152">
        <v>10</v>
      </c>
      <c r="E1610" s="154">
        <v>556.70000000000005</v>
      </c>
      <c r="F1610" s="154">
        <v>0.15000000000000036</v>
      </c>
      <c r="G1610" s="154">
        <v>1.5000000000000036</v>
      </c>
    </row>
    <row r="1611" spans="1:7" ht="90" x14ac:dyDescent="0.25">
      <c r="A1611" s="141" t="s">
        <v>2463</v>
      </c>
      <c r="B1611" s="151" t="s">
        <v>2464</v>
      </c>
      <c r="C1611" s="153" t="s">
        <v>3576</v>
      </c>
      <c r="D1611" s="152">
        <v>5</v>
      </c>
      <c r="E1611" s="154">
        <v>308.60000000000002</v>
      </c>
      <c r="F1611" s="154">
        <v>0.46000000000000085</v>
      </c>
      <c r="G1611" s="154">
        <v>2.3000000000000043</v>
      </c>
    </row>
    <row r="1612" spans="1:7" ht="30" x14ac:dyDescent="0.25">
      <c r="A1612" s="141" t="s">
        <v>2463</v>
      </c>
      <c r="B1612" s="151" t="s">
        <v>2464</v>
      </c>
      <c r="C1612" s="153" t="s">
        <v>3902</v>
      </c>
      <c r="D1612" s="152">
        <v>2</v>
      </c>
      <c r="E1612" s="154">
        <v>88.16</v>
      </c>
      <c r="F1612" s="154">
        <v>2.2000000000000028</v>
      </c>
      <c r="G1612" s="154">
        <v>4.4000000000000057</v>
      </c>
    </row>
    <row r="1613" spans="1:7" ht="60" x14ac:dyDescent="0.25">
      <c r="A1613" s="141" t="s">
        <v>2463</v>
      </c>
      <c r="B1613" s="151" t="s">
        <v>2464</v>
      </c>
      <c r="C1613" s="153" t="s">
        <v>3577</v>
      </c>
      <c r="D1613" s="152">
        <v>558</v>
      </c>
      <c r="E1613" s="154">
        <v>4503.0600000000004</v>
      </c>
      <c r="F1613" s="154">
        <v>2.9999999999999916E-2</v>
      </c>
      <c r="G1613" s="154">
        <v>16.739999999999952</v>
      </c>
    </row>
    <row r="1614" spans="1:7" ht="30" x14ac:dyDescent="0.25">
      <c r="A1614" s="141" t="s">
        <v>2463</v>
      </c>
      <c r="B1614" s="151" t="s">
        <v>2464</v>
      </c>
      <c r="C1614" s="153" t="s">
        <v>3578</v>
      </c>
      <c r="D1614" s="152">
        <v>559</v>
      </c>
      <c r="E1614" s="154">
        <v>2990.65</v>
      </c>
      <c r="F1614" s="154">
        <v>0.27000000000000046</v>
      </c>
      <c r="G1614" s="154">
        <v>150.93000000000026</v>
      </c>
    </row>
    <row r="1615" spans="1:7" ht="30" x14ac:dyDescent="0.25">
      <c r="A1615" s="141" t="s">
        <v>2463</v>
      </c>
      <c r="B1615" s="151" t="s">
        <v>2464</v>
      </c>
      <c r="C1615" s="153" t="s">
        <v>3551</v>
      </c>
      <c r="D1615" s="152">
        <v>79</v>
      </c>
      <c r="E1615" s="154">
        <v>4852.97</v>
      </c>
      <c r="F1615" s="154">
        <v>8.0000000000000071E-2</v>
      </c>
      <c r="G1615" s="154">
        <v>6.3200000000000056</v>
      </c>
    </row>
    <row r="1616" spans="1:7" ht="30" x14ac:dyDescent="0.25">
      <c r="A1616" s="141" t="s">
        <v>2463</v>
      </c>
      <c r="B1616" s="151" t="s">
        <v>2464</v>
      </c>
      <c r="C1616" s="153" t="s">
        <v>3455</v>
      </c>
      <c r="D1616" s="152">
        <v>1</v>
      </c>
      <c r="E1616" s="154">
        <v>12.93</v>
      </c>
      <c r="F1616" s="154">
        <v>3.0000000000000027E-2</v>
      </c>
      <c r="G1616" s="154">
        <v>3.0000000000000027E-2</v>
      </c>
    </row>
    <row r="1617" spans="1:7" ht="30" x14ac:dyDescent="0.25">
      <c r="A1617" s="141" t="s">
        <v>2463</v>
      </c>
      <c r="B1617" s="151" t="s">
        <v>2464</v>
      </c>
      <c r="C1617" s="153" t="s">
        <v>3545</v>
      </c>
      <c r="D1617" s="152">
        <v>6</v>
      </c>
      <c r="E1617" s="154">
        <v>151.5</v>
      </c>
      <c r="F1617" s="154">
        <v>4.9999999999999933E-2</v>
      </c>
      <c r="G1617" s="154">
        <v>0.2999999999999996</v>
      </c>
    </row>
    <row r="1618" spans="1:7" ht="30" x14ac:dyDescent="0.25">
      <c r="A1618" s="141" t="s">
        <v>2463</v>
      </c>
      <c r="B1618" s="151" t="s">
        <v>2464</v>
      </c>
      <c r="C1618" s="153" t="s">
        <v>3546</v>
      </c>
      <c r="D1618" s="152">
        <v>6</v>
      </c>
      <c r="E1618" s="154">
        <v>208.2</v>
      </c>
      <c r="F1618" s="154">
        <v>1.9999999999999962E-2</v>
      </c>
      <c r="G1618" s="154">
        <v>0.11999999999999977</v>
      </c>
    </row>
    <row r="1619" spans="1:7" ht="30" x14ac:dyDescent="0.25">
      <c r="A1619" s="141" t="s">
        <v>2463</v>
      </c>
      <c r="B1619" s="151" t="s">
        <v>2464</v>
      </c>
      <c r="C1619" s="153" t="s">
        <v>3903</v>
      </c>
      <c r="D1619" s="152">
        <v>2</v>
      </c>
      <c r="E1619" s="154">
        <v>178.70000000000002</v>
      </c>
      <c r="F1619" s="154">
        <v>2.4799999999999969</v>
      </c>
      <c r="G1619" s="154">
        <v>4.9599999999999937</v>
      </c>
    </row>
    <row r="1620" spans="1:7" ht="45" x14ac:dyDescent="0.25">
      <c r="A1620" s="141" t="s">
        <v>2463</v>
      </c>
      <c r="B1620" s="151" t="s">
        <v>2464</v>
      </c>
      <c r="C1620" s="153" t="s">
        <v>3904</v>
      </c>
      <c r="D1620" s="152">
        <v>4</v>
      </c>
      <c r="E1620" s="154">
        <v>391</v>
      </c>
      <c r="F1620" s="154">
        <v>2.9200000000000017</v>
      </c>
      <c r="G1620" s="154">
        <v>11.680000000000007</v>
      </c>
    </row>
    <row r="1621" spans="1:7" ht="60" x14ac:dyDescent="0.25">
      <c r="A1621" s="141" t="s">
        <v>2463</v>
      </c>
      <c r="B1621" s="151" t="s">
        <v>2464</v>
      </c>
      <c r="C1621" s="153" t="s">
        <v>3905</v>
      </c>
      <c r="D1621" s="152">
        <v>1</v>
      </c>
      <c r="E1621" s="154">
        <v>43.79</v>
      </c>
      <c r="F1621" s="154">
        <v>0.60999999999999943</v>
      </c>
      <c r="G1621" s="154">
        <v>0.60999999999999943</v>
      </c>
    </row>
    <row r="1622" spans="1:7" x14ac:dyDescent="0.25">
      <c r="A1622" s="141" t="s">
        <v>2463</v>
      </c>
      <c r="B1622" s="151" t="s">
        <v>2464</v>
      </c>
      <c r="C1622" s="153" t="s">
        <v>3906</v>
      </c>
      <c r="D1622" s="152">
        <v>4</v>
      </c>
      <c r="E1622" s="154">
        <v>22.6</v>
      </c>
      <c r="F1622" s="154">
        <v>0.27999999999999936</v>
      </c>
      <c r="G1622" s="154">
        <v>1.1199999999999974</v>
      </c>
    </row>
    <row r="1623" spans="1:7" x14ac:dyDescent="0.25">
      <c r="A1623" s="141" t="s">
        <v>2463</v>
      </c>
      <c r="B1623" s="151" t="s">
        <v>2464</v>
      </c>
      <c r="C1623" s="153" t="s">
        <v>3813</v>
      </c>
      <c r="D1623" s="152">
        <v>86</v>
      </c>
      <c r="E1623" s="154">
        <v>142.76</v>
      </c>
      <c r="F1623" s="154">
        <v>9.999999999999995E-3</v>
      </c>
      <c r="G1623" s="154">
        <v>0.85999999999999954</v>
      </c>
    </row>
    <row r="1624" spans="1:7" x14ac:dyDescent="0.25">
      <c r="A1624" s="141" t="s">
        <v>2463</v>
      </c>
      <c r="B1624" s="151" t="s">
        <v>2464</v>
      </c>
      <c r="C1624" s="153" t="s">
        <v>3443</v>
      </c>
      <c r="D1624" s="152">
        <v>388</v>
      </c>
      <c r="E1624" s="154">
        <v>1897.32</v>
      </c>
      <c r="F1624" s="154">
        <v>9.9999999999999811E-3</v>
      </c>
      <c r="G1624" s="154">
        <v>3.8799999999999928</v>
      </c>
    </row>
    <row r="1625" spans="1:7" x14ac:dyDescent="0.25">
      <c r="A1625" s="141" t="s">
        <v>2463</v>
      </c>
      <c r="B1625" s="151" t="s">
        <v>2464</v>
      </c>
      <c r="C1625" s="153" t="s">
        <v>3464</v>
      </c>
      <c r="D1625" s="152">
        <v>388</v>
      </c>
      <c r="E1625" s="154">
        <v>1916.7200000000003</v>
      </c>
      <c r="F1625" s="154">
        <v>1.0000000000000009E-2</v>
      </c>
      <c r="G1625" s="154">
        <v>3.8800000000000034</v>
      </c>
    </row>
    <row r="1626" spans="1:7" x14ac:dyDescent="0.25">
      <c r="A1626" s="141" t="s">
        <v>2463</v>
      </c>
      <c r="B1626" s="151" t="s">
        <v>2464</v>
      </c>
      <c r="C1626" s="153" t="s">
        <v>3502</v>
      </c>
      <c r="D1626" s="152">
        <v>388</v>
      </c>
      <c r="E1626" s="154">
        <v>1986.56</v>
      </c>
      <c r="F1626" s="154">
        <v>1.0000000000000009E-2</v>
      </c>
      <c r="G1626" s="154">
        <v>3.8800000000000034</v>
      </c>
    </row>
    <row r="1627" spans="1:7" x14ac:dyDescent="0.25">
      <c r="A1627" s="141" t="s">
        <v>2463</v>
      </c>
      <c r="B1627" s="151" t="s">
        <v>2464</v>
      </c>
      <c r="C1627" s="153" t="s">
        <v>3444</v>
      </c>
      <c r="D1627" s="152">
        <v>388</v>
      </c>
      <c r="E1627" s="154">
        <v>1505.44</v>
      </c>
      <c r="F1627" s="154">
        <v>3.0000000000000027E-2</v>
      </c>
      <c r="G1627" s="154">
        <v>11.640000000000011</v>
      </c>
    </row>
    <row r="1628" spans="1:7" ht="45" x14ac:dyDescent="0.25">
      <c r="A1628" s="141" t="s">
        <v>2463</v>
      </c>
      <c r="B1628" s="151" t="s">
        <v>2464</v>
      </c>
      <c r="C1628" s="153" t="s">
        <v>3445</v>
      </c>
      <c r="D1628" s="152">
        <v>381</v>
      </c>
      <c r="E1628" s="154">
        <v>2457.4500000000003</v>
      </c>
      <c r="F1628" s="154">
        <v>2.9999999999999916E-2</v>
      </c>
      <c r="G1628" s="154">
        <v>11.429999999999968</v>
      </c>
    </row>
    <row r="1629" spans="1:7" x14ac:dyDescent="0.25">
      <c r="A1629" s="141" t="s">
        <v>2463</v>
      </c>
      <c r="B1629" s="151" t="s">
        <v>2464</v>
      </c>
      <c r="C1629" s="153" t="s">
        <v>3504</v>
      </c>
      <c r="D1629" s="152">
        <v>208</v>
      </c>
      <c r="E1629" s="154">
        <v>1085.76</v>
      </c>
      <c r="F1629" s="154">
        <v>1.0000000000000009E-2</v>
      </c>
      <c r="G1629" s="154">
        <v>2.0800000000000018</v>
      </c>
    </row>
    <row r="1630" spans="1:7" x14ac:dyDescent="0.25">
      <c r="A1630" s="141" t="s">
        <v>2463</v>
      </c>
      <c r="B1630" s="151" t="s">
        <v>2464</v>
      </c>
      <c r="C1630" s="153" t="s">
        <v>3446</v>
      </c>
      <c r="D1630" s="152">
        <v>387</v>
      </c>
      <c r="E1630" s="154">
        <v>766.26</v>
      </c>
      <c r="F1630" s="154">
        <v>9.999999999999995E-3</v>
      </c>
      <c r="G1630" s="154">
        <v>3.8699999999999979</v>
      </c>
    </row>
    <row r="1631" spans="1:7" ht="60" x14ac:dyDescent="0.25">
      <c r="A1631" s="141" t="s">
        <v>2463</v>
      </c>
      <c r="B1631" s="151" t="s">
        <v>2464</v>
      </c>
      <c r="C1631" s="153" t="s">
        <v>3598</v>
      </c>
      <c r="D1631" s="152">
        <v>368</v>
      </c>
      <c r="E1631" s="154">
        <v>2208</v>
      </c>
      <c r="F1631" s="154">
        <v>0.10000000000000009</v>
      </c>
      <c r="G1631" s="154">
        <v>36.800000000000033</v>
      </c>
    </row>
    <row r="1632" spans="1:7" ht="30" x14ac:dyDescent="0.25">
      <c r="A1632" s="141" t="s">
        <v>2463</v>
      </c>
      <c r="B1632" s="151" t="s">
        <v>2464</v>
      </c>
      <c r="C1632" s="153" t="s">
        <v>3853</v>
      </c>
      <c r="D1632" s="152">
        <v>19</v>
      </c>
      <c r="E1632" s="154">
        <v>607.42999999999995</v>
      </c>
      <c r="F1632" s="154">
        <v>0.92999999999999972</v>
      </c>
      <c r="G1632" s="154">
        <v>17.669999999999995</v>
      </c>
    </row>
    <row r="1633" spans="1:7" x14ac:dyDescent="0.25">
      <c r="A1633" s="141" t="s">
        <v>2463</v>
      </c>
      <c r="B1633" s="151" t="s">
        <v>2464</v>
      </c>
      <c r="C1633" s="153" t="s">
        <v>3907</v>
      </c>
      <c r="D1633" s="152">
        <v>10</v>
      </c>
      <c r="E1633" s="154">
        <v>392.79999999999995</v>
      </c>
      <c r="F1633" s="154">
        <v>1.1099999999999994</v>
      </c>
      <c r="G1633" s="154">
        <v>11.099999999999994</v>
      </c>
    </row>
    <row r="1634" spans="1:7" x14ac:dyDescent="0.25">
      <c r="A1634" s="141" t="s">
        <v>2463</v>
      </c>
      <c r="B1634" s="151" t="s">
        <v>2464</v>
      </c>
      <c r="C1634" s="153" t="s">
        <v>3908</v>
      </c>
      <c r="D1634" s="152">
        <v>2</v>
      </c>
      <c r="E1634" s="154">
        <v>46.980000000000004</v>
      </c>
      <c r="F1634" s="154">
        <v>0.24000000000000021</v>
      </c>
      <c r="G1634" s="154">
        <v>0.48000000000000043</v>
      </c>
    </row>
    <row r="1635" spans="1:7" ht="60" x14ac:dyDescent="0.25">
      <c r="A1635" s="141" t="s">
        <v>2463</v>
      </c>
      <c r="B1635" s="151" t="s">
        <v>2464</v>
      </c>
      <c r="C1635" s="153" t="s">
        <v>3909</v>
      </c>
      <c r="D1635" s="152">
        <v>3</v>
      </c>
      <c r="E1635" s="154">
        <v>158.16</v>
      </c>
      <c r="F1635" s="154">
        <v>1.4499999999999993</v>
      </c>
      <c r="G1635" s="154">
        <v>4.3499999999999979</v>
      </c>
    </row>
    <row r="1636" spans="1:7" ht="30" x14ac:dyDescent="0.25">
      <c r="A1636" s="141" t="s">
        <v>2463</v>
      </c>
      <c r="B1636" s="151" t="s">
        <v>2464</v>
      </c>
      <c r="C1636" s="153" t="s">
        <v>3910</v>
      </c>
      <c r="D1636" s="152">
        <v>1</v>
      </c>
      <c r="E1636" s="154">
        <v>71.17</v>
      </c>
      <c r="F1636" s="154">
        <v>2.009999999999998</v>
      </c>
      <c r="G1636" s="154">
        <v>2.009999999999998</v>
      </c>
    </row>
    <row r="1637" spans="1:7" x14ac:dyDescent="0.25">
      <c r="A1637" s="141" t="s">
        <v>2463</v>
      </c>
      <c r="B1637" s="151" t="s">
        <v>2464</v>
      </c>
      <c r="C1637" s="153" t="s">
        <v>3911</v>
      </c>
      <c r="D1637" s="152">
        <v>1</v>
      </c>
      <c r="E1637" s="154">
        <v>20.100000000000001</v>
      </c>
      <c r="F1637" s="154">
        <v>0.11999999999999966</v>
      </c>
      <c r="G1637" s="154">
        <v>0.11999999999999966</v>
      </c>
    </row>
    <row r="1638" spans="1:7" ht="30" x14ac:dyDescent="0.25">
      <c r="A1638" s="141" t="s">
        <v>2463</v>
      </c>
      <c r="B1638" s="151" t="s">
        <v>2464</v>
      </c>
      <c r="C1638" s="153" t="s">
        <v>3912</v>
      </c>
      <c r="D1638" s="152">
        <v>1</v>
      </c>
      <c r="E1638" s="154">
        <v>73.16</v>
      </c>
      <c r="F1638" s="154">
        <v>1.7399999999999949</v>
      </c>
      <c r="G1638" s="154">
        <v>1.7399999999999949</v>
      </c>
    </row>
    <row r="1639" spans="1:7" ht="45" x14ac:dyDescent="0.25">
      <c r="A1639" s="141" t="s">
        <v>2463</v>
      </c>
      <c r="B1639" s="151" t="s">
        <v>2464</v>
      </c>
      <c r="C1639" s="153" t="s">
        <v>3913</v>
      </c>
      <c r="D1639" s="152">
        <v>1</v>
      </c>
      <c r="E1639" s="154">
        <v>70.64</v>
      </c>
      <c r="F1639" s="154">
        <v>1.759999999999998</v>
      </c>
      <c r="G1639" s="154">
        <v>1.759999999999998</v>
      </c>
    </row>
    <row r="1640" spans="1:7" ht="45" x14ac:dyDescent="0.25">
      <c r="A1640" s="141" t="s">
        <v>2463</v>
      </c>
      <c r="B1640" s="151" t="s">
        <v>2464</v>
      </c>
      <c r="C1640" s="153" t="s">
        <v>3914</v>
      </c>
      <c r="D1640" s="152">
        <v>1</v>
      </c>
      <c r="E1640" s="154">
        <v>384.88</v>
      </c>
      <c r="F1640" s="154">
        <v>14.970000000000027</v>
      </c>
      <c r="G1640" s="154">
        <v>14.970000000000027</v>
      </c>
    </row>
    <row r="1641" spans="1:7" ht="90" x14ac:dyDescent="0.25">
      <c r="A1641" s="141" t="s">
        <v>2463</v>
      </c>
      <c r="B1641" s="151" t="s">
        <v>2464</v>
      </c>
      <c r="C1641" s="153" t="s">
        <v>3915</v>
      </c>
      <c r="D1641" s="152">
        <v>2</v>
      </c>
      <c r="E1641" s="154">
        <v>265.54000000000002</v>
      </c>
      <c r="F1641" s="154">
        <v>3.6400000000000006</v>
      </c>
      <c r="G1641" s="154">
        <v>7.2800000000000011</v>
      </c>
    </row>
    <row r="1642" spans="1:7" ht="105" x14ac:dyDescent="0.25">
      <c r="A1642" s="141" t="s">
        <v>2463</v>
      </c>
      <c r="B1642" s="151" t="s">
        <v>2464</v>
      </c>
      <c r="C1642" s="153" t="s">
        <v>3916</v>
      </c>
      <c r="D1642" s="152">
        <v>3</v>
      </c>
      <c r="E1642" s="154">
        <v>510.72</v>
      </c>
      <c r="F1642" s="154">
        <v>5.3799999999999955</v>
      </c>
      <c r="G1642" s="154">
        <v>16.139999999999986</v>
      </c>
    </row>
    <row r="1643" spans="1:7" ht="30" x14ac:dyDescent="0.25">
      <c r="A1643" s="141" t="s">
        <v>2463</v>
      </c>
      <c r="B1643" s="151" t="s">
        <v>2464</v>
      </c>
      <c r="C1643" s="153" t="s">
        <v>3917</v>
      </c>
      <c r="D1643" s="152">
        <v>357</v>
      </c>
      <c r="E1643" s="154">
        <v>73570.559999999998</v>
      </c>
      <c r="F1643" s="154">
        <v>6.9200000000000159</v>
      </c>
      <c r="G1643" s="154">
        <v>2470.4400000000055</v>
      </c>
    </row>
    <row r="1644" spans="1:7" ht="45" x14ac:dyDescent="0.25">
      <c r="A1644" s="141" t="s">
        <v>2463</v>
      </c>
      <c r="B1644" s="151" t="s">
        <v>2464</v>
      </c>
      <c r="C1644" s="153" t="s">
        <v>3918</v>
      </c>
      <c r="D1644" s="152">
        <v>357</v>
      </c>
      <c r="E1644" s="154">
        <v>22580.25</v>
      </c>
      <c r="F1644" s="154">
        <v>3.1599999999999966</v>
      </c>
      <c r="G1644" s="154">
        <v>1128.1199999999988</v>
      </c>
    </row>
    <row r="1645" spans="1:7" x14ac:dyDescent="0.25">
      <c r="A1645" s="141" t="s">
        <v>2463</v>
      </c>
      <c r="B1645" s="151" t="s">
        <v>2464</v>
      </c>
      <c r="C1645" s="153" t="s">
        <v>3919</v>
      </c>
      <c r="D1645" s="152">
        <v>357</v>
      </c>
      <c r="E1645" s="154">
        <v>24961.440000000002</v>
      </c>
      <c r="F1645" s="154">
        <v>3.5</v>
      </c>
      <c r="G1645" s="154">
        <v>1249.5</v>
      </c>
    </row>
    <row r="1646" spans="1:7" ht="30" x14ac:dyDescent="0.25">
      <c r="A1646" s="141" t="s">
        <v>2463</v>
      </c>
      <c r="B1646" s="151" t="s">
        <v>2464</v>
      </c>
      <c r="C1646" s="153" t="s">
        <v>3920</v>
      </c>
      <c r="D1646" s="152">
        <v>2</v>
      </c>
      <c r="E1646" s="154">
        <v>229.26</v>
      </c>
      <c r="F1646" s="154">
        <v>4.5100000000000051</v>
      </c>
      <c r="G1646" s="154">
        <v>9.0200000000000102</v>
      </c>
    </row>
    <row r="1647" spans="1:7" ht="30" x14ac:dyDescent="0.25">
      <c r="A1647" s="141" t="s">
        <v>2463</v>
      </c>
      <c r="B1647" s="151" t="s">
        <v>2464</v>
      </c>
      <c r="C1647" s="153" t="s">
        <v>3921</v>
      </c>
      <c r="D1647" s="152">
        <v>358</v>
      </c>
      <c r="E1647" s="154">
        <v>42226.100000000006</v>
      </c>
      <c r="F1647" s="154">
        <v>4.0600000000000023</v>
      </c>
      <c r="G1647" s="154">
        <v>1453.4800000000009</v>
      </c>
    </row>
    <row r="1648" spans="1:7" ht="45" x14ac:dyDescent="0.25">
      <c r="A1648" s="141" t="s">
        <v>2463</v>
      </c>
      <c r="B1648" s="151" t="s">
        <v>2464</v>
      </c>
      <c r="C1648" s="153" t="s">
        <v>3531</v>
      </c>
      <c r="D1648" s="152">
        <v>388</v>
      </c>
      <c r="E1648" s="154">
        <v>8144.1200000000008</v>
      </c>
      <c r="F1648" s="154">
        <v>0.16000000000000014</v>
      </c>
      <c r="G1648" s="154">
        <v>62.080000000000055</v>
      </c>
    </row>
    <row r="1649" spans="1:7" ht="30" x14ac:dyDescent="0.25">
      <c r="A1649" s="141" t="s">
        <v>2463</v>
      </c>
      <c r="B1649" s="151" t="s">
        <v>2464</v>
      </c>
      <c r="C1649" s="153" t="s">
        <v>3453</v>
      </c>
      <c r="D1649" s="152">
        <v>2</v>
      </c>
      <c r="E1649" s="154">
        <v>3.98</v>
      </c>
      <c r="F1649" s="154">
        <v>1.0000000000000009E-2</v>
      </c>
      <c r="G1649" s="154">
        <v>2.0000000000000018E-2</v>
      </c>
    </row>
    <row r="1650" spans="1:7" ht="45" x14ac:dyDescent="0.25">
      <c r="A1650" s="141" t="s">
        <v>2463</v>
      </c>
      <c r="B1650" s="151" t="s">
        <v>2464</v>
      </c>
      <c r="C1650" s="153" t="s">
        <v>3454</v>
      </c>
      <c r="D1650" s="152">
        <v>2</v>
      </c>
      <c r="E1650" s="154">
        <v>7.08</v>
      </c>
      <c r="F1650" s="154">
        <v>1.9999999999999962E-2</v>
      </c>
      <c r="G1650" s="154">
        <v>3.9999999999999925E-2</v>
      </c>
    </row>
    <row r="1651" spans="1:7" ht="60" x14ac:dyDescent="0.25">
      <c r="A1651" s="141" t="s">
        <v>2463</v>
      </c>
      <c r="B1651" s="151" t="s">
        <v>2464</v>
      </c>
      <c r="C1651" s="153" t="s">
        <v>3479</v>
      </c>
      <c r="D1651" s="152">
        <v>199</v>
      </c>
      <c r="E1651" s="154">
        <v>1601.95</v>
      </c>
      <c r="F1651" s="154">
        <v>3.0000000000000027E-2</v>
      </c>
      <c r="G1651" s="154">
        <v>5.9700000000000051</v>
      </c>
    </row>
    <row r="1652" spans="1:7" ht="45" x14ac:dyDescent="0.25">
      <c r="A1652" s="141" t="s">
        <v>2463</v>
      </c>
      <c r="B1652" s="151" t="s">
        <v>2464</v>
      </c>
      <c r="C1652" s="153" t="s">
        <v>3579</v>
      </c>
      <c r="D1652" s="152">
        <v>26</v>
      </c>
      <c r="E1652" s="154">
        <v>937.56000000000006</v>
      </c>
      <c r="F1652" s="154">
        <v>0.87999999999999901</v>
      </c>
      <c r="G1652" s="154">
        <v>22.879999999999974</v>
      </c>
    </row>
    <row r="1653" spans="1:7" ht="30" x14ac:dyDescent="0.25">
      <c r="A1653" s="141" t="s">
        <v>2463</v>
      </c>
      <c r="B1653" s="151" t="s">
        <v>2464</v>
      </c>
      <c r="C1653" s="153" t="s">
        <v>3903</v>
      </c>
      <c r="D1653" s="152">
        <v>1</v>
      </c>
      <c r="E1653" s="154">
        <v>89.350000000000009</v>
      </c>
      <c r="F1653" s="154">
        <v>2.4799999999999969</v>
      </c>
      <c r="G1653" s="154">
        <v>2.4799999999999969</v>
      </c>
    </row>
    <row r="1654" spans="1:7" ht="45" x14ac:dyDescent="0.25">
      <c r="A1654" s="141" t="s">
        <v>2463</v>
      </c>
      <c r="B1654" s="151" t="s">
        <v>2464</v>
      </c>
      <c r="C1654" s="153" t="s">
        <v>3904</v>
      </c>
      <c r="D1654" s="152">
        <v>146</v>
      </c>
      <c r="E1654" s="154">
        <v>14271.5</v>
      </c>
      <c r="F1654" s="154">
        <v>2.9200000000000017</v>
      </c>
      <c r="G1654" s="154">
        <v>426.32000000000028</v>
      </c>
    </row>
    <row r="1655" spans="1:7" ht="30" x14ac:dyDescent="0.25">
      <c r="A1655" s="141" t="s">
        <v>2463</v>
      </c>
      <c r="B1655" s="151" t="s">
        <v>2464</v>
      </c>
      <c r="C1655" s="153" t="s">
        <v>3922</v>
      </c>
      <c r="D1655" s="152">
        <v>1</v>
      </c>
      <c r="E1655" s="154">
        <v>15.99</v>
      </c>
      <c r="F1655" s="154">
        <v>0.79999999999999893</v>
      </c>
      <c r="G1655" s="154">
        <v>0.79999999999999893</v>
      </c>
    </row>
    <row r="1656" spans="1:7" ht="30" x14ac:dyDescent="0.25">
      <c r="A1656" s="141" t="s">
        <v>2463</v>
      </c>
      <c r="B1656" s="151" t="s">
        <v>2464</v>
      </c>
      <c r="C1656" s="153" t="s">
        <v>3923</v>
      </c>
      <c r="D1656" s="152">
        <v>1</v>
      </c>
      <c r="E1656" s="154">
        <v>7.26</v>
      </c>
      <c r="F1656" s="154">
        <v>0.36000000000000032</v>
      </c>
      <c r="G1656" s="154">
        <v>0.36000000000000032</v>
      </c>
    </row>
    <row r="1657" spans="1:7" ht="30" x14ac:dyDescent="0.25">
      <c r="A1657" s="141" t="s">
        <v>2463</v>
      </c>
      <c r="B1657" s="151" t="s">
        <v>2464</v>
      </c>
      <c r="C1657" s="153" t="s">
        <v>3538</v>
      </c>
      <c r="D1657" s="152">
        <v>772</v>
      </c>
      <c r="E1657" s="154">
        <v>3914.04</v>
      </c>
      <c r="F1657" s="154">
        <v>2.0000000000000018E-2</v>
      </c>
      <c r="G1657" s="154">
        <v>15.440000000000014</v>
      </c>
    </row>
    <row r="1658" spans="1:7" ht="30" x14ac:dyDescent="0.25">
      <c r="A1658" s="141" t="s">
        <v>2463</v>
      </c>
      <c r="B1658" s="151" t="s">
        <v>2464</v>
      </c>
      <c r="C1658" s="153" t="s">
        <v>3547</v>
      </c>
      <c r="D1658" s="152">
        <v>156</v>
      </c>
      <c r="E1658" s="154">
        <v>4850.0400000000009</v>
      </c>
      <c r="F1658" s="154">
        <v>4.9999999999999822E-2</v>
      </c>
      <c r="G1658" s="154">
        <v>7.7999999999999723</v>
      </c>
    </row>
    <row r="1659" spans="1:7" x14ac:dyDescent="0.25">
      <c r="A1659" s="141" t="s">
        <v>2463</v>
      </c>
      <c r="B1659" s="151" t="s">
        <v>2464</v>
      </c>
      <c r="C1659" s="153" t="s">
        <v>3620</v>
      </c>
      <c r="D1659" s="152">
        <v>230</v>
      </c>
      <c r="E1659" s="154">
        <v>5158.8999999999996</v>
      </c>
      <c r="F1659" s="154">
        <v>7.9999999999999849E-2</v>
      </c>
      <c r="G1659" s="154">
        <v>18.399999999999967</v>
      </c>
    </row>
    <row r="1660" spans="1:7" x14ac:dyDescent="0.25">
      <c r="A1660" s="141" t="s">
        <v>2463</v>
      </c>
      <c r="B1660" s="151" t="s">
        <v>2464</v>
      </c>
      <c r="C1660" s="153" t="s">
        <v>3548</v>
      </c>
      <c r="D1660" s="152">
        <v>357</v>
      </c>
      <c r="E1660" s="154">
        <v>15732.990000000002</v>
      </c>
      <c r="F1660" s="154">
        <v>4.0000000000000036E-2</v>
      </c>
      <c r="G1660" s="154">
        <v>14.280000000000012</v>
      </c>
    </row>
    <row r="1661" spans="1:7" ht="30" x14ac:dyDescent="0.25">
      <c r="A1661" s="141" t="s">
        <v>2463</v>
      </c>
      <c r="B1661" s="151" t="s">
        <v>2464</v>
      </c>
      <c r="C1661" s="153" t="s">
        <v>3545</v>
      </c>
      <c r="D1661" s="152">
        <v>127</v>
      </c>
      <c r="E1661" s="154">
        <v>3206.75</v>
      </c>
      <c r="F1661" s="154">
        <v>4.9999999999999933E-2</v>
      </c>
      <c r="G1661" s="154">
        <v>6.3499999999999917</v>
      </c>
    </row>
    <row r="1662" spans="1:7" ht="30" x14ac:dyDescent="0.25">
      <c r="A1662" s="141" t="s">
        <v>2463</v>
      </c>
      <c r="B1662" s="151" t="s">
        <v>2464</v>
      </c>
      <c r="C1662" s="153" t="s">
        <v>3546</v>
      </c>
      <c r="D1662" s="152">
        <v>113</v>
      </c>
      <c r="E1662" s="154">
        <v>3921.1000000000004</v>
      </c>
      <c r="F1662" s="154">
        <v>1.9999999999999962E-2</v>
      </c>
      <c r="G1662" s="154">
        <v>2.2599999999999958</v>
      </c>
    </row>
    <row r="1663" spans="1:7" ht="45" x14ac:dyDescent="0.25">
      <c r="A1663" s="141" t="s">
        <v>2463</v>
      </c>
      <c r="B1663" s="151" t="s">
        <v>2464</v>
      </c>
      <c r="C1663" s="153" t="s">
        <v>3573</v>
      </c>
      <c r="D1663" s="152">
        <v>217</v>
      </c>
      <c r="E1663" s="154">
        <v>9801.8900000000012</v>
      </c>
      <c r="F1663" s="154">
        <v>0.58999999999999986</v>
      </c>
      <c r="G1663" s="154">
        <v>128.02999999999997</v>
      </c>
    </row>
    <row r="1664" spans="1:7" x14ac:dyDescent="0.25">
      <c r="A1664" s="141" t="s">
        <v>2463</v>
      </c>
      <c r="B1664" s="151" t="s">
        <v>2464</v>
      </c>
      <c r="C1664" s="153" t="s">
        <v>3899</v>
      </c>
      <c r="D1664" s="152">
        <v>21</v>
      </c>
      <c r="E1664" s="154">
        <v>1324.0500000000002</v>
      </c>
      <c r="F1664" s="154">
        <v>3.1500000000000057</v>
      </c>
      <c r="G1664" s="154">
        <v>66.150000000000119</v>
      </c>
    </row>
    <row r="1665" spans="1:7" ht="30" x14ac:dyDescent="0.25">
      <c r="A1665" s="141" t="s">
        <v>2463</v>
      </c>
      <c r="B1665" s="151" t="s">
        <v>2464</v>
      </c>
      <c r="C1665" s="153" t="s">
        <v>3901</v>
      </c>
      <c r="D1665" s="152">
        <v>4</v>
      </c>
      <c r="E1665" s="154">
        <v>127.88000000000001</v>
      </c>
      <c r="F1665" s="154">
        <v>0.38999999999999968</v>
      </c>
      <c r="G1665" s="154">
        <v>1.5599999999999987</v>
      </c>
    </row>
    <row r="1666" spans="1:7" ht="45" x14ac:dyDescent="0.25">
      <c r="A1666" s="141" t="s">
        <v>2463</v>
      </c>
      <c r="B1666" s="151" t="s">
        <v>2464</v>
      </c>
      <c r="C1666" s="153" t="s">
        <v>3574</v>
      </c>
      <c r="D1666" s="152">
        <v>5</v>
      </c>
      <c r="E1666" s="154">
        <v>260.05</v>
      </c>
      <c r="F1666" s="154">
        <v>0.22000000000000064</v>
      </c>
      <c r="G1666" s="154">
        <v>1.1000000000000032</v>
      </c>
    </row>
    <row r="1667" spans="1:7" ht="60" x14ac:dyDescent="0.25">
      <c r="A1667" s="141" t="s">
        <v>2463</v>
      </c>
      <c r="B1667" s="151" t="s">
        <v>2464</v>
      </c>
      <c r="C1667" s="153" t="s">
        <v>3534</v>
      </c>
      <c r="D1667" s="152">
        <v>140</v>
      </c>
      <c r="E1667" s="154">
        <v>11765.599999999999</v>
      </c>
      <c r="F1667" s="154">
        <v>0.66999999999999993</v>
      </c>
      <c r="G1667" s="154">
        <v>93.799999999999983</v>
      </c>
    </row>
    <row r="1668" spans="1:7" ht="90" x14ac:dyDescent="0.25">
      <c r="A1668" s="141" t="s">
        <v>2463</v>
      </c>
      <c r="B1668" s="151" t="s">
        <v>2464</v>
      </c>
      <c r="C1668" s="153" t="s">
        <v>3575</v>
      </c>
      <c r="D1668" s="152">
        <v>11</v>
      </c>
      <c r="E1668" s="154">
        <v>612.37</v>
      </c>
      <c r="F1668" s="154">
        <v>0.15000000000000036</v>
      </c>
      <c r="G1668" s="154">
        <v>1.6500000000000039</v>
      </c>
    </row>
    <row r="1669" spans="1:7" ht="90" x14ac:dyDescent="0.25">
      <c r="A1669" s="141" t="s">
        <v>2463</v>
      </c>
      <c r="B1669" s="151" t="s">
        <v>2464</v>
      </c>
      <c r="C1669" s="153" t="s">
        <v>3576</v>
      </c>
      <c r="D1669" s="152">
        <v>5</v>
      </c>
      <c r="E1669" s="154">
        <v>308.60000000000002</v>
      </c>
      <c r="F1669" s="154">
        <v>0.46000000000000085</v>
      </c>
      <c r="G1669" s="154">
        <v>2.3000000000000043</v>
      </c>
    </row>
    <row r="1670" spans="1:7" ht="30" x14ac:dyDescent="0.25">
      <c r="A1670" s="141" t="s">
        <v>2463</v>
      </c>
      <c r="B1670" s="151" t="s">
        <v>2464</v>
      </c>
      <c r="C1670" s="153" t="s">
        <v>3902</v>
      </c>
      <c r="D1670" s="152">
        <v>2</v>
      </c>
      <c r="E1670" s="154">
        <v>88.16</v>
      </c>
      <c r="F1670" s="154">
        <v>2.2000000000000028</v>
      </c>
      <c r="G1670" s="154">
        <v>4.4000000000000057</v>
      </c>
    </row>
    <row r="1671" spans="1:7" ht="60" x14ac:dyDescent="0.25">
      <c r="A1671" s="141" t="s">
        <v>2463</v>
      </c>
      <c r="B1671" s="151" t="s">
        <v>2464</v>
      </c>
      <c r="C1671" s="153" t="s">
        <v>3577</v>
      </c>
      <c r="D1671" s="152">
        <v>366</v>
      </c>
      <c r="E1671" s="154">
        <v>2953.62</v>
      </c>
      <c r="F1671" s="154">
        <v>2.9999999999999916E-2</v>
      </c>
      <c r="G1671" s="154">
        <v>10.979999999999968</v>
      </c>
    </row>
    <row r="1672" spans="1:7" ht="30" x14ac:dyDescent="0.25">
      <c r="A1672" s="141" t="s">
        <v>2463</v>
      </c>
      <c r="B1672" s="151" t="s">
        <v>2464</v>
      </c>
      <c r="C1672" s="153" t="s">
        <v>3578</v>
      </c>
      <c r="D1672" s="152">
        <v>366</v>
      </c>
      <c r="E1672" s="154">
        <v>1958.1000000000001</v>
      </c>
      <c r="F1672" s="154">
        <v>0.27000000000000046</v>
      </c>
      <c r="G1672" s="154">
        <v>98.820000000000164</v>
      </c>
    </row>
    <row r="1673" spans="1:7" ht="30" x14ac:dyDescent="0.25">
      <c r="A1673" s="141" t="s">
        <v>2463</v>
      </c>
      <c r="B1673" s="151" t="s">
        <v>2464</v>
      </c>
      <c r="C1673" s="153" t="s">
        <v>3551</v>
      </c>
      <c r="D1673" s="152">
        <v>31</v>
      </c>
      <c r="E1673" s="154">
        <v>1904.33</v>
      </c>
      <c r="F1673" s="154">
        <v>8.0000000000000071E-2</v>
      </c>
      <c r="G1673" s="154">
        <v>2.4800000000000022</v>
      </c>
    </row>
    <row r="1674" spans="1:7" ht="30" x14ac:dyDescent="0.25">
      <c r="A1674" s="141" t="s">
        <v>2463</v>
      </c>
      <c r="B1674" s="151" t="s">
        <v>2464</v>
      </c>
      <c r="C1674" s="153" t="s">
        <v>3603</v>
      </c>
      <c r="D1674" s="152">
        <v>386</v>
      </c>
      <c r="E1674" s="154">
        <v>4338.6399999999994</v>
      </c>
      <c r="F1674" s="154">
        <v>2.0000000000000018E-2</v>
      </c>
      <c r="G1674" s="154">
        <v>7.7200000000000069</v>
      </c>
    </row>
    <row r="1675" spans="1:7" x14ac:dyDescent="0.25">
      <c r="A1675" s="141" t="s">
        <v>2463</v>
      </c>
      <c r="B1675" s="151" t="s">
        <v>2464</v>
      </c>
      <c r="C1675" s="153" t="s">
        <v>3924</v>
      </c>
      <c r="D1675" s="152">
        <v>2</v>
      </c>
      <c r="E1675" s="154">
        <v>28.42</v>
      </c>
      <c r="F1675" s="154">
        <v>2.0000000000000018E-2</v>
      </c>
      <c r="G1675" s="154">
        <v>4.0000000000000036E-2</v>
      </c>
    </row>
    <row r="1676" spans="1:7" x14ac:dyDescent="0.25">
      <c r="A1676" s="141" t="s">
        <v>2463</v>
      </c>
      <c r="B1676" s="151" t="s">
        <v>2464</v>
      </c>
      <c r="C1676" s="153" t="s">
        <v>3700</v>
      </c>
      <c r="D1676" s="152">
        <v>146</v>
      </c>
      <c r="E1676" s="154">
        <v>1635.2</v>
      </c>
      <c r="F1676" s="154">
        <v>9.999999999999995E-3</v>
      </c>
      <c r="G1676" s="154">
        <v>1.4599999999999993</v>
      </c>
    </row>
    <row r="1677" spans="1:7" ht="30" x14ac:dyDescent="0.25">
      <c r="A1677" s="141" t="s">
        <v>2463</v>
      </c>
      <c r="B1677" s="151" t="s">
        <v>2464</v>
      </c>
      <c r="C1677" s="153" t="s">
        <v>3507</v>
      </c>
      <c r="D1677" s="152">
        <v>5</v>
      </c>
      <c r="E1677" s="154">
        <v>45.300000000000004</v>
      </c>
      <c r="F1677" s="154">
        <v>3.0000000000000027E-2</v>
      </c>
      <c r="G1677" s="154">
        <v>0.15000000000000013</v>
      </c>
    </row>
    <row r="1678" spans="1:7" x14ac:dyDescent="0.25">
      <c r="A1678" s="141" t="s">
        <v>2463</v>
      </c>
      <c r="B1678" s="151" t="s">
        <v>2464</v>
      </c>
      <c r="C1678" s="153" t="s">
        <v>3813</v>
      </c>
      <c r="D1678" s="152">
        <v>2</v>
      </c>
      <c r="E1678" s="154">
        <v>3.3200000000000003</v>
      </c>
      <c r="F1678" s="154">
        <v>9.999999999999995E-3</v>
      </c>
      <c r="G1678" s="154">
        <v>1.999999999999999E-2</v>
      </c>
    </row>
    <row r="1679" spans="1:7" x14ac:dyDescent="0.25">
      <c r="A1679" s="141" t="s">
        <v>2463</v>
      </c>
      <c r="B1679" s="151" t="s">
        <v>2464</v>
      </c>
      <c r="C1679" s="153" t="s">
        <v>3443</v>
      </c>
      <c r="D1679" s="152">
        <v>2</v>
      </c>
      <c r="E1679" s="154">
        <v>9.7799999999999994</v>
      </c>
      <c r="F1679" s="154">
        <v>9.9999999999999811E-3</v>
      </c>
      <c r="G1679" s="154">
        <v>1.9999999999999962E-2</v>
      </c>
    </row>
    <row r="1680" spans="1:7" x14ac:dyDescent="0.25">
      <c r="A1680" s="141" t="s">
        <v>2463</v>
      </c>
      <c r="B1680" s="151" t="s">
        <v>2464</v>
      </c>
      <c r="C1680" s="153" t="s">
        <v>3464</v>
      </c>
      <c r="D1680" s="152">
        <v>2</v>
      </c>
      <c r="E1680" s="154">
        <v>9.8800000000000008</v>
      </c>
      <c r="F1680" s="154">
        <v>1.0000000000000009E-2</v>
      </c>
      <c r="G1680" s="154">
        <v>2.0000000000000018E-2</v>
      </c>
    </row>
    <row r="1681" spans="1:7" x14ac:dyDescent="0.25">
      <c r="A1681" s="141" t="s">
        <v>2463</v>
      </c>
      <c r="B1681" s="151" t="s">
        <v>2464</v>
      </c>
      <c r="C1681" s="153" t="s">
        <v>3502</v>
      </c>
      <c r="D1681" s="152">
        <v>2</v>
      </c>
      <c r="E1681" s="154">
        <v>10.24</v>
      </c>
      <c r="F1681" s="154">
        <v>1.0000000000000009E-2</v>
      </c>
      <c r="G1681" s="154">
        <v>2.0000000000000018E-2</v>
      </c>
    </row>
    <row r="1682" spans="1:7" x14ac:dyDescent="0.25">
      <c r="A1682" s="141" t="s">
        <v>2463</v>
      </c>
      <c r="B1682" s="151" t="s">
        <v>2464</v>
      </c>
      <c r="C1682" s="153" t="s">
        <v>3444</v>
      </c>
      <c r="D1682" s="152">
        <v>2</v>
      </c>
      <c r="E1682" s="154">
        <v>7.76</v>
      </c>
      <c r="F1682" s="154">
        <v>3.0000000000000027E-2</v>
      </c>
      <c r="G1682" s="154">
        <v>6.0000000000000053E-2</v>
      </c>
    </row>
    <row r="1683" spans="1:7" ht="45" x14ac:dyDescent="0.25">
      <c r="A1683" s="141" t="s">
        <v>2463</v>
      </c>
      <c r="B1683" s="151" t="s">
        <v>2464</v>
      </c>
      <c r="C1683" s="153" t="s">
        <v>3445</v>
      </c>
      <c r="D1683" s="152">
        <v>2</v>
      </c>
      <c r="E1683" s="154">
        <v>12.9</v>
      </c>
      <c r="F1683" s="154">
        <v>2.9999999999999916E-2</v>
      </c>
      <c r="G1683" s="154">
        <v>5.9999999999999831E-2</v>
      </c>
    </row>
    <row r="1684" spans="1:7" x14ac:dyDescent="0.25">
      <c r="A1684" s="141" t="s">
        <v>2463</v>
      </c>
      <c r="B1684" s="151" t="s">
        <v>2464</v>
      </c>
      <c r="C1684" s="153" t="s">
        <v>3446</v>
      </c>
      <c r="D1684" s="152">
        <v>2</v>
      </c>
      <c r="E1684" s="154">
        <v>3.96</v>
      </c>
      <c r="F1684" s="154">
        <v>9.999999999999995E-3</v>
      </c>
      <c r="G1684" s="154">
        <v>1.999999999999999E-2</v>
      </c>
    </row>
    <row r="1685" spans="1:7" ht="60" x14ac:dyDescent="0.25">
      <c r="A1685" s="141" t="s">
        <v>2463</v>
      </c>
      <c r="B1685" s="151" t="s">
        <v>2464</v>
      </c>
      <c r="C1685" s="153" t="s">
        <v>3714</v>
      </c>
      <c r="D1685" s="152">
        <v>1</v>
      </c>
      <c r="E1685" s="154">
        <v>13.71</v>
      </c>
      <c r="F1685" s="154">
        <v>6.0000000000000053E-2</v>
      </c>
      <c r="G1685" s="154">
        <v>6.0000000000000053E-2</v>
      </c>
    </row>
    <row r="1686" spans="1:7" ht="75" x14ac:dyDescent="0.25">
      <c r="A1686" s="141" t="s">
        <v>2463</v>
      </c>
      <c r="B1686" s="151" t="s">
        <v>2464</v>
      </c>
      <c r="C1686" s="153" t="s">
        <v>3516</v>
      </c>
      <c r="D1686" s="152">
        <v>12</v>
      </c>
      <c r="E1686" s="154">
        <v>113.4</v>
      </c>
      <c r="F1686" s="154">
        <v>2.0000000000000018E-2</v>
      </c>
      <c r="G1686" s="154">
        <v>0.24000000000000021</v>
      </c>
    </row>
    <row r="1687" spans="1:7" ht="60" x14ac:dyDescent="0.25">
      <c r="A1687" s="141" t="s">
        <v>2463</v>
      </c>
      <c r="B1687" s="151" t="s">
        <v>2464</v>
      </c>
      <c r="C1687" s="153" t="s">
        <v>3517</v>
      </c>
      <c r="D1687" s="152">
        <v>12</v>
      </c>
      <c r="E1687" s="154">
        <v>125.04</v>
      </c>
      <c r="F1687" s="154">
        <v>6.999999999999984E-2</v>
      </c>
      <c r="G1687" s="154">
        <v>0.83999999999999808</v>
      </c>
    </row>
    <row r="1688" spans="1:7" ht="30" x14ac:dyDescent="0.25">
      <c r="A1688" s="141" t="s">
        <v>2463</v>
      </c>
      <c r="B1688" s="151" t="s">
        <v>2464</v>
      </c>
      <c r="C1688" s="153" t="s">
        <v>3518</v>
      </c>
      <c r="D1688" s="152">
        <v>10</v>
      </c>
      <c r="E1688" s="154">
        <v>226</v>
      </c>
      <c r="F1688" s="154">
        <v>0.28000000000000025</v>
      </c>
      <c r="G1688" s="154">
        <v>2.8000000000000025</v>
      </c>
    </row>
    <row r="1689" spans="1:7" ht="45" x14ac:dyDescent="0.25">
      <c r="A1689" s="141" t="s">
        <v>2463</v>
      </c>
      <c r="B1689" s="151" t="s">
        <v>2464</v>
      </c>
      <c r="C1689" s="153" t="s">
        <v>3528</v>
      </c>
      <c r="D1689" s="152">
        <v>3</v>
      </c>
      <c r="E1689" s="154">
        <v>27.330000000000002</v>
      </c>
      <c r="F1689" s="154">
        <v>0.12999999999999989</v>
      </c>
      <c r="G1689" s="154">
        <v>0.38999999999999968</v>
      </c>
    </row>
    <row r="1690" spans="1:7" x14ac:dyDescent="0.25">
      <c r="A1690" s="141" t="s">
        <v>2463</v>
      </c>
      <c r="B1690" s="151" t="s">
        <v>2464</v>
      </c>
      <c r="C1690" s="153" t="s">
        <v>3604</v>
      </c>
      <c r="D1690" s="152">
        <v>51</v>
      </c>
      <c r="E1690" s="154">
        <v>779.79000000000008</v>
      </c>
      <c r="F1690" s="154">
        <v>0.10000000000000009</v>
      </c>
      <c r="G1690" s="154">
        <v>5.100000000000005</v>
      </c>
    </row>
    <row r="1691" spans="1:7" ht="60" x14ac:dyDescent="0.25">
      <c r="A1691" s="141" t="s">
        <v>2463</v>
      </c>
      <c r="B1691" s="151" t="s">
        <v>2464</v>
      </c>
      <c r="C1691" s="153" t="s">
        <v>3509</v>
      </c>
      <c r="D1691" s="152">
        <v>42</v>
      </c>
      <c r="E1691" s="154">
        <v>753.06000000000006</v>
      </c>
      <c r="F1691" s="154">
        <v>0.11999999999999966</v>
      </c>
      <c r="G1691" s="154">
        <v>5.0399999999999858</v>
      </c>
    </row>
    <row r="1692" spans="1:7" ht="30" x14ac:dyDescent="0.25">
      <c r="A1692" s="141" t="s">
        <v>2463</v>
      </c>
      <c r="B1692" s="151" t="s">
        <v>2464</v>
      </c>
      <c r="C1692" s="153" t="s">
        <v>3925</v>
      </c>
      <c r="D1692" s="152">
        <v>118</v>
      </c>
      <c r="E1692" s="154">
        <v>29599.119999999999</v>
      </c>
      <c r="F1692" s="154">
        <v>5.8500000000000085</v>
      </c>
      <c r="G1692" s="154">
        <v>690.30000000000098</v>
      </c>
    </row>
    <row r="1693" spans="1:7" ht="30" x14ac:dyDescent="0.25">
      <c r="A1693" s="141" t="s">
        <v>2463</v>
      </c>
      <c r="B1693" s="151" t="s">
        <v>2464</v>
      </c>
      <c r="C1693" s="153" t="s">
        <v>3496</v>
      </c>
      <c r="D1693" s="152">
        <v>321</v>
      </c>
      <c r="E1693" s="154">
        <v>2304.7800000000002</v>
      </c>
      <c r="F1693" s="154">
        <v>1.0000000000000009E-2</v>
      </c>
      <c r="G1693" s="154">
        <v>3.2100000000000026</v>
      </c>
    </row>
    <row r="1694" spans="1:7" ht="30" x14ac:dyDescent="0.25">
      <c r="A1694" s="141" t="s">
        <v>2463</v>
      </c>
      <c r="B1694" s="151" t="s">
        <v>2464</v>
      </c>
      <c r="C1694" s="153" t="s">
        <v>3497</v>
      </c>
      <c r="D1694" s="152">
        <v>97</v>
      </c>
      <c r="E1694" s="154">
        <v>1191.1600000000001</v>
      </c>
      <c r="F1694" s="154">
        <v>1.0000000000000009E-2</v>
      </c>
      <c r="G1694" s="154">
        <v>0.97000000000000086</v>
      </c>
    </row>
    <row r="1695" spans="1:7" ht="30" x14ac:dyDescent="0.25">
      <c r="A1695" s="141" t="s">
        <v>2463</v>
      </c>
      <c r="B1695" s="151" t="s">
        <v>2464</v>
      </c>
      <c r="C1695" s="153" t="s">
        <v>3498</v>
      </c>
      <c r="D1695" s="152">
        <v>129</v>
      </c>
      <c r="E1695" s="154">
        <v>2600.6400000000003</v>
      </c>
      <c r="F1695" s="154">
        <v>4.0000000000000036E-2</v>
      </c>
      <c r="G1695" s="154">
        <v>5.1600000000000046</v>
      </c>
    </row>
    <row r="1696" spans="1:7" ht="45" x14ac:dyDescent="0.25">
      <c r="A1696" s="141" t="s">
        <v>2463</v>
      </c>
      <c r="B1696" s="151" t="s">
        <v>2464</v>
      </c>
      <c r="C1696" s="153" t="s">
        <v>3499</v>
      </c>
      <c r="D1696" s="152">
        <v>30</v>
      </c>
      <c r="E1696" s="154">
        <v>878.1</v>
      </c>
      <c r="F1696" s="154">
        <v>1.0000000000000009E-2</v>
      </c>
      <c r="G1696" s="154">
        <v>0.30000000000000027</v>
      </c>
    </row>
    <row r="1697" spans="1:7" x14ac:dyDescent="0.25">
      <c r="A1697" s="141" t="s">
        <v>2463</v>
      </c>
      <c r="B1697" s="151" t="s">
        <v>2464</v>
      </c>
      <c r="C1697" s="153" t="s">
        <v>3926</v>
      </c>
      <c r="D1697" s="152">
        <v>1</v>
      </c>
      <c r="E1697" s="154">
        <v>42.93</v>
      </c>
      <c r="F1697" s="154">
        <v>2.0000000000000018E-2</v>
      </c>
      <c r="G1697" s="154">
        <v>2.0000000000000018E-2</v>
      </c>
    </row>
    <row r="1698" spans="1:7" ht="45" x14ac:dyDescent="0.25">
      <c r="A1698" s="141" t="s">
        <v>2463</v>
      </c>
      <c r="B1698" s="151" t="s">
        <v>2464</v>
      </c>
      <c r="C1698" s="153" t="s">
        <v>3891</v>
      </c>
      <c r="D1698" s="152">
        <v>2</v>
      </c>
      <c r="E1698" s="154">
        <v>14.84</v>
      </c>
      <c r="F1698" s="154">
        <v>3.0000000000000027E-2</v>
      </c>
      <c r="G1698" s="154">
        <v>6.0000000000000053E-2</v>
      </c>
    </row>
    <row r="1699" spans="1:7" ht="45" x14ac:dyDescent="0.25">
      <c r="A1699" s="141" t="s">
        <v>2463</v>
      </c>
      <c r="B1699" s="151" t="s">
        <v>2464</v>
      </c>
      <c r="C1699" s="153" t="s">
        <v>3892</v>
      </c>
      <c r="D1699" s="152">
        <v>11</v>
      </c>
      <c r="E1699" s="154">
        <v>300.08000000000004</v>
      </c>
      <c r="F1699" s="154">
        <v>0.46000000000000085</v>
      </c>
      <c r="G1699" s="154">
        <v>5.0600000000000094</v>
      </c>
    </row>
    <row r="1700" spans="1:7" ht="30" x14ac:dyDescent="0.25">
      <c r="A1700" s="141" t="s">
        <v>2463</v>
      </c>
      <c r="B1700" s="151" t="s">
        <v>2464</v>
      </c>
      <c r="C1700" s="153" t="s">
        <v>3893</v>
      </c>
      <c r="D1700" s="152">
        <v>12</v>
      </c>
      <c r="E1700" s="154">
        <v>571.79999999999995</v>
      </c>
      <c r="F1700" s="154">
        <v>1.0700000000000003</v>
      </c>
      <c r="G1700" s="154">
        <v>12.840000000000003</v>
      </c>
    </row>
    <row r="1701" spans="1:7" ht="75" x14ac:dyDescent="0.25">
      <c r="A1701" s="141" t="s">
        <v>2463</v>
      </c>
      <c r="B1701" s="151" t="s">
        <v>2464</v>
      </c>
      <c r="C1701" s="153" t="s">
        <v>3927</v>
      </c>
      <c r="D1701" s="152">
        <v>4</v>
      </c>
      <c r="E1701" s="154">
        <v>52.480000000000004</v>
      </c>
      <c r="F1701" s="154">
        <v>2.9999999999999916E-2</v>
      </c>
      <c r="G1701" s="154">
        <v>0.11999999999999966</v>
      </c>
    </row>
    <row r="1702" spans="1:7" ht="30" x14ac:dyDescent="0.25">
      <c r="A1702" s="141" t="s">
        <v>2463</v>
      </c>
      <c r="B1702" s="151" t="s">
        <v>2464</v>
      </c>
      <c r="C1702" s="153" t="s">
        <v>3679</v>
      </c>
      <c r="D1702" s="152">
        <v>132</v>
      </c>
      <c r="E1702" s="154">
        <v>1952.28</v>
      </c>
      <c r="F1702" s="154">
        <v>0.12999999999999989</v>
      </c>
      <c r="G1702" s="154">
        <v>17.159999999999986</v>
      </c>
    </row>
    <row r="1703" spans="1:7" x14ac:dyDescent="0.25">
      <c r="A1703" s="141" t="s">
        <v>2463</v>
      </c>
      <c r="B1703" s="151" t="s">
        <v>2464</v>
      </c>
      <c r="C1703" s="153" t="s">
        <v>3680</v>
      </c>
      <c r="D1703" s="152">
        <v>51</v>
      </c>
      <c r="E1703" s="154">
        <v>1526.94</v>
      </c>
      <c r="F1703" s="154">
        <v>0.41999999999999993</v>
      </c>
      <c r="G1703" s="154">
        <v>21.419999999999995</v>
      </c>
    </row>
    <row r="1704" spans="1:7" ht="30" x14ac:dyDescent="0.25">
      <c r="A1704" s="141" t="s">
        <v>2463</v>
      </c>
      <c r="B1704" s="151" t="s">
        <v>2464</v>
      </c>
      <c r="C1704" s="153" t="s">
        <v>3681</v>
      </c>
      <c r="D1704" s="152">
        <v>102</v>
      </c>
      <c r="E1704" s="154">
        <v>3291.54</v>
      </c>
      <c r="F1704" s="154">
        <v>0.48999999999999844</v>
      </c>
      <c r="G1704" s="154">
        <v>49.979999999999841</v>
      </c>
    </row>
    <row r="1705" spans="1:7" ht="30" x14ac:dyDescent="0.25">
      <c r="A1705" s="141" t="s">
        <v>2463</v>
      </c>
      <c r="B1705" s="151" t="s">
        <v>2464</v>
      </c>
      <c r="C1705" s="153" t="s">
        <v>3682</v>
      </c>
      <c r="D1705" s="152">
        <v>184</v>
      </c>
      <c r="E1705" s="154">
        <v>4644.16</v>
      </c>
      <c r="F1705" s="154">
        <v>0.13999999999999968</v>
      </c>
      <c r="G1705" s="154">
        <v>25.759999999999941</v>
      </c>
    </row>
    <row r="1706" spans="1:7" ht="30" x14ac:dyDescent="0.25">
      <c r="A1706" s="141" t="s">
        <v>2463</v>
      </c>
      <c r="B1706" s="151" t="s">
        <v>2464</v>
      </c>
      <c r="C1706" s="153" t="s">
        <v>3683</v>
      </c>
      <c r="D1706" s="152">
        <v>2</v>
      </c>
      <c r="E1706" s="154">
        <v>70.14</v>
      </c>
      <c r="F1706" s="154">
        <v>0.12000000000000011</v>
      </c>
      <c r="G1706" s="154">
        <v>0.24000000000000021</v>
      </c>
    </row>
    <row r="1707" spans="1:7" ht="30" x14ac:dyDescent="0.25">
      <c r="A1707" s="141" t="s">
        <v>2463</v>
      </c>
      <c r="B1707" s="151" t="s">
        <v>2464</v>
      </c>
      <c r="C1707" s="153" t="s">
        <v>3684</v>
      </c>
      <c r="D1707" s="152">
        <v>229</v>
      </c>
      <c r="E1707" s="154">
        <v>5713.55</v>
      </c>
      <c r="F1707" s="154">
        <v>0.14000000000000012</v>
      </c>
      <c r="G1707" s="154">
        <v>32.060000000000031</v>
      </c>
    </row>
    <row r="1708" spans="1:7" ht="45" x14ac:dyDescent="0.25">
      <c r="A1708" s="141" t="s">
        <v>2463</v>
      </c>
      <c r="B1708" s="151" t="s">
        <v>2464</v>
      </c>
      <c r="C1708" s="153" t="s">
        <v>3894</v>
      </c>
      <c r="D1708" s="152">
        <v>43</v>
      </c>
      <c r="E1708" s="154">
        <v>3601.68</v>
      </c>
      <c r="F1708" s="154">
        <v>1.6300000000000026</v>
      </c>
      <c r="G1708" s="154">
        <v>70.090000000000117</v>
      </c>
    </row>
    <row r="1709" spans="1:7" x14ac:dyDescent="0.25">
      <c r="A1709" s="141" t="s">
        <v>2463</v>
      </c>
      <c r="B1709" s="151" t="s">
        <v>2464</v>
      </c>
      <c r="C1709" s="153" t="s">
        <v>3685</v>
      </c>
      <c r="D1709" s="152">
        <v>103</v>
      </c>
      <c r="E1709" s="154">
        <v>8384.2000000000007</v>
      </c>
      <c r="F1709" s="154">
        <v>1.6600000000000037</v>
      </c>
      <c r="G1709" s="154">
        <v>170.98000000000039</v>
      </c>
    </row>
    <row r="1710" spans="1:7" ht="30" x14ac:dyDescent="0.25">
      <c r="A1710" s="141" t="s">
        <v>2463</v>
      </c>
      <c r="B1710" s="151" t="s">
        <v>2464</v>
      </c>
      <c r="C1710" s="153" t="s">
        <v>3686</v>
      </c>
      <c r="D1710" s="152">
        <v>190</v>
      </c>
      <c r="E1710" s="154">
        <v>2737.9</v>
      </c>
      <c r="F1710" s="154">
        <v>0.66999999999999993</v>
      </c>
      <c r="G1710" s="154">
        <v>127.29999999999998</v>
      </c>
    </row>
    <row r="1711" spans="1:7" ht="30" x14ac:dyDescent="0.25">
      <c r="A1711" s="141" t="s">
        <v>2463</v>
      </c>
      <c r="B1711" s="151" t="s">
        <v>2464</v>
      </c>
      <c r="C1711" s="153" t="s">
        <v>3689</v>
      </c>
      <c r="D1711" s="152">
        <v>4</v>
      </c>
      <c r="E1711" s="154">
        <v>84.56</v>
      </c>
      <c r="F1711" s="154">
        <v>1.0599999999999987</v>
      </c>
      <c r="G1711" s="154">
        <v>4.2399999999999949</v>
      </c>
    </row>
    <row r="1712" spans="1:7" ht="30" x14ac:dyDescent="0.25">
      <c r="A1712" s="141" t="s">
        <v>2463</v>
      </c>
      <c r="B1712" s="151" t="s">
        <v>2464</v>
      </c>
      <c r="C1712" s="153" t="s">
        <v>3690</v>
      </c>
      <c r="D1712" s="152">
        <v>39</v>
      </c>
      <c r="E1712" s="154">
        <v>1666.8600000000001</v>
      </c>
      <c r="F1712" s="154">
        <v>2.1400000000000006</v>
      </c>
      <c r="G1712" s="154">
        <v>83.460000000000022</v>
      </c>
    </row>
    <row r="1713" spans="1:7" ht="45" x14ac:dyDescent="0.25">
      <c r="A1713" s="141" t="s">
        <v>2463</v>
      </c>
      <c r="B1713" s="151" t="s">
        <v>2464</v>
      </c>
      <c r="C1713" s="153" t="s">
        <v>3691</v>
      </c>
      <c r="D1713" s="152">
        <v>19</v>
      </c>
      <c r="E1713" s="154">
        <v>572.47</v>
      </c>
      <c r="F1713" s="154">
        <v>0.26999999999999957</v>
      </c>
      <c r="G1713" s="154">
        <v>5.1299999999999919</v>
      </c>
    </row>
    <row r="1714" spans="1:7" ht="30" x14ac:dyDescent="0.25">
      <c r="A1714" s="141" t="s">
        <v>2463</v>
      </c>
      <c r="B1714" s="151" t="s">
        <v>2464</v>
      </c>
      <c r="C1714" s="153" t="s">
        <v>3692</v>
      </c>
      <c r="D1714" s="152">
        <v>22</v>
      </c>
      <c r="E1714" s="154">
        <v>973.5</v>
      </c>
      <c r="F1714" s="154">
        <v>0.60999999999999943</v>
      </c>
      <c r="G1714" s="154">
        <v>13.419999999999987</v>
      </c>
    </row>
    <row r="1715" spans="1:7" ht="30" x14ac:dyDescent="0.25">
      <c r="A1715" s="141" t="s">
        <v>2463</v>
      </c>
      <c r="B1715" s="151" t="s">
        <v>2464</v>
      </c>
      <c r="C1715" s="153" t="s">
        <v>3693</v>
      </c>
      <c r="D1715" s="152">
        <v>259</v>
      </c>
      <c r="E1715" s="154">
        <v>13716.64</v>
      </c>
      <c r="F1715" s="154">
        <v>0.55999999999999872</v>
      </c>
      <c r="G1715" s="154">
        <v>145.03999999999968</v>
      </c>
    </row>
    <row r="1716" spans="1:7" ht="30" x14ac:dyDescent="0.25">
      <c r="A1716" s="141" t="s">
        <v>2463</v>
      </c>
      <c r="B1716" s="151" t="s">
        <v>2464</v>
      </c>
      <c r="C1716" s="153" t="s">
        <v>3895</v>
      </c>
      <c r="D1716" s="152">
        <v>88</v>
      </c>
      <c r="E1716" s="154">
        <v>8081.92</v>
      </c>
      <c r="F1716" s="154">
        <v>1.8100000000000023</v>
      </c>
      <c r="G1716" s="154">
        <v>159.2800000000002</v>
      </c>
    </row>
    <row r="1717" spans="1:7" ht="30" x14ac:dyDescent="0.25">
      <c r="A1717" s="141" t="s">
        <v>2463</v>
      </c>
      <c r="B1717" s="151" t="s">
        <v>2464</v>
      </c>
      <c r="C1717" s="153" t="s">
        <v>3896</v>
      </c>
      <c r="D1717" s="152">
        <v>46</v>
      </c>
      <c r="E1717" s="154">
        <v>502.78</v>
      </c>
      <c r="F1717" s="154">
        <v>0.55000000000000071</v>
      </c>
      <c r="G1717" s="154">
        <v>25.300000000000033</v>
      </c>
    </row>
    <row r="1718" spans="1:7" ht="30" x14ac:dyDescent="0.25">
      <c r="A1718" s="141" t="s">
        <v>2463</v>
      </c>
      <c r="B1718" s="151" t="s">
        <v>2464</v>
      </c>
      <c r="C1718" s="153" t="s">
        <v>3897</v>
      </c>
      <c r="D1718" s="152">
        <v>152</v>
      </c>
      <c r="E1718" s="154">
        <v>4386.72</v>
      </c>
      <c r="F1718" s="154">
        <v>1.4400000000000013</v>
      </c>
      <c r="G1718" s="154">
        <v>218.88000000000019</v>
      </c>
    </row>
    <row r="1719" spans="1:7" x14ac:dyDescent="0.25">
      <c r="A1719" s="141" t="s">
        <v>2463</v>
      </c>
      <c r="B1719" s="151" t="s">
        <v>2464</v>
      </c>
      <c r="C1719" s="153" t="s">
        <v>3543</v>
      </c>
      <c r="D1719" s="152">
        <v>120</v>
      </c>
      <c r="E1719" s="154">
        <v>624</v>
      </c>
      <c r="F1719" s="154">
        <v>2.9999999999999916E-2</v>
      </c>
      <c r="G1719" s="154">
        <v>3.5999999999999899</v>
      </c>
    </row>
    <row r="1720" spans="1:7" ht="30" x14ac:dyDescent="0.25">
      <c r="A1720" s="141" t="s">
        <v>2463</v>
      </c>
      <c r="B1720" s="151" t="s">
        <v>2464</v>
      </c>
      <c r="C1720" s="153" t="s">
        <v>3541</v>
      </c>
      <c r="D1720" s="152">
        <v>577</v>
      </c>
      <c r="E1720" s="154">
        <v>4973.74</v>
      </c>
      <c r="F1720" s="154">
        <v>4.9999999999999822E-2</v>
      </c>
      <c r="G1720" s="154">
        <v>28.849999999999898</v>
      </c>
    </row>
    <row r="1721" spans="1:7" ht="45" x14ac:dyDescent="0.25">
      <c r="A1721" s="141" t="s">
        <v>2463</v>
      </c>
      <c r="B1721" s="151" t="s">
        <v>2464</v>
      </c>
      <c r="C1721" s="153" t="s">
        <v>3542</v>
      </c>
      <c r="D1721" s="152">
        <v>411</v>
      </c>
      <c r="E1721" s="154">
        <v>4278.51</v>
      </c>
      <c r="F1721" s="154">
        <v>2.0000000000000018E-2</v>
      </c>
      <c r="G1721" s="154">
        <v>8.2200000000000077</v>
      </c>
    </row>
    <row r="1722" spans="1:7" ht="30" x14ac:dyDescent="0.25">
      <c r="A1722" s="141" t="s">
        <v>2463</v>
      </c>
      <c r="B1722" s="151" t="s">
        <v>2464</v>
      </c>
      <c r="C1722" s="153" t="s">
        <v>3585</v>
      </c>
      <c r="D1722" s="152">
        <v>61</v>
      </c>
      <c r="E1722" s="154">
        <v>635.01</v>
      </c>
      <c r="F1722" s="154">
        <v>2.0000000000000018E-2</v>
      </c>
      <c r="G1722" s="154">
        <v>1.2200000000000011</v>
      </c>
    </row>
    <row r="1723" spans="1:7" x14ac:dyDescent="0.25">
      <c r="A1723" s="141" t="s">
        <v>2463</v>
      </c>
      <c r="B1723" s="151" t="s">
        <v>2464</v>
      </c>
      <c r="C1723" s="153" t="s">
        <v>3586</v>
      </c>
      <c r="D1723" s="152">
        <v>2</v>
      </c>
      <c r="E1723" s="154">
        <v>14.5</v>
      </c>
      <c r="F1723" s="154">
        <v>4.0000000000000036E-2</v>
      </c>
      <c r="G1723" s="154">
        <v>8.0000000000000071E-2</v>
      </c>
    </row>
    <row r="1724" spans="1:7" ht="75" x14ac:dyDescent="0.25">
      <c r="A1724" s="141" t="s">
        <v>2463</v>
      </c>
      <c r="B1724" s="151" t="s">
        <v>2464</v>
      </c>
      <c r="C1724" s="153" t="s">
        <v>3527</v>
      </c>
      <c r="D1724" s="152">
        <v>6461</v>
      </c>
      <c r="E1724" s="154">
        <v>135616.39000000001</v>
      </c>
      <c r="F1724" s="154">
        <v>0.16000000000000014</v>
      </c>
      <c r="G1724" s="154">
        <v>1033.7600000000009</v>
      </c>
    </row>
    <row r="1725" spans="1:7" x14ac:dyDescent="0.25">
      <c r="A1725" s="141" t="s">
        <v>2463</v>
      </c>
      <c r="B1725" s="151" t="s">
        <v>2464</v>
      </c>
      <c r="C1725" s="153" t="s">
        <v>3515</v>
      </c>
      <c r="D1725" s="152">
        <v>139</v>
      </c>
      <c r="E1725" s="154">
        <v>1648.54</v>
      </c>
      <c r="F1725" s="154">
        <v>6.999999999999984E-2</v>
      </c>
      <c r="G1725" s="154">
        <v>9.7299999999999773</v>
      </c>
    </row>
    <row r="1726" spans="1:7" ht="45" x14ac:dyDescent="0.25">
      <c r="A1726" s="141" t="s">
        <v>2463</v>
      </c>
      <c r="B1726" s="151" t="s">
        <v>2464</v>
      </c>
      <c r="C1726" s="153" t="s">
        <v>3506</v>
      </c>
      <c r="D1726" s="152">
        <v>1814</v>
      </c>
      <c r="E1726" s="154">
        <v>16344.14</v>
      </c>
      <c r="F1726" s="154">
        <v>2.9999999999999916E-2</v>
      </c>
      <c r="G1726" s="154">
        <v>54.419999999999845</v>
      </c>
    </row>
    <row r="1727" spans="1:7" x14ac:dyDescent="0.25">
      <c r="A1727" s="141" t="s">
        <v>2463</v>
      </c>
      <c r="B1727" s="151" t="s">
        <v>2464</v>
      </c>
      <c r="C1727" s="153" t="s">
        <v>3611</v>
      </c>
      <c r="D1727" s="152">
        <v>749</v>
      </c>
      <c r="E1727" s="154">
        <v>10298.75</v>
      </c>
      <c r="F1727" s="154">
        <v>0.29999999999999982</v>
      </c>
      <c r="G1727" s="154">
        <v>224.69999999999987</v>
      </c>
    </row>
    <row r="1728" spans="1:7" x14ac:dyDescent="0.25">
      <c r="A1728" s="141" t="s">
        <v>2463</v>
      </c>
      <c r="B1728" s="151" t="s">
        <v>2464</v>
      </c>
      <c r="C1728" s="153" t="s">
        <v>3928</v>
      </c>
      <c r="D1728" s="152">
        <v>1</v>
      </c>
      <c r="E1728" s="154">
        <v>42.53</v>
      </c>
      <c r="F1728" s="154">
        <v>0.87000000000000099</v>
      </c>
      <c r="G1728" s="154">
        <v>0.87000000000000099</v>
      </c>
    </row>
    <row r="1729" spans="1:7" ht="45" x14ac:dyDescent="0.25">
      <c r="A1729" s="141" t="s">
        <v>2463</v>
      </c>
      <c r="B1729" s="151" t="s">
        <v>2464</v>
      </c>
      <c r="C1729" s="153" t="s">
        <v>3720</v>
      </c>
      <c r="D1729" s="152">
        <v>921</v>
      </c>
      <c r="E1729" s="154">
        <v>12709.8</v>
      </c>
      <c r="F1729" s="154">
        <v>0.18999999999999995</v>
      </c>
      <c r="G1729" s="154">
        <v>174.98999999999995</v>
      </c>
    </row>
    <row r="1730" spans="1:7" ht="75" x14ac:dyDescent="0.25">
      <c r="A1730" s="141" t="s">
        <v>2463</v>
      </c>
      <c r="B1730" s="151" t="s">
        <v>2464</v>
      </c>
      <c r="C1730" s="153" t="s">
        <v>3527</v>
      </c>
      <c r="D1730" s="152">
        <v>253</v>
      </c>
      <c r="E1730" s="154">
        <v>5310.47</v>
      </c>
      <c r="F1730" s="154">
        <v>0.16000000000000014</v>
      </c>
      <c r="G1730" s="154">
        <v>40.480000000000032</v>
      </c>
    </row>
    <row r="1731" spans="1:7" ht="45" x14ac:dyDescent="0.25">
      <c r="A1731" s="141" t="s">
        <v>2463</v>
      </c>
      <c r="B1731" s="151" t="s">
        <v>2464</v>
      </c>
      <c r="C1731" s="153" t="s">
        <v>3929</v>
      </c>
      <c r="D1731" s="152">
        <v>9</v>
      </c>
      <c r="E1731" s="154">
        <v>41.400000000000006</v>
      </c>
      <c r="F1731" s="154">
        <v>0.23000000000000043</v>
      </c>
      <c r="G1731" s="154">
        <v>2.0700000000000038</v>
      </c>
    </row>
    <row r="1732" spans="1:7" x14ac:dyDescent="0.25">
      <c r="A1732" s="141" t="s">
        <v>2463</v>
      </c>
      <c r="B1732" s="151" t="s">
        <v>2464</v>
      </c>
      <c r="C1732" s="153" t="s">
        <v>3930</v>
      </c>
      <c r="D1732" s="152">
        <v>9</v>
      </c>
      <c r="E1732" s="154">
        <v>800.1</v>
      </c>
      <c r="F1732" s="154">
        <v>1.0500000000000007</v>
      </c>
      <c r="G1732" s="154">
        <v>9.4500000000000064</v>
      </c>
    </row>
    <row r="1733" spans="1:7" ht="45" x14ac:dyDescent="0.25">
      <c r="A1733" s="141" t="s">
        <v>2463</v>
      </c>
      <c r="B1733" s="151" t="s">
        <v>2464</v>
      </c>
      <c r="C1733" s="153" t="s">
        <v>3580</v>
      </c>
      <c r="D1733" s="152">
        <v>1</v>
      </c>
      <c r="E1733" s="154">
        <v>19.25</v>
      </c>
      <c r="F1733" s="154">
        <v>0.26999999999999957</v>
      </c>
      <c r="G1733" s="154">
        <v>0.26999999999999957</v>
      </c>
    </row>
    <row r="1734" spans="1:7" ht="30" x14ac:dyDescent="0.25">
      <c r="A1734" s="141" t="s">
        <v>2463</v>
      </c>
      <c r="B1734" s="151" t="s">
        <v>2464</v>
      </c>
      <c r="C1734" s="153" t="s">
        <v>3903</v>
      </c>
      <c r="D1734" s="152">
        <v>52</v>
      </c>
      <c r="E1734" s="154">
        <v>4646.2</v>
      </c>
      <c r="F1734" s="154">
        <v>2.4799999999999969</v>
      </c>
      <c r="G1734" s="154">
        <v>128.95999999999984</v>
      </c>
    </row>
    <row r="1735" spans="1:7" ht="45" x14ac:dyDescent="0.25">
      <c r="A1735" s="141" t="s">
        <v>2463</v>
      </c>
      <c r="B1735" s="151" t="s">
        <v>2464</v>
      </c>
      <c r="C1735" s="153" t="s">
        <v>3931</v>
      </c>
      <c r="D1735" s="152">
        <v>30</v>
      </c>
      <c r="E1735" s="154">
        <v>1366.2</v>
      </c>
      <c r="F1735" s="154">
        <v>0.62000000000000099</v>
      </c>
      <c r="G1735" s="154">
        <v>18.60000000000003</v>
      </c>
    </row>
    <row r="1736" spans="1:7" ht="30" x14ac:dyDescent="0.25">
      <c r="A1736" s="141" t="s">
        <v>2463</v>
      </c>
      <c r="B1736" s="151" t="s">
        <v>2464</v>
      </c>
      <c r="C1736" s="153" t="s">
        <v>3922</v>
      </c>
      <c r="D1736" s="152">
        <v>54</v>
      </c>
      <c r="E1736" s="154">
        <v>863.46</v>
      </c>
      <c r="F1736" s="154">
        <v>0.79999999999999893</v>
      </c>
      <c r="G1736" s="154">
        <v>43.199999999999946</v>
      </c>
    </row>
    <row r="1737" spans="1:7" ht="60" x14ac:dyDescent="0.25">
      <c r="A1737" s="141" t="s">
        <v>2463</v>
      </c>
      <c r="B1737" s="151" t="s">
        <v>2464</v>
      </c>
      <c r="C1737" s="153" t="s">
        <v>3932</v>
      </c>
      <c r="D1737" s="152">
        <v>17</v>
      </c>
      <c r="E1737" s="154">
        <v>166.94</v>
      </c>
      <c r="F1737" s="154">
        <v>0.49000000000000021</v>
      </c>
      <c r="G1737" s="154">
        <v>8.3300000000000036</v>
      </c>
    </row>
    <row r="1738" spans="1:7" ht="30" x14ac:dyDescent="0.25">
      <c r="A1738" s="141" t="s">
        <v>2463</v>
      </c>
      <c r="B1738" s="151" t="s">
        <v>2464</v>
      </c>
      <c r="C1738" s="153" t="s">
        <v>3933</v>
      </c>
      <c r="D1738" s="152">
        <v>2</v>
      </c>
      <c r="E1738" s="154">
        <v>31.92</v>
      </c>
      <c r="F1738" s="154">
        <v>0.80000000000000071</v>
      </c>
      <c r="G1738" s="154">
        <v>1.6000000000000014</v>
      </c>
    </row>
    <row r="1739" spans="1:7" x14ac:dyDescent="0.25">
      <c r="A1739" s="141" t="s">
        <v>2463</v>
      </c>
      <c r="B1739" s="151" t="s">
        <v>2464</v>
      </c>
      <c r="C1739" s="153" t="s">
        <v>3906</v>
      </c>
      <c r="D1739" s="152">
        <v>50</v>
      </c>
      <c r="E1739" s="154">
        <v>282.5</v>
      </c>
      <c r="F1739" s="154">
        <v>0.27999999999999936</v>
      </c>
      <c r="G1739" s="154">
        <v>13.999999999999968</v>
      </c>
    </row>
    <row r="1740" spans="1:7" ht="30" x14ac:dyDescent="0.25">
      <c r="A1740" s="141" t="s">
        <v>2463</v>
      </c>
      <c r="B1740" s="151" t="s">
        <v>2464</v>
      </c>
      <c r="C1740" s="153" t="s">
        <v>3538</v>
      </c>
      <c r="D1740" s="152">
        <v>2</v>
      </c>
      <c r="E1740" s="154">
        <v>10.14</v>
      </c>
      <c r="F1740" s="154">
        <v>2.0000000000000018E-2</v>
      </c>
      <c r="G1740" s="154">
        <v>4.0000000000000036E-2</v>
      </c>
    </row>
    <row r="1741" spans="1:7" ht="60" x14ac:dyDescent="0.25">
      <c r="A1741" s="141" t="s">
        <v>2463</v>
      </c>
      <c r="B1741" s="151" t="s">
        <v>2464</v>
      </c>
      <c r="C1741" s="153" t="s">
        <v>3714</v>
      </c>
      <c r="D1741" s="152">
        <v>5</v>
      </c>
      <c r="E1741" s="154">
        <v>68.55</v>
      </c>
      <c r="F1741" s="154">
        <v>6.0000000000000053E-2</v>
      </c>
      <c r="G1741" s="154">
        <v>0.30000000000000027</v>
      </c>
    </row>
    <row r="1742" spans="1:7" ht="75" x14ac:dyDescent="0.25">
      <c r="A1742" s="141" t="s">
        <v>2463</v>
      </c>
      <c r="B1742" s="151" t="s">
        <v>2464</v>
      </c>
      <c r="C1742" s="153" t="s">
        <v>3934</v>
      </c>
      <c r="D1742" s="152">
        <v>14</v>
      </c>
      <c r="E1742" s="154">
        <v>1596.2800000000002</v>
      </c>
      <c r="F1742" s="154">
        <v>2.8100000000000023</v>
      </c>
      <c r="G1742" s="154">
        <v>39.340000000000032</v>
      </c>
    </row>
    <row r="1743" spans="1:7" x14ac:dyDescent="0.25">
      <c r="A1743" s="141" t="s">
        <v>2463</v>
      </c>
      <c r="B1743" s="151" t="s">
        <v>2464</v>
      </c>
      <c r="C1743" s="153" t="s">
        <v>3935</v>
      </c>
      <c r="D1743" s="152">
        <v>6</v>
      </c>
      <c r="E1743" s="154">
        <v>718.38</v>
      </c>
      <c r="F1743" s="154">
        <v>2.7299999999999969</v>
      </c>
      <c r="G1743" s="154">
        <v>16.379999999999981</v>
      </c>
    </row>
    <row r="1744" spans="1:7" x14ac:dyDescent="0.25">
      <c r="A1744" s="141" t="s">
        <v>2463</v>
      </c>
      <c r="B1744" s="151" t="s">
        <v>2464</v>
      </c>
      <c r="C1744" s="153" t="s">
        <v>3936</v>
      </c>
      <c r="D1744" s="152">
        <v>3</v>
      </c>
      <c r="E1744" s="154">
        <v>273.39</v>
      </c>
      <c r="F1744" s="154">
        <v>2.6099999999999994</v>
      </c>
      <c r="G1744" s="154">
        <v>7.8299999999999983</v>
      </c>
    </row>
    <row r="1745" spans="1:7" ht="75" x14ac:dyDescent="0.25">
      <c r="A1745" s="141" t="s">
        <v>2463</v>
      </c>
      <c r="B1745" s="151" t="s">
        <v>2464</v>
      </c>
      <c r="C1745" s="153" t="s">
        <v>3937</v>
      </c>
      <c r="D1745" s="152">
        <v>5</v>
      </c>
      <c r="E1745" s="154">
        <v>226.15000000000003</v>
      </c>
      <c r="F1745" s="154">
        <v>0.9599999999999973</v>
      </c>
      <c r="G1745" s="154">
        <v>4.7999999999999865</v>
      </c>
    </row>
    <row r="1746" spans="1:7" ht="30" x14ac:dyDescent="0.25">
      <c r="A1746" s="141" t="s">
        <v>2463</v>
      </c>
      <c r="B1746" s="151" t="s">
        <v>2464</v>
      </c>
      <c r="C1746" s="153" t="s">
        <v>3938</v>
      </c>
      <c r="D1746" s="152">
        <v>1</v>
      </c>
      <c r="E1746" s="154">
        <v>143.74</v>
      </c>
      <c r="F1746" s="154">
        <v>4.8700000000000045</v>
      </c>
      <c r="G1746" s="154">
        <v>4.8700000000000045</v>
      </c>
    </row>
    <row r="1747" spans="1:7" ht="30" x14ac:dyDescent="0.25">
      <c r="A1747" s="141" t="s">
        <v>2463</v>
      </c>
      <c r="B1747" s="151" t="s">
        <v>2464</v>
      </c>
      <c r="C1747" s="153" t="s">
        <v>3939</v>
      </c>
      <c r="D1747" s="152">
        <v>2</v>
      </c>
      <c r="E1747" s="154">
        <v>137.82</v>
      </c>
      <c r="F1747" s="154">
        <v>1.8799999999999955</v>
      </c>
      <c r="G1747" s="154">
        <v>3.7599999999999909</v>
      </c>
    </row>
    <row r="1748" spans="1:7" ht="45" x14ac:dyDescent="0.25">
      <c r="A1748" s="141" t="s">
        <v>2463</v>
      </c>
      <c r="B1748" s="151" t="s">
        <v>2464</v>
      </c>
      <c r="C1748" s="153" t="s">
        <v>3940</v>
      </c>
      <c r="D1748" s="152">
        <v>17</v>
      </c>
      <c r="E1748" s="154">
        <v>2639.9300000000003</v>
      </c>
      <c r="F1748" s="154">
        <v>5.2900000000000063</v>
      </c>
      <c r="G1748" s="154">
        <v>89.930000000000106</v>
      </c>
    </row>
    <row r="1749" spans="1:7" ht="45" x14ac:dyDescent="0.25">
      <c r="A1749" s="141" t="s">
        <v>2463</v>
      </c>
      <c r="B1749" s="151" t="s">
        <v>2464</v>
      </c>
      <c r="C1749" s="153" t="s">
        <v>3941</v>
      </c>
      <c r="D1749" s="152">
        <v>7</v>
      </c>
      <c r="E1749" s="154">
        <v>1216.5999999999999</v>
      </c>
      <c r="F1749" s="154">
        <v>6.6899999999999977</v>
      </c>
      <c r="G1749" s="154">
        <v>46.829999999999984</v>
      </c>
    </row>
    <row r="1750" spans="1:7" x14ac:dyDescent="0.25">
      <c r="A1750" s="141" t="s">
        <v>2463</v>
      </c>
      <c r="B1750" s="151" t="s">
        <v>2464</v>
      </c>
      <c r="C1750" s="153" t="s">
        <v>3942</v>
      </c>
      <c r="D1750" s="152">
        <v>1</v>
      </c>
      <c r="E1750" s="154">
        <v>244.72</v>
      </c>
      <c r="F1750" s="154">
        <v>4.960000000000008</v>
      </c>
      <c r="G1750" s="154">
        <v>4.960000000000008</v>
      </c>
    </row>
    <row r="1751" spans="1:7" x14ac:dyDescent="0.25">
      <c r="A1751" s="141" t="s">
        <v>2463</v>
      </c>
      <c r="B1751" s="151" t="s">
        <v>2464</v>
      </c>
      <c r="C1751" s="153" t="s">
        <v>3943</v>
      </c>
      <c r="D1751" s="152">
        <v>2</v>
      </c>
      <c r="E1751" s="154">
        <v>212.56</v>
      </c>
      <c r="F1751" s="154">
        <v>2.3600000000000065</v>
      </c>
      <c r="G1751" s="154">
        <v>4.7200000000000131</v>
      </c>
    </row>
    <row r="1752" spans="1:7" ht="45" x14ac:dyDescent="0.25">
      <c r="A1752" s="141" t="s">
        <v>2463</v>
      </c>
      <c r="B1752" s="151" t="s">
        <v>2464</v>
      </c>
      <c r="C1752" s="153" t="s">
        <v>3944</v>
      </c>
      <c r="D1752" s="152">
        <v>3</v>
      </c>
      <c r="E1752" s="154">
        <v>432</v>
      </c>
      <c r="F1752" s="154">
        <v>5.2299999999999898</v>
      </c>
      <c r="G1752" s="154">
        <v>15.689999999999969</v>
      </c>
    </row>
    <row r="1753" spans="1:7" ht="60" x14ac:dyDescent="0.25">
      <c r="A1753" s="141" t="s">
        <v>2463</v>
      </c>
      <c r="B1753" s="151" t="s">
        <v>2464</v>
      </c>
      <c r="C1753" s="153" t="s">
        <v>3945</v>
      </c>
      <c r="D1753" s="152">
        <v>1</v>
      </c>
      <c r="E1753" s="154">
        <v>295.45999999999998</v>
      </c>
      <c r="F1753" s="154">
        <v>12.010000000000019</v>
      </c>
      <c r="G1753" s="154">
        <v>12.010000000000019</v>
      </c>
    </row>
    <row r="1754" spans="1:7" ht="60" x14ac:dyDescent="0.25">
      <c r="A1754" s="141" t="s">
        <v>2463</v>
      </c>
      <c r="B1754" s="151" t="s">
        <v>2464</v>
      </c>
      <c r="C1754" s="153" t="s">
        <v>3946</v>
      </c>
      <c r="D1754" s="152">
        <v>15</v>
      </c>
      <c r="E1754" s="154">
        <v>4701</v>
      </c>
      <c r="F1754" s="154">
        <v>12.060000000000002</v>
      </c>
      <c r="G1754" s="154">
        <v>180.90000000000003</v>
      </c>
    </row>
    <row r="1755" spans="1:7" ht="30" x14ac:dyDescent="0.25">
      <c r="A1755" s="141" t="s">
        <v>2463</v>
      </c>
      <c r="B1755" s="151" t="s">
        <v>2464</v>
      </c>
      <c r="C1755" s="153" t="s">
        <v>3496</v>
      </c>
      <c r="D1755" s="152">
        <v>1</v>
      </c>
      <c r="E1755" s="154">
        <v>7.18</v>
      </c>
      <c r="F1755" s="154">
        <v>1.0000000000000009E-2</v>
      </c>
      <c r="G1755" s="154">
        <v>1.0000000000000009E-2</v>
      </c>
    </row>
    <row r="1756" spans="1:7" ht="45" x14ac:dyDescent="0.25">
      <c r="A1756" s="141" t="s">
        <v>2463</v>
      </c>
      <c r="B1756" s="151" t="s">
        <v>2464</v>
      </c>
      <c r="C1756" s="153" t="s">
        <v>3531</v>
      </c>
      <c r="D1756" s="152">
        <v>62</v>
      </c>
      <c r="E1756" s="154">
        <v>1301.3800000000001</v>
      </c>
      <c r="F1756" s="154">
        <v>0.16000000000000014</v>
      </c>
      <c r="G1756" s="154">
        <v>9.9200000000000088</v>
      </c>
    </row>
    <row r="1757" spans="1:7" ht="60" x14ac:dyDescent="0.25">
      <c r="A1757" s="141" t="s">
        <v>2463</v>
      </c>
      <c r="B1757" s="151" t="s">
        <v>2464</v>
      </c>
      <c r="C1757" s="153" t="s">
        <v>3479</v>
      </c>
      <c r="D1757" s="152">
        <v>97</v>
      </c>
      <c r="E1757" s="154">
        <v>780.85</v>
      </c>
      <c r="F1757" s="154">
        <v>3.0000000000000027E-2</v>
      </c>
      <c r="G1757" s="154">
        <v>2.9100000000000028</v>
      </c>
    </row>
    <row r="1758" spans="1:7" ht="45" x14ac:dyDescent="0.25">
      <c r="A1758" s="141" t="s">
        <v>2463</v>
      </c>
      <c r="B1758" s="151" t="s">
        <v>2464</v>
      </c>
      <c r="C1758" s="153" t="s">
        <v>3579</v>
      </c>
      <c r="D1758" s="152">
        <v>11</v>
      </c>
      <c r="E1758" s="154">
        <v>396.66</v>
      </c>
      <c r="F1758" s="154">
        <v>0.87999999999999901</v>
      </c>
      <c r="G1758" s="154">
        <v>9.6799999999999891</v>
      </c>
    </row>
    <row r="1759" spans="1:7" ht="30" x14ac:dyDescent="0.25">
      <c r="A1759" s="141" t="s">
        <v>2463</v>
      </c>
      <c r="B1759" s="151" t="s">
        <v>2464</v>
      </c>
      <c r="C1759" s="153" t="s">
        <v>3903</v>
      </c>
      <c r="D1759" s="152">
        <v>2</v>
      </c>
      <c r="E1759" s="154">
        <v>178.70000000000002</v>
      </c>
      <c r="F1759" s="154">
        <v>2.4799999999999969</v>
      </c>
      <c r="G1759" s="154">
        <v>4.9599999999999937</v>
      </c>
    </row>
    <row r="1760" spans="1:7" ht="45" x14ac:dyDescent="0.25">
      <c r="A1760" s="141" t="s">
        <v>2463</v>
      </c>
      <c r="B1760" s="151" t="s">
        <v>2464</v>
      </c>
      <c r="C1760" s="153" t="s">
        <v>3931</v>
      </c>
      <c r="D1760" s="152">
        <v>2</v>
      </c>
      <c r="E1760" s="154">
        <v>91.08</v>
      </c>
      <c r="F1760" s="154">
        <v>0.62000000000000099</v>
      </c>
      <c r="G1760" s="154">
        <v>1.240000000000002</v>
      </c>
    </row>
    <row r="1761" spans="1:7" ht="45" x14ac:dyDescent="0.25">
      <c r="A1761" s="141" t="s">
        <v>2463</v>
      </c>
      <c r="B1761" s="151" t="s">
        <v>2464</v>
      </c>
      <c r="C1761" s="153" t="s">
        <v>3904</v>
      </c>
      <c r="D1761" s="152">
        <v>171</v>
      </c>
      <c r="E1761" s="154">
        <v>16715.25</v>
      </c>
      <c r="F1761" s="154">
        <v>2.9200000000000017</v>
      </c>
      <c r="G1761" s="154">
        <v>499.32000000000028</v>
      </c>
    </row>
    <row r="1762" spans="1:7" ht="30" x14ac:dyDescent="0.25">
      <c r="A1762" s="141" t="s">
        <v>2463</v>
      </c>
      <c r="B1762" s="151" t="s">
        <v>2464</v>
      </c>
      <c r="C1762" s="153" t="s">
        <v>3922</v>
      </c>
      <c r="D1762" s="152">
        <v>2</v>
      </c>
      <c r="E1762" s="154">
        <v>31.98</v>
      </c>
      <c r="F1762" s="154">
        <v>0.79999999999999893</v>
      </c>
      <c r="G1762" s="154">
        <v>1.5999999999999979</v>
      </c>
    </row>
    <row r="1763" spans="1:7" ht="30" x14ac:dyDescent="0.25">
      <c r="A1763" s="141" t="s">
        <v>2463</v>
      </c>
      <c r="B1763" s="151" t="s">
        <v>2464</v>
      </c>
      <c r="C1763" s="153" t="s">
        <v>3933</v>
      </c>
      <c r="D1763" s="152">
        <v>1</v>
      </c>
      <c r="E1763" s="154">
        <v>15.96</v>
      </c>
      <c r="F1763" s="154">
        <v>0.80000000000000071</v>
      </c>
      <c r="G1763" s="154">
        <v>0.80000000000000071</v>
      </c>
    </row>
    <row r="1764" spans="1:7" ht="45" x14ac:dyDescent="0.25">
      <c r="A1764" s="141" t="s">
        <v>2463</v>
      </c>
      <c r="B1764" s="151" t="s">
        <v>2464</v>
      </c>
      <c r="C1764" s="153" t="s">
        <v>3573</v>
      </c>
      <c r="D1764" s="152">
        <v>107</v>
      </c>
      <c r="E1764" s="154">
        <v>4833.1899999999996</v>
      </c>
      <c r="F1764" s="154">
        <v>0.58999999999999986</v>
      </c>
      <c r="G1764" s="154">
        <v>63.129999999999981</v>
      </c>
    </row>
    <row r="1765" spans="1:7" x14ac:dyDescent="0.25">
      <c r="A1765" s="141" t="s">
        <v>2463</v>
      </c>
      <c r="B1765" s="151" t="s">
        <v>2464</v>
      </c>
      <c r="C1765" s="153" t="s">
        <v>3899</v>
      </c>
      <c r="D1765" s="152">
        <v>29</v>
      </c>
      <c r="E1765" s="154">
        <v>1828.4499999999998</v>
      </c>
      <c r="F1765" s="154">
        <v>3.1500000000000057</v>
      </c>
      <c r="G1765" s="154">
        <v>91.350000000000165</v>
      </c>
    </row>
    <row r="1766" spans="1:7" ht="75" x14ac:dyDescent="0.25">
      <c r="A1766" s="141" t="s">
        <v>2463</v>
      </c>
      <c r="B1766" s="151" t="s">
        <v>2464</v>
      </c>
      <c r="C1766" s="153" t="s">
        <v>3947</v>
      </c>
      <c r="D1766" s="152">
        <v>1</v>
      </c>
      <c r="E1766" s="154">
        <v>87.87</v>
      </c>
      <c r="F1766" s="154">
        <v>0.72000000000000064</v>
      </c>
      <c r="G1766" s="154">
        <v>0.72000000000000064</v>
      </c>
    </row>
    <row r="1767" spans="1:7" ht="45" x14ac:dyDescent="0.25">
      <c r="A1767" s="141" t="s">
        <v>2463</v>
      </c>
      <c r="B1767" s="151" t="s">
        <v>2464</v>
      </c>
      <c r="C1767" s="153" t="s">
        <v>3948</v>
      </c>
      <c r="D1767" s="152">
        <v>1</v>
      </c>
      <c r="E1767" s="154">
        <v>53.18</v>
      </c>
      <c r="F1767" s="154">
        <v>0.3199999999999994</v>
      </c>
      <c r="G1767" s="154">
        <v>0.3199999999999994</v>
      </c>
    </row>
    <row r="1768" spans="1:7" ht="30" x14ac:dyDescent="0.25">
      <c r="A1768" s="141" t="s">
        <v>2463</v>
      </c>
      <c r="B1768" s="151" t="s">
        <v>2464</v>
      </c>
      <c r="C1768" s="153" t="s">
        <v>3949</v>
      </c>
      <c r="D1768" s="152">
        <v>1</v>
      </c>
      <c r="E1768" s="154">
        <v>105.42</v>
      </c>
      <c r="F1768" s="154">
        <v>0.65000000000000036</v>
      </c>
      <c r="G1768" s="154">
        <v>0.65000000000000036</v>
      </c>
    </row>
    <row r="1769" spans="1:7" ht="30" x14ac:dyDescent="0.25">
      <c r="A1769" s="141" t="s">
        <v>2463</v>
      </c>
      <c r="B1769" s="151" t="s">
        <v>2464</v>
      </c>
      <c r="C1769" s="153" t="s">
        <v>3950</v>
      </c>
      <c r="D1769" s="152">
        <v>1</v>
      </c>
      <c r="E1769" s="154">
        <v>60.51</v>
      </c>
      <c r="F1769" s="154">
        <v>3.0300000000000011</v>
      </c>
      <c r="G1769" s="154">
        <v>3.0300000000000011</v>
      </c>
    </row>
    <row r="1770" spans="1:7" ht="30" x14ac:dyDescent="0.25">
      <c r="A1770" s="141" t="s">
        <v>2463</v>
      </c>
      <c r="B1770" s="151" t="s">
        <v>2464</v>
      </c>
      <c r="C1770" s="153" t="s">
        <v>3951</v>
      </c>
      <c r="D1770" s="152">
        <v>1</v>
      </c>
      <c r="E1770" s="154">
        <v>217.83</v>
      </c>
      <c r="F1770" s="154">
        <v>10.889999999999986</v>
      </c>
      <c r="G1770" s="154">
        <v>10.889999999999986</v>
      </c>
    </row>
    <row r="1771" spans="1:7" ht="30" x14ac:dyDescent="0.25">
      <c r="A1771" s="141" t="s">
        <v>2463</v>
      </c>
      <c r="B1771" s="151" t="s">
        <v>2464</v>
      </c>
      <c r="C1771" s="153" t="s">
        <v>3901</v>
      </c>
      <c r="D1771" s="152">
        <v>2</v>
      </c>
      <c r="E1771" s="154">
        <v>63.940000000000005</v>
      </c>
      <c r="F1771" s="154">
        <v>0.38999999999999968</v>
      </c>
      <c r="G1771" s="154">
        <v>0.77999999999999936</v>
      </c>
    </row>
    <row r="1772" spans="1:7" ht="60" x14ac:dyDescent="0.25">
      <c r="A1772" s="141" t="s">
        <v>2463</v>
      </c>
      <c r="B1772" s="151" t="s">
        <v>2464</v>
      </c>
      <c r="C1772" s="153" t="s">
        <v>3534</v>
      </c>
      <c r="D1772" s="152">
        <v>179</v>
      </c>
      <c r="E1772" s="154">
        <v>15043.16</v>
      </c>
      <c r="F1772" s="154">
        <v>0.66999999999999993</v>
      </c>
      <c r="G1772" s="154">
        <v>119.92999999999999</v>
      </c>
    </row>
    <row r="1773" spans="1:7" ht="90" x14ac:dyDescent="0.25">
      <c r="A1773" s="141" t="s">
        <v>2463</v>
      </c>
      <c r="B1773" s="151" t="s">
        <v>2464</v>
      </c>
      <c r="C1773" s="153" t="s">
        <v>3575</v>
      </c>
      <c r="D1773" s="152">
        <v>20</v>
      </c>
      <c r="E1773" s="154">
        <v>1113.4000000000001</v>
      </c>
      <c r="F1773" s="154">
        <v>0.15000000000000036</v>
      </c>
      <c r="G1773" s="154">
        <v>3.0000000000000071</v>
      </c>
    </row>
    <row r="1774" spans="1:7" ht="90" x14ac:dyDescent="0.25">
      <c r="A1774" s="141" t="s">
        <v>2463</v>
      </c>
      <c r="B1774" s="151" t="s">
        <v>2464</v>
      </c>
      <c r="C1774" s="153" t="s">
        <v>3576</v>
      </c>
      <c r="D1774" s="152">
        <v>8</v>
      </c>
      <c r="E1774" s="154">
        <v>493.76</v>
      </c>
      <c r="F1774" s="154">
        <v>0.46000000000000085</v>
      </c>
      <c r="G1774" s="154">
        <v>3.6800000000000068</v>
      </c>
    </row>
    <row r="1775" spans="1:7" ht="30" x14ac:dyDescent="0.25">
      <c r="A1775" s="141" t="s">
        <v>2463</v>
      </c>
      <c r="B1775" s="151" t="s">
        <v>2464</v>
      </c>
      <c r="C1775" s="153" t="s">
        <v>3902</v>
      </c>
      <c r="D1775" s="152">
        <v>3</v>
      </c>
      <c r="E1775" s="154">
        <v>132.24</v>
      </c>
      <c r="F1775" s="154">
        <v>2.2000000000000028</v>
      </c>
      <c r="G1775" s="154">
        <v>6.6000000000000085</v>
      </c>
    </row>
    <row r="1776" spans="1:7" ht="60" x14ac:dyDescent="0.25">
      <c r="A1776" s="141" t="s">
        <v>2463</v>
      </c>
      <c r="B1776" s="151" t="s">
        <v>2464</v>
      </c>
      <c r="C1776" s="153" t="s">
        <v>3577</v>
      </c>
      <c r="D1776" s="152">
        <v>290</v>
      </c>
      <c r="E1776" s="154">
        <v>2340.2999999999997</v>
      </c>
      <c r="F1776" s="154">
        <v>2.9999999999999916E-2</v>
      </c>
      <c r="G1776" s="154">
        <v>8.6999999999999762</v>
      </c>
    </row>
    <row r="1777" spans="1:7" ht="30" x14ac:dyDescent="0.25">
      <c r="A1777" s="141" t="s">
        <v>2463</v>
      </c>
      <c r="B1777" s="151" t="s">
        <v>2464</v>
      </c>
      <c r="C1777" s="153" t="s">
        <v>3578</v>
      </c>
      <c r="D1777" s="152">
        <v>290</v>
      </c>
      <c r="E1777" s="154">
        <v>1551.5</v>
      </c>
      <c r="F1777" s="154">
        <v>0.27000000000000046</v>
      </c>
      <c r="G1777" s="154">
        <v>78.300000000000139</v>
      </c>
    </row>
    <row r="1778" spans="1:7" ht="45" x14ac:dyDescent="0.25">
      <c r="A1778" s="141" t="s">
        <v>2463</v>
      </c>
      <c r="B1778" s="151" t="s">
        <v>2464</v>
      </c>
      <c r="C1778" s="153" t="s">
        <v>3531</v>
      </c>
      <c r="D1778" s="152">
        <v>189</v>
      </c>
      <c r="E1778" s="154">
        <v>3967.1100000000006</v>
      </c>
      <c r="F1778" s="154">
        <v>0.16000000000000014</v>
      </c>
      <c r="G1778" s="154">
        <v>30.240000000000027</v>
      </c>
    </row>
    <row r="1779" spans="1:7" ht="45" x14ac:dyDescent="0.25">
      <c r="A1779" s="141" t="s">
        <v>2463</v>
      </c>
      <c r="B1779" s="151" t="s">
        <v>2464</v>
      </c>
      <c r="C1779" s="153" t="s">
        <v>3952</v>
      </c>
      <c r="D1779" s="152">
        <v>2</v>
      </c>
      <c r="E1779" s="154">
        <v>116.4</v>
      </c>
      <c r="F1779" s="154">
        <v>1.0100000000000016</v>
      </c>
      <c r="G1779" s="154">
        <v>2.0200000000000031</v>
      </c>
    </row>
    <row r="1780" spans="1:7" ht="45" x14ac:dyDescent="0.25">
      <c r="A1780" s="141" t="s">
        <v>2463</v>
      </c>
      <c r="B1780" s="151" t="s">
        <v>2464</v>
      </c>
      <c r="C1780" s="153" t="s">
        <v>3929</v>
      </c>
      <c r="D1780" s="152">
        <v>7</v>
      </c>
      <c r="E1780" s="154">
        <v>32.200000000000003</v>
      </c>
      <c r="F1780" s="154">
        <v>0.23000000000000043</v>
      </c>
      <c r="G1780" s="154">
        <v>1.610000000000003</v>
      </c>
    </row>
    <row r="1781" spans="1:7" x14ac:dyDescent="0.25">
      <c r="A1781" s="141" t="s">
        <v>2463</v>
      </c>
      <c r="B1781" s="151" t="s">
        <v>2464</v>
      </c>
      <c r="C1781" s="153" t="s">
        <v>3930</v>
      </c>
      <c r="D1781" s="152">
        <v>5</v>
      </c>
      <c r="E1781" s="154">
        <v>444.50000000000006</v>
      </c>
      <c r="F1781" s="154">
        <v>1.0500000000000007</v>
      </c>
      <c r="G1781" s="154">
        <v>5.2500000000000036</v>
      </c>
    </row>
    <row r="1782" spans="1:7" ht="45" x14ac:dyDescent="0.25">
      <c r="A1782" s="141" t="s">
        <v>2463</v>
      </c>
      <c r="B1782" s="151" t="s">
        <v>2464</v>
      </c>
      <c r="C1782" s="153" t="s">
        <v>3579</v>
      </c>
      <c r="D1782" s="152">
        <v>16</v>
      </c>
      <c r="E1782" s="154">
        <v>576.96</v>
      </c>
      <c r="F1782" s="154">
        <v>0.87999999999999901</v>
      </c>
      <c r="G1782" s="154">
        <v>14.079999999999984</v>
      </c>
    </row>
    <row r="1783" spans="1:7" ht="30" x14ac:dyDescent="0.25">
      <c r="A1783" s="141" t="s">
        <v>2463</v>
      </c>
      <c r="B1783" s="151" t="s">
        <v>2464</v>
      </c>
      <c r="C1783" s="153" t="s">
        <v>3903</v>
      </c>
      <c r="D1783" s="152">
        <v>70</v>
      </c>
      <c r="E1783" s="154">
        <v>6254.5</v>
      </c>
      <c r="F1783" s="154">
        <v>2.4799999999999969</v>
      </c>
      <c r="G1783" s="154">
        <v>173.5999999999998</v>
      </c>
    </row>
    <row r="1784" spans="1:7" ht="45" x14ac:dyDescent="0.25">
      <c r="A1784" s="141" t="s">
        <v>2463</v>
      </c>
      <c r="B1784" s="151" t="s">
        <v>2464</v>
      </c>
      <c r="C1784" s="153" t="s">
        <v>3931</v>
      </c>
      <c r="D1784" s="152">
        <v>87</v>
      </c>
      <c r="E1784" s="154">
        <v>3961.9800000000005</v>
      </c>
      <c r="F1784" s="154">
        <v>0.62000000000000099</v>
      </c>
      <c r="G1784" s="154">
        <v>53.940000000000083</v>
      </c>
    </row>
    <row r="1785" spans="1:7" ht="45" x14ac:dyDescent="0.25">
      <c r="A1785" s="141" t="s">
        <v>2463</v>
      </c>
      <c r="B1785" s="151" t="s">
        <v>2464</v>
      </c>
      <c r="C1785" s="153" t="s">
        <v>3904</v>
      </c>
      <c r="D1785" s="152">
        <v>183</v>
      </c>
      <c r="E1785" s="154">
        <v>17888.25</v>
      </c>
      <c r="F1785" s="154">
        <v>2.9200000000000017</v>
      </c>
      <c r="G1785" s="154">
        <v>534.36000000000035</v>
      </c>
    </row>
    <row r="1786" spans="1:7" ht="30" x14ac:dyDescent="0.25">
      <c r="A1786" s="141" t="s">
        <v>2463</v>
      </c>
      <c r="B1786" s="151" t="s">
        <v>2464</v>
      </c>
      <c r="C1786" s="153" t="s">
        <v>3922</v>
      </c>
      <c r="D1786" s="152">
        <v>69</v>
      </c>
      <c r="E1786" s="154">
        <v>1103.31</v>
      </c>
      <c r="F1786" s="154">
        <v>0.79999999999999893</v>
      </c>
      <c r="G1786" s="154">
        <v>55.199999999999925</v>
      </c>
    </row>
    <row r="1787" spans="1:7" ht="60" x14ac:dyDescent="0.25">
      <c r="A1787" s="141" t="s">
        <v>2463</v>
      </c>
      <c r="B1787" s="151" t="s">
        <v>2464</v>
      </c>
      <c r="C1787" s="153" t="s">
        <v>3932</v>
      </c>
      <c r="D1787" s="152">
        <v>60</v>
      </c>
      <c r="E1787" s="154">
        <v>589.20000000000005</v>
      </c>
      <c r="F1787" s="154">
        <v>0.49000000000000021</v>
      </c>
      <c r="G1787" s="154">
        <v>29.400000000000013</v>
      </c>
    </row>
    <row r="1788" spans="1:7" ht="30" x14ac:dyDescent="0.25">
      <c r="A1788" s="141" t="s">
        <v>2463</v>
      </c>
      <c r="B1788" s="151" t="s">
        <v>2464</v>
      </c>
      <c r="C1788" s="153" t="s">
        <v>3933</v>
      </c>
      <c r="D1788" s="152">
        <v>5</v>
      </c>
      <c r="E1788" s="154">
        <v>79.800000000000011</v>
      </c>
      <c r="F1788" s="154">
        <v>0.80000000000000071</v>
      </c>
      <c r="G1788" s="154">
        <v>4.0000000000000036</v>
      </c>
    </row>
    <row r="1789" spans="1:7" ht="45" x14ac:dyDescent="0.25">
      <c r="A1789" s="141" t="s">
        <v>2463</v>
      </c>
      <c r="B1789" s="151" t="s">
        <v>2464</v>
      </c>
      <c r="C1789" s="153" t="s">
        <v>3953</v>
      </c>
      <c r="D1789" s="152">
        <v>1</v>
      </c>
      <c r="E1789" s="154">
        <v>10.66</v>
      </c>
      <c r="F1789" s="154">
        <v>0.52999999999999936</v>
      </c>
      <c r="G1789" s="154">
        <v>0.52999999999999936</v>
      </c>
    </row>
    <row r="1790" spans="1:7" ht="30" x14ac:dyDescent="0.25">
      <c r="A1790" s="141" t="s">
        <v>2463</v>
      </c>
      <c r="B1790" s="151" t="s">
        <v>2464</v>
      </c>
      <c r="C1790" s="153" t="s">
        <v>3923</v>
      </c>
      <c r="D1790" s="152">
        <v>13</v>
      </c>
      <c r="E1790" s="154">
        <v>94.38000000000001</v>
      </c>
      <c r="F1790" s="154">
        <v>0.36000000000000032</v>
      </c>
      <c r="G1790" s="154">
        <v>4.6800000000000042</v>
      </c>
    </row>
    <row r="1791" spans="1:7" ht="45" x14ac:dyDescent="0.25">
      <c r="A1791" s="141" t="s">
        <v>2463</v>
      </c>
      <c r="B1791" s="151" t="s">
        <v>2464</v>
      </c>
      <c r="C1791" s="153" t="s">
        <v>3954</v>
      </c>
      <c r="D1791" s="152">
        <v>29</v>
      </c>
      <c r="E1791" s="154">
        <v>105.56</v>
      </c>
      <c r="F1791" s="154">
        <v>0.17999999999999972</v>
      </c>
      <c r="G1791" s="154">
        <v>5.2199999999999918</v>
      </c>
    </row>
    <row r="1792" spans="1:7" x14ac:dyDescent="0.25">
      <c r="A1792" s="141" t="s">
        <v>2463</v>
      </c>
      <c r="B1792" s="151" t="s">
        <v>2464</v>
      </c>
      <c r="C1792" s="153" t="s">
        <v>3906</v>
      </c>
      <c r="D1792" s="152">
        <v>3</v>
      </c>
      <c r="E1792" s="154">
        <v>16.950000000000003</v>
      </c>
      <c r="F1792" s="154">
        <v>0.27999999999999936</v>
      </c>
      <c r="G1792" s="154">
        <v>0.83999999999999808</v>
      </c>
    </row>
    <row r="1793" spans="1:7" x14ac:dyDescent="0.25">
      <c r="A1793" s="141" t="s">
        <v>2463</v>
      </c>
      <c r="B1793" s="151" t="s">
        <v>2464</v>
      </c>
      <c r="C1793" s="153" t="s">
        <v>3663</v>
      </c>
      <c r="D1793" s="152">
        <v>2</v>
      </c>
      <c r="E1793" s="154">
        <v>44.74</v>
      </c>
      <c r="F1793" s="154">
        <v>0.72999999999999865</v>
      </c>
      <c r="G1793" s="154">
        <v>1.4599999999999973</v>
      </c>
    </row>
    <row r="1794" spans="1:7" ht="30" x14ac:dyDescent="0.25">
      <c r="A1794" s="141" t="s">
        <v>2463</v>
      </c>
      <c r="B1794" s="151" t="s">
        <v>2464</v>
      </c>
      <c r="C1794" s="153" t="s">
        <v>3521</v>
      </c>
      <c r="D1794" s="152">
        <v>9</v>
      </c>
      <c r="E1794" s="154">
        <v>84.06</v>
      </c>
      <c r="F1794" s="154">
        <v>6.999999999999984E-2</v>
      </c>
      <c r="G1794" s="154">
        <v>0.62999999999999856</v>
      </c>
    </row>
    <row r="1795" spans="1:7" x14ac:dyDescent="0.25">
      <c r="A1795" s="141" t="s">
        <v>2463</v>
      </c>
      <c r="B1795" s="151" t="s">
        <v>2464</v>
      </c>
      <c r="C1795" s="153" t="s">
        <v>3523</v>
      </c>
      <c r="D1795" s="152">
        <v>10</v>
      </c>
      <c r="E1795" s="154">
        <v>82.300000000000011</v>
      </c>
      <c r="F1795" s="154">
        <v>8.0000000000000071E-2</v>
      </c>
      <c r="G1795" s="154">
        <v>0.80000000000000071</v>
      </c>
    </row>
    <row r="1796" spans="1:7" x14ac:dyDescent="0.25">
      <c r="A1796" s="141" t="s">
        <v>2463</v>
      </c>
      <c r="B1796" s="151" t="s">
        <v>2464</v>
      </c>
      <c r="C1796" s="153" t="s">
        <v>3524</v>
      </c>
      <c r="D1796" s="152">
        <v>3</v>
      </c>
      <c r="E1796" s="154">
        <v>17.22</v>
      </c>
      <c r="F1796" s="154">
        <v>4.0000000000000036E-2</v>
      </c>
      <c r="G1796" s="154">
        <v>0.12000000000000011</v>
      </c>
    </row>
    <row r="1797" spans="1:7" x14ac:dyDescent="0.25">
      <c r="A1797" s="141" t="s">
        <v>2463</v>
      </c>
      <c r="B1797" s="151" t="s">
        <v>2464</v>
      </c>
      <c r="C1797" s="153" t="s">
        <v>3721</v>
      </c>
      <c r="D1797" s="152">
        <v>1</v>
      </c>
      <c r="E1797" s="154">
        <v>60.54</v>
      </c>
      <c r="F1797" s="154">
        <v>1.6700000000000017</v>
      </c>
      <c r="G1797" s="154">
        <v>1.6700000000000017</v>
      </c>
    </row>
    <row r="1798" spans="1:7" x14ac:dyDescent="0.25">
      <c r="A1798" s="141" t="s">
        <v>2463</v>
      </c>
      <c r="B1798" s="151" t="s">
        <v>2464</v>
      </c>
      <c r="C1798" s="153" t="s">
        <v>3651</v>
      </c>
      <c r="D1798" s="152">
        <v>2</v>
      </c>
      <c r="E1798" s="154">
        <v>56.86</v>
      </c>
      <c r="F1798" s="154">
        <v>0.20999999999999996</v>
      </c>
      <c r="G1798" s="154">
        <v>0.41999999999999993</v>
      </c>
    </row>
    <row r="1799" spans="1:7" ht="30" x14ac:dyDescent="0.25">
      <c r="A1799" s="141" t="s">
        <v>2463</v>
      </c>
      <c r="B1799" s="151" t="s">
        <v>2464</v>
      </c>
      <c r="C1799" s="153" t="s">
        <v>3955</v>
      </c>
      <c r="D1799" s="152">
        <v>36</v>
      </c>
      <c r="E1799" s="154">
        <v>866.5200000000001</v>
      </c>
      <c r="F1799" s="154">
        <v>0.29999999999999982</v>
      </c>
      <c r="G1799" s="154">
        <v>10.799999999999994</v>
      </c>
    </row>
    <row r="1800" spans="1:7" x14ac:dyDescent="0.25">
      <c r="A1800" s="141" t="s">
        <v>2463</v>
      </c>
      <c r="B1800" s="151" t="s">
        <v>2464</v>
      </c>
      <c r="C1800" s="153" t="s">
        <v>3956</v>
      </c>
      <c r="D1800" s="152">
        <v>4</v>
      </c>
      <c r="E1800" s="154">
        <v>224.36</v>
      </c>
      <c r="F1800" s="154">
        <v>0.37000000000000011</v>
      </c>
      <c r="G1800" s="154">
        <v>1.4800000000000004</v>
      </c>
    </row>
    <row r="1801" spans="1:7" x14ac:dyDescent="0.25">
      <c r="A1801" s="141" t="s">
        <v>2463</v>
      </c>
      <c r="B1801" s="151" t="s">
        <v>2464</v>
      </c>
      <c r="C1801" s="153" t="s">
        <v>3957</v>
      </c>
      <c r="D1801" s="152">
        <v>1</v>
      </c>
      <c r="E1801" s="154">
        <v>10.98</v>
      </c>
      <c r="F1801" s="154">
        <v>0.29000000000000004</v>
      </c>
      <c r="G1801" s="154">
        <v>0.29000000000000004</v>
      </c>
    </row>
    <row r="1802" spans="1:7" x14ac:dyDescent="0.25">
      <c r="A1802" s="141" t="s">
        <v>2463</v>
      </c>
      <c r="B1802" s="151" t="s">
        <v>2464</v>
      </c>
      <c r="C1802" s="153" t="s">
        <v>3958</v>
      </c>
      <c r="D1802" s="152">
        <v>8</v>
      </c>
      <c r="E1802" s="154">
        <v>2009.7599999999998</v>
      </c>
      <c r="F1802" s="154">
        <v>2.8900000000000006</v>
      </c>
      <c r="G1802" s="154">
        <v>23.120000000000005</v>
      </c>
    </row>
    <row r="1803" spans="1:7" x14ac:dyDescent="0.25">
      <c r="A1803" s="141" t="s">
        <v>2463</v>
      </c>
      <c r="B1803" s="151" t="s">
        <v>2464</v>
      </c>
      <c r="C1803" s="153" t="s">
        <v>3959</v>
      </c>
      <c r="D1803" s="152">
        <v>163</v>
      </c>
      <c r="E1803" s="154">
        <v>18890.07</v>
      </c>
      <c r="F1803" s="154">
        <v>3.1900000000000048</v>
      </c>
      <c r="G1803" s="154">
        <v>519.97000000000082</v>
      </c>
    </row>
    <row r="1804" spans="1:7" ht="45" x14ac:dyDescent="0.25">
      <c r="A1804" s="141" t="s">
        <v>2463</v>
      </c>
      <c r="B1804" s="151" t="s">
        <v>2464</v>
      </c>
      <c r="C1804" s="153" t="s">
        <v>3960</v>
      </c>
      <c r="D1804" s="152">
        <v>4</v>
      </c>
      <c r="E1804" s="154">
        <v>806.76</v>
      </c>
      <c r="F1804" s="154">
        <v>10.080000000000013</v>
      </c>
      <c r="G1804" s="154">
        <v>40.32000000000005</v>
      </c>
    </row>
    <row r="1805" spans="1:7" ht="45" x14ac:dyDescent="0.25">
      <c r="A1805" s="141" t="s">
        <v>2463</v>
      </c>
      <c r="B1805" s="151" t="s">
        <v>2464</v>
      </c>
      <c r="C1805" s="153" t="s">
        <v>3961</v>
      </c>
      <c r="D1805" s="152">
        <v>2</v>
      </c>
      <c r="E1805" s="154">
        <v>556.32000000000005</v>
      </c>
      <c r="F1805" s="154">
        <v>5.980000000000004</v>
      </c>
      <c r="G1805" s="154">
        <v>11.960000000000008</v>
      </c>
    </row>
    <row r="1806" spans="1:7" x14ac:dyDescent="0.25">
      <c r="A1806" s="141" t="s">
        <v>2463</v>
      </c>
      <c r="B1806" s="151" t="s">
        <v>2464</v>
      </c>
      <c r="C1806" s="153" t="s">
        <v>3962</v>
      </c>
      <c r="D1806" s="152">
        <v>4</v>
      </c>
      <c r="E1806" s="154">
        <v>944</v>
      </c>
      <c r="F1806" s="154">
        <v>5.460000000000008</v>
      </c>
      <c r="G1806" s="154">
        <v>21.840000000000032</v>
      </c>
    </row>
    <row r="1807" spans="1:7" ht="60" x14ac:dyDescent="0.25">
      <c r="A1807" s="141" t="s">
        <v>2463</v>
      </c>
      <c r="B1807" s="151" t="s">
        <v>2464</v>
      </c>
      <c r="C1807" s="153" t="s">
        <v>3963</v>
      </c>
      <c r="D1807" s="152">
        <v>36</v>
      </c>
      <c r="E1807" s="154">
        <v>28099.440000000002</v>
      </c>
      <c r="F1807" s="154">
        <v>31.340000000000032</v>
      </c>
      <c r="G1807" s="154">
        <v>1128.2400000000011</v>
      </c>
    </row>
    <row r="1808" spans="1:7" ht="30" x14ac:dyDescent="0.25">
      <c r="A1808" s="141" t="s">
        <v>2463</v>
      </c>
      <c r="B1808" s="151" t="s">
        <v>2464</v>
      </c>
      <c r="C1808" s="153" t="s">
        <v>3964</v>
      </c>
      <c r="D1808" s="152">
        <v>20</v>
      </c>
      <c r="E1808" s="154">
        <v>18666.8</v>
      </c>
      <c r="F1808" s="154">
        <v>35.220000000000027</v>
      </c>
      <c r="G1808" s="154">
        <v>704.40000000000055</v>
      </c>
    </row>
    <row r="1809" spans="1:7" ht="30" x14ac:dyDescent="0.25">
      <c r="A1809" s="141" t="s">
        <v>2463</v>
      </c>
      <c r="B1809" s="151" t="s">
        <v>2464</v>
      </c>
      <c r="C1809" s="153" t="s">
        <v>3965</v>
      </c>
      <c r="D1809" s="152">
        <v>5</v>
      </c>
      <c r="E1809" s="154">
        <v>2418.4499999999998</v>
      </c>
      <c r="F1809" s="154">
        <v>20.349999999999966</v>
      </c>
      <c r="G1809" s="154">
        <v>101.74999999999983</v>
      </c>
    </row>
    <row r="1810" spans="1:7" ht="60" x14ac:dyDescent="0.25">
      <c r="A1810" s="141" t="s">
        <v>2463</v>
      </c>
      <c r="B1810" s="151" t="s">
        <v>2464</v>
      </c>
      <c r="C1810" s="153" t="s">
        <v>3966</v>
      </c>
      <c r="D1810" s="152">
        <v>36</v>
      </c>
      <c r="E1810" s="154">
        <v>12101.400000000001</v>
      </c>
      <c r="F1810" s="154">
        <v>16.810000000000002</v>
      </c>
      <c r="G1810" s="154">
        <v>605.16000000000008</v>
      </c>
    </row>
    <row r="1811" spans="1:7" ht="45" x14ac:dyDescent="0.25">
      <c r="A1811" s="141" t="s">
        <v>2463</v>
      </c>
      <c r="B1811" s="151" t="s">
        <v>2464</v>
      </c>
      <c r="C1811" s="153" t="s">
        <v>3967</v>
      </c>
      <c r="D1811" s="152">
        <v>20</v>
      </c>
      <c r="E1811" s="154">
        <v>2555</v>
      </c>
      <c r="F1811" s="154">
        <v>6.3899999999999864</v>
      </c>
      <c r="G1811" s="154">
        <v>127.79999999999973</v>
      </c>
    </row>
    <row r="1812" spans="1:7" ht="30" x14ac:dyDescent="0.25">
      <c r="A1812" s="141" t="s">
        <v>2463</v>
      </c>
      <c r="B1812" s="151" t="s">
        <v>2464</v>
      </c>
      <c r="C1812" s="153" t="s">
        <v>3968</v>
      </c>
      <c r="D1812" s="152">
        <v>18</v>
      </c>
      <c r="E1812" s="154">
        <v>1331.2800000000002</v>
      </c>
      <c r="F1812" s="154">
        <v>3.7000000000000028</v>
      </c>
      <c r="G1812" s="154">
        <v>66.600000000000051</v>
      </c>
    </row>
    <row r="1813" spans="1:7" ht="30" x14ac:dyDescent="0.25">
      <c r="A1813" s="141" t="s">
        <v>2463</v>
      </c>
      <c r="B1813" s="151" t="s">
        <v>2464</v>
      </c>
      <c r="C1813" s="153" t="s">
        <v>3585</v>
      </c>
      <c r="D1813" s="152">
        <v>2</v>
      </c>
      <c r="E1813" s="154">
        <v>20.82</v>
      </c>
      <c r="F1813" s="154">
        <v>2.0000000000000018E-2</v>
      </c>
      <c r="G1813" s="154">
        <v>4.0000000000000036E-2</v>
      </c>
    </row>
    <row r="1814" spans="1:7" ht="45" x14ac:dyDescent="0.25">
      <c r="A1814" s="141" t="s">
        <v>2463</v>
      </c>
      <c r="B1814" s="151" t="s">
        <v>2464</v>
      </c>
      <c r="C1814" s="153" t="s">
        <v>3531</v>
      </c>
      <c r="D1814" s="152">
        <v>274</v>
      </c>
      <c r="E1814" s="154">
        <v>5751.26</v>
      </c>
      <c r="F1814" s="154">
        <v>0.16000000000000014</v>
      </c>
      <c r="G1814" s="154">
        <v>43.840000000000039</v>
      </c>
    </row>
    <row r="1815" spans="1:7" ht="45" x14ac:dyDescent="0.25">
      <c r="A1815" s="141" t="s">
        <v>2463</v>
      </c>
      <c r="B1815" s="151" t="s">
        <v>2464</v>
      </c>
      <c r="C1815" s="153" t="s">
        <v>3506</v>
      </c>
      <c r="D1815" s="152">
        <v>1</v>
      </c>
      <c r="E1815" s="154">
        <v>9.01</v>
      </c>
      <c r="F1815" s="154">
        <v>2.9999999999999916E-2</v>
      </c>
      <c r="G1815" s="154">
        <v>2.9999999999999916E-2</v>
      </c>
    </row>
    <row r="1816" spans="1:7" ht="30" x14ac:dyDescent="0.25">
      <c r="A1816" s="141" t="s">
        <v>2463</v>
      </c>
      <c r="B1816" s="151" t="s">
        <v>2464</v>
      </c>
      <c r="C1816" s="153" t="s">
        <v>3903</v>
      </c>
      <c r="D1816" s="152">
        <v>14</v>
      </c>
      <c r="E1816" s="154">
        <v>1250.9000000000001</v>
      </c>
      <c r="F1816" s="154">
        <v>2.4799999999999969</v>
      </c>
      <c r="G1816" s="154">
        <v>34.719999999999956</v>
      </c>
    </row>
    <row r="1817" spans="1:7" ht="45" x14ac:dyDescent="0.25">
      <c r="A1817" s="141" t="s">
        <v>2463</v>
      </c>
      <c r="B1817" s="151" t="s">
        <v>2464</v>
      </c>
      <c r="C1817" s="153" t="s">
        <v>3931</v>
      </c>
      <c r="D1817" s="152">
        <v>3</v>
      </c>
      <c r="E1817" s="154">
        <v>136.62</v>
      </c>
      <c r="F1817" s="154">
        <v>0.62000000000000099</v>
      </c>
      <c r="G1817" s="154">
        <v>1.860000000000003</v>
      </c>
    </row>
    <row r="1818" spans="1:7" ht="30" x14ac:dyDescent="0.25">
      <c r="A1818" s="141" t="s">
        <v>2463</v>
      </c>
      <c r="B1818" s="151" t="s">
        <v>2464</v>
      </c>
      <c r="C1818" s="153" t="s">
        <v>3922</v>
      </c>
      <c r="D1818" s="152">
        <v>13</v>
      </c>
      <c r="E1818" s="154">
        <v>207.87</v>
      </c>
      <c r="F1818" s="154">
        <v>0.79999999999999893</v>
      </c>
      <c r="G1818" s="154">
        <v>10.399999999999986</v>
      </c>
    </row>
    <row r="1819" spans="1:7" ht="60" x14ac:dyDescent="0.25">
      <c r="A1819" s="141" t="s">
        <v>2463</v>
      </c>
      <c r="B1819" s="151" t="s">
        <v>2464</v>
      </c>
      <c r="C1819" s="153" t="s">
        <v>3932</v>
      </c>
      <c r="D1819" s="152">
        <v>4</v>
      </c>
      <c r="E1819" s="154">
        <v>39.28</v>
      </c>
      <c r="F1819" s="154">
        <v>0.49000000000000021</v>
      </c>
      <c r="G1819" s="154">
        <v>1.9600000000000009</v>
      </c>
    </row>
    <row r="1820" spans="1:7" ht="30" x14ac:dyDescent="0.25">
      <c r="A1820" s="141" t="s">
        <v>2463</v>
      </c>
      <c r="B1820" s="151" t="s">
        <v>2464</v>
      </c>
      <c r="C1820" s="153" t="s">
        <v>3933</v>
      </c>
      <c r="D1820" s="152">
        <v>6</v>
      </c>
      <c r="E1820" s="154">
        <v>95.76</v>
      </c>
      <c r="F1820" s="154">
        <v>0.80000000000000071</v>
      </c>
      <c r="G1820" s="154">
        <v>4.8000000000000043</v>
      </c>
    </row>
    <row r="1821" spans="1:7" x14ac:dyDescent="0.25">
      <c r="A1821" s="141" t="s">
        <v>2463</v>
      </c>
      <c r="B1821" s="151" t="s">
        <v>2464</v>
      </c>
      <c r="C1821" s="153" t="s">
        <v>3480</v>
      </c>
      <c r="D1821" s="152">
        <v>1</v>
      </c>
      <c r="E1821" s="154">
        <v>18.45</v>
      </c>
      <c r="F1821" s="154">
        <v>0.12000000000000011</v>
      </c>
      <c r="G1821" s="154">
        <v>0.12000000000000011</v>
      </c>
    </row>
    <row r="1822" spans="1:7" ht="30" x14ac:dyDescent="0.25">
      <c r="A1822" s="141" t="s">
        <v>2463</v>
      </c>
      <c r="B1822" s="151" t="s">
        <v>2464</v>
      </c>
      <c r="C1822" s="153" t="s">
        <v>3558</v>
      </c>
      <c r="D1822" s="152">
        <v>3</v>
      </c>
      <c r="E1822" s="154">
        <v>28.5</v>
      </c>
      <c r="F1822" s="154">
        <v>8.0000000000000071E-2</v>
      </c>
      <c r="G1822" s="154">
        <v>0.24000000000000021</v>
      </c>
    </row>
    <row r="1823" spans="1:7" ht="30" x14ac:dyDescent="0.25">
      <c r="A1823" s="141" t="s">
        <v>2463</v>
      </c>
      <c r="B1823" s="151" t="s">
        <v>2464</v>
      </c>
      <c r="C1823" s="153" t="s">
        <v>3969</v>
      </c>
      <c r="D1823" s="152">
        <v>6</v>
      </c>
      <c r="E1823" s="154">
        <v>683.57999999999993</v>
      </c>
      <c r="F1823" s="154">
        <v>2.7600000000000051</v>
      </c>
      <c r="G1823" s="154">
        <v>16.560000000000031</v>
      </c>
    </row>
    <row r="1824" spans="1:7" ht="90" x14ac:dyDescent="0.25">
      <c r="A1824" s="141" t="s">
        <v>2463</v>
      </c>
      <c r="B1824" s="151" t="s">
        <v>2464</v>
      </c>
      <c r="C1824" s="153" t="s">
        <v>3970</v>
      </c>
      <c r="D1824" s="152">
        <v>4</v>
      </c>
      <c r="E1824" s="154">
        <v>455.72</v>
      </c>
      <c r="F1824" s="154">
        <v>2.7600000000000051</v>
      </c>
      <c r="G1824" s="154">
        <v>11.04000000000002</v>
      </c>
    </row>
    <row r="1825" spans="1:7" ht="30" x14ac:dyDescent="0.25">
      <c r="A1825" s="141" t="s">
        <v>2463</v>
      </c>
      <c r="B1825" s="151" t="s">
        <v>2464</v>
      </c>
      <c r="C1825" s="153" t="s">
        <v>3971</v>
      </c>
      <c r="D1825" s="152">
        <v>3</v>
      </c>
      <c r="E1825" s="154">
        <v>256.2</v>
      </c>
      <c r="F1825" s="154">
        <v>2.3900000000000006</v>
      </c>
      <c r="G1825" s="154">
        <v>7.1700000000000017</v>
      </c>
    </row>
    <row r="1826" spans="1:7" ht="30" x14ac:dyDescent="0.25">
      <c r="A1826" s="141" t="s">
        <v>2463</v>
      </c>
      <c r="B1826" s="151" t="s">
        <v>2464</v>
      </c>
      <c r="C1826" s="153" t="s">
        <v>3972</v>
      </c>
      <c r="D1826" s="152">
        <v>8</v>
      </c>
      <c r="E1826" s="154">
        <v>683.2</v>
      </c>
      <c r="F1826" s="154">
        <v>2.3900000000000006</v>
      </c>
      <c r="G1826" s="154">
        <v>19.120000000000005</v>
      </c>
    </row>
    <row r="1827" spans="1:7" ht="45" x14ac:dyDescent="0.25">
      <c r="A1827" s="141" t="s">
        <v>2463</v>
      </c>
      <c r="B1827" s="151" t="s">
        <v>2464</v>
      </c>
      <c r="C1827" s="153" t="s">
        <v>3973</v>
      </c>
      <c r="D1827" s="152">
        <v>2</v>
      </c>
      <c r="E1827" s="154">
        <v>225.78</v>
      </c>
      <c r="F1827" s="154">
        <v>3.5799999999999983</v>
      </c>
      <c r="G1827" s="154">
        <v>7.1599999999999966</v>
      </c>
    </row>
    <row r="1828" spans="1:7" ht="45" x14ac:dyDescent="0.25">
      <c r="A1828" s="141" t="s">
        <v>2463</v>
      </c>
      <c r="B1828" s="151" t="s">
        <v>2464</v>
      </c>
      <c r="C1828" s="153" t="s">
        <v>3531</v>
      </c>
      <c r="D1828" s="152">
        <v>14</v>
      </c>
      <c r="E1828" s="154">
        <v>293.86</v>
      </c>
      <c r="F1828" s="154">
        <v>0.16000000000000014</v>
      </c>
      <c r="G1828" s="154">
        <v>2.240000000000002</v>
      </c>
    </row>
    <row r="1829" spans="1:7" ht="60" x14ac:dyDescent="0.25">
      <c r="A1829" s="141" t="s">
        <v>2463</v>
      </c>
      <c r="B1829" s="151" t="s">
        <v>2464</v>
      </c>
      <c r="C1829" s="153" t="s">
        <v>3479</v>
      </c>
      <c r="D1829" s="152">
        <v>20</v>
      </c>
      <c r="E1829" s="154">
        <v>161.00000000000003</v>
      </c>
      <c r="F1829" s="154">
        <v>3.0000000000000027E-2</v>
      </c>
      <c r="G1829" s="154">
        <v>0.60000000000000053</v>
      </c>
    </row>
    <row r="1830" spans="1:7" ht="45" x14ac:dyDescent="0.25">
      <c r="A1830" s="141" t="s">
        <v>2463</v>
      </c>
      <c r="B1830" s="151" t="s">
        <v>2464</v>
      </c>
      <c r="C1830" s="153" t="s">
        <v>3506</v>
      </c>
      <c r="D1830" s="152">
        <v>6</v>
      </c>
      <c r="E1830" s="154">
        <v>54.06</v>
      </c>
      <c r="F1830" s="154">
        <v>2.9999999999999916E-2</v>
      </c>
      <c r="G1830" s="154">
        <v>0.17999999999999949</v>
      </c>
    </row>
    <row r="1831" spans="1:7" ht="30" x14ac:dyDescent="0.25">
      <c r="A1831" s="141" t="s">
        <v>2463</v>
      </c>
      <c r="B1831" s="151" t="s">
        <v>2464</v>
      </c>
      <c r="C1831" s="153" t="s">
        <v>3903</v>
      </c>
      <c r="D1831" s="152">
        <v>103</v>
      </c>
      <c r="E1831" s="154">
        <v>9203.0499999999993</v>
      </c>
      <c r="F1831" s="154">
        <v>2.4799999999999969</v>
      </c>
      <c r="G1831" s="154">
        <v>255.43999999999969</v>
      </c>
    </row>
    <row r="1832" spans="1:7" ht="45" x14ac:dyDescent="0.25">
      <c r="A1832" s="141" t="s">
        <v>2463</v>
      </c>
      <c r="B1832" s="151" t="s">
        <v>2464</v>
      </c>
      <c r="C1832" s="153" t="s">
        <v>3931</v>
      </c>
      <c r="D1832" s="152">
        <v>28</v>
      </c>
      <c r="E1832" s="154">
        <v>1275.1199999999999</v>
      </c>
      <c r="F1832" s="154">
        <v>0.62000000000000099</v>
      </c>
      <c r="G1832" s="154">
        <v>17.360000000000028</v>
      </c>
    </row>
    <row r="1833" spans="1:7" ht="45" x14ac:dyDescent="0.25">
      <c r="A1833" s="141" t="s">
        <v>2463</v>
      </c>
      <c r="B1833" s="151" t="s">
        <v>2464</v>
      </c>
      <c r="C1833" s="153" t="s">
        <v>3904</v>
      </c>
      <c r="D1833" s="152">
        <v>1</v>
      </c>
      <c r="E1833" s="154">
        <v>97.75</v>
      </c>
      <c r="F1833" s="154">
        <v>2.9200000000000017</v>
      </c>
      <c r="G1833" s="154">
        <v>2.9200000000000017</v>
      </c>
    </row>
    <row r="1834" spans="1:7" ht="30" x14ac:dyDescent="0.25">
      <c r="A1834" s="141" t="s">
        <v>2463</v>
      </c>
      <c r="B1834" s="151" t="s">
        <v>2464</v>
      </c>
      <c r="C1834" s="153" t="s">
        <v>3922</v>
      </c>
      <c r="D1834" s="152">
        <v>103</v>
      </c>
      <c r="E1834" s="154">
        <v>1646.97</v>
      </c>
      <c r="F1834" s="154">
        <v>0.79999999999999893</v>
      </c>
      <c r="G1834" s="154">
        <v>82.399999999999892</v>
      </c>
    </row>
    <row r="1835" spans="1:7" ht="60" x14ac:dyDescent="0.25">
      <c r="A1835" s="141" t="s">
        <v>2463</v>
      </c>
      <c r="B1835" s="151" t="s">
        <v>2464</v>
      </c>
      <c r="C1835" s="153" t="s">
        <v>3932</v>
      </c>
      <c r="D1835" s="152">
        <v>14</v>
      </c>
      <c r="E1835" s="154">
        <v>137.48000000000002</v>
      </c>
      <c r="F1835" s="154">
        <v>0.49000000000000021</v>
      </c>
      <c r="G1835" s="154">
        <v>6.860000000000003</v>
      </c>
    </row>
    <row r="1836" spans="1:7" ht="30" x14ac:dyDescent="0.25">
      <c r="A1836" s="141" t="s">
        <v>2463</v>
      </c>
      <c r="B1836" s="151" t="s">
        <v>2464</v>
      </c>
      <c r="C1836" s="153" t="s">
        <v>3933</v>
      </c>
      <c r="D1836" s="152">
        <v>97</v>
      </c>
      <c r="E1836" s="154">
        <v>1548.12</v>
      </c>
      <c r="F1836" s="154">
        <v>0.80000000000000071</v>
      </c>
      <c r="G1836" s="154">
        <v>77.600000000000065</v>
      </c>
    </row>
    <row r="1837" spans="1:7" ht="45" x14ac:dyDescent="0.25">
      <c r="A1837" s="141" t="s">
        <v>2463</v>
      </c>
      <c r="B1837" s="151" t="s">
        <v>2464</v>
      </c>
      <c r="C1837" s="153" t="s">
        <v>3953</v>
      </c>
      <c r="D1837" s="152">
        <v>6</v>
      </c>
      <c r="E1837" s="154">
        <v>63.96</v>
      </c>
      <c r="F1837" s="154">
        <v>0.52999999999999936</v>
      </c>
      <c r="G1837" s="154">
        <v>3.1799999999999962</v>
      </c>
    </row>
    <row r="1838" spans="1:7" x14ac:dyDescent="0.25">
      <c r="A1838" s="141" t="s">
        <v>2463</v>
      </c>
      <c r="B1838" s="151" t="s">
        <v>2464</v>
      </c>
      <c r="C1838" s="153" t="s">
        <v>3906</v>
      </c>
      <c r="D1838" s="152">
        <v>2</v>
      </c>
      <c r="E1838" s="154">
        <v>11.3</v>
      </c>
      <c r="F1838" s="154">
        <v>0.27999999999999936</v>
      </c>
      <c r="G1838" s="154">
        <v>0.55999999999999872</v>
      </c>
    </row>
    <row r="1839" spans="1:7" ht="30" x14ac:dyDescent="0.25">
      <c r="A1839" s="141" t="s">
        <v>2463</v>
      </c>
      <c r="B1839" s="151" t="s">
        <v>2464</v>
      </c>
      <c r="C1839" s="153" t="s">
        <v>3558</v>
      </c>
      <c r="D1839" s="152">
        <v>8</v>
      </c>
      <c r="E1839" s="154">
        <v>76</v>
      </c>
      <c r="F1839" s="154">
        <v>8.0000000000000071E-2</v>
      </c>
      <c r="G1839" s="154">
        <v>0.64000000000000057</v>
      </c>
    </row>
    <row r="1840" spans="1:7" ht="30" x14ac:dyDescent="0.25">
      <c r="A1840" s="141" t="s">
        <v>2463</v>
      </c>
      <c r="B1840" s="151" t="s">
        <v>2464</v>
      </c>
      <c r="C1840" s="153" t="s">
        <v>3969</v>
      </c>
      <c r="D1840" s="152">
        <v>179</v>
      </c>
      <c r="E1840" s="154">
        <v>20393.47</v>
      </c>
      <c r="F1840" s="154">
        <v>2.7600000000000051</v>
      </c>
      <c r="G1840" s="154">
        <v>494.04000000000093</v>
      </c>
    </row>
    <row r="1841" spans="1:7" ht="30" x14ac:dyDescent="0.25">
      <c r="A1841" s="141" t="s">
        <v>2463</v>
      </c>
      <c r="B1841" s="151" t="s">
        <v>2464</v>
      </c>
      <c r="C1841" s="153" t="s">
        <v>3974</v>
      </c>
      <c r="D1841" s="152">
        <v>27</v>
      </c>
      <c r="E1841" s="154">
        <v>3076.1099999999997</v>
      </c>
      <c r="F1841" s="154">
        <v>2.7600000000000051</v>
      </c>
      <c r="G1841" s="154">
        <v>74.520000000000138</v>
      </c>
    </row>
    <row r="1842" spans="1:7" ht="90" x14ac:dyDescent="0.25">
      <c r="A1842" s="141" t="s">
        <v>2463</v>
      </c>
      <c r="B1842" s="151" t="s">
        <v>2464</v>
      </c>
      <c r="C1842" s="153" t="s">
        <v>3970</v>
      </c>
      <c r="D1842" s="152">
        <v>85</v>
      </c>
      <c r="E1842" s="154">
        <v>9684.0499999999993</v>
      </c>
      <c r="F1842" s="154">
        <v>2.7600000000000051</v>
      </c>
      <c r="G1842" s="154">
        <v>234.60000000000042</v>
      </c>
    </row>
    <row r="1843" spans="1:7" ht="45" x14ac:dyDescent="0.25">
      <c r="A1843" s="141" t="s">
        <v>2463</v>
      </c>
      <c r="B1843" s="151" t="s">
        <v>2464</v>
      </c>
      <c r="C1843" s="153" t="s">
        <v>3975</v>
      </c>
      <c r="D1843" s="152">
        <v>14</v>
      </c>
      <c r="E1843" s="154">
        <v>1940.6800000000003</v>
      </c>
      <c r="F1843" s="154">
        <v>4.9300000000000068</v>
      </c>
      <c r="G1843" s="154">
        <v>69.020000000000095</v>
      </c>
    </row>
    <row r="1844" spans="1:7" ht="30" x14ac:dyDescent="0.25">
      <c r="A1844" s="141" t="s">
        <v>2463</v>
      </c>
      <c r="B1844" s="151" t="s">
        <v>2464</v>
      </c>
      <c r="C1844" s="153" t="s">
        <v>3976</v>
      </c>
      <c r="D1844" s="152">
        <v>1</v>
      </c>
      <c r="E1844" s="154">
        <v>102.07000000000001</v>
      </c>
      <c r="F1844" s="154">
        <v>2.8200000000000003</v>
      </c>
      <c r="G1844" s="154">
        <v>2.8200000000000003</v>
      </c>
    </row>
    <row r="1845" spans="1:7" ht="45" x14ac:dyDescent="0.25">
      <c r="A1845" s="141" t="s">
        <v>2463</v>
      </c>
      <c r="B1845" s="151" t="s">
        <v>2464</v>
      </c>
      <c r="C1845" s="153" t="s">
        <v>3977</v>
      </c>
      <c r="D1845" s="152">
        <v>2</v>
      </c>
      <c r="E1845" s="154">
        <v>204.14000000000001</v>
      </c>
      <c r="F1845" s="154">
        <v>2.8200000000000003</v>
      </c>
      <c r="G1845" s="154">
        <v>5.6400000000000006</v>
      </c>
    </row>
    <row r="1846" spans="1:7" ht="30" x14ac:dyDescent="0.25">
      <c r="A1846" s="141" t="s">
        <v>2463</v>
      </c>
      <c r="B1846" s="151" t="s">
        <v>2464</v>
      </c>
      <c r="C1846" s="153" t="s">
        <v>3971</v>
      </c>
      <c r="D1846" s="152">
        <v>7</v>
      </c>
      <c r="E1846" s="154">
        <v>597.79999999999995</v>
      </c>
      <c r="F1846" s="154">
        <v>2.3900000000000006</v>
      </c>
      <c r="G1846" s="154">
        <v>16.730000000000004</v>
      </c>
    </row>
    <row r="1847" spans="1:7" ht="30" x14ac:dyDescent="0.25">
      <c r="A1847" s="141" t="s">
        <v>2463</v>
      </c>
      <c r="B1847" s="151" t="s">
        <v>2464</v>
      </c>
      <c r="C1847" s="153" t="s">
        <v>3972</v>
      </c>
      <c r="D1847" s="152">
        <v>3</v>
      </c>
      <c r="E1847" s="154">
        <v>256.20000000000005</v>
      </c>
      <c r="F1847" s="154">
        <v>2.3900000000000006</v>
      </c>
      <c r="G1847" s="154">
        <v>7.1700000000000017</v>
      </c>
    </row>
    <row r="1848" spans="1:7" x14ac:dyDescent="0.25">
      <c r="A1848" s="141" t="s">
        <v>2463</v>
      </c>
      <c r="B1848" s="151" t="s">
        <v>2464</v>
      </c>
      <c r="C1848" s="153" t="s">
        <v>3482</v>
      </c>
      <c r="D1848" s="152">
        <v>1</v>
      </c>
      <c r="E1848" s="154">
        <v>6.15</v>
      </c>
      <c r="F1848" s="154">
        <v>1.0000000000000009E-2</v>
      </c>
      <c r="G1848" s="154">
        <v>1.0000000000000009E-2</v>
      </c>
    </row>
    <row r="1849" spans="1:7" ht="45" x14ac:dyDescent="0.25">
      <c r="A1849" s="141" t="s">
        <v>2463</v>
      </c>
      <c r="B1849" s="151" t="s">
        <v>2464</v>
      </c>
      <c r="C1849" s="153" t="s">
        <v>3484</v>
      </c>
      <c r="D1849" s="152">
        <v>3</v>
      </c>
      <c r="E1849" s="154">
        <v>23.85</v>
      </c>
      <c r="F1849" s="154">
        <v>9.9999999999999534E-3</v>
      </c>
      <c r="G1849" s="154">
        <v>2.999999999999986E-2</v>
      </c>
    </row>
    <row r="1850" spans="1:7" x14ac:dyDescent="0.25">
      <c r="A1850" s="141" t="s">
        <v>2463</v>
      </c>
      <c r="B1850" s="151" t="s">
        <v>2464</v>
      </c>
      <c r="C1850" s="153" t="s">
        <v>3566</v>
      </c>
      <c r="D1850" s="152">
        <v>2</v>
      </c>
      <c r="E1850" s="154">
        <v>13.040000000000001</v>
      </c>
      <c r="F1850" s="154">
        <v>1.9999999999999962E-2</v>
      </c>
      <c r="G1850" s="154">
        <v>3.9999999999999925E-2</v>
      </c>
    </row>
    <row r="1851" spans="1:7" ht="30" x14ac:dyDescent="0.25">
      <c r="A1851" s="141" t="s">
        <v>2463</v>
      </c>
      <c r="B1851" s="151" t="s">
        <v>2464</v>
      </c>
      <c r="C1851" s="153" t="s">
        <v>3978</v>
      </c>
      <c r="D1851" s="152">
        <v>2</v>
      </c>
      <c r="E1851" s="154">
        <v>225.78</v>
      </c>
      <c r="F1851" s="154">
        <v>3.5799999999999983</v>
      </c>
      <c r="G1851" s="154">
        <v>7.1599999999999966</v>
      </c>
    </row>
    <row r="1852" spans="1:7" ht="45" x14ac:dyDescent="0.25">
      <c r="A1852" s="141" t="s">
        <v>2463</v>
      </c>
      <c r="B1852" s="151" t="s">
        <v>2464</v>
      </c>
      <c r="C1852" s="153" t="s">
        <v>3973</v>
      </c>
      <c r="D1852" s="152">
        <v>2</v>
      </c>
      <c r="E1852" s="154">
        <v>225.78</v>
      </c>
      <c r="F1852" s="154">
        <v>3.5799999999999983</v>
      </c>
      <c r="G1852" s="154">
        <v>7.1599999999999966</v>
      </c>
    </row>
    <row r="1853" spans="1:7" ht="30" x14ac:dyDescent="0.25">
      <c r="A1853" s="141" t="s">
        <v>2463</v>
      </c>
      <c r="B1853" s="151" t="s">
        <v>2464</v>
      </c>
      <c r="C1853" s="153" t="s">
        <v>3979</v>
      </c>
      <c r="D1853" s="152">
        <v>2</v>
      </c>
      <c r="E1853" s="154">
        <v>185.52</v>
      </c>
      <c r="F1853" s="154">
        <v>2.3500000000000014</v>
      </c>
      <c r="G1853" s="154">
        <v>4.7000000000000028</v>
      </c>
    </row>
    <row r="1854" spans="1:7" ht="30" x14ac:dyDescent="0.25">
      <c r="A1854" s="141" t="s">
        <v>2463</v>
      </c>
      <c r="B1854" s="151" t="s">
        <v>2464</v>
      </c>
      <c r="C1854" s="153" t="s">
        <v>3980</v>
      </c>
      <c r="D1854" s="152">
        <v>1</v>
      </c>
      <c r="E1854" s="154">
        <v>92.76</v>
      </c>
      <c r="F1854" s="154">
        <v>2.3500000000000014</v>
      </c>
      <c r="G1854" s="154">
        <v>2.3500000000000014</v>
      </c>
    </row>
    <row r="1855" spans="1:7" ht="45" x14ac:dyDescent="0.25">
      <c r="A1855" s="141" t="s">
        <v>2463</v>
      </c>
      <c r="B1855" s="151" t="s">
        <v>2464</v>
      </c>
      <c r="C1855" s="153" t="s">
        <v>3531</v>
      </c>
      <c r="D1855" s="152">
        <v>125</v>
      </c>
      <c r="E1855" s="154">
        <v>2623.75</v>
      </c>
      <c r="F1855" s="154">
        <v>0.16000000000000014</v>
      </c>
      <c r="G1855" s="154">
        <v>20.000000000000018</v>
      </c>
    </row>
    <row r="1856" spans="1:7" x14ac:dyDescent="0.25">
      <c r="A1856" s="141" t="s">
        <v>2463</v>
      </c>
      <c r="B1856" s="151" t="s">
        <v>2464</v>
      </c>
      <c r="C1856" s="153" t="s">
        <v>3515</v>
      </c>
      <c r="D1856" s="152">
        <v>2</v>
      </c>
      <c r="E1856" s="154">
        <v>23.72</v>
      </c>
      <c r="F1856" s="154">
        <v>6.999999999999984E-2</v>
      </c>
      <c r="G1856" s="154">
        <v>0.13999999999999968</v>
      </c>
    </row>
    <row r="1857" spans="1:7" ht="45" x14ac:dyDescent="0.25">
      <c r="A1857" s="141" t="s">
        <v>2463</v>
      </c>
      <c r="B1857" s="151" t="s">
        <v>2464</v>
      </c>
      <c r="C1857" s="153" t="s">
        <v>3506</v>
      </c>
      <c r="D1857" s="152">
        <v>29</v>
      </c>
      <c r="E1857" s="154">
        <v>261.29000000000002</v>
      </c>
      <c r="F1857" s="154">
        <v>2.9999999999999916E-2</v>
      </c>
      <c r="G1857" s="154">
        <v>0.86999999999999755</v>
      </c>
    </row>
    <row r="1858" spans="1:7" ht="45" x14ac:dyDescent="0.25">
      <c r="A1858" s="141" t="s">
        <v>2463</v>
      </c>
      <c r="B1858" s="151" t="s">
        <v>2464</v>
      </c>
      <c r="C1858" s="153" t="s">
        <v>3952</v>
      </c>
      <c r="D1858" s="152">
        <v>5</v>
      </c>
      <c r="E1858" s="154">
        <v>291</v>
      </c>
      <c r="F1858" s="154">
        <v>1.0100000000000016</v>
      </c>
      <c r="G1858" s="154">
        <v>5.0500000000000078</v>
      </c>
    </row>
    <row r="1859" spans="1:7" ht="60" x14ac:dyDescent="0.25">
      <c r="A1859" s="141" t="s">
        <v>2463</v>
      </c>
      <c r="B1859" s="151" t="s">
        <v>2464</v>
      </c>
      <c r="C1859" s="153" t="s">
        <v>3981</v>
      </c>
      <c r="D1859" s="152">
        <v>1</v>
      </c>
      <c r="E1859" s="154">
        <v>29.36</v>
      </c>
      <c r="F1859" s="154">
        <v>8.0000000000000071E-2</v>
      </c>
      <c r="G1859" s="154">
        <v>8.0000000000000071E-2</v>
      </c>
    </row>
    <row r="1860" spans="1:7" ht="45" x14ac:dyDescent="0.25">
      <c r="A1860" s="141" t="s">
        <v>2463</v>
      </c>
      <c r="B1860" s="151" t="s">
        <v>2464</v>
      </c>
      <c r="C1860" s="153" t="s">
        <v>3929</v>
      </c>
      <c r="D1860" s="152">
        <v>8</v>
      </c>
      <c r="E1860" s="154">
        <v>36.799999999999997</v>
      </c>
      <c r="F1860" s="154">
        <v>0.23000000000000043</v>
      </c>
      <c r="G1860" s="154">
        <v>1.8400000000000034</v>
      </c>
    </row>
    <row r="1861" spans="1:7" x14ac:dyDescent="0.25">
      <c r="A1861" s="141" t="s">
        <v>2463</v>
      </c>
      <c r="B1861" s="151" t="s">
        <v>2464</v>
      </c>
      <c r="C1861" s="153" t="s">
        <v>3930</v>
      </c>
      <c r="D1861" s="152">
        <v>3</v>
      </c>
      <c r="E1861" s="154">
        <v>266.7</v>
      </c>
      <c r="F1861" s="154">
        <v>1.0500000000000007</v>
      </c>
      <c r="G1861" s="154">
        <v>3.1500000000000021</v>
      </c>
    </row>
    <row r="1862" spans="1:7" ht="30" x14ac:dyDescent="0.25">
      <c r="A1862" s="141" t="s">
        <v>2463</v>
      </c>
      <c r="B1862" s="151" t="s">
        <v>2464</v>
      </c>
      <c r="C1862" s="153" t="s">
        <v>3903</v>
      </c>
      <c r="D1862" s="152">
        <v>86</v>
      </c>
      <c r="E1862" s="154">
        <v>7684.1</v>
      </c>
      <c r="F1862" s="154">
        <v>2.4799999999999969</v>
      </c>
      <c r="G1862" s="154">
        <v>213.27999999999975</v>
      </c>
    </row>
    <row r="1863" spans="1:7" ht="45" x14ac:dyDescent="0.25">
      <c r="A1863" s="141" t="s">
        <v>2463</v>
      </c>
      <c r="B1863" s="151" t="s">
        <v>2464</v>
      </c>
      <c r="C1863" s="153" t="s">
        <v>3931</v>
      </c>
      <c r="D1863" s="152">
        <v>34</v>
      </c>
      <c r="E1863" s="154">
        <v>1548.3600000000001</v>
      </c>
      <c r="F1863" s="154">
        <v>0.62000000000000099</v>
      </c>
      <c r="G1863" s="154">
        <v>21.080000000000034</v>
      </c>
    </row>
    <row r="1864" spans="1:7" ht="30" x14ac:dyDescent="0.25">
      <c r="A1864" s="141" t="s">
        <v>2463</v>
      </c>
      <c r="B1864" s="151" t="s">
        <v>2464</v>
      </c>
      <c r="C1864" s="153" t="s">
        <v>3922</v>
      </c>
      <c r="D1864" s="152">
        <v>86</v>
      </c>
      <c r="E1864" s="154">
        <v>1375.14</v>
      </c>
      <c r="F1864" s="154">
        <v>0.79999999999999893</v>
      </c>
      <c r="G1864" s="154">
        <v>68.799999999999912</v>
      </c>
    </row>
    <row r="1865" spans="1:7" ht="60" x14ac:dyDescent="0.25">
      <c r="A1865" s="141" t="s">
        <v>2463</v>
      </c>
      <c r="B1865" s="151" t="s">
        <v>2464</v>
      </c>
      <c r="C1865" s="153" t="s">
        <v>3932</v>
      </c>
      <c r="D1865" s="152">
        <v>26</v>
      </c>
      <c r="E1865" s="154">
        <v>255.32</v>
      </c>
      <c r="F1865" s="154">
        <v>0.49000000000000021</v>
      </c>
      <c r="G1865" s="154">
        <v>12.740000000000006</v>
      </c>
    </row>
    <row r="1866" spans="1:7" ht="30" x14ac:dyDescent="0.25">
      <c r="A1866" s="141" t="s">
        <v>2463</v>
      </c>
      <c r="B1866" s="151" t="s">
        <v>2464</v>
      </c>
      <c r="C1866" s="153" t="s">
        <v>3933</v>
      </c>
      <c r="D1866" s="152">
        <v>1</v>
      </c>
      <c r="E1866" s="154">
        <v>15.96</v>
      </c>
      <c r="F1866" s="154">
        <v>0.80000000000000071</v>
      </c>
      <c r="G1866" s="154">
        <v>0.80000000000000071</v>
      </c>
    </row>
    <row r="1867" spans="1:7" ht="45" x14ac:dyDescent="0.25">
      <c r="A1867" s="141" t="s">
        <v>2463</v>
      </c>
      <c r="B1867" s="151" t="s">
        <v>2464</v>
      </c>
      <c r="C1867" s="153" t="s">
        <v>3953</v>
      </c>
      <c r="D1867" s="152">
        <v>1</v>
      </c>
      <c r="E1867" s="154">
        <v>10.66</v>
      </c>
      <c r="F1867" s="154">
        <v>0.52999999999999936</v>
      </c>
      <c r="G1867" s="154">
        <v>0.52999999999999936</v>
      </c>
    </row>
    <row r="1868" spans="1:7" x14ac:dyDescent="0.25">
      <c r="A1868" s="141" t="s">
        <v>2463</v>
      </c>
      <c r="B1868" s="151" t="s">
        <v>2464</v>
      </c>
      <c r="C1868" s="153" t="s">
        <v>3906</v>
      </c>
      <c r="D1868" s="152">
        <v>61</v>
      </c>
      <c r="E1868" s="154">
        <v>344.65</v>
      </c>
      <c r="F1868" s="154">
        <v>0.27999999999999936</v>
      </c>
      <c r="G1868" s="154">
        <v>17.079999999999963</v>
      </c>
    </row>
    <row r="1869" spans="1:7" ht="30" x14ac:dyDescent="0.25">
      <c r="A1869" s="141" t="s">
        <v>2463</v>
      </c>
      <c r="B1869" s="151" t="s">
        <v>2464</v>
      </c>
      <c r="C1869" s="153" t="s">
        <v>3538</v>
      </c>
      <c r="D1869" s="152">
        <v>2</v>
      </c>
      <c r="E1869" s="154">
        <v>10.14</v>
      </c>
      <c r="F1869" s="154">
        <v>2.0000000000000018E-2</v>
      </c>
      <c r="G1869" s="154">
        <v>4.0000000000000036E-2</v>
      </c>
    </row>
    <row r="1870" spans="1:7" ht="30" x14ac:dyDescent="0.25">
      <c r="A1870" s="141" t="s">
        <v>2463</v>
      </c>
      <c r="B1870" s="151" t="s">
        <v>2464</v>
      </c>
      <c r="C1870" s="153" t="s">
        <v>3518</v>
      </c>
      <c r="D1870" s="152">
        <v>1</v>
      </c>
      <c r="E1870" s="154">
        <v>22.6</v>
      </c>
      <c r="F1870" s="154">
        <v>0.28000000000000025</v>
      </c>
      <c r="G1870" s="154">
        <v>0.28000000000000025</v>
      </c>
    </row>
    <row r="1871" spans="1:7" x14ac:dyDescent="0.25">
      <c r="A1871" s="141" t="s">
        <v>2463</v>
      </c>
      <c r="B1871" s="151" t="s">
        <v>2464</v>
      </c>
      <c r="C1871" s="153" t="s">
        <v>3982</v>
      </c>
      <c r="D1871" s="152">
        <v>2</v>
      </c>
      <c r="E1871" s="154">
        <v>165.68</v>
      </c>
      <c r="F1871" s="154">
        <v>1.1099999999999994</v>
      </c>
      <c r="G1871" s="154">
        <v>2.2199999999999989</v>
      </c>
    </row>
    <row r="1872" spans="1:7" ht="45" x14ac:dyDescent="0.25">
      <c r="A1872" s="141" t="s">
        <v>2463</v>
      </c>
      <c r="B1872" s="151" t="s">
        <v>2464</v>
      </c>
      <c r="C1872" s="153" t="s">
        <v>3983</v>
      </c>
      <c r="D1872" s="152">
        <v>3</v>
      </c>
      <c r="E1872" s="154">
        <v>149.64000000000001</v>
      </c>
      <c r="F1872" s="154">
        <v>1.120000000000001</v>
      </c>
      <c r="G1872" s="154">
        <v>3.360000000000003</v>
      </c>
    </row>
    <row r="1873" spans="1:7" ht="45" x14ac:dyDescent="0.25">
      <c r="A1873" s="141" t="s">
        <v>2463</v>
      </c>
      <c r="B1873" s="151" t="s">
        <v>2464</v>
      </c>
      <c r="C1873" s="153" t="s">
        <v>3530</v>
      </c>
      <c r="D1873" s="152">
        <v>1</v>
      </c>
      <c r="E1873" s="154">
        <v>29.330000000000002</v>
      </c>
      <c r="F1873" s="154">
        <v>9.000000000000008E-2</v>
      </c>
      <c r="G1873" s="154">
        <v>9.000000000000008E-2</v>
      </c>
    </row>
    <row r="1874" spans="1:7" ht="45" x14ac:dyDescent="0.25">
      <c r="A1874" s="141" t="s">
        <v>2463</v>
      </c>
      <c r="B1874" s="151" t="s">
        <v>2464</v>
      </c>
      <c r="C1874" s="153" t="s">
        <v>3984</v>
      </c>
      <c r="D1874" s="152">
        <v>1</v>
      </c>
      <c r="E1874" s="154">
        <v>134.30000000000001</v>
      </c>
      <c r="F1874" s="154">
        <v>2.7800000000000011</v>
      </c>
      <c r="G1874" s="154">
        <v>2.7800000000000011</v>
      </c>
    </row>
    <row r="1875" spans="1:7" x14ac:dyDescent="0.25">
      <c r="A1875" s="141" t="s">
        <v>2463</v>
      </c>
      <c r="B1875" s="151" t="s">
        <v>2464</v>
      </c>
      <c r="C1875" s="153" t="s">
        <v>3985</v>
      </c>
      <c r="D1875" s="152">
        <v>3</v>
      </c>
      <c r="E1875" s="154">
        <v>929.22</v>
      </c>
      <c r="F1875" s="154">
        <v>4.3799999999999955</v>
      </c>
      <c r="G1875" s="154">
        <v>13.139999999999986</v>
      </c>
    </row>
    <row r="1876" spans="1:7" ht="45" x14ac:dyDescent="0.25">
      <c r="A1876" s="141" t="s">
        <v>2463</v>
      </c>
      <c r="B1876" s="151" t="s">
        <v>2464</v>
      </c>
      <c r="C1876" s="153" t="s">
        <v>3986</v>
      </c>
      <c r="D1876" s="152">
        <v>3</v>
      </c>
      <c r="E1876" s="154">
        <v>359.04</v>
      </c>
      <c r="F1876" s="154">
        <v>2.1600000000000037</v>
      </c>
      <c r="G1876" s="154">
        <v>6.4800000000000111</v>
      </c>
    </row>
    <row r="1877" spans="1:7" ht="30" x14ac:dyDescent="0.25">
      <c r="A1877" s="141" t="s">
        <v>2463</v>
      </c>
      <c r="B1877" s="151" t="s">
        <v>2464</v>
      </c>
      <c r="C1877" s="153" t="s">
        <v>3987</v>
      </c>
      <c r="D1877" s="152">
        <v>4</v>
      </c>
      <c r="E1877" s="154">
        <v>21.52</v>
      </c>
      <c r="F1877" s="154">
        <v>0.27000000000000046</v>
      </c>
      <c r="G1877" s="154">
        <v>1.0800000000000018</v>
      </c>
    </row>
    <row r="1878" spans="1:7" ht="30" x14ac:dyDescent="0.25">
      <c r="A1878" s="141" t="s">
        <v>2463</v>
      </c>
      <c r="B1878" s="151" t="s">
        <v>2464</v>
      </c>
      <c r="C1878" s="153" t="s">
        <v>3988</v>
      </c>
      <c r="D1878" s="152">
        <v>4</v>
      </c>
      <c r="E1878" s="154">
        <v>919.32</v>
      </c>
      <c r="F1878" s="154">
        <v>4.3900000000000006</v>
      </c>
      <c r="G1878" s="154">
        <v>17.560000000000002</v>
      </c>
    </row>
    <row r="1879" spans="1:7" ht="30" x14ac:dyDescent="0.25">
      <c r="A1879" s="141" t="s">
        <v>2463</v>
      </c>
      <c r="B1879" s="151" t="s">
        <v>2464</v>
      </c>
      <c r="C1879" s="153" t="s">
        <v>3989</v>
      </c>
      <c r="D1879" s="152">
        <v>2</v>
      </c>
      <c r="E1879" s="154">
        <v>300.32</v>
      </c>
      <c r="F1879" s="154">
        <v>2.5399999999999991</v>
      </c>
      <c r="G1879" s="154">
        <v>5.0799999999999983</v>
      </c>
    </row>
    <row r="1880" spans="1:7" ht="120" x14ac:dyDescent="0.25">
      <c r="A1880" s="141" t="s">
        <v>2463</v>
      </c>
      <c r="B1880" s="151" t="s">
        <v>2464</v>
      </c>
      <c r="C1880" s="153" t="s">
        <v>3990</v>
      </c>
      <c r="D1880" s="152">
        <v>18</v>
      </c>
      <c r="E1880" s="154">
        <v>10396.98</v>
      </c>
      <c r="F1880" s="154">
        <v>19.689999999999998</v>
      </c>
      <c r="G1880" s="154">
        <v>354.41999999999996</v>
      </c>
    </row>
    <row r="1881" spans="1:7" ht="30" x14ac:dyDescent="0.25">
      <c r="A1881" s="141" t="s">
        <v>2463</v>
      </c>
      <c r="B1881" s="151" t="s">
        <v>2464</v>
      </c>
      <c r="C1881" s="153" t="s">
        <v>3991</v>
      </c>
      <c r="D1881" s="152">
        <v>7</v>
      </c>
      <c r="E1881" s="154">
        <v>616.56000000000006</v>
      </c>
      <c r="F1881" s="154">
        <v>4.4000000000000057</v>
      </c>
      <c r="G1881" s="154">
        <v>30.80000000000004</v>
      </c>
    </row>
    <row r="1882" spans="1:7" ht="30" x14ac:dyDescent="0.25">
      <c r="A1882" s="141" t="s">
        <v>2463</v>
      </c>
      <c r="B1882" s="151" t="s">
        <v>2464</v>
      </c>
      <c r="C1882" s="153" t="s">
        <v>3992</v>
      </c>
      <c r="D1882" s="152">
        <v>6</v>
      </c>
      <c r="E1882" s="154">
        <v>222.66</v>
      </c>
      <c r="F1882" s="154">
        <v>1.8599999999999994</v>
      </c>
      <c r="G1882" s="154">
        <v>11.159999999999997</v>
      </c>
    </row>
    <row r="1883" spans="1:7" ht="45" x14ac:dyDescent="0.25">
      <c r="A1883" s="141" t="s">
        <v>2463</v>
      </c>
      <c r="B1883" s="151" t="s">
        <v>2464</v>
      </c>
      <c r="C1883" s="153" t="s">
        <v>3993</v>
      </c>
      <c r="D1883" s="152">
        <v>30</v>
      </c>
      <c r="E1883" s="154">
        <v>17028.900000000001</v>
      </c>
      <c r="F1883" s="154">
        <v>22.170000000000016</v>
      </c>
      <c r="G1883" s="154">
        <v>665.10000000000048</v>
      </c>
    </row>
    <row r="1884" spans="1:7" ht="30" x14ac:dyDescent="0.25">
      <c r="A1884" s="141" t="s">
        <v>2463</v>
      </c>
      <c r="B1884" s="151" t="s">
        <v>2464</v>
      </c>
      <c r="C1884" s="153" t="s">
        <v>3994</v>
      </c>
      <c r="D1884" s="152">
        <v>56</v>
      </c>
      <c r="E1884" s="154">
        <v>26053.440000000002</v>
      </c>
      <c r="F1884" s="154">
        <v>15.71999999999997</v>
      </c>
      <c r="G1884" s="154">
        <v>880.31999999999834</v>
      </c>
    </row>
    <row r="1885" spans="1:7" ht="45" x14ac:dyDescent="0.25">
      <c r="A1885" s="141" t="s">
        <v>2463</v>
      </c>
      <c r="B1885" s="151" t="s">
        <v>2464</v>
      </c>
      <c r="C1885" s="153" t="s">
        <v>3995</v>
      </c>
      <c r="D1885" s="152">
        <v>22</v>
      </c>
      <c r="E1885" s="154">
        <v>2320.34</v>
      </c>
      <c r="F1885" s="154">
        <v>2.4299999999999997</v>
      </c>
      <c r="G1885" s="154">
        <v>53.459999999999994</v>
      </c>
    </row>
    <row r="1886" spans="1:7" ht="30" x14ac:dyDescent="0.25">
      <c r="A1886" s="141" t="s">
        <v>2463</v>
      </c>
      <c r="B1886" s="151" t="s">
        <v>2464</v>
      </c>
      <c r="C1886" s="153" t="s">
        <v>3496</v>
      </c>
      <c r="D1886" s="152">
        <v>2</v>
      </c>
      <c r="E1886" s="154">
        <v>14.36</v>
      </c>
      <c r="F1886" s="154">
        <v>1.0000000000000009E-2</v>
      </c>
      <c r="G1886" s="154">
        <v>2.0000000000000018E-2</v>
      </c>
    </row>
    <row r="1887" spans="1:7" ht="45" x14ac:dyDescent="0.25">
      <c r="A1887" s="141" t="s">
        <v>2463</v>
      </c>
      <c r="B1887" s="151" t="s">
        <v>2464</v>
      </c>
      <c r="C1887" s="153" t="s">
        <v>3531</v>
      </c>
      <c r="D1887" s="152">
        <v>115</v>
      </c>
      <c r="E1887" s="154">
        <v>2413.8500000000004</v>
      </c>
      <c r="F1887" s="154">
        <v>0.16000000000000014</v>
      </c>
      <c r="G1887" s="154">
        <v>18.400000000000016</v>
      </c>
    </row>
    <row r="1888" spans="1:7" ht="45" x14ac:dyDescent="0.25">
      <c r="A1888" s="141" t="s">
        <v>2463</v>
      </c>
      <c r="B1888" s="151" t="s">
        <v>2464</v>
      </c>
      <c r="C1888" s="153" t="s">
        <v>3506</v>
      </c>
      <c r="D1888" s="152">
        <v>229</v>
      </c>
      <c r="E1888" s="154">
        <v>2063.29</v>
      </c>
      <c r="F1888" s="154">
        <v>2.9999999999999916E-2</v>
      </c>
      <c r="G1888" s="154">
        <v>6.8699999999999806</v>
      </c>
    </row>
    <row r="1889" spans="1:7" ht="45" x14ac:dyDescent="0.25">
      <c r="A1889" s="141" t="s">
        <v>2463</v>
      </c>
      <c r="B1889" s="151" t="s">
        <v>2464</v>
      </c>
      <c r="C1889" s="153" t="s">
        <v>3952</v>
      </c>
      <c r="D1889" s="152">
        <v>6</v>
      </c>
      <c r="E1889" s="154">
        <v>349.20000000000005</v>
      </c>
      <c r="F1889" s="154">
        <v>1.0100000000000016</v>
      </c>
      <c r="G1889" s="154">
        <v>6.0600000000000094</v>
      </c>
    </row>
    <row r="1890" spans="1:7" ht="60" x14ac:dyDescent="0.25">
      <c r="A1890" s="141" t="s">
        <v>2463</v>
      </c>
      <c r="B1890" s="151" t="s">
        <v>2464</v>
      </c>
      <c r="C1890" s="153" t="s">
        <v>3981</v>
      </c>
      <c r="D1890" s="152">
        <v>1</v>
      </c>
      <c r="E1890" s="154">
        <v>29.36</v>
      </c>
      <c r="F1890" s="154">
        <v>8.0000000000000071E-2</v>
      </c>
      <c r="G1890" s="154">
        <v>8.0000000000000071E-2</v>
      </c>
    </row>
    <row r="1891" spans="1:7" ht="45" x14ac:dyDescent="0.25">
      <c r="A1891" s="141" t="s">
        <v>2463</v>
      </c>
      <c r="B1891" s="151" t="s">
        <v>2464</v>
      </c>
      <c r="C1891" s="153" t="s">
        <v>3929</v>
      </c>
      <c r="D1891" s="152">
        <v>50</v>
      </c>
      <c r="E1891" s="154">
        <v>230</v>
      </c>
      <c r="F1891" s="154">
        <v>0.23000000000000043</v>
      </c>
      <c r="G1891" s="154">
        <v>11.500000000000021</v>
      </c>
    </row>
    <row r="1892" spans="1:7" x14ac:dyDescent="0.25">
      <c r="A1892" s="141" t="s">
        <v>2463</v>
      </c>
      <c r="B1892" s="151" t="s">
        <v>2464</v>
      </c>
      <c r="C1892" s="153" t="s">
        <v>3930</v>
      </c>
      <c r="D1892" s="152">
        <v>45</v>
      </c>
      <c r="E1892" s="154">
        <v>4000.5</v>
      </c>
      <c r="F1892" s="154">
        <v>1.0500000000000007</v>
      </c>
      <c r="G1892" s="154">
        <v>47.250000000000028</v>
      </c>
    </row>
    <row r="1893" spans="1:7" ht="30" x14ac:dyDescent="0.25">
      <c r="A1893" s="141" t="s">
        <v>2463</v>
      </c>
      <c r="B1893" s="151" t="s">
        <v>2464</v>
      </c>
      <c r="C1893" s="153" t="s">
        <v>3996</v>
      </c>
      <c r="D1893" s="152">
        <v>3</v>
      </c>
      <c r="E1893" s="154">
        <v>67.2</v>
      </c>
      <c r="F1893" s="154">
        <v>0.23000000000000043</v>
      </c>
      <c r="G1893" s="154">
        <v>0.69000000000000128</v>
      </c>
    </row>
    <row r="1894" spans="1:7" ht="30" x14ac:dyDescent="0.25">
      <c r="A1894" s="141" t="s">
        <v>2463</v>
      </c>
      <c r="B1894" s="151" t="s">
        <v>2464</v>
      </c>
      <c r="C1894" s="153" t="s">
        <v>3903</v>
      </c>
      <c r="D1894" s="152">
        <v>278</v>
      </c>
      <c r="E1894" s="154">
        <v>24839.3</v>
      </c>
      <c r="F1894" s="154">
        <v>2.4799999999999969</v>
      </c>
      <c r="G1894" s="154">
        <v>689.43999999999915</v>
      </c>
    </row>
    <row r="1895" spans="1:7" ht="45" x14ac:dyDescent="0.25">
      <c r="A1895" s="141" t="s">
        <v>2463</v>
      </c>
      <c r="B1895" s="151" t="s">
        <v>2464</v>
      </c>
      <c r="C1895" s="153" t="s">
        <v>3931</v>
      </c>
      <c r="D1895" s="152">
        <v>336</v>
      </c>
      <c r="E1895" s="154">
        <v>15301.44</v>
      </c>
      <c r="F1895" s="154">
        <v>0.62000000000000099</v>
      </c>
      <c r="G1895" s="154">
        <v>208.32000000000033</v>
      </c>
    </row>
    <row r="1896" spans="1:7" ht="30" x14ac:dyDescent="0.25">
      <c r="A1896" s="141" t="s">
        <v>2463</v>
      </c>
      <c r="B1896" s="151" t="s">
        <v>2464</v>
      </c>
      <c r="C1896" s="153" t="s">
        <v>3922</v>
      </c>
      <c r="D1896" s="152">
        <v>278</v>
      </c>
      <c r="E1896" s="154">
        <v>4445.22</v>
      </c>
      <c r="F1896" s="154">
        <v>0.79999999999999893</v>
      </c>
      <c r="G1896" s="154">
        <v>222.39999999999969</v>
      </c>
    </row>
    <row r="1897" spans="1:7" ht="60" x14ac:dyDescent="0.25">
      <c r="A1897" s="141" t="s">
        <v>2463</v>
      </c>
      <c r="B1897" s="151" t="s">
        <v>2464</v>
      </c>
      <c r="C1897" s="153" t="s">
        <v>3932</v>
      </c>
      <c r="D1897" s="152">
        <v>254</v>
      </c>
      <c r="E1897" s="154">
        <v>2494.2800000000002</v>
      </c>
      <c r="F1897" s="154">
        <v>0.49000000000000021</v>
      </c>
      <c r="G1897" s="154">
        <v>124.46000000000005</v>
      </c>
    </row>
    <row r="1898" spans="1:7" ht="30" x14ac:dyDescent="0.25">
      <c r="A1898" s="141" t="s">
        <v>2463</v>
      </c>
      <c r="B1898" s="151" t="s">
        <v>2464</v>
      </c>
      <c r="C1898" s="153" t="s">
        <v>3933</v>
      </c>
      <c r="D1898" s="152">
        <v>7</v>
      </c>
      <c r="E1898" s="154">
        <v>111.72</v>
      </c>
      <c r="F1898" s="154">
        <v>0.80000000000000071</v>
      </c>
      <c r="G1898" s="154">
        <v>5.600000000000005</v>
      </c>
    </row>
    <row r="1899" spans="1:7" ht="45" x14ac:dyDescent="0.25">
      <c r="A1899" s="141" t="s">
        <v>2463</v>
      </c>
      <c r="B1899" s="151" t="s">
        <v>2464</v>
      </c>
      <c r="C1899" s="153" t="s">
        <v>3953</v>
      </c>
      <c r="D1899" s="152">
        <v>1</v>
      </c>
      <c r="E1899" s="154">
        <v>10.66</v>
      </c>
      <c r="F1899" s="154">
        <v>0.52999999999999936</v>
      </c>
      <c r="G1899" s="154">
        <v>0.52999999999999936</v>
      </c>
    </row>
    <row r="1900" spans="1:7" ht="30" x14ac:dyDescent="0.25">
      <c r="A1900" s="141" t="s">
        <v>2463</v>
      </c>
      <c r="B1900" s="151" t="s">
        <v>2464</v>
      </c>
      <c r="C1900" s="153" t="s">
        <v>3923</v>
      </c>
      <c r="D1900" s="152">
        <v>39</v>
      </c>
      <c r="E1900" s="154">
        <v>283.14</v>
      </c>
      <c r="F1900" s="154">
        <v>0.36000000000000032</v>
      </c>
      <c r="G1900" s="154">
        <v>14.040000000000013</v>
      </c>
    </row>
    <row r="1901" spans="1:7" ht="45" x14ac:dyDescent="0.25">
      <c r="A1901" s="141" t="s">
        <v>2463</v>
      </c>
      <c r="B1901" s="151" t="s">
        <v>2464</v>
      </c>
      <c r="C1901" s="153" t="s">
        <v>3954</v>
      </c>
      <c r="D1901" s="152">
        <v>73</v>
      </c>
      <c r="E1901" s="154">
        <v>265.72000000000003</v>
      </c>
      <c r="F1901" s="154">
        <v>0.17999999999999972</v>
      </c>
      <c r="G1901" s="154">
        <v>13.139999999999979</v>
      </c>
    </row>
    <row r="1902" spans="1:7" x14ac:dyDescent="0.25">
      <c r="A1902" s="141" t="s">
        <v>2463</v>
      </c>
      <c r="B1902" s="151" t="s">
        <v>2464</v>
      </c>
      <c r="C1902" s="153" t="s">
        <v>3906</v>
      </c>
      <c r="D1902" s="152">
        <v>50</v>
      </c>
      <c r="E1902" s="154">
        <v>282.5</v>
      </c>
      <c r="F1902" s="154">
        <v>0.27999999999999936</v>
      </c>
      <c r="G1902" s="154">
        <v>13.999999999999968</v>
      </c>
    </row>
    <row r="1903" spans="1:7" ht="30" x14ac:dyDescent="0.25">
      <c r="A1903" s="141" t="s">
        <v>2463</v>
      </c>
      <c r="B1903" s="151" t="s">
        <v>2464</v>
      </c>
      <c r="C1903" s="153" t="s">
        <v>3538</v>
      </c>
      <c r="D1903" s="152">
        <v>4</v>
      </c>
      <c r="E1903" s="154">
        <v>20.28</v>
      </c>
      <c r="F1903" s="154">
        <v>2.0000000000000018E-2</v>
      </c>
      <c r="G1903" s="154">
        <v>8.0000000000000071E-2</v>
      </c>
    </row>
    <row r="1904" spans="1:7" x14ac:dyDescent="0.25">
      <c r="A1904" s="141" t="s">
        <v>2463</v>
      </c>
      <c r="B1904" s="151" t="s">
        <v>2464</v>
      </c>
      <c r="C1904" s="153" t="s">
        <v>3548</v>
      </c>
      <c r="D1904" s="152">
        <v>1</v>
      </c>
      <c r="E1904" s="154">
        <v>44.07</v>
      </c>
      <c r="F1904" s="154">
        <v>4.0000000000000036E-2</v>
      </c>
      <c r="G1904" s="154">
        <v>4.0000000000000036E-2</v>
      </c>
    </row>
    <row r="1905" spans="1:7" x14ac:dyDescent="0.25">
      <c r="A1905" s="141" t="s">
        <v>2463</v>
      </c>
      <c r="B1905" s="151" t="s">
        <v>2464</v>
      </c>
      <c r="C1905" s="153" t="s">
        <v>3935</v>
      </c>
      <c r="D1905" s="152">
        <v>3</v>
      </c>
      <c r="E1905" s="154">
        <v>359.19</v>
      </c>
      <c r="F1905" s="154">
        <v>2.7299999999999969</v>
      </c>
      <c r="G1905" s="154">
        <v>8.1899999999999906</v>
      </c>
    </row>
    <row r="1906" spans="1:7" ht="75" x14ac:dyDescent="0.25">
      <c r="A1906" s="141" t="s">
        <v>2463</v>
      </c>
      <c r="B1906" s="151" t="s">
        <v>2464</v>
      </c>
      <c r="C1906" s="153" t="s">
        <v>3516</v>
      </c>
      <c r="D1906" s="152">
        <v>4</v>
      </c>
      <c r="E1906" s="154">
        <v>37.800000000000004</v>
      </c>
      <c r="F1906" s="154">
        <v>2.0000000000000018E-2</v>
      </c>
      <c r="G1906" s="154">
        <v>8.0000000000000071E-2</v>
      </c>
    </row>
    <row r="1907" spans="1:7" ht="30" x14ac:dyDescent="0.25">
      <c r="A1907" s="141" t="s">
        <v>2463</v>
      </c>
      <c r="B1907" s="151" t="s">
        <v>2464</v>
      </c>
      <c r="C1907" s="153" t="s">
        <v>3648</v>
      </c>
      <c r="D1907" s="152">
        <v>1</v>
      </c>
      <c r="E1907" s="154">
        <v>12.11</v>
      </c>
      <c r="F1907" s="154">
        <v>6.0000000000000053E-2</v>
      </c>
      <c r="G1907" s="154">
        <v>6.0000000000000053E-2</v>
      </c>
    </row>
    <row r="1908" spans="1:7" ht="30" x14ac:dyDescent="0.25">
      <c r="A1908" s="141" t="s">
        <v>2463</v>
      </c>
      <c r="B1908" s="151" t="s">
        <v>2464</v>
      </c>
      <c r="C1908" s="153" t="s">
        <v>3997</v>
      </c>
      <c r="D1908" s="152">
        <v>3</v>
      </c>
      <c r="E1908" s="154">
        <v>114.06</v>
      </c>
      <c r="F1908" s="154">
        <v>0.39999999999999947</v>
      </c>
      <c r="G1908" s="154">
        <v>1.1999999999999984</v>
      </c>
    </row>
    <row r="1909" spans="1:7" ht="45" x14ac:dyDescent="0.25">
      <c r="A1909" s="141" t="s">
        <v>2463</v>
      </c>
      <c r="B1909" s="151" t="s">
        <v>2464</v>
      </c>
      <c r="C1909" s="153" t="s">
        <v>3528</v>
      </c>
      <c r="D1909" s="152">
        <v>2</v>
      </c>
      <c r="E1909" s="154">
        <v>18.22</v>
      </c>
      <c r="F1909" s="154">
        <v>0.12999999999999989</v>
      </c>
      <c r="G1909" s="154">
        <v>0.25999999999999979</v>
      </c>
    </row>
    <row r="1910" spans="1:7" ht="60" x14ac:dyDescent="0.25">
      <c r="A1910" s="141" t="s">
        <v>2463</v>
      </c>
      <c r="B1910" s="151" t="s">
        <v>2464</v>
      </c>
      <c r="C1910" s="153" t="s">
        <v>3613</v>
      </c>
      <c r="D1910" s="152">
        <v>20</v>
      </c>
      <c r="E1910" s="154">
        <v>1432.2</v>
      </c>
      <c r="F1910" s="154">
        <v>1.0399999999999991</v>
      </c>
      <c r="G1910" s="154">
        <v>20.799999999999983</v>
      </c>
    </row>
    <row r="1911" spans="1:7" ht="45" x14ac:dyDescent="0.25">
      <c r="A1911" s="141" t="s">
        <v>2463</v>
      </c>
      <c r="B1911" s="151" t="s">
        <v>2464</v>
      </c>
      <c r="C1911" s="153" t="s">
        <v>3529</v>
      </c>
      <c r="D1911" s="152">
        <v>3</v>
      </c>
      <c r="E1911" s="154">
        <v>96.690000000000012</v>
      </c>
      <c r="F1911" s="154">
        <v>0.26000000000000068</v>
      </c>
      <c r="G1911" s="154">
        <v>0.78000000000000203</v>
      </c>
    </row>
    <row r="1912" spans="1:7" ht="45" x14ac:dyDescent="0.25">
      <c r="A1912" s="141" t="s">
        <v>2463</v>
      </c>
      <c r="B1912" s="151" t="s">
        <v>2464</v>
      </c>
      <c r="C1912" s="153" t="s">
        <v>3983</v>
      </c>
      <c r="D1912" s="152">
        <v>224</v>
      </c>
      <c r="E1912" s="154">
        <v>11173.12</v>
      </c>
      <c r="F1912" s="154">
        <v>1.120000000000001</v>
      </c>
      <c r="G1912" s="154">
        <v>250.88000000000022</v>
      </c>
    </row>
    <row r="1913" spans="1:7" ht="105" x14ac:dyDescent="0.25">
      <c r="A1913" s="141" t="s">
        <v>2463</v>
      </c>
      <c r="B1913" s="151" t="s">
        <v>2464</v>
      </c>
      <c r="C1913" s="153" t="s">
        <v>3998</v>
      </c>
      <c r="D1913" s="152">
        <v>107</v>
      </c>
      <c r="E1913" s="154">
        <v>12620.650000000001</v>
      </c>
      <c r="F1913" s="154">
        <v>2.730000000000004</v>
      </c>
      <c r="G1913" s="154">
        <v>292.11000000000041</v>
      </c>
    </row>
    <row r="1914" spans="1:7" ht="45" x14ac:dyDescent="0.25">
      <c r="A1914" s="141" t="s">
        <v>2463</v>
      </c>
      <c r="B1914" s="151" t="s">
        <v>2464</v>
      </c>
      <c r="C1914" s="153" t="s">
        <v>3999</v>
      </c>
      <c r="D1914" s="152">
        <v>61</v>
      </c>
      <c r="E1914" s="154">
        <v>1968.4700000000003</v>
      </c>
      <c r="F1914" s="154">
        <v>1.6099999999999994</v>
      </c>
      <c r="G1914" s="154">
        <v>98.209999999999965</v>
      </c>
    </row>
    <row r="1915" spans="1:7" x14ac:dyDescent="0.25">
      <c r="A1915" s="141" t="s">
        <v>2463</v>
      </c>
      <c r="B1915" s="151" t="s">
        <v>2464</v>
      </c>
      <c r="C1915" s="153" t="s">
        <v>4000</v>
      </c>
      <c r="D1915" s="152">
        <v>28</v>
      </c>
      <c r="E1915" s="154">
        <v>6403.6</v>
      </c>
      <c r="F1915" s="154">
        <v>4.0400000000000063</v>
      </c>
      <c r="G1915" s="154">
        <v>113.12000000000018</v>
      </c>
    </row>
    <row r="1916" spans="1:7" x14ac:dyDescent="0.25">
      <c r="A1916" s="141" t="s">
        <v>2463</v>
      </c>
      <c r="B1916" s="151" t="s">
        <v>2464</v>
      </c>
      <c r="C1916" s="153" t="s">
        <v>4001</v>
      </c>
      <c r="D1916" s="152">
        <v>5</v>
      </c>
      <c r="E1916" s="154">
        <v>769.30000000000007</v>
      </c>
      <c r="F1916" s="154">
        <v>2.5200000000000031</v>
      </c>
      <c r="G1916" s="154">
        <v>12.600000000000016</v>
      </c>
    </row>
    <row r="1917" spans="1:7" ht="45" x14ac:dyDescent="0.25">
      <c r="A1917" s="141" t="s">
        <v>2463</v>
      </c>
      <c r="B1917" s="151" t="s">
        <v>2464</v>
      </c>
      <c r="C1917" s="153" t="s">
        <v>4002</v>
      </c>
      <c r="D1917" s="152">
        <v>75</v>
      </c>
      <c r="E1917" s="154">
        <v>3429</v>
      </c>
      <c r="F1917" s="154">
        <v>2.2899999999999991</v>
      </c>
      <c r="G1917" s="154">
        <v>171.74999999999994</v>
      </c>
    </row>
    <row r="1918" spans="1:7" ht="45" x14ac:dyDescent="0.25">
      <c r="A1918" s="141" t="s">
        <v>2463</v>
      </c>
      <c r="B1918" s="151" t="s">
        <v>2464</v>
      </c>
      <c r="C1918" s="153" t="s">
        <v>4003</v>
      </c>
      <c r="D1918" s="152">
        <v>6</v>
      </c>
      <c r="E1918" s="154">
        <v>1073.04</v>
      </c>
      <c r="F1918" s="154">
        <v>8.9399999999999977</v>
      </c>
      <c r="G1918" s="154">
        <v>53.639999999999986</v>
      </c>
    </row>
    <row r="1919" spans="1:7" ht="45" x14ac:dyDescent="0.25">
      <c r="A1919" s="141" t="s">
        <v>2463</v>
      </c>
      <c r="B1919" s="151" t="s">
        <v>2464</v>
      </c>
      <c r="C1919" s="153" t="s">
        <v>4004</v>
      </c>
      <c r="D1919" s="152">
        <v>6</v>
      </c>
      <c r="E1919" s="154">
        <v>266.28000000000003</v>
      </c>
      <c r="F1919" s="154">
        <v>2.2199999999999989</v>
      </c>
      <c r="G1919" s="154">
        <v>13.319999999999993</v>
      </c>
    </row>
    <row r="1920" spans="1:7" ht="45" x14ac:dyDescent="0.25">
      <c r="A1920" s="141" t="s">
        <v>2463</v>
      </c>
      <c r="B1920" s="151" t="s">
        <v>2464</v>
      </c>
      <c r="C1920" s="153" t="s">
        <v>4005</v>
      </c>
      <c r="D1920" s="152">
        <v>3</v>
      </c>
      <c r="E1920" s="154">
        <v>195.66</v>
      </c>
      <c r="F1920" s="154">
        <v>3.2600000000000051</v>
      </c>
      <c r="G1920" s="154">
        <v>9.7800000000000153</v>
      </c>
    </row>
    <row r="1921" spans="1:7" ht="45" x14ac:dyDescent="0.25">
      <c r="A1921" s="141" t="s">
        <v>2463</v>
      </c>
      <c r="B1921" s="151" t="s">
        <v>2464</v>
      </c>
      <c r="C1921" s="153" t="s">
        <v>4006</v>
      </c>
      <c r="D1921" s="152">
        <v>1</v>
      </c>
      <c r="E1921" s="154">
        <v>322.70999999999998</v>
      </c>
      <c r="F1921" s="154">
        <v>16.140000000000043</v>
      </c>
      <c r="G1921" s="154">
        <v>16.140000000000043</v>
      </c>
    </row>
    <row r="1922" spans="1:7" ht="45" x14ac:dyDescent="0.25">
      <c r="A1922" s="141" t="s">
        <v>2463</v>
      </c>
      <c r="B1922" s="151" t="s">
        <v>2464</v>
      </c>
      <c r="C1922" s="153" t="s">
        <v>4007</v>
      </c>
      <c r="D1922" s="152">
        <v>6</v>
      </c>
      <c r="E1922" s="154">
        <v>1859.7</v>
      </c>
      <c r="F1922" s="154">
        <v>5.4300000000000068</v>
      </c>
      <c r="G1922" s="154">
        <v>32.580000000000041</v>
      </c>
    </row>
    <row r="1923" spans="1:7" x14ac:dyDescent="0.25">
      <c r="A1923" s="141" t="s">
        <v>2463</v>
      </c>
      <c r="B1923" s="151" t="s">
        <v>2464</v>
      </c>
      <c r="C1923" s="153" t="s">
        <v>4008</v>
      </c>
      <c r="D1923" s="152">
        <v>114</v>
      </c>
      <c r="E1923" s="154">
        <v>37564.14</v>
      </c>
      <c r="F1923" s="154">
        <v>7.2700000000000102</v>
      </c>
      <c r="G1923" s="154">
        <v>828.78000000000111</v>
      </c>
    </row>
    <row r="1924" spans="1:7" x14ac:dyDescent="0.25">
      <c r="A1924" s="141" t="s">
        <v>2463</v>
      </c>
      <c r="B1924" s="151" t="s">
        <v>2464</v>
      </c>
      <c r="C1924" s="153" t="s">
        <v>4009</v>
      </c>
      <c r="D1924" s="152">
        <v>1</v>
      </c>
      <c r="E1924" s="154">
        <v>554.74</v>
      </c>
      <c r="F1924" s="154">
        <v>18.53000000000003</v>
      </c>
      <c r="G1924" s="154">
        <v>18.53000000000003</v>
      </c>
    </row>
    <row r="1925" spans="1:7" ht="90" x14ac:dyDescent="0.25">
      <c r="A1925" s="141" t="s">
        <v>2463</v>
      </c>
      <c r="B1925" s="151" t="s">
        <v>2464</v>
      </c>
      <c r="C1925" s="153" t="s">
        <v>4010</v>
      </c>
      <c r="D1925" s="152">
        <v>4</v>
      </c>
      <c r="E1925" s="154">
        <v>1442.2</v>
      </c>
      <c r="F1925" s="154">
        <v>9.0099999999999909</v>
      </c>
      <c r="G1925" s="154">
        <v>36.039999999999964</v>
      </c>
    </row>
    <row r="1926" spans="1:7" ht="90" x14ac:dyDescent="0.25">
      <c r="A1926" s="141" t="s">
        <v>2463</v>
      </c>
      <c r="B1926" s="151" t="s">
        <v>2464</v>
      </c>
      <c r="C1926" s="153" t="s">
        <v>4011</v>
      </c>
      <c r="D1926" s="152">
        <v>60</v>
      </c>
      <c r="E1926" s="154">
        <v>27944.400000000001</v>
      </c>
      <c r="F1926" s="154">
        <v>14.270000000000039</v>
      </c>
      <c r="G1926" s="154">
        <v>856.20000000000232</v>
      </c>
    </row>
    <row r="1927" spans="1:7" ht="30" x14ac:dyDescent="0.25">
      <c r="A1927" s="141" t="s">
        <v>2463</v>
      </c>
      <c r="B1927" s="151" t="s">
        <v>2464</v>
      </c>
      <c r="C1927" s="153" t="s">
        <v>4012</v>
      </c>
      <c r="D1927" s="152">
        <v>5</v>
      </c>
      <c r="E1927" s="154">
        <v>4466.25</v>
      </c>
      <c r="F1927" s="154">
        <v>35.460000000000036</v>
      </c>
      <c r="G1927" s="154">
        <v>177.30000000000018</v>
      </c>
    </row>
    <row r="1928" spans="1:7" ht="45" x14ac:dyDescent="0.25">
      <c r="A1928" s="141" t="s">
        <v>2463</v>
      </c>
      <c r="B1928" s="151" t="s">
        <v>2464</v>
      </c>
      <c r="C1928" s="153" t="s">
        <v>4013</v>
      </c>
      <c r="D1928" s="152">
        <v>2</v>
      </c>
      <c r="E1928" s="154">
        <v>793.14</v>
      </c>
      <c r="F1928" s="154">
        <v>19.75</v>
      </c>
      <c r="G1928" s="154">
        <v>39.5</v>
      </c>
    </row>
    <row r="1929" spans="1:7" ht="30" x14ac:dyDescent="0.25">
      <c r="A1929" s="141" t="s">
        <v>2463</v>
      </c>
      <c r="B1929" s="151" t="s">
        <v>2464</v>
      </c>
      <c r="C1929" s="153" t="s">
        <v>3718</v>
      </c>
      <c r="D1929" s="152">
        <v>31</v>
      </c>
      <c r="E1929" s="154">
        <v>3545.16</v>
      </c>
      <c r="F1929" s="154">
        <v>2.75</v>
      </c>
      <c r="G1929" s="154">
        <v>85.25</v>
      </c>
    </row>
    <row r="1930" spans="1:7" ht="60" x14ac:dyDescent="0.25">
      <c r="A1930" s="141" t="s">
        <v>2463</v>
      </c>
      <c r="B1930" s="151" t="s">
        <v>2464</v>
      </c>
      <c r="C1930" s="153" t="s">
        <v>3966</v>
      </c>
      <c r="D1930" s="152">
        <v>37</v>
      </c>
      <c r="E1930" s="154">
        <v>12437.55</v>
      </c>
      <c r="F1930" s="154">
        <v>16.810000000000002</v>
      </c>
      <c r="G1930" s="154">
        <v>621.97</v>
      </c>
    </row>
    <row r="1931" spans="1:7" ht="30" x14ac:dyDescent="0.25">
      <c r="A1931" s="141" t="s">
        <v>2463</v>
      </c>
      <c r="B1931" s="151" t="s">
        <v>2464</v>
      </c>
      <c r="C1931" s="153" t="s">
        <v>3496</v>
      </c>
      <c r="D1931" s="152">
        <v>1</v>
      </c>
      <c r="E1931" s="154">
        <v>7.18</v>
      </c>
      <c r="F1931" s="154">
        <v>1.0000000000000009E-2</v>
      </c>
      <c r="G1931" s="154">
        <v>1.0000000000000009E-2</v>
      </c>
    </row>
    <row r="1932" spans="1:7" ht="45" x14ac:dyDescent="0.25">
      <c r="A1932" s="141" t="s">
        <v>2463</v>
      </c>
      <c r="B1932" s="151" t="s">
        <v>2464</v>
      </c>
      <c r="C1932" s="153" t="s">
        <v>3531</v>
      </c>
      <c r="D1932" s="152">
        <v>479</v>
      </c>
      <c r="E1932" s="154">
        <v>10054.210000000001</v>
      </c>
      <c r="F1932" s="154">
        <v>0.16000000000000014</v>
      </c>
      <c r="G1932" s="154">
        <v>76.640000000000072</v>
      </c>
    </row>
    <row r="1933" spans="1:7" ht="45" x14ac:dyDescent="0.25">
      <c r="A1933" s="141" t="s">
        <v>2463</v>
      </c>
      <c r="B1933" s="151" t="s">
        <v>2464</v>
      </c>
      <c r="C1933" s="153" t="s">
        <v>3454</v>
      </c>
      <c r="D1933" s="152">
        <v>1</v>
      </c>
      <c r="E1933" s="154">
        <v>3.54</v>
      </c>
      <c r="F1933" s="154">
        <v>1.9999999999999962E-2</v>
      </c>
      <c r="G1933" s="154">
        <v>1.9999999999999962E-2</v>
      </c>
    </row>
    <row r="1934" spans="1:7" ht="60" x14ac:dyDescent="0.25">
      <c r="A1934" s="141" t="s">
        <v>2463</v>
      </c>
      <c r="B1934" s="151" t="s">
        <v>2464</v>
      </c>
      <c r="C1934" s="153" t="s">
        <v>3479</v>
      </c>
      <c r="D1934" s="152">
        <v>2</v>
      </c>
      <c r="E1934" s="154">
        <v>16.100000000000001</v>
      </c>
      <c r="F1934" s="154">
        <v>3.0000000000000027E-2</v>
      </c>
      <c r="G1934" s="154">
        <v>6.0000000000000053E-2</v>
      </c>
    </row>
    <row r="1935" spans="1:7" ht="45" x14ac:dyDescent="0.25">
      <c r="A1935" s="141" t="s">
        <v>2463</v>
      </c>
      <c r="B1935" s="151" t="s">
        <v>2464</v>
      </c>
      <c r="C1935" s="153" t="s">
        <v>3904</v>
      </c>
      <c r="D1935" s="152">
        <v>15</v>
      </c>
      <c r="E1935" s="154">
        <v>1466.25</v>
      </c>
      <c r="F1935" s="154">
        <v>2.9200000000000017</v>
      </c>
      <c r="G1935" s="154">
        <v>43.800000000000026</v>
      </c>
    </row>
    <row r="1936" spans="1:7" ht="45" x14ac:dyDescent="0.25">
      <c r="A1936" s="141" t="s">
        <v>2463</v>
      </c>
      <c r="B1936" s="151" t="s">
        <v>2464</v>
      </c>
      <c r="C1936" s="153" t="s">
        <v>3573</v>
      </c>
      <c r="D1936" s="152">
        <v>9</v>
      </c>
      <c r="E1936" s="154">
        <v>406.53</v>
      </c>
      <c r="F1936" s="154">
        <v>0.58999999999999986</v>
      </c>
      <c r="G1936" s="154">
        <v>5.3099999999999987</v>
      </c>
    </row>
    <row r="1937" spans="1:7" x14ac:dyDescent="0.25">
      <c r="A1937" s="141" t="s">
        <v>2463</v>
      </c>
      <c r="B1937" s="151" t="s">
        <v>2464</v>
      </c>
      <c r="C1937" s="153" t="s">
        <v>3899</v>
      </c>
      <c r="D1937" s="152">
        <v>4</v>
      </c>
      <c r="E1937" s="154">
        <v>252.20000000000002</v>
      </c>
      <c r="F1937" s="154">
        <v>3.1500000000000057</v>
      </c>
      <c r="G1937" s="154">
        <v>12.600000000000023</v>
      </c>
    </row>
    <row r="1938" spans="1:7" ht="60" x14ac:dyDescent="0.25">
      <c r="A1938" s="141" t="s">
        <v>2463</v>
      </c>
      <c r="B1938" s="151" t="s">
        <v>2464</v>
      </c>
      <c r="C1938" s="153" t="s">
        <v>3534</v>
      </c>
      <c r="D1938" s="152">
        <v>14</v>
      </c>
      <c r="E1938" s="154">
        <v>1176.56</v>
      </c>
      <c r="F1938" s="154">
        <v>0.66999999999999993</v>
      </c>
      <c r="G1938" s="154">
        <v>9.379999999999999</v>
      </c>
    </row>
    <row r="1939" spans="1:7" ht="90" x14ac:dyDescent="0.25">
      <c r="A1939" s="141" t="s">
        <v>2463</v>
      </c>
      <c r="B1939" s="151" t="s">
        <v>2464</v>
      </c>
      <c r="C1939" s="153" t="s">
        <v>3576</v>
      </c>
      <c r="D1939" s="152">
        <v>1</v>
      </c>
      <c r="E1939" s="154">
        <v>61.72</v>
      </c>
      <c r="F1939" s="154">
        <v>0.46000000000000085</v>
      </c>
      <c r="G1939" s="154">
        <v>0.46000000000000085</v>
      </c>
    </row>
    <row r="1940" spans="1:7" ht="60" x14ac:dyDescent="0.25">
      <c r="A1940" s="141" t="s">
        <v>2463</v>
      </c>
      <c r="B1940" s="151" t="s">
        <v>2464</v>
      </c>
      <c r="C1940" s="153" t="s">
        <v>3577</v>
      </c>
      <c r="D1940" s="152">
        <v>23</v>
      </c>
      <c r="E1940" s="154">
        <v>185.61</v>
      </c>
      <c r="F1940" s="154">
        <v>2.9999999999999916E-2</v>
      </c>
      <c r="G1940" s="154">
        <v>0.68999999999999806</v>
      </c>
    </row>
    <row r="1941" spans="1:7" ht="30" x14ac:dyDescent="0.25">
      <c r="A1941" s="141" t="s">
        <v>2463</v>
      </c>
      <c r="B1941" s="151" t="s">
        <v>2464</v>
      </c>
      <c r="C1941" s="153" t="s">
        <v>3578</v>
      </c>
      <c r="D1941" s="152">
        <v>23</v>
      </c>
      <c r="E1941" s="154">
        <v>123.05000000000001</v>
      </c>
      <c r="F1941" s="154">
        <v>0.27000000000000046</v>
      </c>
      <c r="G1941" s="154">
        <v>6.2100000000000106</v>
      </c>
    </row>
    <row r="1942" spans="1:7" ht="45" x14ac:dyDescent="0.25">
      <c r="A1942" s="141" t="s">
        <v>2463</v>
      </c>
      <c r="B1942" s="151" t="s">
        <v>2464</v>
      </c>
      <c r="C1942" s="153" t="s">
        <v>3531</v>
      </c>
      <c r="D1942" s="152">
        <v>2</v>
      </c>
      <c r="E1942" s="154">
        <v>41.980000000000004</v>
      </c>
      <c r="F1942" s="154">
        <v>0.16000000000000014</v>
      </c>
      <c r="G1942" s="154">
        <v>0.32000000000000028</v>
      </c>
    </row>
    <row r="1943" spans="1:7" x14ac:dyDescent="0.25">
      <c r="A1943" s="141" t="s">
        <v>2463</v>
      </c>
      <c r="B1943" s="151" t="s">
        <v>2464</v>
      </c>
      <c r="C1943" s="153" t="s">
        <v>3460</v>
      </c>
      <c r="D1943" s="152">
        <v>302</v>
      </c>
      <c r="E1943" s="154">
        <v>4871.26</v>
      </c>
      <c r="F1943" s="154">
        <v>2.0000000000000018E-2</v>
      </c>
      <c r="G1943" s="154">
        <v>6.0400000000000054</v>
      </c>
    </row>
    <row r="1944" spans="1:7" x14ac:dyDescent="0.25">
      <c r="A1944" s="141" t="s">
        <v>2463</v>
      </c>
      <c r="B1944" s="151" t="s">
        <v>2464</v>
      </c>
      <c r="C1944" s="153" t="s">
        <v>3443</v>
      </c>
      <c r="D1944" s="152">
        <v>302</v>
      </c>
      <c r="E1944" s="154">
        <v>1476.78</v>
      </c>
      <c r="F1944" s="154">
        <v>9.9999999999999811E-3</v>
      </c>
      <c r="G1944" s="154">
        <v>3.0199999999999942</v>
      </c>
    </row>
    <row r="1945" spans="1:7" ht="45" x14ac:dyDescent="0.25">
      <c r="A1945" s="141" t="s">
        <v>2463</v>
      </c>
      <c r="B1945" s="151" t="s">
        <v>2464</v>
      </c>
      <c r="C1945" s="153" t="s">
        <v>3501</v>
      </c>
      <c r="D1945" s="152">
        <v>170</v>
      </c>
      <c r="E1945" s="154">
        <v>1492.6</v>
      </c>
      <c r="F1945" s="154">
        <v>3.9999999999999925E-2</v>
      </c>
      <c r="G1945" s="154">
        <v>6.7999999999999874</v>
      </c>
    </row>
    <row r="1946" spans="1:7" ht="45" x14ac:dyDescent="0.25">
      <c r="A1946" s="141" t="s">
        <v>2463</v>
      </c>
      <c r="B1946" s="151" t="s">
        <v>2464</v>
      </c>
      <c r="C1946" s="153" t="s">
        <v>3471</v>
      </c>
      <c r="D1946" s="152">
        <v>221</v>
      </c>
      <c r="E1946" s="154">
        <v>587.86</v>
      </c>
      <c r="F1946" s="154">
        <v>1.0000000000000009E-2</v>
      </c>
      <c r="G1946" s="154">
        <v>2.2100000000000017</v>
      </c>
    </row>
    <row r="1947" spans="1:7" ht="30" x14ac:dyDescent="0.25">
      <c r="A1947" s="141" t="s">
        <v>2463</v>
      </c>
      <c r="B1947" s="151" t="s">
        <v>2464</v>
      </c>
      <c r="C1947" s="153" t="s">
        <v>3583</v>
      </c>
      <c r="D1947" s="152">
        <v>9</v>
      </c>
      <c r="E1947" s="154">
        <v>23.94</v>
      </c>
      <c r="F1947" s="154">
        <v>1.0000000000000009E-2</v>
      </c>
      <c r="G1947" s="154">
        <v>9.000000000000008E-2</v>
      </c>
    </row>
    <row r="1948" spans="1:7" ht="90" x14ac:dyDescent="0.25">
      <c r="A1948" s="141" t="s">
        <v>2463</v>
      </c>
      <c r="B1948" s="151" t="s">
        <v>2464</v>
      </c>
      <c r="C1948" s="153" t="s">
        <v>3452</v>
      </c>
      <c r="D1948" s="152">
        <v>434</v>
      </c>
      <c r="E1948" s="154">
        <v>11336.08</v>
      </c>
      <c r="F1948" s="154">
        <v>3.0000000000000027E-2</v>
      </c>
      <c r="G1948" s="154">
        <v>13.020000000000012</v>
      </c>
    </row>
    <row r="1949" spans="1:7" ht="45" x14ac:dyDescent="0.25">
      <c r="A1949" s="141" t="s">
        <v>2463</v>
      </c>
      <c r="B1949" s="151" t="s">
        <v>2464</v>
      </c>
      <c r="C1949" s="153" t="s">
        <v>3471</v>
      </c>
      <c r="D1949" s="152">
        <v>7</v>
      </c>
      <c r="E1949" s="154">
        <v>18.62</v>
      </c>
      <c r="F1949" s="154">
        <v>1.0000000000000009E-2</v>
      </c>
      <c r="G1949" s="154">
        <v>7.0000000000000062E-2</v>
      </c>
    </row>
    <row r="1950" spans="1:7" ht="30" x14ac:dyDescent="0.25">
      <c r="A1950" s="141" t="s">
        <v>2463</v>
      </c>
      <c r="B1950" s="151" t="s">
        <v>2464</v>
      </c>
      <c r="C1950" s="153" t="s">
        <v>3453</v>
      </c>
      <c r="D1950" s="152">
        <v>34</v>
      </c>
      <c r="E1950" s="154">
        <v>67.660000000000011</v>
      </c>
      <c r="F1950" s="154">
        <v>1.0000000000000009E-2</v>
      </c>
      <c r="G1950" s="154">
        <v>0.3400000000000003</v>
      </c>
    </row>
    <row r="1951" spans="1:7" ht="45" x14ac:dyDescent="0.25">
      <c r="A1951" s="141" t="s">
        <v>2463</v>
      </c>
      <c r="B1951" s="151" t="s">
        <v>2464</v>
      </c>
      <c r="C1951" s="153" t="s">
        <v>3454</v>
      </c>
      <c r="D1951" s="152">
        <v>67</v>
      </c>
      <c r="E1951" s="154">
        <v>237.18</v>
      </c>
      <c r="F1951" s="154">
        <v>1.9999999999999962E-2</v>
      </c>
      <c r="G1951" s="154">
        <v>1.3399999999999974</v>
      </c>
    </row>
    <row r="1952" spans="1:7" x14ac:dyDescent="0.25">
      <c r="A1952" s="141" t="s">
        <v>2463</v>
      </c>
      <c r="B1952" s="151" t="s">
        <v>2464</v>
      </c>
      <c r="C1952" s="153" t="s">
        <v>3548</v>
      </c>
      <c r="D1952" s="152">
        <v>1</v>
      </c>
      <c r="E1952" s="154">
        <v>44.07</v>
      </c>
      <c r="F1952" s="154">
        <v>4.0000000000000036E-2</v>
      </c>
      <c r="G1952" s="154">
        <v>4.0000000000000036E-2</v>
      </c>
    </row>
    <row r="1953" spans="1:7" ht="30" x14ac:dyDescent="0.25">
      <c r="A1953" s="141" t="s">
        <v>2463</v>
      </c>
      <c r="B1953" s="151" t="s">
        <v>2464</v>
      </c>
      <c r="C1953" s="153" t="s">
        <v>3455</v>
      </c>
      <c r="D1953" s="152">
        <v>331</v>
      </c>
      <c r="E1953" s="154">
        <v>4279.83</v>
      </c>
      <c r="F1953" s="154">
        <v>3.0000000000000027E-2</v>
      </c>
      <c r="G1953" s="154">
        <v>9.9300000000000086</v>
      </c>
    </row>
    <row r="1954" spans="1:7" ht="30" x14ac:dyDescent="0.25">
      <c r="A1954" s="141" t="s">
        <v>2463</v>
      </c>
      <c r="B1954" s="151" t="s">
        <v>2464</v>
      </c>
      <c r="C1954" s="153" t="s">
        <v>3662</v>
      </c>
      <c r="D1954" s="152">
        <v>4</v>
      </c>
      <c r="E1954" s="154">
        <v>34.800000000000004</v>
      </c>
      <c r="F1954" s="154">
        <v>4.9999999999999933E-2</v>
      </c>
      <c r="G1954" s="154">
        <v>0.19999999999999973</v>
      </c>
    </row>
    <row r="1955" spans="1:7" ht="90" x14ac:dyDescent="0.25">
      <c r="A1955" s="141" t="s">
        <v>2463</v>
      </c>
      <c r="B1955" s="151" t="s">
        <v>2464</v>
      </c>
      <c r="C1955" s="153" t="s">
        <v>3456</v>
      </c>
      <c r="D1955" s="152">
        <v>18</v>
      </c>
      <c r="E1955" s="154">
        <v>580.5</v>
      </c>
      <c r="F1955" s="154">
        <v>2.0000000000000018E-2</v>
      </c>
      <c r="G1955" s="154">
        <v>0.36000000000000032</v>
      </c>
    </row>
    <row r="1956" spans="1:7" ht="75" x14ac:dyDescent="0.25">
      <c r="A1956" s="141" t="s">
        <v>2463</v>
      </c>
      <c r="B1956" s="151" t="s">
        <v>2464</v>
      </c>
      <c r="C1956" s="153" t="s">
        <v>3457</v>
      </c>
      <c r="D1956" s="152">
        <v>40</v>
      </c>
      <c r="E1956" s="154">
        <v>1082.8</v>
      </c>
      <c r="F1956" s="154">
        <v>3.0000000000000027E-2</v>
      </c>
      <c r="G1956" s="154">
        <v>1.2000000000000011</v>
      </c>
    </row>
    <row r="1957" spans="1:7" ht="30" x14ac:dyDescent="0.25">
      <c r="A1957" s="141" t="s">
        <v>2463</v>
      </c>
      <c r="B1957" s="151" t="s">
        <v>2464</v>
      </c>
      <c r="C1957" s="153" t="s">
        <v>3585</v>
      </c>
      <c r="D1957" s="152">
        <v>2</v>
      </c>
      <c r="E1957" s="154">
        <v>20.82</v>
      </c>
      <c r="F1957" s="154">
        <v>2.0000000000000018E-2</v>
      </c>
      <c r="G1957" s="154">
        <v>4.0000000000000036E-2</v>
      </c>
    </row>
    <row r="1958" spans="1:7" x14ac:dyDescent="0.25">
      <c r="A1958" s="141" t="s">
        <v>2463</v>
      </c>
      <c r="B1958" s="151" t="s">
        <v>2464</v>
      </c>
      <c r="C1958" s="153" t="s">
        <v>3637</v>
      </c>
      <c r="D1958" s="152">
        <v>81</v>
      </c>
      <c r="E1958" s="154">
        <v>149.85000000000002</v>
      </c>
      <c r="F1958" s="154">
        <v>1.0000000000000009E-2</v>
      </c>
      <c r="G1958" s="154">
        <v>0.81000000000000072</v>
      </c>
    </row>
    <row r="1959" spans="1:7" ht="30" x14ac:dyDescent="0.25">
      <c r="A1959" s="141" t="s">
        <v>2463</v>
      </c>
      <c r="B1959" s="151" t="s">
        <v>2464</v>
      </c>
      <c r="C1959" s="153" t="s">
        <v>3731</v>
      </c>
      <c r="D1959" s="152">
        <v>106</v>
      </c>
      <c r="E1959" s="154">
        <v>147.34</v>
      </c>
      <c r="F1959" s="154">
        <v>9.9999999999999811E-3</v>
      </c>
      <c r="G1959" s="154">
        <v>1.0599999999999981</v>
      </c>
    </row>
    <row r="1960" spans="1:7" ht="30" x14ac:dyDescent="0.25">
      <c r="A1960" s="141" t="s">
        <v>2463</v>
      </c>
      <c r="B1960" s="151" t="s">
        <v>2464</v>
      </c>
      <c r="C1960" s="153" t="s">
        <v>3595</v>
      </c>
      <c r="D1960" s="152">
        <v>91</v>
      </c>
      <c r="E1960" s="154">
        <v>283.01</v>
      </c>
      <c r="F1960" s="154">
        <v>9.999999999999995E-3</v>
      </c>
      <c r="G1960" s="154">
        <v>0.90999999999999959</v>
      </c>
    </row>
    <row r="1961" spans="1:7" ht="30" x14ac:dyDescent="0.25">
      <c r="A1961" s="141" t="s">
        <v>2463</v>
      </c>
      <c r="B1961" s="151" t="s">
        <v>2464</v>
      </c>
      <c r="C1961" s="153" t="s">
        <v>3461</v>
      </c>
      <c r="D1961" s="152">
        <v>123</v>
      </c>
      <c r="E1961" s="154">
        <v>590.4</v>
      </c>
      <c r="F1961" s="154">
        <v>9.999999999999995E-3</v>
      </c>
      <c r="G1961" s="154">
        <v>1.2299999999999993</v>
      </c>
    </row>
    <row r="1962" spans="1:7" x14ac:dyDescent="0.25">
      <c r="A1962" s="141" t="s">
        <v>2463</v>
      </c>
      <c r="B1962" s="151" t="s">
        <v>2464</v>
      </c>
      <c r="C1962" s="153" t="s">
        <v>3813</v>
      </c>
      <c r="D1962" s="152">
        <v>91</v>
      </c>
      <c r="E1962" s="154">
        <v>151.06</v>
      </c>
      <c r="F1962" s="154">
        <v>9.999999999999995E-3</v>
      </c>
      <c r="G1962" s="154">
        <v>0.90999999999999959</v>
      </c>
    </row>
    <row r="1963" spans="1:7" ht="30" x14ac:dyDescent="0.25">
      <c r="A1963" s="141" t="s">
        <v>2463</v>
      </c>
      <c r="B1963" s="151" t="s">
        <v>2464</v>
      </c>
      <c r="C1963" s="153" t="s">
        <v>3462</v>
      </c>
      <c r="D1963" s="152">
        <v>177</v>
      </c>
      <c r="E1963" s="154">
        <v>463.74</v>
      </c>
      <c r="F1963" s="154">
        <v>9.999999999999995E-3</v>
      </c>
      <c r="G1963" s="154">
        <v>1.7699999999999991</v>
      </c>
    </row>
    <row r="1964" spans="1:7" ht="30" x14ac:dyDescent="0.25">
      <c r="A1964" s="141" t="s">
        <v>2463</v>
      </c>
      <c r="B1964" s="151" t="s">
        <v>2464</v>
      </c>
      <c r="C1964" s="153" t="s">
        <v>3463</v>
      </c>
      <c r="D1964" s="152">
        <v>99</v>
      </c>
      <c r="E1964" s="154">
        <v>259.38</v>
      </c>
      <c r="F1964" s="154">
        <v>9.999999999999995E-3</v>
      </c>
      <c r="G1964" s="154">
        <v>0.98999999999999955</v>
      </c>
    </row>
    <row r="1965" spans="1:7" x14ac:dyDescent="0.25">
      <c r="A1965" s="141" t="s">
        <v>2463</v>
      </c>
      <c r="B1965" s="151" t="s">
        <v>2464</v>
      </c>
      <c r="C1965" s="153" t="s">
        <v>3443</v>
      </c>
      <c r="D1965" s="152">
        <v>867</v>
      </c>
      <c r="E1965" s="154">
        <v>4239.63</v>
      </c>
      <c r="F1965" s="154">
        <v>9.9999999999999811E-3</v>
      </c>
      <c r="G1965" s="154">
        <v>8.6699999999999839</v>
      </c>
    </row>
    <row r="1966" spans="1:7" x14ac:dyDescent="0.25">
      <c r="A1966" s="141" t="s">
        <v>2463</v>
      </c>
      <c r="B1966" s="151" t="s">
        <v>2464</v>
      </c>
      <c r="C1966" s="153" t="s">
        <v>3464</v>
      </c>
      <c r="D1966" s="152">
        <v>66</v>
      </c>
      <c r="E1966" s="154">
        <v>326.03999999999996</v>
      </c>
      <c r="F1966" s="154">
        <v>1.0000000000000009E-2</v>
      </c>
      <c r="G1966" s="154">
        <v>0.66000000000000059</v>
      </c>
    </row>
    <row r="1967" spans="1:7" ht="30" x14ac:dyDescent="0.25">
      <c r="A1967" s="141" t="s">
        <v>2463</v>
      </c>
      <c r="B1967" s="151" t="s">
        <v>2464</v>
      </c>
      <c r="C1967" s="153" t="s">
        <v>3596</v>
      </c>
      <c r="D1967" s="152">
        <v>41</v>
      </c>
      <c r="E1967" s="154">
        <v>389.91</v>
      </c>
      <c r="F1967" s="154">
        <v>2.0000000000000018E-2</v>
      </c>
      <c r="G1967" s="154">
        <v>0.82000000000000073</v>
      </c>
    </row>
    <row r="1968" spans="1:7" x14ac:dyDescent="0.25">
      <c r="A1968" s="141" t="s">
        <v>2463</v>
      </c>
      <c r="B1968" s="151" t="s">
        <v>2464</v>
      </c>
      <c r="C1968" s="153" t="s">
        <v>3502</v>
      </c>
      <c r="D1968" s="152">
        <v>435</v>
      </c>
      <c r="E1968" s="154">
        <v>2227.2000000000003</v>
      </c>
      <c r="F1968" s="154">
        <v>1.0000000000000009E-2</v>
      </c>
      <c r="G1968" s="154">
        <v>4.3500000000000041</v>
      </c>
    </row>
    <row r="1969" spans="1:7" x14ac:dyDescent="0.25">
      <c r="A1969" s="141" t="s">
        <v>2463</v>
      </c>
      <c r="B1969" s="151" t="s">
        <v>2464</v>
      </c>
      <c r="C1969" s="153" t="s">
        <v>3444</v>
      </c>
      <c r="D1969" s="152">
        <v>969</v>
      </c>
      <c r="E1969" s="154">
        <v>3759.72</v>
      </c>
      <c r="F1969" s="154">
        <v>3.0000000000000027E-2</v>
      </c>
      <c r="G1969" s="154">
        <v>29.070000000000025</v>
      </c>
    </row>
    <row r="1970" spans="1:7" x14ac:dyDescent="0.25">
      <c r="A1970" s="141" t="s">
        <v>2463</v>
      </c>
      <c r="B1970" s="151" t="s">
        <v>2464</v>
      </c>
      <c r="C1970" s="153" t="s">
        <v>3503</v>
      </c>
      <c r="D1970" s="152">
        <v>128</v>
      </c>
      <c r="E1970" s="154">
        <v>550.4</v>
      </c>
      <c r="F1970" s="154">
        <v>5.0000000000000044E-2</v>
      </c>
      <c r="G1970" s="154">
        <v>6.4000000000000057</v>
      </c>
    </row>
    <row r="1971" spans="1:7" ht="45" x14ac:dyDescent="0.25">
      <c r="A1971" s="141" t="s">
        <v>2463</v>
      </c>
      <c r="B1971" s="151" t="s">
        <v>2464</v>
      </c>
      <c r="C1971" s="153" t="s">
        <v>3445</v>
      </c>
      <c r="D1971" s="152">
        <v>377</v>
      </c>
      <c r="E1971" s="154">
        <v>2431.65</v>
      </c>
      <c r="F1971" s="154">
        <v>2.9999999999999916E-2</v>
      </c>
      <c r="G1971" s="154">
        <v>11.309999999999969</v>
      </c>
    </row>
    <row r="1972" spans="1:7" x14ac:dyDescent="0.25">
      <c r="A1972" s="141" t="s">
        <v>2463</v>
      </c>
      <c r="B1972" s="151" t="s">
        <v>2464</v>
      </c>
      <c r="C1972" s="153" t="s">
        <v>3504</v>
      </c>
      <c r="D1972" s="152">
        <v>72</v>
      </c>
      <c r="E1972" s="154">
        <v>375.84000000000003</v>
      </c>
      <c r="F1972" s="154">
        <v>1.0000000000000009E-2</v>
      </c>
      <c r="G1972" s="154">
        <v>0.72000000000000064</v>
      </c>
    </row>
    <row r="1973" spans="1:7" ht="30" x14ac:dyDescent="0.25">
      <c r="A1973" s="141" t="s">
        <v>2463</v>
      </c>
      <c r="B1973" s="151" t="s">
        <v>2464</v>
      </c>
      <c r="C1973" s="153" t="s">
        <v>3597</v>
      </c>
      <c r="D1973" s="152">
        <v>30</v>
      </c>
      <c r="E1973" s="154">
        <v>333.3</v>
      </c>
      <c r="F1973" s="154">
        <v>8.9999999999999858E-2</v>
      </c>
      <c r="G1973" s="154">
        <v>2.6999999999999957</v>
      </c>
    </row>
    <row r="1974" spans="1:7" x14ac:dyDescent="0.25">
      <c r="A1974" s="141" t="s">
        <v>2463</v>
      </c>
      <c r="B1974" s="151" t="s">
        <v>2464</v>
      </c>
      <c r="C1974" s="153" t="s">
        <v>3446</v>
      </c>
      <c r="D1974" s="152">
        <v>802</v>
      </c>
      <c r="E1974" s="154">
        <v>1587.96</v>
      </c>
      <c r="F1974" s="154">
        <v>9.999999999999995E-3</v>
      </c>
      <c r="G1974" s="154">
        <v>8.019999999999996</v>
      </c>
    </row>
    <row r="1975" spans="1:7" ht="60" x14ac:dyDescent="0.25">
      <c r="A1975" s="141" t="s">
        <v>2463</v>
      </c>
      <c r="B1975" s="151" t="s">
        <v>2464</v>
      </c>
      <c r="C1975" s="153" t="s">
        <v>3598</v>
      </c>
      <c r="D1975" s="152">
        <v>54</v>
      </c>
      <c r="E1975" s="154">
        <v>324</v>
      </c>
      <c r="F1975" s="154">
        <v>0.10000000000000009</v>
      </c>
      <c r="G1975" s="154">
        <v>5.4000000000000048</v>
      </c>
    </row>
    <row r="1976" spans="1:7" ht="60" x14ac:dyDescent="0.25">
      <c r="A1976" s="141" t="s">
        <v>2463</v>
      </c>
      <c r="B1976" s="151" t="s">
        <v>2464</v>
      </c>
      <c r="C1976" s="153" t="s">
        <v>3479</v>
      </c>
      <c r="D1976" s="152">
        <v>328</v>
      </c>
      <c r="E1976" s="154">
        <v>2640.4</v>
      </c>
      <c r="F1976" s="154">
        <v>3.0000000000000027E-2</v>
      </c>
      <c r="G1976" s="154">
        <v>9.8400000000000087</v>
      </c>
    </row>
    <row r="1977" spans="1:7" x14ac:dyDescent="0.25">
      <c r="A1977" s="141" t="s">
        <v>2463</v>
      </c>
      <c r="B1977" s="151" t="s">
        <v>2464</v>
      </c>
      <c r="C1977" s="153" t="s">
        <v>3480</v>
      </c>
      <c r="D1977" s="152">
        <v>9</v>
      </c>
      <c r="E1977" s="154">
        <v>166.05</v>
      </c>
      <c r="F1977" s="154">
        <v>0.12000000000000011</v>
      </c>
      <c r="G1977" s="154">
        <v>1.080000000000001</v>
      </c>
    </row>
    <row r="1978" spans="1:7" ht="30" x14ac:dyDescent="0.25">
      <c r="A1978" s="141" t="s">
        <v>2463</v>
      </c>
      <c r="B1978" s="151" t="s">
        <v>2464</v>
      </c>
      <c r="C1978" s="153" t="s">
        <v>3558</v>
      </c>
      <c r="D1978" s="152">
        <v>3</v>
      </c>
      <c r="E1978" s="154">
        <v>28.5</v>
      </c>
      <c r="F1978" s="154">
        <v>8.0000000000000071E-2</v>
      </c>
      <c r="G1978" s="154">
        <v>0.24000000000000021</v>
      </c>
    </row>
    <row r="1979" spans="1:7" ht="60" x14ac:dyDescent="0.25">
      <c r="A1979" s="141" t="s">
        <v>2463</v>
      </c>
      <c r="B1979" s="151" t="s">
        <v>2464</v>
      </c>
      <c r="C1979" s="153" t="s">
        <v>4014</v>
      </c>
      <c r="D1979" s="152">
        <v>3</v>
      </c>
      <c r="E1979" s="154">
        <v>77.7</v>
      </c>
      <c r="F1979" s="154">
        <v>4.0000000000000036E-2</v>
      </c>
      <c r="G1979" s="154">
        <v>0.12000000000000011</v>
      </c>
    </row>
    <row r="1980" spans="1:7" ht="60" x14ac:dyDescent="0.25">
      <c r="A1980" s="141" t="s">
        <v>2463</v>
      </c>
      <c r="B1980" s="151" t="s">
        <v>2464</v>
      </c>
      <c r="C1980" s="153" t="s">
        <v>3481</v>
      </c>
      <c r="D1980" s="152">
        <v>75</v>
      </c>
      <c r="E1980" s="154">
        <v>892.5</v>
      </c>
      <c r="F1980" s="154">
        <v>9.9999999999999534E-3</v>
      </c>
      <c r="G1980" s="154">
        <v>0.74999999999999645</v>
      </c>
    </row>
    <row r="1981" spans="1:7" x14ac:dyDescent="0.25">
      <c r="A1981" s="141" t="s">
        <v>2463</v>
      </c>
      <c r="B1981" s="151" t="s">
        <v>2464</v>
      </c>
      <c r="C1981" s="153" t="s">
        <v>3559</v>
      </c>
      <c r="D1981" s="152">
        <v>2</v>
      </c>
      <c r="E1981" s="154">
        <v>33.54</v>
      </c>
      <c r="F1981" s="154">
        <v>0.1599999999999997</v>
      </c>
      <c r="G1981" s="154">
        <v>0.3199999999999994</v>
      </c>
    </row>
    <row r="1982" spans="1:7" ht="45" x14ac:dyDescent="0.25">
      <c r="A1982" s="141" t="s">
        <v>2463</v>
      </c>
      <c r="B1982" s="151" t="s">
        <v>2464</v>
      </c>
      <c r="C1982" s="153" t="s">
        <v>3855</v>
      </c>
      <c r="D1982" s="152">
        <v>110</v>
      </c>
      <c r="E1982" s="154">
        <v>808.5</v>
      </c>
      <c r="F1982" s="154">
        <v>2.0000000000000018E-2</v>
      </c>
      <c r="G1982" s="154">
        <v>2.200000000000002</v>
      </c>
    </row>
    <row r="1983" spans="1:7" ht="30" x14ac:dyDescent="0.25">
      <c r="A1983" s="141" t="s">
        <v>2463</v>
      </c>
      <c r="B1983" s="151" t="s">
        <v>2464</v>
      </c>
      <c r="C1983" s="153" t="s">
        <v>3654</v>
      </c>
      <c r="D1983" s="152">
        <v>159</v>
      </c>
      <c r="E1983" s="154">
        <v>1085.97</v>
      </c>
      <c r="F1983" s="154">
        <v>6.0000000000000053E-2</v>
      </c>
      <c r="G1983" s="154">
        <v>9.540000000000008</v>
      </c>
    </row>
    <row r="1984" spans="1:7" ht="30" x14ac:dyDescent="0.25">
      <c r="A1984" s="141" t="s">
        <v>2463</v>
      </c>
      <c r="B1984" s="151" t="s">
        <v>2464</v>
      </c>
      <c r="C1984" s="153" t="s">
        <v>3560</v>
      </c>
      <c r="D1984" s="152">
        <v>3</v>
      </c>
      <c r="E1984" s="154">
        <v>32.910000000000004</v>
      </c>
      <c r="F1984" s="154">
        <v>1.0000000000000009E-2</v>
      </c>
      <c r="G1984" s="154">
        <v>3.0000000000000027E-2</v>
      </c>
    </row>
    <row r="1985" spans="1:7" x14ac:dyDescent="0.25">
      <c r="A1985" s="141" t="s">
        <v>2463</v>
      </c>
      <c r="B1985" s="151" t="s">
        <v>2464</v>
      </c>
      <c r="C1985" s="153" t="s">
        <v>4015</v>
      </c>
      <c r="D1985" s="152">
        <v>1</v>
      </c>
      <c r="E1985" s="154">
        <v>15.8</v>
      </c>
      <c r="F1985" s="154">
        <v>0.14999999999999991</v>
      </c>
      <c r="G1985" s="154">
        <v>0.14999999999999991</v>
      </c>
    </row>
    <row r="1986" spans="1:7" x14ac:dyDescent="0.25">
      <c r="A1986" s="141" t="s">
        <v>2463</v>
      </c>
      <c r="B1986" s="151" t="s">
        <v>2464</v>
      </c>
      <c r="C1986" s="153" t="s">
        <v>4016</v>
      </c>
      <c r="D1986" s="152">
        <v>41</v>
      </c>
      <c r="E1986" s="154">
        <v>933.56999999999994</v>
      </c>
      <c r="F1986" s="154">
        <v>4.9999999999999933E-2</v>
      </c>
      <c r="G1986" s="154">
        <v>2.0499999999999972</v>
      </c>
    </row>
    <row r="1987" spans="1:7" x14ac:dyDescent="0.25">
      <c r="A1987" s="141" t="s">
        <v>2463</v>
      </c>
      <c r="B1987" s="151" t="s">
        <v>2464</v>
      </c>
      <c r="C1987" s="153" t="s">
        <v>3482</v>
      </c>
      <c r="D1987" s="152">
        <v>351</v>
      </c>
      <c r="E1987" s="154">
        <v>2158.65</v>
      </c>
      <c r="F1987" s="154">
        <v>1.0000000000000009E-2</v>
      </c>
      <c r="G1987" s="154">
        <v>3.5100000000000033</v>
      </c>
    </row>
    <row r="1988" spans="1:7" ht="30" x14ac:dyDescent="0.25">
      <c r="A1988" s="141" t="s">
        <v>2463</v>
      </c>
      <c r="B1988" s="151" t="s">
        <v>2464</v>
      </c>
      <c r="C1988" s="153" t="s">
        <v>3483</v>
      </c>
      <c r="D1988" s="152">
        <v>6</v>
      </c>
      <c r="E1988" s="154">
        <v>42.3</v>
      </c>
      <c r="F1988" s="154">
        <v>1.9999999999999962E-2</v>
      </c>
      <c r="G1988" s="154">
        <v>0.11999999999999977</v>
      </c>
    </row>
    <row r="1989" spans="1:7" ht="45" x14ac:dyDescent="0.25">
      <c r="A1989" s="141" t="s">
        <v>2463</v>
      </c>
      <c r="B1989" s="151" t="s">
        <v>2464</v>
      </c>
      <c r="C1989" s="153" t="s">
        <v>3484</v>
      </c>
      <c r="D1989" s="152">
        <v>639</v>
      </c>
      <c r="E1989" s="154">
        <v>5080.0499999999993</v>
      </c>
      <c r="F1989" s="154">
        <v>9.9999999999999534E-3</v>
      </c>
      <c r="G1989" s="154">
        <v>6.3899999999999704</v>
      </c>
    </row>
    <row r="1990" spans="1:7" x14ac:dyDescent="0.25">
      <c r="A1990" s="141" t="s">
        <v>2463</v>
      </c>
      <c r="B1990" s="151" t="s">
        <v>2464</v>
      </c>
      <c r="C1990" s="153" t="s">
        <v>3487</v>
      </c>
      <c r="D1990" s="152">
        <v>199</v>
      </c>
      <c r="E1990" s="154">
        <v>2035.77</v>
      </c>
      <c r="F1990" s="154">
        <v>9.000000000000008E-2</v>
      </c>
      <c r="G1990" s="154">
        <v>17.910000000000014</v>
      </c>
    </row>
    <row r="1991" spans="1:7" ht="30" x14ac:dyDescent="0.25">
      <c r="A1991" s="141" t="s">
        <v>2463</v>
      </c>
      <c r="B1991" s="151" t="s">
        <v>2464</v>
      </c>
      <c r="C1991" s="153" t="s">
        <v>3638</v>
      </c>
      <c r="D1991" s="152">
        <v>15</v>
      </c>
      <c r="E1991" s="154">
        <v>155.25</v>
      </c>
      <c r="F1991" s="154">
        <v>9.000000000000008E-2</v>
      </c>
      <c r="G1991" s="154">
        <v>1.3500000000000012</v>
      </c>
    </row>
    <row r="1992" spans="1:7" ht="60" x14ac:dyDescent="0.25">
      <c r="A1992" s="141" t="s">
        <v>2463</v>
      </c>
      <c r="B1992" s="151" t="s">
        <v>2464</v>
      </c>
      <c r="C1992" s="153" t="s">
        <v>3488</v>
      </c>
      <c r="D1992" s="152">
        <v>844</v>
      </c>
      <c r="E1992" s="154">
        <v>11680.960000000001</v>
      </c>
      <c r="F1992" s="154">
        <v>4.0000000000000036E-2</v>
      </c>
      <c r="G1992" s="154">
        <v>33.760000000000034</v>
      </c>
    </row>
    <row r="1993" spans="1:7" ht="90" x14ac:dyDescent="0.25">
      <c r="A1993" s="141" t="s">
        <v>2463</v>
      </c>
      <c r="B1993" s="151" t="s">
        <v>2464</v>
      </c>
      <c r="C1993" s="153" t="s">
        <v>3489</v>
      </c>
      <c r="D1993" s="152">
        <v>831</v>
      </c>
      <c r="E1993" s="154">
        <v>11384.7</v>
      </c>
      <c r="F1993" s="154">
        <v>4.0000000000000036E-2</v>
      </c>
      <c r="G1993" s="154">
        <v>33.24000000000003</v>
      </c>
    </row>
    <row r="1994" spans="1:7" ht="75" x14ac:dyDescent="0.25">
      <c r="A1994" s="141" t="s">
        <v>2463</v>
      </c>
      <c r="B1994" s="151" t="s">
        <v>2464</v>
      </c>
      <c r="C1994" s="153" t="s">
        <v>3516</v>
      </c>
      <c r="D1994" s="152">
        <v>316</v>
      </c>
      <c r="E1994" s="154">
        <v>2986.2</v>
      </c>
      <c r="F1994" s="154">
        <v>2.0000000000000018E-2</v>
      </c>
      <c r="G1994" s="154">
        <v>6.3200000000000056</v>
      </c>
    </row>
    <row r="1995" spans="1:7" ht="45" x14ac:dyDescent="0.25">
      <c r="A1995" s="141" t="s">
        <v>2463</v>
      </c>
      <c r="B1995" s="151" t="s">
        <v>2464</v>
      </c>
      <c r="C1995" s="153" t="s">
        <v>3529</v>
      </c>
      <c r="D1995" s="152">
        <v>1</v>
      </c>
      <c r="E1995" s="154">
        <v>32.230000000000004</v>
      </c>
      <c r="F1995" s="154">
        <v>0.26000000000000068</v>
      </c>
      <c r="G1995" s="154">
        <v>0.26000000000000068</v>
      </c>
    </row>
    <row r="1996" spans="1:7" ht="30" x14ac:dyDescent="0.25">
      <c r="A1996" s="141" t="s">
        <v>2463</v>
      </c>
      <c r="B1996" s="151" t="s">
        <v>2464</v>
      </c>
      <c r="C1996" s="153" t="s">
        <v>3519</v>
      </c>
      <c r="D1996" s="152">
        <v>46</v>
      </c>
      <c r="E1996" s="154">
        <v>933.34</v>
      </c>
      <c r="F1996" s="154">
        <v>0.16999999999999993</v>
      </c>
      <c r="G1996" s="154">
        <v>7.8199999999999967</v>
      </c>
    </row>
    <row r="1997" spans="1:7" ht="30" x14ac:dyDescent="0.25">
      <c r="A1997" s="141" t="s">
        <v>2463</v>
      </c>
      <c r="B1997" s="151" t="s">
        <v>2464</v>
      </c>
      <c r="C1997" s="153" t="s">
        <v>3453</v>
      </c>
      <c r="D1997" s="152">
        <v>78</v>
      </c>
      <c r="E1997" s="154">
        <v>155.22</v>
      </c>
      <c r="F1997" s="154">
        <v>1.0000000000000009E-2</v>
      </c>
      <c r="G1997" s="154">
        <v>0.78000000000000069</v>
      </c>
    </row>
    <row r="1998" spans="1:7" ht="45" x14ac:dyDescent="0.25">
      <c r="A1998" s="141" t="s">
        <v>2463</v>
      </c>
      <c r="B1998" s="151" t="s">
        <v>2464</v>
      </c>
      <c r="C1998" s="153" t="s">
        <v>3454</v>
      </c>
      <c r="D1998" s="152">
        <v>71</v>
      </c>
      <c r="E1998" s="154">
        <v>251.33999999999997</v>
      </c>
      <c r="F1998" s="154">
        <v>1.9999999999999962E-2</v>
      </c>
      <c r="G1998" s="154">
        <v>1.4199999999999973</v>
      </c>
    </row>
    <row r="1999" spans="1:7" ht="45" x14ac:dyDescent="0.25">
      <c r="A1999" s="141" t="s">
        <v>2463</v>
      </c>
      <c r="B1999" s="151" t="s">
        <v>2464</v>
      </c>
      <c r="C1999" s="153" t="s">
        <v>3506</v>
      </c>
      <c r="D1999" s="152">
        <v>5</v>
      </c>
      <c r="E1999" s="154">
        <v>45.05</v>
      </c>
      <c r="F1999" s="154">
        <v>2.9999999999999916E-2</v>
      </c>
      <c r="G1999" s="154">
        <v>0.14999999999999958</v>
      </c>
    </row>
    <row r="2000" spans="1:7" ht="30" x14ac:dyDescent="0.25">
      <c r="A2000" s="141" t="s">
        <v>2463</v>
      </c>
      <c r="B2000" s="151" t="s">
        <v>2464</v>
      </c>
      <c r="C2000" s="153" t="s">
        <v>3603</v>
      </c>
      <c r="D2000" s="152">
        <v>10</v>
      </c>
      <c r="E2000" s="154">
        <v>112.4</v>
      </c>
      <c r="F2000" s="154">
        <v>2.0000000000000018E-2</v>
      </c>
      <c r="G2000" s="154">
        <v>0.20000000000000018</v>
      </c>
    </row>
    <row r="2001" spans="1:7" x14ac:dyDescent="0.25">
      <c r="A2001" s="141" t="s">
        <v>2463</v>
      </c>
      <c r="B2001" s="151" t="s">
        <v>2464</v>
      </c>
      <c r="C2001" s="153" t="s">
        <v>3924</v>
      </c>
      <c r="D2001" s="152">
        <v>3</v>
      </c>
      <c r="E2001" s="154">
        <v>42.63</v>
      </c>
      <c r="F2001" s="154">
        <v>2.0000000000000018E-2</v>
      </c>
      <c r="G2001" s="154">
        <v>6.0000000000000053E-2</v>
      </c>
    </row>
    <row r="2002" spans="1:7" x14ac:dyDescent="0.25">
      <c r="A2002" s="141" t="s">
        <v>2463</v>
      </c>
      <c r="B2002" s="151" t="s">
        <v>2464</v>
      </c>
      <c r="C2002" s="153" t="s">
        <v>3700</v>
      </c>
      <c r="D2002" s="152">
        <v>10</v>
      </c>
      <c r="E2002" s="154">
        <v>112</v>
      </c>
      <c r="F2002" s="154">
        <v>9.999999999999995E-3</v>
      </c>
      <c r="G2002" s="154">
        <v>9.999999999999995E-2</v>
      </c>
    </row>
    <row r="2003" spans="1:7" ht="30" x14ac:dyDescent="0.25">
      <c r="A2003" s="141" t="s">
        <v>2463</v>
      </c>
      <c r="B2003" s="151" t="s">
        <v>2464</v>
      </c>
      <c r="C2003" s="153" t="s">
        <v>3507</v>
      </c>
      <c r="D2003" s="152">
        <v>9</v>
      </c>
      <c r="E2003" s="154">
        <v>81.540000000000006</v>
      </c>
      <c r="F2003" s="154">
        <v>3.0000000000000027E-2</v>
      </c>
      <c r="G2003" s="154">
        <v>0.27000000000000024</v>
      </c>
    </row>
    <row r="2004" spans="1:7" x14ac:dyDescent="0.25">
      <c r="A2004" s="141" t="s">
        <v>2463</v>
      </c>
      <c r="B2004" s="151" t="s">
        <v>2464</v>
      </c>
      <c r="C2004" s="153" t="s">
        <v>3604</v>
      </c>
      <c r="D2004" s="152">
        <v>47</v>
      </c>
      <c r="E2004" s="154">
        <v>718.63</v>
      </c>
      <c r="F2004" s="154">
        <v>0.10000000000000009</v>
      </c>
      <c r="G2004" s="154">
        <v>4.7000000000000046</v>
      </c>
    </row>
    <row r="2005" spans="1:7" ht="60" x14ac:dyDescent="0.25">
      <c r="A2005" s="141" t="s">
        <v>2463</v>
      </c>
      <c r="B2005" s="151" t="s">
        <v>2464</v>
      </c>
      <c r="C2005" s="153" t="s">
        <v>3509</v>
      </c>
      <c r="D2005" s="152">
        <v>1494</v>
      </c>
      <c r="E2005" s="154">
        <v>26787.42</v>
      </c>
      <c r="F2005" s="154">
        <v>0.11999999999999966</v>
      </c>
      <c r="G2005" s="154">
        <v>179.27999999999949</v>
      </c>
    </row>
    <row r="2006" spans="1:7" ht="45" x14ac:dyDescent="0.25">
      <c r="A2006" s="141" t="s">
        <v>2463</v>
      </c>
      <c r="B2006" s="151" t="s">
        <v>2464</v>
      </c>
      <c r="C2006" s="153" t="s">
        <v>3579</v>
      </c>
      <c r="D2006" s="152">
        <v>12</v>
      </c>
      <c r="E2006" s="154">
        <v>432.72</v>
      </c>
      <c r="F2006" s="154">
        <v>0.87999999999999901</v>
      </c>
      <c r="G2006" s="154">
        <v>10.559999999999988</v>
      </c>
    </row>
    <row r="2007" spans="1:7" ht="45" x14ac:dyDescent="0.25">
      <c r="A2007" s="141" t="s">
        <v>2463</v>
      </c>
      <c r="B2007" s="151" t="s">
        <v>2464</v>
      </c>
      <c r="C2007" s="153" t="s">
        <v>3580</v>
      </c>
      <c r="D2007" s="152">
        <v>1</v>
      </c>
      <c r="E2007" s="154">
        <v>19.25</v>
      </c>
      <c r="F2007" s="154">
        <v>0.26999999999999957</v>
      </c>
      <c r="G2007" s="154">
        <v>0.26999999999999957</v>
      </c>
    </row>
    <row r="2008" spans="1:7" ht="45" x14ac:dyDescent="0.25">
      <c r="A2008" s="141" t="s">
        <v>2463</v>
      </c>
      <c r="B2008" s="151" t="s">
        <v>2464</v>
      </c>
      <c r="C2008" s="153" t="s">
        <v>3904</v>
      </c>
      <c r="D2008" s="152">
        <v>149</v>
      </c>
      <c r="E2008" s="154">
        <v>14564.75</v>
      </c>
      <c r="F2008" s="154">
        <v>2.9200000000000017</v>
      </c>
      <c r="G2008" s="154">
        <v>435.08000000000027</v>
      </c>
    </row>
    <row r="2009" spans="1:7" ht="45" x14ac:dyDescent="0.25">
      <c r="A2009" s="141" t="s">
        <v>2463</v>
      </c>
      <c r="B2009" s="151" t="s">
        <v>2464</v>
      </c>
      <c r="C2009" s="153" t="s">
        <v>3607</v>
      </c>
      <c r="D2009" s="152">
        <v>52</v>
      </c>
      <c r="E2009" s="154">
        <v>535.6</v>
      </c>
      <c r="F2009" s="154">
        <v>0.18000000000000016</v>
      </c>
      <c r="G2009" s="154">
        <v>9.3600000000000083</v>
      </c>
    </row>
    <row r="2010" spans="1:7" ht="45" x14ac:dyDescent="0.25">
      <c r="A2010" s="141" t="s">
        <v>2463</v>
      </c>
      <c r="B2010" s="151" t="s">
        <v>2464</v>
      </c>
      <c r="C2010" s="153" t="s">
        <v>3607</v>
      </c>
      <c r="D2010" s="152">
        <v>75</v>
      </c>
      <c r="E2010" s="154">
        <v>772.5</v>
      </c>
      <c r="F2010" s="154">
        <v>0.18000000000000016</v>
      </c>
      <c r="G2010" s="154">
        <v>13.500000000000012</v>
      </c>
    </row>
    <row r="2011" spans="1:7" x14ac:dyDescent="0.25">
      <c r="A2011" s="141" t="s">
        <v>2463</v>
      </c>
      <c r="B2011" s="151" t="s">
        <v>2464</v>
      </c>
      <c r="C2011" s="153" t="s">
        <v>3515</v>
      </c>
      <c r="D2011" s="152">
        <v>44</v>
      </c>
      <c r="E2011" s="154">
        <v>521.84</v>
      </c>
      <c r="F2011" s="154">
        <v>6.999999999999984E-2</v>
      </c>
      <c r="G2011" s="154">
        <v>3.079999999999993</v>
      </c>
    </row>
    <row r="2012" spans="1:7" ht="45" x14ac:dyDescent="0.25">
      <c r="A2012" s="141" t="s">
        <v>2463</v>
      </c>
      <c r="B2012" s="151" t="s">
        <v>2464</v>
      </c>
      <c r="C2012" s="153" t="s">
        <v>3506</v>
      </c>
      <c r="D2012" s="152">
        <v>1125</v>
      </c>
      <c r="E2012" s="154">
        <v>10136.25</v>
      </c>
      <c r="F2012" s="154">
        <v>2.9999999999999916E-2</v>
      </c>
      <c r="G2012" s="154">
        <v>33.749999999999908</v>
      </c>
    </row>
    <row r="2013" spans="1:7" x14ac:dyDescent="0.25">
      <c r="A2013" s="141" t="s">
        <v>2463</v>
      </c>
      <c r="B2013" s="151" t="s">
        <v>2464</v>
      </c>
      <c r="C2013" s="153" t="s">
        <v>3611</v>
      </c>
      <c r="D2013" s="152">
        <v>6</v>
      </c>
      <c r="E2013" s="154">
        <v>82.5</v>
      </c>
      <c r="F2013" s="154">
        <v>0.29999999999999982</v>
      </c>
      <c r="G2013" s="154">
        <v>1.7999999999999989</v>
      </c>
    </row>
    <row r="2014" spans="1:7" ht="45" x14ac:dyDescent="0.25">
      <c r="A2014" s="141" t="s">
        <v>2463</v>
      </c>
      <c r="B2014" s="151" t="s">
        <v>2464</v>
      </c>
      <c r="C2014" s="153" t="s">
        <v>3904</v>
      </c>
      <c r="D2014" s="152">
        <v>1</v>
      </c>
      <c r="E2014" s="154">
        <v>97.75</v>
      </c>
      <c r="F2014" s="154">
        <v>2.9200000000000017</v>
      </c>
      <c r="G2014" s="154">
        <v>2.9200000000000017</v>
      </c>
    </row>
    <row r="2015" spans="1:7" ht="30" x14ac:dyDescent="0.25">
      <c r="A2015" s="141" t="s">
        <v>2463</v>
      </c>
      <c r="B2015" s="151" t="s">
        <v>2464</v>
      </c>
      <c r="C2015" s="153" t="s">
        <v>4017</v>
      </c>
      <c r="D2015" s="152">
        <v>186</v>
      </c>
      <c r="E2015" s="154">
        <v>5855.2800000000007</v>
      </c>
      <c r="F2015" s="154">
        <v>7.0000000000000062E-2</v>
      </c>
      <c r="G2015" s="154">
        <v>13.020000000000012</v>
      </c>
    </row>
    <row r="2016" spans="1:7" ht="45" x14ac:dyDescent="0.25">
      <c r="A2016" s="141" t="s">
        <v>2463</v>
      </c>
      <c r="B2016" s="151" t="s">
        <v>2464</v>
      </c>
      <c r="C2016" s="153" t="s">
        <v>3722</v>
      </c>
      <c r="D2016" s="152">
        <v>4</v>
      </c>
      <c r="E2016" s="154">
        <v>95.92</v>
      </c>
      <c r="F2016" s="154">
        <v>7.0000000000000062E-2</v>
      </c>
      <c r="G2016" s="154">
        <v>0.28000000000000025</v>
      </c>
    </row>
    <row r="2017" spans="1:7" ht="30" x14ac:dyDescent="0.25">
      <c r="A2017" s="141" t="s">
        <v>2463</v>
      </c>
      <c r="B2017" s="151" t="s">
        <v>2464</v>
      </c>
      <c r="C2017" s="153" t="s">
        <v>3494</v>
      </c>
      <c r="D2017" s="152">
        <v>124</v>
      </c>
      <c r="E2017" s="154">
        <v>426.55999999999995</v>
      </c>
      <c r="F2017" s="154">
        <v>9.999999999999995E-3</v>
      </c>
      <c r="G2017" s="154">
        <v>1.2399999999999993</v>
      </c>
    </row>
    <row r="2018" spans="1:7" ht="30" x14ac:dyDescent="0.25">
      <c r="A2018" s="141" t="s">
        <v>2463</v>
      </c>
      <c r="B2018" s="151" t="s">
        <v>2464</v>
      </c>
      <c r="C2018" s="153" t="s">
        <v>3495</v>
      </c>
      <c r="D2018" s="152">
        <v>110</v>
      </c>
      <c r="E2018" s="154">
        <v>543.4</v>
      </c>
      <c r="F2018" s="154">
        <v>1.0000000000000009E-2</v>
      </c>
      <c r="G2018" s="154">
        <v>1.100000000000001</v>
      </c>
    </row>
    <row r="2019" spans="1:7" ht="45" x14ac:dyDescent="0.25">
      <c r="A2019" s="141" t="s">
        <v>2463</v>
      </c>
      <c r="B2019" s="151" t="s">
        <v>2464</v>
      </c>
      <c r="C2019" s="153" t="s">
        <v>3720</v>
      </c>
      <c r="D2019" s="152">
        <v>1087</v>
      </c>
      <c r="E2019" s="154">
        <v>15000.6</v>
      </c>
      <c r="F2019" s="154">
        <v>0.18999999999999995</v>
      </c>
      <c r="G2019" s="154">
        <v>206.52999999999994</v>
      </c>
    </row>
    <row r="2020" spans="1:7" x14ac:dyDescent="0.25">
      <c r="A2020" s="141" t="s">
        <v>2463</v>
      </c>
      <c r="B2020" s="151" t="s">
        <v>2464</v>
      </c>
      <c r="C2020" s="153" t="s">
        <v>3514</v>
      </c>
      <c r="D2020" s="152">
        <v>1</v>
      </c>
      <c r="E2020" s="154">
        <v>1.67</v>
      </c>
      <c r="F2020" s="154">
        <v>9.9999999999999811E-3</v>
      </c>
      <c r="G2020" s="154">
        <v>9.9999999999999811E-3</v>
      </c>
    </row>
    <row r="2021" spans="1:7" x14ac:dyDescent="0.25">
      <c r="A2021" s="141" t="s">
        <v>2463</v>
      </c>
      <c r="B2021" s="151" t="s">
        <v>2464</v>
      </c>
      <c r="C2021" s="153" t="s">
        <v>3515</v>
      </c>
      <c r="D2021" s="152">
        <v>18</v>
      </c>
      <c r="E2021" s="154">
        <v>213.48000000000002</v>
      </c>
      <c r="F2021" s="154">
        <v>6.999999999999984E-2</v>
      </c>
      <c r="G2021" s="154">
        <v>1.2599999999999971</v>
      </c>
    </row>
    <row r="2022" spans="1:7" ht="45" x14ac:dyDescent="0.25">
      <c r="A2022" s="141" t="s">
        <v>2463</v>
      </c>
      <c r="B2022" s="151" t="s">
        <v>2464</v>
      </c>
      <c r="C2022" s="153" t="s">
        <v>3506</v>
      </c>
      <c r="D2022" s="152">
        <v>156</v>
      </c>
      <c r="E2022" s="154">
        <v>1405.56</v>
      </c>
      <c r="F2022" s="154">
        <v>2.9999999999999916E-2</v>
      </c>
      <c r="G2022" s="154">
        <v>4.6799999999999873</v>
      </c>
    </row>
    <row r="2023" spans="1:7" x14ac:dyDescent="0.25">
      <c r="A2023" s="141" t="s">
        <v>2463</v>
      </c>
      <c r="B2023" s="151" t="s">
        <v>2464</v>
      </c>
      <c r="C2023" s="153" t="s">
        <v>3533</v>
      </c>
      <c r="D2023" s="152">
        <v>21</v>
      </c>
      <c r="E2023" s="154">
        <v>170.94</v>
      </c>
      <c r="F2023" s="154">
        <v>0.14999999999999991</v>
      </c>
      <c r="G2023" s="154">
        <v>3.1499999999999981</v>
      </c>
    </row>
    <row r="2024" spans="1:7" ht="45" x14ac:dyDescent="0.25">
      <c r="A2024" s="141" t="s">
        <v>2463</v>
      </c>
      <c r="B2024" s="151" t="s">
        <v>2464</v>
      </c>
      <c r="C2024" s="153" t="s">
        <v>3720</v>
      </c>
      <c r="D2024" s="152">
        <v>112</v>
      </c>
      <c r="E2024" s="154">
        <v>1545.6</v>
      </c>
      <c r="F2024" s="154">
        <v>0.18999999999999995</v>
      </c>
      <c r="G2024" s="154">
        <v>21.279999999999994</v>
      </c>
    </row>
    <row r="2025" spans="1:7" ht="75" x14ac:dyDescent="0.25">
      <c r="A2025" s="141" t="s">
        <v>2463</v>
      </c>
      <c r="B2025" s="151" t="s">
        <v>2464</v>
      </c>
      <c r="C2025" s="153" t="s">
        <v>3516</v>
      </c>
      <c r="D2025" s="152">
        <v>841</v>
      </c>
      <c r="E2025" s="154">
        <v>7947.45</v>
      </c>
      <c r="F2025" s="154">
        <v>2.0000000000000018E-2</v>
      </c>
      <c r="G2025" s="154">
        <v>16.820000000000014</v>
      </c>
    </row>
    <row r="2026" spans="1:7" ht="60" x14ac:dyDescent="0.25">
      <c r="A2026" s="141" t="s">
        <v>2463</v>
      </c>
      <c r="B2026" s="151" t="s">
        <v>2464</v>
      </c>
      <c r="C2026" s="153" t="s">
        <v>3517</v>
      </c>
      <c r="D2026" s="152">
        <v>101</v>
      </c>
      <c r="E2026" s="154">
        <v>1052.42</v>
      </c>
      <c r="F2026" s="154">
        <v>6.999999999999984E-2</v>
      </c>
      <c r="G2026" s="154">
        <v>7.0699999999999843</v>
      </c>
    </row>
    <row r="2027" spans="1:7" ht="30" x14ac:dyDescent="0.25">
      <c r="A2027" s="141" t="s">
        <v>2463</v>
      </c>
      <c r="B2027" s="151" t="s">
        <v>2464</v>
      </c>
      <c r="C2027" s="153" t="s">
        <v>3612</v>
      </c>
      <c r="D2027" s="152">
        <v>2</v>
      </c>
      <c r="E2027" s="154">
        <v>43.32</v>
      </c>
      <c r="F2027" s="154">
        <v>0.33000000000000007</v>
      </c>
      <c r="G2027" s="154">
        <v>0.66000000000000014</v>
      </c>
    </row>
    <row r="2028" spans="1:7" ht="30" x14ac:dyDescent="0.25">
      <c r="A2028" s="141" t="s">
        <v>2463</v>
      </c>
      <c r="B2028" s="151" t="s">
        <v>2464</v>
      </c>
      <c r="C2028" s="153" t="s">
        <v>3508</v>
      </c>
      <c r="D2028" s="152">
        <v>24</v>
      </c>
      <c r="E2028" s="154">
        <v>128.88</v>
      </c>
      <c r="F2028" s="154">
        <v>2.0000000000000018E-2</v>
      </c>
      <c r="G2028" s="154">
        <v>0.48000000000000043</v>
      </c>
    </row>
    <row r="2029" spans="1:7" ht="30" x14ac:dyDescent="0.25">
      <c r="A2029" s="141" t="s">
        <v>2463</v>
      </c>
      <c r="B2029" s="151" t="s">
        <v>2464</v>
      </c>
      <c r="C2029" s="153" t="s">
        <v>3518</v>
      </c>
      <c r="D2029" s="152">
        <v>51</v>
      </c>
      <c r="E2029" s="154">
        <v>1152.6000000000001</v>
      </c>
      <c r="F2029" s="154">
        <v>0.28000000000000025</v>
      </c>
      <c r="G2029" s="154">
        <v>14.280000000000012</v>
      </c>
    </row>
    <row r="2030" spans="1:7" ht="45" x14ac:dyDescent="0.25">
      <c r="A2030" s="141" t="s">
        <v>2463</v>
      </c>
      <c r="B2030" s="151" t="s">
        <v>2464</v>
      </c>
      <c r="C2030" s="153" t="s">
        <v>3528</v>
      </c>
      <c r="D2030" s="152">
        <v>15</v>
      </c>
      <c r="E2030" s="154">
        <v>136.65</v>
      </c>
      <c r="F2030" s="154">
        <v>0.12999999999999989</v>
      </c>
      <c r="G2030" s="154">
        <v>1.9499999999999984</v>
      </c>
    </row>
    <row r="2031" spans="1:7" ht="45" x14ac:dyDescent="0.25">
      <c r="A2031" s="141" t="s">
        <v>2463</v>
      </c>
      <c r="B2031" s="151" t="s">
        <v>2464</v>
      </c>
      <c r="C2031" s="153" t="s">
        <v>3529</v>
      </c>
      <c r="D2031" s="152">
        <v>25</v>
      </c>
      <c r="E2031" s="154">
        <v>805.75</v>
      </c>
      <c r="F2031" s="154">
        <v>0.26000000000000068</v>
      </c>
      <c r="G2031" s="154">
        <v>6.5000000000000169</v>
      </c>
    </row>
    <row r="2032" spans="1:7" ht="45" x14ac:dyDescent="0.25">
      <c r="A2032" s="141" t="s">
        <v>2463</v>
      </c>
      <c r="B2032" s="151" t="s">
        <v>2464</v>
      </c>
      <c r="C2032" s="153" t="s">
        <v>3983</v>
      </c>
      <c r="D2032" s="152">
        <v>6</v>
      </c>
      <c r="E2032" s="154">
        <v>299.28000000000003</v>
      </c>
      <c r="F2032" s="154">
        <v>1.120000000000001</v>
      </c>
      <c r="G2032" s="154">
        <v>6.720000000000006</v>
      </c>
    </row>
    <row r="2033" spans="1:7" ht="60" x14ac:dyDescent="0.25">
      <c r="A2033" s="141" t="s">
        <v>2463</v>
      </c>
      <c r="B2033" s="151" t="s">
        <v>2464</v>
      </c>
      <c r="C2033" s="153" t="s">
        <v>3510</v>
      </c>
      <c r="D2033" s="152">
        <v>22</v>
      </c>
      <c r="E2033" s="154">
        <v>883.74</v>
      </c>
      <c r="F2033" s="154">
        <v>0.37999999999999989</v>
      </c>
      <c r="G2033" s="154">
        <v>8.3599999999999977</v>
      </c>
    </row>
    <row r="2034" spans="1:7" ht="30" x14ac:dyDescent="0.25">
      <c r="A2034" s="141" t="s">
        <v>2463</v>
      </c>
      <c r="B2034" s="151" t="s">
        <v>2464</v>
      </c>
      <c r="C2034" s="153" t="s">
        <v>3614</v>
      </c>
      <c r="D2034" s="152">
        <v>12</v>
      </c>
      <c r="E2034" s="154">
        <v>153.24</v>
      </c>
      <c r="F2034" s="154">
        <v>0.11999999999999966</v>
      </c>
      <c r="G2034" s="154">
        <v>1.4399999999999959</v>
      </c>
    </row>
    <row r="2035" spans="1:7" ht="45" x14ac:dyDescent="0.25">
      <c r="A2035" s="141" t="s">
        <v>2463</v>
      </c>
      <c r="B2035" s="151" t="s">
        <v>2464</v>
      </c>
      <c r="C2035" s="153" t="s">
        <v>3530</v>
      </c>
      <c r="D2035" s="152">
        <v>10</v>
      </c>
      <c r="E2035" s="154">
        <v>293.29999999999995</v>
      </c>
      <c r="F2035" s="154">
        <v>9.000000000000008E-2</v>
      </c>
      <c r="G2035" s="154">
        <v>0.9000000000000008</v>
      </c>
    </row>
    <row r="2036" spans="1:7" x14ac:dyDescent="0.25">
      <c r="A2036" s="141" t="s">
        <v>2463</v>
      </c>
      <c r="B2036" s="151" t="s">
        <v>2464</v>
      </c>
      <c r="C2036" s="153" t="s">
        <v>3717</v>
      </c>
      <c r="D2036" s="152">
        <v>2</v>
      </c>
      <c r="E2036" s="154">
        <v>57.06</v>
      </c>
      <c r="F2036" s="154">
        <v>0.16999999999999993</v>
      </c>
      <c r="G2036" s="154">
        <v>0.33999999999999986</v>
      </c>
    </row>
    <row r="2037" spans="1:7" ht="45" x14ac:dyDescent="0.25">
      <c r="A2037" s="141" t="s">
        <v>2463</v>
      </c>
      <c r="B2037" s="151" t="s">
        <v>2464</v>
      </c>
      <c r="C2037" s="153" t="s">
        <v>4018</v>
      </c>
      <c r="D2037" s="152">
        <v>2</v>
      </c>
      <c r="E2037" s="154">
        <v>44.18</v>
      </c>
      <c r="F2037" s="154">
        <v>1.9999999999999962E-2</v>
      </c>
      <c r="G2037" s="154">
        <v>3.9999999999999925E-2</v>
      </c>
    </row>
    <row r="2038" spans="1:7" x14ac:dyDescent="0.25">
      <c r="A2038" s="141" t="s">
        <v>2463</v>
      </c>
      <c r="B2038" s="151" t="s">
        <v>2464</v>
      </c>
      <c r="C2038" s="153" t="s">
        <v>4019</v>
      </c>
      <c r="D2038" s="152">
        <v>2</v>
      </c>
      <c r="E2038" s="154">
        <v>51.42</v>
      </c>
      <c r="F2038" s="154">
        <v>2.9999999999999916E-2</v>
      </c>
      <c r="G2038" s="154">
        <v>5.9999999999999831E-2</v>
      </c>
    </row>
    <row r="2039" spans="1:7" ht="45" x14ac:dyDescent="0.25">
      <c r="A2039" s="141" t="s">
        <v>2463</v>
      </c>
      <c r="B2039" s="151" t="s">
        <v>2464</v>
      </c>
      <c r="C2039" s="153" t="s">
        <v>3532</v>
      </c>
      <c r="D2039" s="152">
        <v>1</v>
      </c>
      <c r="E2039" s="154">
        <v>40.07</v>
      </c>
      <c r="F2039" s="154">
        <v>0.39000000000000057</v>
      </c>
      <c r="G2039" s="154">
        <v>0.39000000000000057</v>
      </c>
    </row>
    <row r="2040" spans="1:7" ht="60" x14ac:dyDescent="0.25">
      <c r="A2040" s="141" t="s">
        <v>2463</v>
      </c>
      <c r="B2040" s="151" t="s">
        <v>2464</v>
      </c>
      <c r="C2040" s="153" t="s">
        <v>3479</v>
      </c>
      <c r="D2040" s="152">
        <v>1</v>
      </c>
      <c r="E2040" s="154">
        <v>8.0500000000000007</v>
      </c>
      <c r="F2040" s="154">
        <v>3.0000000000000027E-2</v>
      </c>
      <c r="G2040" s="154">
        <v>3.0000000000000027E-2</v>
      </c>
    </row>
    <row r="2041" spans="1:7" ht="45" x14ac:dyDescent="0.25">
      <c r="A2041" s="141" t="s">
        <v>2463</v>
      </c>
      <c r="B2041" s="151" t="s">
        <v>2464</v>
      </c>
      <c r="C2041" s="153" t="s">
        <v>4020</v>
      </c>
      <c r="D2041" s="152">
        <v>1</v>
      </c>
      <c r="E2041" s="154">
        <v>37.230000000000004</v>
      </c>
      <c r="F2041" s="154">
        <v>0.48000000000000043</v>
      </c>
      <c r="G2041" s="154">
        <v>0.48000000000000043</v>
      </c>
    </row>
    <row r="2042" spans="1:7" ht="30" x14ac:dyDescent="0.25">
      <c r="A2042" s="141" t="s">
        <v>2463</v>
      </c>
      <c r="B2042" s="151" t="s">
        <v>2464</v>
      </c>
      <c r="C2042" s="153" t="s">
        <v>3864</v>
      </c>
      <c r="D2042" s="152">
        <v>2</v>
      </c>
      <c r="E2042" s="154">
        <v>11.24</v>
      </c>
      <c r="F2042" s="154">
        <v>7.9999999999999849E-2</v>
      </c>
      <c r="G2042" s="154">
        <v>0.1599999999999997</v>
      </c>
    </row>
    <row r="2043" spans="1:7" ht="60" x14ac:dyDescent="0.25">
      <c r="A2043" s="141" t="s">
        <v>2463</v>
      </c>
      <c r="B2043" s="151" t="s">
        <v>2464</v>
      </c>
      <c r="C2043" s="153" t="s">
        <v>3714</v>
      </c>
      <c r="D2043" s="152">
        <v>7</v>
      </c>
      <c r="E2043" s="154">
        <v>95.970000000000013</v>
      </c>
      <c r="F2043" s="154">
        <v>6.0000000000000053E-2</v>
      </c>
      <c r="G2043" s="154">
        <v>0.42000000000000037</v>
      </c>
    </row>
    <row r="2044" spans="1:7" ht="45" x14ac:dyDescent="0.25">
      <c r="A2044" s="141" t="s">
        <v>2463</v>
      </c>
      <c r="B2044" s="151" t="s">
        <v>2464</v>
      </c>
      <c r="C2044" s="153" t="s">
        <v>3535</v>
      </c>
      <c r="D2044" s="152">
        <v>1</v>
      </c>
      <c r="E2044" s="154">
        <v>13.24</v>
      </c>
      <c r="F2044" s="154">
        <v>0.16000000000000014</v>
      </c>
      <c r="G2044" s="154">
        <v>0.16000000000000014</v>
      </c>
    </row>
    <row r="2045" spans="1:7" x14ac:dyDescent="0.25">
      <c r="A2045" s="141" t="s">
        <v>2463</v>
      </c>
      <c r="B2045" s="151" t="s">
        <v>2464</v>
      </c>
      <c r="C2045" s="153" t="s">
        <v>3515</v>
      </c>
      <c r="D2045" s="152">
        <v>347</v>
      </c>
      <c r="E2045" s="154">
        <v>4115.42</v>
      </c>
      <c r="F2045" s="154">
        <v>6.999999999999984E-2</v>
      </c>
      <c r="G2045" s="154">
        <v>24.289999999999946</v>
      </c>
    </row>
    <row r="2046" spans="1:7" ht="45" x14ac:dyDescent="0.25">
      <c r="A2046" s="141" t="s">
        <v>2463</v>
      </c>
      <c r="B2046" s="151" t="s">
        <v>2464</v>
      </c>
      <c r="C2046" s="153" t="s">
        <v>3506</v>
      </c>
      <c r="D2046" s="152">
        <v>523</v>
      </c>
      <c r="E2046" s="154">
        <v>4712.2299999999996</v>
      </c>
      <c r="F2046" s="154">
        <v>2.9999999999999916E-2</v>
      </c>
      <c r="G2046" s="154">
        <v>15.689999999999955</v>
      </c>
    </row>
    <row r="2047" spans="1:7" ht="45" x14ac:dyDescent="0.25">
      <c r="A2047" s="141" t="s">
        <v>2463</v>
      </c>
      <c r="B2047" s="151" t="s">
        <v>2464</v>
      </c>
      <c r="C2047" s="153" t="s">
        <v>3720</v>
      </c>
      <c r="D2047" s="152">
        <v>131</v>
      </c>
      <c r="E2047" s="154">
        <v>1807.8000000000002</v>
      </c>
      <c r="F2047" s="154">
        <v>0.18999999999999995</v>
      </c>
      <c r="G2047" s="154">
        <v>24.889999999999993</v>
      </c>
    </row>
    <row r="2048" spans="1:7" ht="30" x14ac:dyDescent="0.25">
      <c r="A2048" s="141" t="s">
        <v>2463</v>
      </c>
      <c r="B2048" s="151" t="s">
        <v>2464</v>
      </c>
      <c r="C2048" s="153" t="s">
        <v>4021</v>
      </c>
      <c r="D2048" s="152">
        <v>2</v>
      </c>
      <c r="E2048" s="154">
        <v>27.6</v>
      </c>
      <c r="F2048" s="154">
        <v>0.18999999999999995</v>
      </c>
      <c r="G2048" s="154">
        <v>0.37999999999999989</v>
      </c>
    </row>
    <row r="2049" spans="1:7" ht="75" x14ac:dyDescent="0.25">
      <c r="A2049" s="141" t="s">
        <v>2463</v>
      </c>
      <c r="B2049" s="151" t="s">
        <v>2464</v>
      </c>
      <c r="C2049" s="153" t="s">
        <v>3516</v>
      </c>
      <c r="D2049" s="152">
        <v>746</v>
      </c>
      <c r="E2049" s="154">
        <v>7049.7000000000007</v>
      </c>
      <c r="F2049" s="154">
        <v>2.0000000000000018E-2</v>
      </c>
      <c r="G2049" s="154">
        <v>14.920000000000012</v>
      </c>
    </row>
    <row r="2050" spans="1:7" ht="60" x14ac:dyDescent="0.25">
      <c r="A2050" s="141" t="s">
        <v>2463</v>
      </c>
      <c r="B2050" s="151" t="s">
        <v>2464</v>
      </c>
      <c r="C2050" s="153" t="s">
        <v>3517</v>
      </c>
      <c r="D2050" s="152">
        <v>9</v>
      </c>
      <c r="E2050" s="154">
        <v>93.78</v>
      </c>
      <c r="F2050" s="154">
        <v>6.999999999999984E-2</v>
      </c>
      <c r="G2050" s="154">
        <v>0.62999999999999856</v>
      </c>
    </row>
    <row r="2051" spans="1:7" ht="45" x14ac:dyDescent="0.25">
      <c r="A2051" s="141" t="s">
        <v>2463</v>
      </c>
      <c r="B2051" s="151" t="s">
        <v>2464</v>
      </c>
      <c r="C2051" s="153" t="s">
        <v>3530</v>
      </c>
      <c r="D2051" s="152">
        <v>1</v>
      </c>
      <c r="E2051" s="154">
        <v>29.330000000000002</v>
      </c>
      <c r="F2051" s="154">
        <v>9.000000000000008E-2</v>
      </c>
      <c r="G2051" s="154">
        <v>9.000000000000008E-2</v>
      </c>
    </row>
    <row r="2052" spans="1:7" ht="45" x14ac:dyDescent="0.25">
      <c r="A2052" s="141" t="s">
        <v>2463</v>
      </c>
      <c r="B2052" s="151" t="s">
        <v>2464</v>
      </c>
      <c r="C2052" s="153" t="s">
        <v>3471</v>
      </c>
      <c r="D2052" s="152">
        <v>128</v>
      </c>
      <c r="E2052" s="154">
        <v>340.48</v>
      </c>
      <c r="F2052" s="154">
        <v>1.0000000000000009E-2</v>
      </c>
      <c r="G2052" s="154">
        <v>1.2800000000000011</v>
      </c>
    </row>
    <row r="2053" spans="1:7" ht="30" x14ac:dyDescent="0.25">
      <c r="A2053" s="141" t="s">
        <v>2463</v>
      </c>
      <c r="B2053" s="151" t="s">
        <v>2464</v>
      </c>
      <c r="C2053" s="153" t="s">
        <v>3453</v>
      </c>
      <c r="D2053" s="152">
        <v>410</v>
      </c>
      <c r="E2053" s="154">
        <v>815.90000000000009</v>
      </c>
      <c r="F2053" s="154">
        <v>1.0000000000000009E-2</v>
      </c>
      <c r="G2053" s="154">
        <v>4.1000000000000032</v>
      </c>
    </row>
    <row r="2054" spans="1:7" ht="45" x14ac:dyDescent="0.25">
      <c r="A2054" s="141" t="s">
        <v>2463</v>
      </c>
      <c r="B2054" s="151" t="s">
        <v>2464</v>
      </c>
      <c r="C2054" s="153" t="s">
        <v>3454</v>
      </c>
      <c r="D2054" s="152">
        <v>193</v>
      </c>
      <c r="E2054" s="154">
        <v>683.22</v>
      </c>
      <c r="F2054" s="154">
        <v>1.9999999999999962E-2</v>
      </c>
      <c r="G2054" s="154">
        <v>3.8599999999999928</v>
      </c>
    </row>
    <row r="2055" spans="1:7" ht="30" x14ac:dyDescent="0.25">
      <c r="A2055" s="141" t="s">
        <v>2463</v>
      </c>
      <c r="B2055" s="151" t="s">
        <v>2464</v>
      </c>
      <c r="C2055" s="153" t="s">
        <v>3583</v>
      </c>
      <c r="D2055" s="152">
        <v>1</v>
      </c>
      <c r="E2055" s="154">
        <v>2.66</v>
      </c>
      <c r="F2055" s="154">
        <v>1.0000000000000009E-2</v>
      </c>
      <c r="G2055" s="154">
        <v>1.0000000000000009E-2</v>
      </c>
    </row>
    <row r="2056" spans="1:7" x14ac:dyDescent="0.25">
      <c r="A2056" s="141" t="s">
        <v>2463</v>
      </c>
      <c r="B2056" s="151" t="s">
        <v>2464</v>
      </c>
      <c r="C2056" s="153" t="s">
        <v>3663</v>
      </c>
      <c r="D2056" s="152">
        <v>2</v>
      </c>
      <c r="E2056" s="154">
        <v>44.74</v>
      </c>
      <c r="F2056" s="154">
        <v>0.72999999999999865</v>
      </c>
      <c r="G2056" s="154">
        <v>1.4599999999999973</v>
      </c>
    </row>
    <row r="2057" spans="1:7" ht="30" x14ac:dyDescent="0.25">
      <c r="A2057" s="141" t="s">
        <v>2463</v>
      </c>
      <c r="B2057" s="151" t="s">
        <v>2464</v>
      </c>
      <c r="C2057" s="153" t="s">
        <v>3521</v>
      </c>
      <c r="D2057" s="152">
        <v>25</v>
      </c>
      <c r="E2057" s="154">
        <v>233.50000000000003</v>
      </c>
      <c r="F2057" s="154">
        <v>6.999999999999984E-2</v>
      </c>
      <c r="G2057" s="154">
        <v>1.749999999999996</v>
      </c>
    </row>
    <row r="2058" spans="1:7" x14ac:dyDescent="0.25">
      <c r="A2058" s="141" t="s">
        <v>2463</v>
      </c>
      <c r="B2058" s="151" t="s">
        <v>2464</v>
      </c>
      <c r="C2058" s="153" t="s">
        <v>3522</v>
      </c>
      <c r="D2058" s="152">
        <v>13</v>
      </c>
      <c r="E2058" s="154">
        <v>73.710000000000008</v>
      </c>
      <c r="F2058" s="154">
        <v>0.1599999999999997</v>
      </c>
      <c r="G2058" s="154">
        <v>2.0799999999999961</v>
      </c>
    </row>
    <row r="2059" spans="1:7" x14ac:dyDescent="0.25">
      <c r="A2059" s="141" t="s">
        <v>2463</v>
      </c>
      <c r="B2059" s="151" t="s">
        <v>2464</v>
      </c>
      <c r="C2059" s="153" t="s">
        <v>3523</v>
      </c>
      <c r="D2059" s="152">
        <v>3</v>
      </c>
      <c r="E2059" s="154">
        <v>24.69</v>
      </c>
      <c r="F2059" s="154">
        <v>8.0000000000000071E-2</v>
      </c>
      <c r="G2059" s="154">
        <v>0.24000000000000021</v>
      </c>
    </row>
    <row r="2060" spans="1:7" x14ac:dyDescent="0.25">
      <c r="A2060" s="141" t="s">
        <v>2463</v>
      </c>
      <c r="B2060" s="151" t="s">
        <v>2464</v>
      </c>
      <c r="C2060" s="153" t="s">
        <v>3524</v>
      </c>
      <c r="D2060" s="152">
        <v>4</v>
      </c>
      <c r="E2060" s="154">
        <v>22.96</v>
      </c>
      <c r="F2060" s="154">
        <v>4.0000000000000036E-2</v>
      </c>
      <c r="G2060" s="154">
        <v>0.16000000000000014</v>
      </c>
    </row>
    <row r="2061" spans="1:7" x14ac:dyDescent="0.25">
      <c r="A2061" s="141" t="s">
        <v>2463</v>
      </c>
      <c r="B2061" s="151" t="s">
        <v>2464</v>
      </c>
      <c r="C2061" s="153" t="s">
        <v>3651</v>
      </c>
      <c r="D2061" s="152">
        <v>1</v>
      </c>
      <c r="E2061" s="154">
        <v>28.43</v>
      </c>
      <c r="F2061" s="154">
        <v>0.20999999999999996</v>
      </c>
      <c r="G2061" s="154">
        <v>0.20999999999999996</v>
      </c>
    </row>
    <row r="2062" spans="1:7" ht="75" x14ac:dyDescent="0.25">
      <c r="A2062" s="141" t="s">
        <v>2463</v>
      </c>
      <c r="B2062" s="151" t="s">
        <v>2464</v>
      </c>
      <c r="C2062" s="153" t="s">
        <v>3516</v>
      </c>
      <c r="D2062" s="152">
        <v>63</v>
      </c>
      <c r="E2062" s="154">
        <v>595.35</v>
      </c>
      <c r="F2062" s="154">
        <v>2.0000000000000018E-2</v>
      </c>
      <c r="G2062" s="154">
        <v>1.2600000000000011</v>
      </c>
    </row>
    <row r="2063" spans="1:7" ht="60" x14ac:dyDescent="0.25">
      <c r="A2063" s="141" t="s">
        <v>2463</v>
      </c>
      <c r="B2063" s="151" t="s">
        <v>2464</v>
      </c>
      <c r="C2063" s="153" t="s">
        <v>3517</v>
      </c>
      <c r="D2063" s="152">
        <v>2</v>
      </c>
      <c r="E2063" s="154">
        <v>20.84</v>
      </c>
      <c r="F2063" s="154">
        <v>6.999999999999984E-2</v>
      </c>
      <c r="G2063" s="154">
        <v>0.13999999999999968</v>
      </c>
    </row>
    <row r="2064" spans="1:7" ht="30" x14ac:dyDescent="0.25">
      <c r="A2064" s="141" t="s">
        <v>2463</v>
      </c>
      <c r="B2064" s="151" t="s">
        <v>2464</v>
      </c>
      <c r="C2064" s="153" t="s">
        <v>3492</v>
      </c>
      <c r="D2064" s="152">
        <v>6</v>
      </c>
      <c r="E2064" s="154">
        <v>131.46</v>
      </c>
      <c r="F2064" s="154">
        <v>1.9999999999999962E-2</v>
      </c>
      <c r="G2064" s="154">
        <v>0.11999999999999977</v>
      </c>
    </row>
    <row r="2065" spans="1:7" ht="75" x14ac:dyDescent="0.25">
      <c r="A2065" s="141" t="s">
        <v>2463</v>
      </c>
      <c r="B2065" s="151" t="s">
        <v>2464</v>
      </c>
      <c r="C2065" s="153" t="s">
        <v>3493</v>
      </c>
      <c r="D2065" s="152">
        <v>14</v>
      </c>
      <c r="E2065" s="154">
        <v>71.679999999999993</v>
      </c>
      <c r="F2065" s="154">
        <v>1.0000000000000009E-2</v>
      </c>
      <c r="G2065" s="154">
        <v>0.14000000000000012</v>
      </c>
    </row>
    <row r="2066" spans="1:7" ht="30" x14ac:dyDescent="0.25">
      <c r="A2066" s="141" t="s">
        <v>2463</v>
      </c>
      <c r="B2066" s="151" t="s">
        <v>2464</v>
      </c>
      <c r="C2066" s="153" t="s">
        <v>3538</v>
      </c>
      <c r="D2066" s="152">
        <v>77</v>
      </c>
      <c r="E2066" s="154">
        <v>390.39</v>
      </c>
      <c r="F2066" s="154">
        <v>2.0000000000000018E-2</v>
      </c>
      <c r="G2066" s="154">
        <v>1.5400000000000014</v>
      </c>
    </row>
    <row r="2067" spans="1:7" ht="45" x14ac:dyDescent="0.25">
      <c r="A2067" s="141" t="s">
        <v>2463</v>
      </c>
      <c r="B2067" s="151" t="s">
        <v>2464</v>
      </c>
      <c r="C2067" s="153" t="s">
        <v>4022</v>
      </c>
      <c r="D2067" s="152">
        <v>85</v>
      </c>
      <c r="E2067" s="154">
        <v>52519.8</v>
      </c>
      <c r="F2067" s="154">
        <v>27.699999999999932</v>
      </c>
      <c r="G2067" s="154">
        <v>2354.4999999999941</v>
      </c>
    </row>
    <row r="2068" spans="1:7" ht="45" x14ac:dyDescent="0.25">
      <c r="A2068" s="141" t="s">
        <v>2463</v>
      </c>
      <c r="B2068" s="151" t="s">
        <v>2464</v>
      </c>
      <c r="C2068" s="153" t="s">
        <v>3531</v>
      </c>
      <c r="D2068" s="152">
        <v>85</v>
      </c>
      <c r="E2068" s="154">
        <v>1784.15</v>
      </c>
      <c r="F2068" s="154">
        <v>0.16000000000000014</v>
      </c>
      <c r="G2068" s="154">
        <v>13.600000000000012</v>
      </c>
    </row>
    <row r="2069" spans="1:7" ht="60" x14ac:dyDescent="0.25">
      <c r="A2069" s="141" t="s">
        <v>2463</v>
      </c>
      <c r="B2069" s="151" t="s">
        <v>2464</v>
      </c>
      <c r="C2069" s="153" t="s">
        <v>3479</v>
      </c>
      <c r="D2069" s="152">
        <v>2</v>
      </c>
      <c r="E2069" s="154">
        <v>16.100000000000001</v>
      </c>
      <c r="F2069" s="154">
        <v>3.0000000000000027E-2</v>
      </c>
      <c r="G2069" s="154">
        <v>6.0000000000000053E-2</v>
      </c>
    </row>
    <row r="2070" spans="1:7" ht="45" x14ac:dyDescent="0.25">
      <c r="A2070" s="141" t="s">
        <v>2463</v>
      </c>
      <c r="B2070" s="151" t="s">
        <v>2464</v>
      </c>
      <c r="C2070" s="153" t="s">
        <v>3579</v>
      </c>
      <c r="D2070" s="152">
        <v>1</v>
      </c>
      <c r="E2070" s="154">
        <v>36.06</v>
      </c>
      <c r="F2070" s="154">
        <v>0.87999999999999901</v>
      </c>
      <c r="G2070" s="154">
        <v>0.87999999999999901</v>
      </c>
    </row>
    <row r="2071" spans="1:7" ht="45" x14ac:dyDescent="0.25">
      <c r="A2071" s="141" t="s">
        <v>2463</v>
      </c>
      <c r="B2071" s="151" t="s">
        <v>2464</v>
      </c>
      <c r="C2071" s="153" t="s">
        <v>3904</v>
      </c>
      <c r="D2071" s="152">
        <v>34</v>
      </c>
      <c r="E2071" s="154">
        <v>3323.5</v>
      </c>
      <c r="F2071" s="154">
        <v>2.9200000000000017</v>
      </c>
      <c r="G2071" s="154">
        <v>99.280000000000058</v>
      </c>
    </row>
    <row r="2072" spans="1:7" ht="45" x14ac:dyDescent="0.25">
      <c r="A2072" s="141" t="s">
        <v>2463</v>
      </c>
      <c r="B2072" s="151" t="s">
        <v>2464</v>
      </c>
      <c r="C2072" s="153" t="s">
        <v>3573</v>
      </c>
      <c r="D2072" s="152">
        <v>18</v>
      </c>
      <c r="E2072" s="154">
        <v>813.06</v>
      </c>
      <c r="F2072" s="154">
        <v>0.58999999999999986</v>
      </c>
      <c r="G2072" s="154">
        <v>10.619999999999997</v>
      </c>
    </row>
    <row r="2073" spans="1:7" x14ac:dyDescent="0.25">
      <c r="A2073" s="141" t="s">
        <v>2463</v>
      </c>
      <c r="B2073" s="151" t="s">
        <v>2464</v>
      </c>
      <c r="C2073" s="153" t="s">
        <v>3899</v>
      </c>
      <c r="D2073" s="152">
        <v>9</v>
      </c>
      <c r="E2073" s="154">
        <v>567.45000000000005</v>
      </c>
      <c r="F2073" s="154">
        <v>3.1500000000000057</v>
      </c>
      <c r="G2073" s="154">
        <v>28.350000000000051</v>
      </c>
    </row>
    <row r="2074" spans="1:7" ht="60" x14ac:dyDescent="0.25">
      <c r="A2074" s="141" t="s">
        <v>2463</v>
      </c>
      <c r="B2074" s="151" t="s">
        <v>2464</v>
      </c>
      <c r="C2074" s="153" t="s">
        <v>3534</v>
      </c>
      <c r="D2074" s="152">
        <v>35</v>
      </c>
      <c r="E2074" s="154">
        <v>2941.4</v>
      </c>
      <c r="F2074" s="154">
        <v>0.66999999999999993</v>
      </c>
      <c r="G2074" s="154">
        <v>23.449999999999996</v>
      </c>
    </row>
    <row r="2075" spans="1:7" ht="90" x14ac:dyDescent="0.25">
      <c r="A2075" s="141" t="s">
        <v>2463</v>
      </c>
      <c r="B2075" s="151" t="s">
        <v>2464</v>
      </c>
      <c r="C2075" s="153" t="s">
        <v>3575</v>
      </c>
      <c r="D2075" s="152">
        <v>5</v>
      </c>
      <c r="E2075" s="154">
        <v>278.35000000000002</v>
      </c>
      <c r="F2075" s="154">
        <v>0.15000000000000036</v>
      </c>
      <c r="G2075" s="154">
        <v>0.75000000000000178</v>
      </c>
    </row>
    <row r="2076" spans="1:7" ht="90" x14ac:dyDescent="0.25">
      <c r="A2076" s="141" t="s">
        <v>2463</v>
      </c>
      <c r="B2076" s="151" t="s">
        <v>2464</v>
      </c>
      <c r="C2076" s="153" t="s">
        <v>3576</v>
      </c>
      <c r="D2076" s="152">
        <v>4</v>
      </c>
      <c r="E2076" s="154">
        <v>246.88</v>
      </c>
      <c r="F2076" s="154">
        <v>0.46000000000000085</v>
      </c>
      <c r="G2076" s="154">
        <v>1.8400000000000034</v>
      </c>
    </row>
    <row r="2077" spans="1:7" ht="60" x14ac:dyDescent="0.25">
      <c r="A2077" s="141" t="s">
        <v>2463</v>
      </c>
      <c r="B2077" s="151" t="s">
        <v>2464</v>
      </c>
      <c r="C2077" s="153" t="s">
        <v>3577</v>
      </c>
      <c r="D2077" s="152">
        <v>53</v>
      </c>
      <c r="E2077" s="154">
        <v>427.71000000000004</v>
      </c>
      <c r="F2077" s="154">
        <v>2.9999999999999916E-2</v>
      </c>
      <c r="G2077" s="154">
        <v>1.5899999999999954</v>
      </c>
    </row>
    <row r="2078" spans="1:7" ht="30" x14ac:dyDescent="0.25">
      <c r="A2078" s="141" t="s">
        <v>2463</v>
      </c>
      <c r="B2078" s="151" t="s">
        <v>2464</v>
      </c>
      <c r="C2078" s="153" t="s">
        <v>3578</v>
      </c>
      <c r="D2078" s="152">
        <v>52</v>
      </c>
      <c r="E2078" s="154">
        <v>278.20000000000005</v>
      </c>
      <c r="F2078" s="154">
        <v>0.27000000000000046</v>
      </c>
      <c r="G2078" s="154">
        <v>14.040000000000024</v>
      </c>
    </row>
    <row r="2079" spans="1:7" ht="30" x14ac:dyDescent="0.25">
      <c r="A2079" s="141" t="s">
        <v>2463</v>
      </c>
      <c r="B2079" s="151" t="s">
        <v>2464</v>
      </c>
      <c r="C2079" s="153" t="s">
        <v>3496</v>
      </c>
      <c r="D2079" s="152">
        <v>1</v>
      </c>
      <c r="E2079" s="154">
        <v>7.18</v>
      </c>
      <c r="F2079" s="154">
        <v>1.0000000000000009E-2</v>
      </c>
      <c r="G2079" s="154">
        <v>1.0000000000000009E-2</v>
      </c>
    </row>
    <row r="2080" spans="1:7" ht="45" x14ac:dyDescent="0.25">
      <c r="A2080" s="141" t="s">
        <v>2463</v>
      </c>
      <c r="B2080" s="151" t="s">
        <v>2464</v>
      </c>
      <c r="C2080" s="153" t="s">
        <v>3531</v>
      </c>
      <c r="D2080" s="152">
        <v>5</v>
      </c>
      <c r="E2080" s="154">
        <v>104.95</v>
      </c>
      <c r="F2080" s="154">
        <v>0.16000000000000014</v>
      </c>
      <c r="G2080" s="154">
        <v>0.80000000000000071</v>
      </c>
    </row>
    <row r="2081" spans="1:7" ht="30" x14ac:dyDescent="0.25">
      <c r="A2081" s="141" t="s">
        <v>2463</v>
      </c>
      <c r="B2081" s="151" t="s">
        <v>2464</v>
      </c>
      <c r="C2081" s="153" t="s">
        <v>3538</v>
      </c>
      <c r="D2081" s="152">
        <v>1191</v>
      </c>
      <c r="E2081" s="154">
        <v>6038.3700000000008</v>
      </c>
      <c r="F2081" s="154">
        <v>2.0000000000000018E-2</v>
      </c>
      <c r="G2081" s="154">
        <v>23.820000000000022</v>
      </c>
    </row>
    <row r="2082" spans="1:7" ht="30" x14ac:dyDescent="0.25">
      <c r="A2082" s="141" t="s">
        <v>2463</v>
      </c>
      <c r="B2082" s="151" t="s">
        <v>2464</v>
      </c>
      <c r="C2082" s="153" t="s">
        <v>3547</v>
      </c>
      <c r="D2082" s="152">
        <v>116</v>
      </c>
      <c r="E2082" s="154">
        <v>3606.4399999999996</v>
      </c>
      <c r="F2082" s="154">
        <v>4.9999999999999822E-2</v>
      </c>
      <c r="G2082" s="154">
        <v>5.7999999999999794</v>
      </c>
    </row>
    <row r="2083" spans="1:7" x14ac:dyDescent="0.25">
      <c r="A2083" s="141" t="s">
        <v>2463</v>
      </c>
      <c r="B2083" s="151" t="s">
        <v>2464</v>
      </c>
      <c r="C2083" s="153" t="s">
        <v>3620</v>
      </c>
      <c r="D2083" s="152">
        <v>194</v>
      </c>
      <c r="E2083" s="154">
        <v>4351.42</v>
      </c>
      <c r="F2083" s="154">
        <v>7.9999999999999849E-2</v>
      </c>
      <c r="G2083" s="154">
        <v>15.519999999999971</v>
      </c>
    </row>
    <row r="2084" spans="1:7" x14ac:dyDescent="0.25">
      <c r="A2084" s="141" t="s">
        <v>2463</v>
      </c>
      <c r="B2084" s="151" t="s">
        <v>2464</v>
      </c>
      <c r="C2084" s="153" t="s">
        <v>3548</v>
      </c>
      <c r="D2084" s="152">
        <v>236</v>
      </c>
      <c r="E2084" s="154">
        <v>10400.52</v>
      </c>
      <c r="F2084" s="154">
        <v>4.0000000000000036E-2</v>
      </c>
      <c r="G2084" s="154">
        <v>9.4400000000000084</v>
      </c>
    </row>
    <row r="2085" spans="1:7" x14ac:dyDescent="0.25">
      <c r="A2085" s="141" t="s">
        <v>2463</v>
      </c>
      <c r="B2085" s="151" t="s">
        <v>2464</v>
      </c>
      <c r="C2085" s="153" t="s">
        <v>3871</v>
      </c>
      <c r="D2085" s="152">
        <v>7</v>
      </c>
      <c r="E2085" s="154">
        <v>48.02</v>
      </c>
      <c r="F2085" s="154">
        <v>1.0000000000000009E-2</v>
      </c>
      <c r="G2085" s="154">
        <v>7.0000000000000062E-2</v>
      </c>
    </row>
    <row r="2086" spans="1:7" ht="30" x14ac:dyDescent="0.25">
      <c r="A2086" s="141" t="s">
        <v>2463</v>
      </c>
      <c r="B2086" s="151" t="s">
        <v>2464</v>
      </c>
      <c r="C2086" s="153" t="s">
        <v>3872</v>
      </c>
      <c r="D2086" s="152">
        <v>25</v>
      </c>
      <c r="E2086" s="154">
        <v>104.75</v>
      </c>
      <c r="F2086" s="154">
        <v>1.0000000000000009E-2</v>
      </c>
      <c r="G2086" s="154">
        <v>0.25000000000000022</v>
      </c>
    </row>
    <row r="2087" spans="1:7" ht="30" x14ac:dyDescent="0.25">
      <c r="A2087" s="141" t="s">
        <v>2463</v>
      </c>
      <c r="B2087" s="151" t="s">
        <v>2464</v>
      </c>
      <c r="C2087" s="153" t="s">
        <v>3622</v>
      </c>
      <c r="D2087" s="152">
        <v>152</v>
      </c>
      <c r="E2087" s="154">
        <v>1630.9600000000003</v>
      </c>
      <c r="F2087" s="154">
        <v>2.0000000000000018E-2</v>
      </c>
      <c r="G2087" s="154">
        <v>3.0400000000000027</v>
      </c>
    </row>
    <row r="2088" spans="1:7" ht="30" x14ac:dyDescent="0.25">
      <c r="A2088" s="141" t="s">
        <v>2463</v>
      </c>
      <c r="B2088" s="151" t="s">
        <v>2464</v>
      </c>
      <c r="C2088" s="153" t="s">
        <v>3877</v>
      </c>
      <c r="D2088" s="152">
        <v>179</v>
      </c>
      <c r="E2088" s="154">
        <v>2557.91</v>
      </c>
      <c r="F2088" s="154">
        <v>1.0000000000000009E-2</v>
      </c>
      <c r="G2088" s="154">
        <v>1.7900000000000016</v>
      </c>
    </row>
    <row r="2089" spans="1:7" ht="45" x14ac:dyDescent="0.25">
      <c r="A2089" s="141" t="s">
        <v>2463</v>
      </c>
      <c r="B2089" s="151" t="s">
        <v>2464</v>
      </c>
      <c r="C2089" s="153" t="s">
        <v>3623</v>
      </c>
      <c r="D2089" s="152">
        <v>439</v>
      </c>
      <c r="E2089" s="154">
        <v>5153.8600000000006</v>
      </c>
      <c r="F2089" s="154">
        <v>1.0000000000000009E-2</v>
      </c>
      <c r="G2089" s="154">
        <v>4.3900000000000041</v>
      </c>
    </row>
    <row r="2090" spans="1:7" ht="45" x14ac:dyDescent="0.25">
      <c r="A2090" s="141" t="s">
        <v>2463</v>
      </c>
      <c r="B2090" s="151" t="s">
        <v>2464</v>
      </c>
      <c r="C2090" s="153" t="s">
        <v>3624</v>
      </c>
      <c r="D2090" s="152">
        <v>678</v>
      </c>
      <c r="E2090" s="154">
        <v>10698.84</v>
      </c>
      <c r="F2090" s="154">
        <v>1.0000000000000009E-2</v>
      </c>
      <c r="G2090" s="154">
        <v>6.7800000000000065</v>
      </c>
    </row>
    <row r="2091" spans="1:7" ht="60" x14ac:dyDescent="0.25">
      <c r="A2091" s="141" t="s">
        <v>2463</v>
      </c>
      <c r="B2091" s="151" t="s">
        <v>2464</v>
      </c>
      <c r="C2091" s="153" t="s">
        <v>3636</v>
      </c>
      <c r="D2091" s="152">
        <v>2</v>
      </c>
      <c r="E2091" s="154">
        <v>19.740000000000002</v>
      </c>
      <c r="F2091" s="154">
        <v>2.0000000000000018E-2</v>
      </c>
      <c r="G2091" s="154">
        <v>4.0000000000000036E-2</v>
      </c>
    </row>
    <row r="2092" spans="1:7" x14ac:dyDescent="0.25">
      <c r="A2092" s="141" t="s">
        <v>2463</v>
      </c>
      <c r="B2092" s="151" t="s">
        <v>2464</v>
      </c>
      <c r="C2092" s="153" t="s">
        <v>4023</v>
      </c>
      <c r="D2092" s="152">
        <v>5</v>
      </c>
      <c r="E2092" s="154">
        <v>307.14999999999998</v>
      </c>
      <c r="F2092" s="154">
        <v>1.9999999999999962E-2</v>
      </c>
      <c r="G2092" s="154">
        <v>9.9999999999999811E-2</v>
      </c>
    </row>
    <row r="2093" spans="1:7" ht="75" x14ac:dyDescent="0.25">
      <c r="A2093" s="141" t="s">
        <v>2463</v>
      </c>
      <c r="B2093" s="151" t="s">
        <v>2464</v>
      </c>
      <c r="C2093" s="153" t="s">
        <v>3625</v>
      </c>
      <c r="D2093" s="152">
        <v>114</v>
      </c>
      <c r="E2093" s="154">
        <v>904.02</v>
      </c>
      <c r="F2093" s="154">
        <v>9.999999999999995E-3</v>
      </c>
      <c r="G2093" s="154">
        <v>1.1399999999999995</v>
      </c>
    </row>
    <row r="2094" spans="1:7" ht="75" x14ac:dyDescent="0.25">
      <c r="A2094" s="141" t="s">
        <v>2463</v>
      </c>
      <c r="B2094" s="151" t="s">
        <v>2464</v>
      </c>
      <c r="C2094" s="153" t="s">
        <v>3634</v>
      </c>
      <c r="D2094" s="152">
        <v>409</v>
      </c>
      <c r="E2094" s="154">
        <v>4523.54</v>
      </c>
      <c r="F2094" s="154">
        <v>9.999999999999995E-3</v>
      </c>
      <c r="G2094" s="154">
        <v>4.0899999999999981</v>
      </c>
    </row>
    <row r="2095" spans="1:7" ht="75" x14ac:dyDescent="0.25">
      <c r="A2095" s="141" t="s">
        <v>2463</v>
      </c>
      <c r="B2095" s="151" t="s">
        <v>2464</v>
      </c>
      <c r="C2095" s="153" t="s">
        <v>3878</v>
      </c>
      <c r="D2095" s="152">
        <v>501</v>
      </c>
      <c r="E2095" s="154">
        <v>5245.47</v>
      </c>
      <c r="F2095" s="154">
        <v>1.0000000000000009E-2</v>
      </c>
      <c r="G2095" s="154">
        <v>5.0100000000000042</v>
      </c>
    </row>
    <row r="2096" spans="1:7" ht="60" x14ac:dyDescent="0.25">
      <c r="A2096" s="141" t="s">
        <v>2463</v>
      </c>
      <c r="B2096" s="151" t="s">
        <v>2464</v>
      </c>
      <c r="C2096" s="153" t="s">
        <v>3635</v>
      </c>
      <c r="D2096" s="152">
        <v>1058</v>
      </c>
      <c r="E2096" s="154">
        <v>2084.2600000000002</v>
      </c>
      <c r="F2096" s="154">
        <v>9.999999999999995E-3</v>
      </c>
      <c r="G2096" s="154">
        <v>10.579999999999995</v>
      </c>
    </row>
    <row r="2097" spans="1:7" ht="60" x14ac:dyDescent="0.25">
      <c r="A2097" s="141" t="s">
        <v>2463</v>
      </c>
      <c r="B2097" s="151" t="s">
        <v>2464</v>
      </c>
      <c r="C2097" s="153" t="s">
        <v>3879</v>
      </c>
      <c r="D2097" s="152">
        <v>435</v>
      </c>
      <c r="E2097" s="154">
        <v>856.95</v>
      </c>
      <c r="F2097" s="154">
        <v>9.999999999999995E-3</v>
      </c>
      <c r="G2097" s="154">
        <v>4.3499999999999979</v>
      </c>
    </row>
    <row r="2098" spans="1:7" ht="60" x14ac:dyDescent="0.25">
      <c r="A2098" s="141" t="s">
        <v>2463</v>
      </c>
      <c r="B2098" s="151" t="s">
        <v>2464</v>
      </c>
      <c r="C2098" s="153" t="s">
        <v>3724</v>
      </c>
      <c r="D2098" s="152">
        <v>16</v>
      </c>
      <c r="E2098" s="154">
        <v>293.28000000000003</v>
      </c>
      <c r="F2098" s="154">
        <v>1.0000000000000009E-2</v>
      </c>
      <c r="G2098" s="154">
        <v>0.16000000000000014</v>
      </c>
    </row>
    <row r="2099" spans="1:7" ht="75" x14ac:dyDescent="0.25">
      <c r="A2099" s="141" t="s">
        <v>2463</v>
      </c>
      <c r="B2099" s="151" t="s">
        <v>2464</v>
      </c>
      <c r="C2099" s="153" t="s">
        <v>3626</v>
      </c>
      <c r="D2099" s="152">
        <v>1628</v>
      </c>
      <c r="E2099" s="154">
        <v>29841.239999999998</v>
      </c>
      <c r="F2099" s="154">
        <v>1.0000000000000009E-2</v>
      </c>
      <c r="G2099" s="154">
        <v>16.280000000000015</v>
      </c>
    </row>
    <row r="2100" spans="1:7" ht="45" x14ac:dyDescent="0.25">
      <c r="A2100" s="141" t="s">
        <v>2463</v>
      </c>
      <c r="B2100" s="151" t="s">
        <v>2464</v>
      </c>
      <c r="C2100" s="153" t="s">
        <v>3725</v>
      </c>
      <c r="D2100" s="152">
        <v>4</v>
      </c>
      <c r="E2100" s="154">
        <v>40.96</v>
      </c>
      <c r="F2100" s="154">
        <v>1.0000000000000009E-2</v>
      </c>
      <c r="G2100" s="154">
        <v>4.0000000000000036E-2</v>
      </c>
    </row>
    <row r="2101" spans="1:7" x14ac:dyDescent="0.25">
      <c r="A2101" s="141" t="s">
        <v>2463</v>
      </c>
      <c r="B2101" s="151" t="s">
        <v>2464</v>
      </c>
      <c r="C2101" s="153" t="s">
        <v>3630</v>
      </c>
      <c r="D2101" s="152">
        <v>125</v>
      </c>
      <c r="E2101" s="154">
        <v>1467.5</v>
      </c>
      <c r="F2101" s="154">
        <v>1.0000000000000009E-2</v>
      </c>
      <c r="G2101" s="154">
        <v>1.2500000000000011</v>
      </c>
    </row>
    <row r="2102" spans="1:7" ht="30" x14ac:dyDescent="0.25">
      <c r="A2102" s="141" t="s">
        <v>2463</v>
      </c>
      <c r="B2102" s="151" t="s">
        <v>2464</v>
      </c>
      <c r="C2102" s="153" t="s">
        <v>3657</v>
      </c>
      <c r="D2102" s="152">
        <v>7</v>
      </c>
      <c r="E2102" s="154">
        <v>82.39</v>
      </c>
      <c r="F2102" s="154">
        <v>1.0000000000000009E-2</v>
      </c>
      <c r="G2102" s="154">
        <v>7.0000000000000062E-2</v>
      </c>
    </row>
    <row r="2103" spans="1:7" ht="30" x14ac:dyDescent="0.25">
      <c r="A2103" s="141" t="s">
        <v>2463</v>
      </c>
      <c r="B2103" s="151" t="s">
        <v>2464</v>
      </c>
      <c r="C2103" s="153" t="s">
        <v>3627</v>
      </c>
      <c r="D2103" s="152">
        <v>66</v>
      </c>
      <c r="E2103" s="154">
        <v>526.68000000000006</v>
      </c>
      <c r="F2103" s="154">
        <v>1.0000000000000009E-2</v>
      </c>
      <c r="G2103" s="154">
        <v>0.66000000000000059</v>
      </c>
    </row>
    <row r="2104" spans="1:7" ht="45" x14ac:dyDescent="0.25">
      <c r="A2104" s="141" t="s">
        <v>2463</v>
      </c>
      <c r="B2104" s="151" t="s">
        <v>2464</v>
      </c>
      <c r="C2104" s="153" t="s">
        <v>3658</v>
      </c>
      <c r="D2104" s="152">
        <v>1</v>
      </c>
      <c r="E2104" s="154">
        <v>15.780000000000001</v>
      </c>
      <c r="F2104" s="154">
        <v>1.0000000000000009E-2</v>
      </c>
      <c r="G2104" s="154">
        <v>1.0000000000000009E-2</v>
      </c>
    </row>
    <row r="2105" spans="1:7" ht="30" x14ac:dyDescent="0.25">
      <c r="A2105" s="141" t="s">
        <v>2463</v>
      </c>
      <c r="B2105" s="151" t="s">
        <v>2464</v>
      </c>
      <c r="C2105" s="153" t="s">
        <v>3628</v>
      </c>
      <c r="D2105" s="152">
        <v>93</v>
      </c>
      <c r="E2105" s="154">
        <v>476.16</v>
      </c>
      <c r="F2105" s="154">
        <v>1.0000000000000009E-2</v>
      </c>
      <c r="G2105" s="154">
        <v>0.93000000000000083</v>
      </c>
    </row>
    <row r="2106" spans="1:7" ht="30" x14ac:dyDescent="0.25">
      <c r="A2106" s="141" t="s">
        <v>2463</v>
      </c>
      <c r="B2106" s="151" t="s">
        <v>2464</v>
      </c>
      <c r="C2106" s="153" t="s">
        <v>3877</v>
      </c>
      <c r="D2106" s="152">
        <v>47</v>
      </c>
      <c r="E2106" s="154">
        <v>671.63</v>
      </c>
      <c r="F2106" s="154">
        <v>1.0000000000000009E-2</v>
      </c>
      <c r="G2106" s="154">
        <v>0.47000000000000042</v>
      </c>
    </row>
    <row r="2107" spans="1:7" ht="30" x14ac:dyDescent="0.25">
      <c r="A2107" s="141" t="s">
        <v>2463</v>
      </c>
      <c r="B2107" s="151" t="s">
        <v>2464</v>
      </c>
      <c r="C2107" s="153" t="s">
        <v>3633</v>
      </c>
      <c r="D2107" s="152">
        <v>4</v>
      </c>
      <c r="E2107" s="154">
        <v>73.320000000000007</v>
      </c>
      <c r="F2107" s="154">
        <v>1.0000000000000009E-2</v>
      </c>
      <c r="G2107" s="154">
        <v>4.0000000000000036E-2</v>
      </c>
    </row>
    <row r="2108" spans="1:7" ht="45" x14ac:dyDescent="0.25">
      <c r="A2108" s="141" t="s">
        <v>2463</v>
      </c>
      <c r="B2108" s="151" t="s">
        <v>2464</v>
      </c>
      <c r="C2108" s="153" t="s">
        <v>3623</v>
      </c>
      <c r="D2108" s="152">
        <v>123</v>
      </c>
      <c r="E2108" s="154">
        <v>1444.02</v>
      </c>
      <c r="F2108" s="154">
        <v>1.0000000000000009E-2</v>
      </c>
      <c r="G2108" s="154">
        <v>1.2300000000000011</v>
      </c>
    </row>
    <row r="2109" spans="1:7" ht="45" x14ac:dyDescent="0.25">
      <c r="A2109" s="141" t="s">
        <v>2463</v>
      </c>
      <c r="B2109" s="151" t="s">
        <v>2464</v>
      </c>
      <c r="C2109" s="153" t="s">
        <v>3624</v>
      </c>
      <c r="D2109" s="152">
        <v>24</v>
      </c>
      <c r="E2109" s="154">
        <v>378.72</v>
      </c>
      <c r="F2109" s="154">
        <v>1.0000000000000009E-2</v>
      </c>
      <c r="G2109" s="154">
        <v>0.24000000000000021</v>
      </c>
    </row>
    <row r="2110" spans="1:7" ht="60" x14ac:dyDescent="0.25">
      <c r="A2110" s="141" t="s">
        <v>2463</v>
      </c>
      <c r="B2110" s="151" t="s">
        <v>2464</v>
      </c>
      <c r="C2110" s="153" t="s">
        <v>3636</v>
      </c>
      <c r="D2110" s="152">
        <v>6</v>
      </c>
      <c r="E2110" s="154">
        <v>59.22</v>
      </c>
      <c r="F2110" s="154">
        <v>2.0000000000000018E-2</v>
      </c>
      <c r="G2110" s="154">
        <v>0.12000000000000011</v>
      </c>
    </row>
    <row r="2111" spans="1:7" x14ac:dyDescent="0.25">
      <c r="A2111" s="141" t="s">
        <v>2463</v>
      </c>
      <c r="B2111" s="151" t="s">
        <v>2464</v>
      </c>
      <c r="C2111" s="153" t="s">
        <v>4023</v>
      </c>
      <c r="D2111" s="152">
        <v>6</v>
      </c>
      <c r="E2111" s="154">
        <v>368.58</v>
      </c>
      <c r="F2111" s="154">
        <v>1.9999999999999962E-2</v>
      </c>
      <c r="G2111" s="154">
        <v>0.11999999999999977</v>
      </c>
    </row>
    <row r="2112" spans="1:7" ht="60" x14ac:dyDescent="0.25">
      <c r="A2112" s="141" t="s">
        <v>2463</v>
      </c>
      <c r="B2112" s="151" t="s">
        <v>2464</v>
      </c>
      <c r="C2112" s="153" t="s">
        <v>3879</v>
      </c>
      <c r="D2112" s="152">
        <v>1</v>
      </c>
      <c r="E2112" s="154">
        <v>1.97</v>
      </c>
      <c r="F2112" s="154">
        <v>9.999999999999995E-3</v>
      </c>
      <c r="G2112" s="154">
        <v>9.999999999999995E-3</v>
      </c>
    </row>
    <row r="2113" spans="1:7" ht="60" x14ac:dyDescent="0.25">
      <c r="A2113" s="141" t="s">
        <v>2463</v>
      </c>
      <c r="B2113" s="151" t="s">
        <v>2464</v>
      </c>
      <c r="C2113" s="153" t="s">
        <v>3724</v>
      </c>
      <c r="D2113" s="152">
        <v>66</v>
      </c>
      <c r="E2113" s="154">
        <v>1209.78</v>
      </c>
      <c r="F2113" s="154">
        <v>1.0000000000000009E-2</v>
      </c>
      <c r="G2113" s="154">
        <v>0.66000000000000059</v>
      </c>
    </row>
    <row r="2114" spans="1:7" ht="75" x14ac:dyDescent="0.25">
      <c r="A2114" s="141" t="s">
        <v>2463</v>
      </c>
      <c r="B2114" s="151" t="s">
        <v>2464</v>
      </c>
      <c r="C2114" s="153" t="s">
        <v>3626</v>
      </c>
      <c r="D2114" s="152">
        <v>1118</v>
      </c>
      <c r="E2114" s="154">
        <v>20492.940000000002</v>
      </c>
      <c r="F2114" s="154">
        <v>1.0000000000000009E-2</v>
      </c>
      <c r="G2114" s="154">
        <v>11.18000000000001</v>
      </c>
    </row>
    <row r="2115" spans="1:7" ht="45" x14ac:dyDescent="0.25">
      <c r="A2115" s="141" t="s">
        <v>2463</v>
      </c>
      <c r="B2115" s="151" t="s">
        <v>2464</v>
      </c>
      <c r="C2115" s="153" t="s">
        <v>3726</v>
      </c>
      <c r="D2115" s="152">
        <v>5</v>
      </c>
      <c r="E2115" s="154">
        <v>51.2</v>
      </c>
      <c r="F2115" s="154">
        <v>1.0000000000000009E-2</v>
      </c>
      <c r="G2115" s="154">
        <v>5.0000000000000044E-2</v>
      </c>
    </row>
    <row r="2116" spans="1:7" x14ac:dyDescent="0.25">
      <c r="A2116" s="141" t="s">
        <v>2463</v>
      </c>
      <c r="B2116" s="151" t="s">
        <v>2464</v>
      </c>
      <c r="C2116" s="153" t="s">
        <v>3630</v>
      </c>
      <c r="D2116" s="152">
        <v>176</v>
      </c>
      <c r="E2116" s="154">
        <v>2066.2399999999998</v>
      </c>
      <c r="F2116" s="154">
        <v>1.0000000000000009E-2</v>
      </c>
      <c r="G2116" s="154">
        <v>1.7600000000000016</v>
      </c>
    </row>
    <row r="2117" spans="1:7" ht="30" x14ac:dyDescent="0.25">
      <c r="A2117" s="141" t="s">
        <v>2463</v>
      </c>
      <c r="B2117" s="151" t="s">
        <v>2464</v>
      </c>
      <c r="C2117" s="153" t="s">
        <v>3659</v>
      </c>
      <c r="D2117" s="152">
        <v>1</v>
      </c>
      <c r="E2117" s="154">
        <v>53.67</v>
      </c>
      <c r="F2117" s="154">
        <v>1.5700000000000003</v>
      </c>
      <c r="G2117" s="154">
        <v>1.5700000000000003</v>
      </c>
    </row>
    <row r="2118" spans="1:7" ht="30" x14ac:dyDescent="0.25">
      <c r="A2118" s="141" t="s">
        <v>2463</v>
      </c>
      <c r="B2118" s="151" t="s">
        <v>2464</v>
      </c>
      <c r="C2118" s="153" t="s">
        <v>3657</v>
      </c>
      <c r="D2118" s="152">
        <v>3</v>
      </c>
      <c r="E2118" s="154">
        <v>35.31</v>
      </c>
      <c r="F2118" s="154">
        <v>1.0000000000000009E-2</v>
      </c>
      <c r="G2118" s="154">
        <v>3.0000000000000027E-2</v>
      </c>
    </row>
    <row r="2119" spans="1:7" ht="30" x14ac:dyDescent="0.25">
      <c r="A2119" s="141" t="s">
        <v>2463</v>
      </c>
      <c r="B2119" s="151" t="s">
        <v>2464</v>
      </c>
      <c r="C2119" s="153" t="s">
        <v>3627</v>
      </c>
      <c r="D2119" s="152">
        <v>98</v>
      </c>
      <c r="E2119" s="154">
        <v>782.04</v>
      </c>
      <c r="F2119" s="154">
        <v>1.0000000000000009E-2</v>
      </c>
      <c r="G2119" s="154">
        <v>0.98000000000000087</v>
      </c>
    </row>
    <row r="2120" spans="1:7" ht="45" x14ac:dyDescent="0.25">
      <c r="A2120" s="141" t="s">
        <v>2463</v>
      </c>
      <c r="B2120" s="151" t="s">
        <v>2464</v>
      </c>
      <c r="C2120" s="153" t="s">
        <v>3658</v>
      </c>
      <c r="D2120" s="152">
        <v>1</v>
      </c>
      <c r="E2120" s="154">
        <v>15.780000000000001</v>
      </c>
      <c r="F2120" s="154">
        <v>1.0000000000000009E-2</v>
      </c>
      <c r="G2120" s="154">
        <v>1.0000000000000009E-2</v>
      </c>
    </row>
    <row r="2121" spans="1:7" ht="30" x14ac:dyDescent="0.25">
      <c r="A2121" s="141" t="s">
        <v>2463</v>
      </c>
      <c r="B2121" s="151" t="s">
        <v>2464</v>
      </c>
      <c r="C2121" s="153" t="s">
        <v>4024</v>
      </c>
      <c r="D2121" s="152">
        <v>96</v>
      </c>
      <c r="E2121" s="154">
        <v>1323.84</v>
      </c>
      <c r="F2121" s="154">
        <v>0.69000000000000128</v>
      </c>
      <c r="G2121" s="154">
        <v>66.240000000000123</v>
      </c>
    </row>
    <row r="2122" spans="1:7" ht="45" x14ac:dyDescent="0.25">
      <c r="A2122" s="141" t="s">
        <v>2463</v>
      </c>
      <c r="B2122" s="151" t="s">
        <v>2464</v>
      </c>
      <c r="C2122" s="153" t="s">
        <v>3881</v>
      </c>
      <c r="D2122" s="152">
        <v>20</v>
      </c>
      <c r="E2122" s="154">
        <v>1151</v>
      </c>
      <c r="F2122" s="154">
        <v>1.0000000000000009E-2</v>
      </c>
      <c r="G2122" s="154">
        <v>0.20000000000000018</v>
      </c>
    </row>
    <row r="2123" spans="1:7" ht="75" x14ac:dyDescent="0.25">
      <c r="A2123" s="141" t="s">
        <v>2463</v>
      </c>
      <c r="B2123" s="151" t="s">
        <v>2464</v>
      </c>
      <c r="C2123" s="153" t="s">
        <v>3527</v>
      </c>
      <c r="D2123" s="152">
        <v>57</v>
      </c>
      <c r="E2123" s="154">
        <v>1196.43</v>
      </c>
      <c r="F2123" s="154">
        <v>0.16000000000000014</v>
      </c>
      <c r="G2123" s="154">
        <v>9.1200000000000081</v>
      </c>
    </row>
    <row r="2124" spans="1:7" ht="45" x14ac:dyDescent="0.25">
      <c r="A2124" s="141" t="s">
        <v>2463</v>
      </c>
      <c r="B2124" s="151" t="s">
        <v>2464</v>
      </c>
      <c r="C2124" s="153" t="s">
        <v>3881</v>
      </c>
      <c r="D2124" s="152">
        <v>39</v>
      </c>
      <c r="E2124" s="154">
        <v>2244.4499999999998</v>
      </c>
      <c r="F2124" s="154">
        <v>1.0000000000000009E-2</v>
      </c>
      <c r="G2124" s="154">
        <v>0.39000000000000035</v>
      </c>
    </row>
    <row r="2125" spans="1:7" ht="75" x14ac:dyDescent="0.25">
      <c r="A2125" s="141" t="s">
        <v>2463</v>
      </c>
      <c r="B2125" s="151" t="s">
        <v>2464</v>
      </c>
      <c r="C2125" s="153" t="s">
        <v>3527</v>
      </c>
      <c r="D2125" s="152">
        <v>138</v>
      </c>
      <c r="E2125" s="154">
        <v>2896.62</v>
      </c>
      <c r="F2125" s="154">
        <v>0.16000000000000014</v>
      </c>
      <c r="G2125" s="154">
        <v>22.08000000000002</v>
      </c>
    </row>
    <row r="2126" spans="1:7" ht="45" x14ac:dyDescent="0.25">
      <c r="A2126" s="141" t="s">
        <v>2463</v>
      </c>
      <c r="B2126" s="151" t="s">
        <v>2464</v>
      </c>
      <c r="C2126" s="153" t="s">
        <v>3623</v>
      </c>
      <c r="D2126" s="152">
        <v>1</v>
      </c>
      <c r="E2126" s="154">
        <v>11.74</v>
      </c>
      <c r="F2126" s="154">
        <v>1.0000000000000009E-2</v>
      </c>
      <c r="G2126" s="154">
        <v>1.0000000000000009E-2</v>
      </c>
    </row>
    <row r="2127" spans="1:7" ht="45" x14ac:dyDescent="0.25">
      <c r="A2127" s="141" t="s">
        <v>2463</v>
      </c>
      <c r="B2127" s="151" t="s">
        <v>2464</v>
      </c>
      <c r="C2127" s="153" t="s">
        <v>3624</v>
      </c>
      <c r="D2127" s="152">
        <v>1</v>
      </c>
      <c r="E2127" s="154">
        <v>15.780000000000001</v>
      </c>
      <c r="F2127" s="154">
        <v>1.0000000000000009E-2</v>
      </c>
      <c r="G2127" s="154">
        <v>1.0000000000000009E-2</v>
      </c>
    </row>
    <row r="2128" spans="1:7" ht="75" x14ac:dyDescent="0.25">
      <c r="A2128" s="141" t="s">
        <v>2463</v>
      </c>
      <c r="B2128" s="151" t="s">
        <v>2464</v>
      </c>
      <c r="C2128" s="153" t="s">
        <v>3626</v>
      </c>
      <c r="D2128" s="152">
        <v>5</v>
      </c>
      <c r="E2128" s="154">
        <v>91.65</v>
      </c>
      <c r="F2128" s="154">
        <v>1.0000000000000009E-2</v>
      </c>
      <c r="G2128" s="154">
        <v>5.0000000000000044E-2</v>
      </c>
    </row>
    <row r="2129" spans="1:7" ht="45" x14ac:dyDescent="0.25">
      <c r="A2129" s="141" t="s">
        <v>2463</v>
      </c>
      <c r="B2129" s="151" t="s">
        <v>2464</v>
      </c>
      <c r="C2129" s="153" t="s">
        <v>3623</v>
      </c>
      <c r="D2129" s="152">
        <v>4</v>
      </c>
      <c r="E2129" s="154">
        <v>46.96</v>
      </c>
      <c r="F2129" s="154">
        <v>1.0000000000000009E-2</v>
      </c>
      <c r="G2129" s="154">
        <v>4.0000000000000036E-2</v>
      </c>
    </row>
    <row r="2130" spans="1:7" ht="75" x14ac:dyDescent="0.25">
      <c r="A2130" s="141" t="s">
        <v>2463</v>
      </c>
      <c r="B2130" s="151" t="s">
        <v>2464</v>
      </c>
      <c r="C2130" s="153" t="s">
        <v>3626</v>
      </c>
      <c r="D2130" s="152">
        <v>20</v>
      </c>
      <c r="E2130" s="154">
        <v>366.6</v>
      </c>
      <c r="F2130" s="154">
        <v>1.0000000000000009E-2</v>
      </c>
      <c r="G2130" s="154">
        <v>0.20000000000000018</v>
      </c>
    </row>
    <row r="2131" spans="1:7" ht="45" x14ac:dyDescent="0.25">
      <c r="A2131" s="141" t="s">
        <v>2463</v>
      </c>
      <c r="B2131" s="151" t="s">
        <v>2464</v>
      </c>
      <c r="C2131" s="153" t="s">
        <v>3726</v>
      </c>
      <c r="D2131" s="152">
        <v>103</v>
      </c>
      <c r="E2131" s="154">
        <v>1054.72</v>
      </c>
      <c r="F2131" s="154">
        <v>1.0000000000000009E-2</v>
      </c>
      <c r="G2131" s="154">
        <v>1.0300000000000009</v>
      </c>
    </row>
    <row r="2132" spans="1:7" ht="45" x14ac:dyDescent="0.25">
      <c r="A2132" s="141" t="s">
        <v>2463</v>
      </c>
      <c r="B2132" s="151" t="s">
        <v>2464</v>
      </c>
      <c r="C2132" s="153" t="s">
        <v>3881</v>
      </c>
      <c r="D2132" s="152">
        <v>74</v>
      </c>
      <c r="E2132" s="154">
        <v>4258.7</v>
      </c>
      <c r="F2132" s="154">
        <v>1.0000000000000009E-2</v>
      </c>
      <c r="G2132" s="154">
        <v>0.74000000000000066</v>
      </c>
    </row>
    <row r="2133" spans="1:7" ht="75" x14ac:dyDescent="0.25">
      <c r="A2133" s="141" t="s">
        <v>2463</v>
      </c>
      <c r="B2133" s="151" t="s">
        <v>2464</v>
      </c>
      <c r="C2133" s="153" t="s">
        <v>3527</v>
      </c>
      <c r="D2133" s="152">
        <v>166</v>
      </c>
      <c r="E2133" s="154">
        <v>3484.34</v>
      </c>
      <c r="F2133" s="154">
        <v>0.16000000000000014</v>
      </c>
      <c r="G2133" s="154">
        <v>26.560000000000024</v>
      </c>
    </row>
    <row r="2134" spans="1:7" ht="30" x14ac:dyDescent="0.25">
      <c r="A2134" s="141" t="s">
        <v>1911</v>
      </c>
      <c r="B2134" s="151" t="s">
        <v>1912</v>
      </c>
      <c r="C2134" s="153" t="s">
        <v>3710</v>
      </c>
      <c r="D2134" s="152">
        <v>1</v>
      </c>
      <c r="E2134" s="154">
        <v>7.45</v>
      </c>
      <c r="F2134" s="154">
        <v>0.11999999999999966</v>
      </c>
      <c r="G2134" s="154">
        <v>0.11999999999999966</v>
      </c>
    </row>
    <row r="2135" spans="1:7" ht="60" x14ac:dyDescent="0.25">
      <c r="A2135" s="141" t="s">
        <v>1911</v>
      </c>
      <c r="B2135" s="151" t="s">
        <v>1912</v>
      </c>
      <c r="C2135" s="153" t="s">
        <v>3534</v>
      </c>
      <c r="D2135" s="152">
        <v>1</v>
      </c>
      <c r="E2135" s="154">
        <v>84.04</v>
      </c>
      <c r="F2135" s="154">
        <v>0.66999999999999993</v>
      </c>
      <c r="G2135" s="154">
        <v>0.66999999999999993</v>
      </c>
    </row>
    <row r="2136" spans="1:7" ht="60" x14ac:dyDescent="0.25">
      <c r="A2136" s="141" t="s">
        <v>1911</v>
      </c>
      <c r="B2136" s="151" t="s">
        <v>1912</v>
      </c>
      <c r="C2136" s="153" t="s">
        <v>3577</v>
      </c>
      <c r="D2136" s="152">
        <v>1</v>
      </c>
      <c r="E2136" s="154">
        <v>8.07</v>
      </c>
      <c r="F2136" s="154">
        <v>2.9999999999999916E-2</v>
      </c>
      <c r="G2136" s="154">
        <v>2.9999999999999916E-2</v>
      </c>
    </row>
    <row r="2137" spans="1:7" ht="30" x14ac:dyDescent="0.25">
      <c r="A2137" s="141" t="s">
        <v>1911</v>
      </c>
      <c r="B2137" s="151" t="s">
        <v>1912</v>
      </c>
      <c r="C2137" s="153" t="s">
        <v>3578</v>
      </c>
      <c r="D2137" s="152">
        <v>1</v>
      </c>
      <c r="E2137" s="154">
        <v>5.3500000000000005</v>
      </c>
      <c r="F2137" s="154">
        <v>0.27000000000000046</v>
      </c>
      <c r="G2137" s="154">
        <v>0.27000000000000046</v>
      </c>
    </row>
    <row r="2138" spans="1:7" ht="45" x14ac:dyDescent="0.25">
      <c r="A2138" s="141" t="s">
        <v>1911</v>
      </c>
      <c r="B2138" s="151" t="s">
        <v>1912</v>
      </c>
      <c r="C2138" s="153" t="s">
        <v>3531</v>
      </c>
      <c r="D2138" s="152">
        <v>1</v>
      </c>
      <c r="E2138" s="154">
        <v>20.990000000000002</v>
      </c>
      <c r="F2138" s="154">
        <v>0.16000000000000014</v>
      </c>
      <c r="G2138" s="154">
        <v>0.16000000000000014</v>
      </c>
    </row>
    <row r="2139" spans="1:7" ht="30" x14ac:dyDescent="0.25">
      <c r="A2139" s="141" t="s">
        <v>1911</v>
      </c>
      <c r="B2139" s="151" t="s">
        <v>1912</v>
      </c>
      <c r="C2139" s="153" t="s">
        <v>3496</v>
      </c>
      <c r="D2139" s="152">
        <v>55</v>
      </c>
      <c r="E2139" s="154">
        <v>394.90000000000003</v>
      </c>
      <c r="F2139" s="154">
        <v>1.0000000000000009E-2</v>
      </c>
      <c r="G2139" s="154">
        <v>0.55000000000000049</v>
      </c>
    </row>
    <row r="2140" spans="1:7" ht="30" x14ac:dyDescent="0.25">
      <c r="A2140" s="141" t="s">
        <v>1911</v>
      </c>
      <c r="B2140" s="151" t="s">
        <v>1912</v>
      </c>
      <c r="C2140" s="153" t="s">
        <v>3497</v>
      </c>
      <c r="D2140" s="152">
        <v>2060</v>
      </c>
      <c r="E2140" s="154">
        <v>25296.800000000003</v>
      </c>
      <c r="F2140" s="154">
        <v>1.0000000000000009E-2</v>
      </c>
      <c r="G2140" s="154">
        <v>20.600000000000019</v>
      </c>
    </row>
    <row r="2141" spans="1:7" ht="30" x14ac:dyDescent="0.25">
      <c r="A2141" s="141" t="s">
        <v>1911</v>
      </c>
      <c r="B2141" s="151" t="s">
        <v>1912</v>
      </c>
      <c r="C2141" s="153" t="s">
        <v>3498</v>
      </c>
      <c r="D2141" s="152">
        <v>361</v>
      </c>
      <c r="E2141" s="154">
        <v>7277.76</v>
      </c>
      <c r="F2141" s="154">
        <v>4.0000000000000036E-2</v>
      </c>
      <c r="G2141" s="154">
        <v>14.440000000000012</v>
      </c>
    </row>
    <row r="2142" spans="1:7" ht="45" x14ac:dyDescent="0.25">
      <c r="A2142" s="141" t="s">
        <v>1911</v>
      </c>
      <c r="B2142" s="151" t="s">
        <v>1912</v>
      </c>
      <c r="C2142" s="153" t="s">
        <v>3499</v>
      </c>
      <c r="D2142" s="152">
        <v>41</v>
      </c>
      <c r="E2142" s="154">
        <v>1200.0700000000002</v>
      </c>
      <c r="F2142" s="154">
        <v>1.0000000000000009E-2</v>
      </c>
      <c r="G2142" s="154">
        <v>0.41000000000000036</v>
      </c>
    </row>
    <row r="2143" spans="1:7" ht="60" x14ac:dyDescent="0.25">
      <c r="A2143" s="141" t="s">
        <v>1911</v>
      </c>
      <c r="B2143" s="151" t="s">
        <v>1912</v>
      </c>
      <c r="C2143" s="153" t="s">
        <v>3672</v>
      </c>
      <c r="D2143" s="152">
        <v>68</v>
      </c>
      <c r="E2143" s="154">
        <v>4664.12</v>
      </c>
      <c r="F2143" s="154">
        <v>1.0999999999999979</v>
      </c>
      <c r="G2143" s="154">
        <v>74.799999999999855</v>
      </c>
    </row>
    <row r="2144" spans="1:7" ht="90" x14ac:dyDescent="0.25">
      <c r="A2144" s="141" t="s">
        <v>1911</v>
      </c>
      <c r="B2144" s="151" t="s">
        <v>1912</v>
      </c>
      <c r="C2144" s="153" t="s">
        <v>3673</v>
      </c>
      <c r="D2144" s="152">
        <v>414</v>
      </c>
      <c r="E2144" s="154">
        <v>38001.060000000005</v>
      </c>
      <c r="F2144" s="154">
        <v>0.72000000000000064</v>
      </c>
      <c r="G2144" s="154">
        <v>298.08000000000027</v>
      </c>
    </row>
    <row r="2145" spans="1:7" ht="60" x14ac:dyDescent="0.25">
      <c r="A2145" s="141" t="s">
        <v>1911</v>
      </c>
      <c r="B2145" s="151" t="s">
        <v>1912</v>
      </c>
      <c r="C2145" s="153" t="s">
        <v>3674</v>
      </c>
      <c r="D2145" s="152">
        <v>13</v>
      </c>
      <c r="E2145" s="154">
        <v>1384.63</v>
      </c>
      <c r="F2145" s="154">
        <v>0.89000000000000057</v>
      </c>
      <c r="G2145" s="154">
        <v>11.570000000000007</v>
      </c>
    </row>
    <row r="2146" spans="1:7" ht="45" x14ac:dyDescent="0.25">
      <c r="A2146" s="141" t="s">
        <v>1911</v>
      </c>
      <c r="B2146" s="151" t="s">
        <v>1912</v>
      </c>
      <c r="C2146" s="153" t="s">
        <v>3675</v>
      </c>
      <c r="D2146" s="152">
        <v>38</v>
      </c>
      <c r="E2146" s="154">
        <v>717.06</v>
      </c>
      <c r="F2146" s="154">
        <v>0.75</v>
      </c>
      <c r="G2146" s="154">
        <v>28.5</v>
      </c>
    </row>
    <row r="2147" spans="1:7" ht="45" x14ac:dyDescent="0.25">
      <c r="A2147" s="141" t="s">
        <v>1911</v>
      </c>
      <c r="B2147" s="151" t="s">
        <v>1912</v>
      </c>
      <c r="C2147" s="153" t="s">
        <v>3676</v>
      </c>
      <c r="D2147" s="152">
        <v>30</v>
      </c>
      <c r="E2147" s="154">
        <v>30.6</v>
      </c>
      <c r="F2147" s="154">
        <v>5.0000000000000044E-2</v>
      </c>
      <c r="G2147" s="154">
        <v>1.5000000000000013</v>
      </c>
    </row>
    <row r="2148" spans="1:7" ht="30" x14ac:dyDescent="0.25">
      <c r="A2148" s="141" t="s">
        <v>1911</v>
      </c>
      <c r="B2148" s="151" t="s">
        <v>1912</v>
      </c>
      <c r="C2148" s="153" t="s">
        <v>3677</v>
      </c>
      <c r="D2148" s="152">
        <v>55</v>
      </c>
      <c r="E2148" s="154">
        <v>3733.4</v>
      </c>
      <c r="F2148" s="154">
        <v>3.3900000000000006</v>
      </c>
      <c r="G2148" s="154">
        <v>186.45000000000005</v>
      </c>
    </row>
    <row r="2149" spans="1:7" ht="30" x14ac:dyDescent="0.25">
      <c r="A2149" s="141" t="s">
        <v>1911</v>
      </c>
      <c r="B2149" s="151" t="s">
        <v>1912</v>
      </c>
      <c r="C2149" s="153" t="s">
        <v>3678</v>
      </c>
      <c r="D2149" s="152">
        <v>4</v>
      </c>
      <c r="E2149" s="154">
        <v>509.84000000000003</v>
      </c>
      <c r="F2149" s="154">
        <v>6.3700000000000188</v>
      </c>
      <c r="G2149" s="154">
        <v>25.480000000000075</v>
      </c>
    </row>
    <row r="2150" spans="1:7" ht="30" x14ac:dyDescent="0.25">
      <c r="A2150" s="141" t="s">
        <v>1911</v>
      </c>
      <c r="B2150" s="151" t="s">
        <v>1912</v>
      </c>
      <c r="C2150" s="153" t="s">
        <v>3679</v>
      </c>
      <c r="D2150" s="152">
        <v>115</v>
      </c>
      <c r="E2150" s="154">
        <v>1700.85</v>
      </c>
      <c r="F2150" s="154">
        <v>0.12999999999999989</v>
      </c>
      <c r="G2150" s="154">
        <v>14.949999999999989</v>
      </c>
    </row>
    <row r="2151" spans="1:7" ht="30" x14ac:dyDescent="0.25">
      <c r="A2151" s="141" t="s">
        <v>1911</v>
      </c>
      <c r="B2151" s="151" t="s">
        <v>1912</v>
      </c>
      <c r="C2151" s="153" t="s">
        <v>3680</v>
      </c>
      <c r="D2151" s="152">
        <v>234</v>
      </c>
      <c r="E2151" s="154">
        <v>7005.9599999999991</v>
      </c>
      <c r="F2151" s="154">
        <v>0.41999999999999993</v>
      </c>
      <c r="G2151" s="154">
        <v>98.279999999999987</v>
      </c>
    </row>
    <row r="2152" spans="1:7" ht="30" x14ac:dyDescent="0.25">
      <c r="A2152" s="141" t="s">
        <v>1911</v>
      </c>
      <c r="B2152" s="151" t="s">
        <v>1912</v>
      </c>
      <c r="C2152" s="153" t="s">
        <v>3681</v>
      </c>
      <c r="D2152" s="152">
        <v>169</v>
      </c>
      <c r="E2152" s="154">
        <v>5453.63</v>
      </c>
      <c r="F2152" s="154">
        <v>0.48999999999999844</v>
      </c>
      <c r="G2152" s="154">
        <v>82.809999999999732</v>
      </c>
    </row>
    <row r="2153" spans="1:7" ht="30" x14ac:dyDescent="0.25">
      <c r="A2153" s="141" t="s">
        <v>1911</v>
      </c>
      <c r="B2153" s="151" t="s">
        <v>1912</v>
      </c>
      <c r="C2153" s="153" t="s">
        <v>3682</v>
      </c>
      <c r="D2153" s="152">
        <v>331</v>
      </c>
      <c r="E2153" s="154">
        <v>8354.44</v>
      </c>
      <c r="F2153" s="154">
        <v>0.13999999999999968</v>
      </c>
      <c r="G2153" s="154">
        <v>46.339999999999897</v>
      </c>
    </row>
    <row r="2154" spans="1:7" ht="30" x14ac:dyDescent="0.25">
      <c r="A2154" s="141" t="s">
        <v>1911</v>
      </c>
      <c r="B2154" s="151" t="s">
        <v>1912</v>
      </c>
      <c r="C2154" s="153" t="s">
        <v>3683</v>
      </c>
      <c r="D2154" s="152">
        <v>47</v>
      </c>
      <c r="E2154" s="154">
        <v>1648.29</v>
      </c>
      <c r="F2154" s="154">
        <v>0.12000000000000011</v>
      </c>
      <c r="G2154" s="154">
        <v>5.640000000000005</v>
      </c>
    </row>
    <row r="2155" spans="1:7" ht="30" x14ac:dyDescent="0.25">
      <c r="A2155" s="141" t="s">
        <v>1911</v>
      </c>
      <c r="B2155" s="151" t="s">
        <v>1912</v>
      </c>
      <c r="C2155" s="153" t="s">
        <v>3684</v>
      </c>
      <c r="D2155" s="152">
        <v>334</v>
      </c>
      <c r="E2155" s="154">
        <v>8333.2999999999993</v>
      </c>
      <c r="F2155" s="154">
        <v>0.14000000000000012</v>
      </c>
      <c r="G2155" s="154">
        <v>46.760000000000041</v>
      </c>
    </row>
    <row r="2156" spans="1:7" ht="30" x14ac:dyDescent="0.25">
      <c r="A2156" s="141" t="s">
        <v>1911</v>
      </c>
      <c r="B2156" s="151" t="s">
        <v>1912</v>
      </c>
      <c r="C2156" s="153" t="s">
        <v>3685</v>
      </c>
      <c r="D2156" s="152">
        <v>32</v>
      </c>
      <c r="E2156" s="154">
        <v>2604.8000000000002</v>
      </c>
      <c r="F2156" s="154">
        <v>1.6600000000000037</v>
      </c>
      <c r="G2156" s="154">
        <v>53.120000000000118</v>
      </c>
    </row>
    <row r="2157" spans="1:7" ht="30" x14ac:dyDescent="0.25">
      <c r="A2157" s="141" t="s">
        <v>1911</v>
      </c>
      <c r="B2157" s="151" t="s">
        <v>1912</v>
      </c>
      <c r="C2157" s="153" t="s">
        <v>4025</v>
      </c>
      <c r="D2157" s="152">
        <v>5</v>
      </c>
      <c r="E2157" s="154">
        <v>5.0999999999999996</v>
      </c>
      <c r="F2157" s="154">
        <v>5.0000000000000044E-2</v>
      </c>
      <c r="G2157" s="154">
        <v>0.25000000000000022</v>
      </c>
    </row>
    <row r="2158" spans="1:7" ht="30" x14ac:dyDescent="0.25">
      <c r="A2158" s="141" t="s">
        <v>1911</v>
      </c>
      <c r="B2158" s="151" t="s">
        <v>1912</v>
      </c>
      <c r="C2158" s="153" t="s">
        <v>3686</v>
      </c>
      <c r="D2158" s="152">
        <v>214</v>
      </c>
      <c r="E2158" s="154">
        <v>3083.74</v>
      </c>
      <c r="F2158" s="154">
        <v>0.66999999999999993</v>
      </c>
      <c r="G2158" s="154">
        <v>143.38</v>
      </c>
    </row>
    <row r="2159" spans="1:7" ht="30" x14ac:dyDescent="0.25">
      <c r="A2159" s="141" t="s">
        <v>1911</v>
      </c>
      <c r="B2159" s="151" t="s">
        <v>1912</v>
      </c>
      <c r="C2159" s="153" t="s">
        <v>3688</v>
      </c>
      <c r="D2159" s="152">
        <v>185</v>
      </c>
      <c r="E2159" s="154">
        <v>7498.0500000000011</v>
      </c>
      <c r="F2159" s="154">
        <v>2.0300000000000011</v>
      </c>
      <c r="G2159" s="154">
        <v>375.55000000000018</v>
      </c>
    </row>
    <row r="2160" spans="1:7" ht="30" x14ac:dyDescent="0.25">
      <c r="A2160" s="141" t="s">
        <v>1911</v>
      </c>
      <c r="B2160" s="151" t="s">
        <v>1912</v>
      </c>
      <c r="C2160" s="153" t="s">
        <v>4026</v>
      </c>
      <c r="D2160" s="152">
        <v>32</v>
      </c>
      <c r="E2160" s="154">
        <v>1435.2</v>
      </c>
      <c r="F2160" s="154">
        <v>2.240000000000002</v>
      </c>
      <c r="G2160" s="154">
        <v>71.680000000000064</v>
      </c>
    </row>
    <row r="2161" spans="1:7" ht="45" x14ac:dyDescent="0.25">
      <c r="A2161" s="141" t="s">
        <v>1911</v>
      </c>
      <c r="B2161" s="151" t="s">
        <v>1912</v>
      </c>
      <c r="C2161" s="153" t="s">
        <v>3691</v>
      </c>
      <c r="D2161" s="152">
        <v>5</v>
      </c>
      <c r="E2161" s="154">
        <v>150.65</v>
      </c>
      <c r="F2161" s="154">
        <v>0.26999999999999957</v>
      </c>
      <c r="G2161" s="154">
        <v>1.3499999999999979</v>
      </c>
    </row>
    <row r="2162" spans="1:7" ht="30" x14ac:dyDescent="0.25">
      <c r="A2162" s="141" t="s">
        <v>1911</v>
      </c>
      <c r="B2162" s="151" t="s">
        <v>1912</v>
      </c>
      <c r="C2162" s="153" t="s">
        <v>3692</v>
      </c>
      <c r="D2162" s="152">
        <v>87</v>
      </c>
      <c r="E2162" s="154">
        <v>3849.75</v>
      </c>
      <c r="F2162" s="154">
        <v>0.60999999999999943</v>
      </c>
      <c r="G2162" s="154">
        <v>53.069999999999951</v>
      </c>
    </row>
    <row r="2163" spans="1:7" ht="30" x14ac:dyDescent="0.25">
      <c r="A2163" s="141" t="s">
        <v>1911</v>
      </c>
      <c r="B2163" s="151" t="s">
        <v>1912</v>
      </c>
      <c r="C2163" s="153" t="s">
        <v>3693</v>
      </c>
      <c r="D2163" s="152">
        <v>372</v>
      </c>
      <c r="E2163" s="154">
        <v>19701.12</v>
      </c>
      <c r="F2163" s="154">
        <v>0.55999999999999872</v>
      </c>
      <c r="G2163" s="154">
        <v>208.31999999999954</v>
      </c>
    </row>
    <row r="2164" spans="1:7" ht="30" x14ac:dyDescent="0.25">
      <c r="A2164" s="141" t="s">
        <v>1911</v>
      </c>
      <c r="B2164" s="151" t="s">
        <v>1912</v>
      </c>
      <c r="C2164" s="153" t="s">
        <v>3543</v>
      </c>
      <c r="D2164" s="152">
        <v>2</v>
      </c>
      <c r="E2164" s="154">
        <v>10.4</v>
      </c>
      <c r="F2164" s="154">
        <v>2.9999999999999916E-2</v>
      </c>
      <c r="G2164" s="154">
        <v>5.9999999999999831E-2</v>
      </c>
    </row>
    <row r="2165" spans="1:7" ht="30" x14ac:dyDescent="0.25">
      <c r="A2165" s="141" t="s">
        <v>1911</v>
      </c>
      <c r="B2165" s="151" t="s">
        <v>1912</v>
      </c>
      <c r="C2165" s="153" t="s">
        <v>3544</v>
      </c>
      <c r="D2165" s="152">
        <v>68</v>
      </c>
      <c r="E2165" s="154">
        <v>1080.52</v>
      </c>
      <c r="F2165" s="154">
        <v>2.0000000000000018E-2</v>
      </c>
      <c r="G2165" s="154">
        <v>1.3600000000000012</v>
      </c>
    </row>
    <row r="2166" spans="1:7" ht="30" x14ac:dyDescent="0.25">
      <c r="A2166" s="141" t="s">
        <v>1911</v>
      </c>
      <c r="B2166" s="151" t="s">
        <v>1912</v>
      </c>
      <c r="C2166" s="153" t="s">
        <v>3541</v>
      </c>
      <c r="D2166" s="152">
        <v>452</v>
      </c>
      <c r="E2166" s="154">
        <v>3896.24</v>
      </c>
      <c r="F2166" s="154">
        <v>4.9999999999999822E-2</v>
      </c>
      <c r="G2166" s="154">
        <v>22.59999999999992</v>
      </c>
    </row>
    <row r="2167" spans="1:7" ht="45" x14ac:dyDescent="0.25">
      <c r="A2167" s="141" t="s">
        <v>1911</v>
      </c>
      <c r="B2167" s="151" t="s">
        <v>1912</v>
      </c>
      <c r="C2167" s="153" t="s">
        <v>3542</v>
      </c>
      <c r="D2167" s="152">
        <v>67</v>
      </c>
      <c r="E2167" s="154">
        <v>697.47</v>
      </c>
      <c r="F2167" s="154">
        <v>2.0000000000000018E-2</v>
      </c>
      <c r="G2167" s="154">
        <v>1.3400000000000012</v>
      </c>
    </row>
    <row r="2168" spans="1:7" ht="30" x14ac:dyDescent="0.25">
      <c r="A2168" s="141" t="s">
        <v>1911</v>
      </c>
      <c r="B2168" s="151" t="s">
        <v>1912</v>
      </c>
      <c r="C2168" s="153" t="s">
        <v>3852</v>
      </c>
      <c r="D2168" s="152">
        <v>1</v>
      </c>
      <c r="E2168" s="154">
        <v>10.41</v>
      </c>
      <c r="F2168" s="154">
        <v>2.0000000000000018E-2</v>
      </c>
      <c r="G2168" s="154">
        <v>2.0000000000000018E-2</v>
      </c>
    </row>
    <row r="2169" spans="1:7" ht="30" x14ac:dyDescent="0.25">
      <c r="A2169" s="141" t="s">
        <v>1911</v>
      </c>
      <c r="B2169" s="151" t="s">
        <v>1912</v>
      </c>
      <c r="C2169" s="153" t="s">
        <v>3585</v>
      </c>
      <c r="D2169" s="152">
        <v>538</v>
      </c>
      <c r="E2169" s="154">
        <v>5600.58</v>
      </c>
      <c r="F2169" s="154">
        <v>2.0000000000000018E-2</v>
      </c>
      <c r="G2169" s="154">
        <v>10.760000000000009</v>
      </c>
    </row>
    <row r="2170" spans="1:7" ht="30" x14ac:dyDescent="0.25">
      <c r="A2170" s="141" t="s">
        <v>1911</v>
      </c>
      <c r="B2170" s="151" t="s">
        <v>1912</v>
      </c>
      <c r="C2170" s="153" t="s">
        <v>3586</v>
      </c>
      <c r="D2170" s="152">
        <v>1</v>
      </c>
      <c r="E2170" s="154">
        <v>7.25</v>
      </c>
      <c r="F2170" s="154">
        <v>4.0000000000000036E-2</v>
      </c>
      <c r="G2170" s="154">
        <v>4.0000000000000036E-2</v>
      </c>
    </row>
    <row r="2171" spans="1:7" ht="60" x14ac:dyDescent="0.25">
      <c r="A2171" s="141" t="s">
        <v>1911</v>
      </c>
      <c r="B2171" s="151" t="s">
        <v>1912</v>
      </c>
      <c r="C2171" s="153" t="s">
        <v>3479</v>
      </c>
      <c r="D2171" s="152">
        <v>9</v>
      </c>
      <c r="E2171" s="154">
        <v>72.45</v>
      </c>
      <c r="F2171" s="154">
        <v>3.0000000000000027E-2</v>
      </c>
      <c r="G2171" s="154">
        <v>0.27000000000000024</v>
      </c>
    </row>
    <row r="2172" spans="1:7" ht="45" x14ac:dyDescent="0.25">
      <c r="A2172" s="141" t="s">
        <v>1911</v>
      </c>
      <c r="B2172" s="151" t="s">
        <v>1912</v>
      </c>
      <c r="C2172" s="153" t="s">
        <v>3709</v>
      </c>
      <c r="D2172" s="152">
        <v>3</v>
      </c>
      <c r="E2172" s="154">
        <v>100.19999999999999</v>
      </c>
      <c r="F2172" s="154">
        <v>0.44999999999999929</v>
      </c>
      <c r="G2172" s="154">
        <v>1.3499999999999979</v>
      </c>
    </row>
    <row r="2173" spans="1:7" ht="30" x14ac:dyDescent="0.25">
      <c r="A2173" s="141" t="s">
        <v>1911</v>
      </c>
      <c r="B2173" s="151" t="s">
        <v>1912</v>
      </c>
      <c r="C2173" s="153" t="s">
        <v>3898</v>
      </c>
      <c r="D2173" s="152">
        <v>4</v>
      </c>
      <c r="E2173" s="154">
        <v>51.64</v>
      </c>
      <c r="F2173" s="154">
        <v>0.14000000000000012</v>
      </c>
      <c r="G2173" s="154">
        <v>0.5600000000000005</v>
      </c>
    </row>
    <row r="2174" spans="1:7" ht="45" x14ac:dyDescent="0.25">
      <c r="A2174" s="141" t="s">
        <v>1911</v>
      </c>
      <c r="B2174" s="151" t="s">
        <v>1912</v>
      </c>
      <c r="C2174" s="153" t="s">
        <v>3573</v>
      </c>
      <c r="D2174" s="152">
        <v>340</v>
      </c>
      <c r="E2174" s="154">
        <v>15357.800000000001</v>
      </c>
      <c r="F2174" s="154">
        <v>0.58999999999999986</v>
      </c>
      <c r="G2174" s="154">
        <v>200.59999999999997</v>
      </c>
    </row>
    <row r="2175" spans="1:7" ht="75" x14ac:dyDescent="0.25">
      <c r="A2175" s="141" t="s">
        <v>1911</v>
      </c>
      <c r="B2175" s="151" t="s">
        <v>1912</v>
      </c>
      <c r="C2175" s="153" t="s">
        <v>4027</v>
      </c>
      <c r="D2175" s="152">
        <v>5</v>
      </c>
      <c r="E2175" s="154">
        <v>175.75</v>
      </c>
      <c r="F2175" s="154">
        <v>0.72000000000000064</v>
      </c>
      <c r="G2175" s="154">
        <v>3.6000000000000032</v>
      </c>
    </row>
    <row r="2176" spans="1:7" ht="30" x14ac:dyDescent="0.25">
      <c r="A2176" s="141" t="s">
        <v>1911</v>
      </c>
      <c r="B2176" s="151" t="s">
        <v>1912</v>
      </c>
      <c r="C2176" s="153" t="s">
        <v>3710</v>
      </c>
      <c r="D2176" s="152">
        <v>359</v>
      </c>
      <c r="E2176" s="154">
        <v>2674.55</v>
      </c>
      <c r="F2176" s="154">
        <v>0.11999999999999966</v>
      </c>
      <c r="G2176" s="154">
        <v>43.079999999999878</v>
      </c>
    </row>
    <row r="2177" spans="1:7" ht="30" x14ac:dyDescent="0.25">
      <c r="A2177" s="141" t="s">
        <v>1911</v>
      </c>
      <c r="B2177" s="151" t="s">
        <v>1912</v>
      </c>
      <c r="C2177" s="153" t="s">
        <v>3900</v>
      </c>
      <c r="D2177" s="152">
        <v>6</v>
      </c>
      <c r="E2177" s="154">
        <v>3274.44</v>
      </c>
      <c r="F2177" s="154">
        <v>25.910000000000082</v>
      </c>
      <c r="G2177" s="154">
        <v>155.46000000000049</v>
      </c>
    </row>
    <row r="2178" spans="1:7" ht="45" x14ac:dyDescent="0.25">
      <c r="A2178" s="141" t="s">
        <v>1911</v>
      </c>
      <c r="B2178" s="151" t="s">
        <v>1912</v>
      </c>
      <c r="C2178" s="153" t="s">
        <v>3574</v>
      </c>
      <c r="D2178" s="152">
        <v>2</v>
      </c>
      <c r="E2178" s="154">
        <v>104.02</v>
      </c>
      <c r="F2178" s="154">
        <v>0.22000000000000064</v>
      </c>
      <c r="G2178" s="154">
        <v>0.44000000000000128</v>
      </c>
    </row>
    <row r="2179" spans="1:7" ht="60" x14ac:dyDescent="0.25">
      <c r="A2179" s="141" t="s">
        <v>1911</v>
      </c>
      <c r="B2179" s="151" t="s">
        <v>1912</v>
      </c>
      <c r="C2179" s="153" t="s">
        <v>3534</v>
      </c>
      <c r="D2179" s="152">
        <v>11</v>
      </c>
      <c r="E2179" s="154">
        <v>924.44</v>
      </c>
      <c r="F2179" s="154">
        <v>0.66999999999999993</v>
      </c>
      <c r="G2179" s="154">
        <v>7.3699999999999992</v>
      </c>
    </row>
    <row r="2180" spans="1:7" ht="60" x14ac:dyDescent="0.25">
      <c r="A2180" s="141" t="s">
        <v>1911</v>
      </c>
      <c r="B2180" s="151" t="s">
        <v>1912</v>
      </c>
      <c r="C2180" s="153" t="s">
        <v>3577</v>
      </c>
      <c r="D2180" s="152">
        <v>172</v>
      </c>
      <c r="E2180" s="154">
        <v>1388.04</v>
      </c>
      <c r="F2180" s="154">
        <v>2.9999999999999916E-2</v>
      </c>
      <c r="G2180" s="154">
        <v>5.1599999999999859</v>
      </c>
    </row>
    <row r="2181" spans="1:7" ht="30" x14ac:dyDescent="0.25">
      <c r="A2181" s="141" t="s">
        <v>1911</v>
      </c>
      <c r="B2181" s="151" t="s">
        <v>1912</v>
      </c>
      <c r="C2181" s="153" t="s">
        <v>3578</v>
      </c>
      <c r="D2181" s="152">
        <v>359</v>
      </c>
      <c r="E2181" s="154">
        <v>1920.65</v>
      </c>
      <c r="F2181" s="154">
        <v>0.27000000000000046</v>
      </c>
      <c r="G2181" s="154">
        <v>96.930000000000163</v>
      </c>
    </row>
    <row r="2182" spans="1:7" ht="45" x14ac:dyDescent="0.25">
      <c r="A2182" s="141" t="s">
        <v>1911</v>
      </c>
      <c r="B2182" s="151" t="s">
        <v>1912</v>
      </c>
      <c r="C2182" s="153" t="s">
        <v>4028</v>
      </c>
      <c r="D2182" s="152">
        <v>6</v>
      </c>
      <c r="E2182" s="154">
        <v>428.28</v>
      </c>
      <c r="F2182" s="154">
        <v>0.10000000000000009</v>
      </c>
      <c r="G2182" s="154">
        <v>0.60000000000000053</v>
      </c>
    </row>
    <row r="2183" spans="1:7" ht="30" x14ac:dyDescent="0.25">
      <c r="A2183" s="141" t="s">
        <v>1911</v>
      </c>
      <c r="B2183" s="151" t="s">
        <v>1912</v>
      </c>
      <c r="C2183" s="153" t="s">
        <v>4029</v>
      </c>
      <c r="D2183" s="152">
        <v>27</v>
      </c>
      <c r="E2183" s="154">
        <v>1159.6500000000001</v>
      </c>
      <c r="F2183" s="154">
        <v>6.999999999999984E-2</v>
      </c>
      <c r="G2183" s="154">
        <v>1.8899999999999957</v>
      </c>
    </row>
    <row r="2184" spans="1:7" ht="30" x14ac:dyDescent="0.25">
      <c r="A2184" s="141" t="s">
        <v>1911</v>
      </c>
      <c r="B2184" s="151" t="s">
        <v>1912</v>
      </c>
      <c r="C2184" s="153" t="s">
        <v>4030</v>
      </c>
      <c r="D2184" s="152">
        <v>3</v>
      </c>
      <c r="E2184" s="154">
        <v>77.94</v>
      </c>
      <c r="F2184" s="154">
        <v>6.0000000000000053E-2</v>
      </c>
      <c r="G2184" s="154">
        <v>0.18000000000000016</v>
      </c>
    </row>
    <row r="2185" spans="1:7" ht="30" x14ac:dyDescent="0.25">
      <c r="A2185" s="141" t="s">
        <v>1911</v>
      </c>
      <c r="B2185" s="151" t="s">
        <v>1912</v>
      </c>
      <c r="C2185" s="153" t="s">
        <v>3551</v>
      </c>
      <c r="D2185" s="152">
        <v>52</v>
      </c>
      <c r="E2185" s="154">
        <v>3194.3599999999997</v>
      </c>
      <c r="F2185" s="154">
        <v>8.0000000000000071E-2</v>
      </c>
      <c r="G2185" s="154">
        <v>4.1600000000000037</v>
      </c>
    </row>
    <row r="2186" spans="1:7" ht="30" x14ac:dyDescent="0.25">
      <c r="A2186" s="141" t="s">
        <v>1911</v>
      </c>
      <c r="B2186" s="151" t="s">
        <v>1912</v>
      </c>
      <c r="C2186" s="153" t="s">
        <v>3545</v>
      </c>
      <c r="D2186" s="152">
        <v>337</v>
      </c>
      <c r="E2186" s="154">
        <v>8509.25</v>
      </c>
      <c r="F2186" s="154">
        <v>4.9999999999999933E-2</v>
      </c>
      <c r="G2186" s="154">
        <v>16.849999999999977</v>
      </c>
    </row>
    <row r="2187" spans="1:7" ht="30" x14ac:dyDescent="0.25">
      <c r="A2187" s="141" t="s">
        <v>1911</v>
      </c>
      <c r="B2187" s="151" t="s">
        <v>1912</v>
      </c>
      <c r="C2187" s="153" t="s">
        <v>3640</v>
      </c>
      <c r="D2187" s="152">
        <v>1</v>
      </c>
      <c r="E2187" s="154">
        <v>15.790000000000001</v>
      </c>
      <c r="F2187" s="154">
        <v>1.0000000000000009E-2</v>
      </c>
      <c r="G2187" s="154">
        <v>1.0000000000000009E-2</v>
      </c>
    </row>
    <row r="2188" spans="1:7" ht="30" x14ac:dyDescent="0.25">
      <c r="A2188" s="141" t="s">
        <v>1911</v>
      </c>
      <c r="B2188" s="151" t="s">
        <v>1912</v>
      </c>
      <c r="C2188" s="153" t="s">
        <v>3828</v>
      </c>
      <c r="D2188" s="152">
        <v>15</v>
      </c>
      <c r="E2188" s="154">
        <v>272.10000000000002</v>
      </c>
      <c r="F2188" s="154">
        <v>1.0000000000000009E-2</v>
      </c>
      <c r="G2188" s="154">
        <v>0.15000000000000013</v>
      </c>
    </row>
    <row r="2189" spans="1:7" ht="30" x14ac:dyDescent="0.25">
      <c r="A2189" s="141" t="s">
        <v>1911</v>
      </c>
      <c r="B2189" s="151" t="s">
        <v>1912</v>
      </c>
      <c r="C2189" s="153" t="s">
        <v>4031</v>
      </c>
      <c r="D2189" s="152">
        <v>1</v>
      </c>
      <c r="E2189" s="154">
        <v>12.65</v>
      </c>
      <c r="F2189" s="154">
        <v>2.9999999999999916E-2</v>
      </c>
      <c r="G2189" s="154">
        <v>2.9999999999999916E-2</v>
      </c>
    </row>
    <row r="2190" spans="1:7" ht="30" x14ac:dyDescent="0.25">
      <c r="A2190" s="141" t="s">
        <v>1911</v>
      </c>
      <c r="B2190" s="151" t="s">
        <v>1912</v>
      </c>
      <c r="C2190" s="153" t="s">
        <v>3641</v>
      </c>
      <c r="D2190" s="152">
        <v>160</v>
      </c>
      <c r="E2190" s="154">
        <v>3876.8</v>
      </c>
      <c r="F2190" s="154">
        <v>4.9999999999999933E-2</v>
      </c>
      <c r="G2190" s="154">
        <v>7.9999999999999893</v>
      </c>
    </row>
    <row r="2191" spans="1:7" ht="30" x14ac:dyDescent="0.25">
      <c r="A2191" s="141" t="s">
        <v>1911</v>
      </c>
      <c r="B2191" s="151" t="s">
        <v>1912</v>
      </c>
      <c r="C2191" s="153" t="s">
        <v>3546</v>
      </c>
      <c r="D2191" s="152">
        <v>312</v>
      </c>
      <c r="E2191" s="154">
        <v>10826.4</v>
      </c>
      <c r="F2191" s="154">
        <v>1.9999999999999962E-2</v>
      </c>
      <c r="G2191" s="154">
        <v>6.2399999999999878</v>
      </c>
    </row>
    <row r="2192" spans="1:7" ht="30" x14ac:dyDescent="0.25">
      <c r="A2192" s="141" t="s">
        <v>1911</v>
      </c>
      <c r="B2192" s="151" t="s">
        <v>1912</v>
      </c>
      <c r="C2192" s="153" t="s">
        <v>3711</v>
      </c>
      <c r="D2192" s="152">
        <v>2</v>
      </c>
      <c r="E2192" s="154">
        <v>38.92</v>
      </c>
      <c r="F2192" s="154">
        <v>3.0000000000000027E-2</v>
      </c>
      <c r="G2192" s="154">
        <v>6.0000000000000053E-2</v>
      </c>
    </row>
    <row r="2193" spans="1:7" ht="30" x14ac:dyDescent="0.25">
      <c r="A2193" s="141" t="s">
        <v>1911</v>
      </c>
      <c r="B2193" s="151" t="s">
        <v>1912</v>
      </c>
      <c r="C2193" s="153" t="s">
        <v>3642</v>
      </c>
      <c r="D2193" s="152">
        <v>187</v>
      </c>
      <c r="E2193" s="154">
        <v>5146.24</v>
      </c>
      <c r="F2193" s="154">
        <v>3.0000000000000027E-2</v>
      </c>
      <c r="G2193" s="154">
        <v>5.6100000000000048</v>
      </c>
    </row>
    <row r="2194" spans="1:7" ht="30" x14ac:dyDescent="0.25">
      <c r="A2194" s="141" t="s">
        <v>1911</v>
      </c>
      <c r="B2194" s="151" t="s">
        <v>1912</v>
      </c>
      <c r="C2194" s="153" t="s">
        <v>3590</v>
      </c>
      <c r="D2194" s="152">
        <v>106</v>
      </c>
      <c r="E2194" s="154">
        <v>1541.24</v>
      </c>
      <c r="F2194" s="154">
        <v>6.999999999999984E-2</v>
      </c>
      <c r="G2194" s="154">
        <v>7.4199999999999831</v>
      </c>
    </row>
    <row r="2195" spans="1:7" ht="45" x14ac:dyDescent="0.25">
      <c r="A2195" s="141" t="s">
        <v>1911</v>
      </c>
      <c r="B2195" s="151" t="s">
        <v>1912</v>
      </c>
      <c r="C2195" s="153" t="s">
        <v>3591</v>
      </c>
      <c r="D2195" s="152">
        <v>30</v>
      </c>
      <c r="E2195" s="154">
        <v>153.6</v>
      </c>
      <c r="F2195" s="154">
        <v>1.0000000000000009E-2</v>
      </c>
      <c r="G2195" s="154">
        <v>0.30000000000000027</v>
      </c>
    </row>
    <row r="2196" spans="1:7" ht="60" x14ac:dyDescent="0.25">
      <c r="A2196" s="141" t="s">
        <v>1911</v>
      </c>
      <c r="B2196" s="151" t="s">
        <v>1912</v>
      </c>
      <c r="C2196" s="153" t="s">
        <v>3592</v>
      </c>
      <c r="D2196" s="152">
        <v>66</v>
      </c>
      <c r="E2196" s="154">
        <v>337.92</v>
      </c>
      <c r="F2196" s="154">
        <v>1.0000000000000009E-2</v>
      </c>
      <c r="G2196" s="154">
        <v>0.66000000000000059</v>
      </c>
    </row>
    <row r="2197" spans="1:7" ht="60" x14ac:dyDescent="0.25">
      <c r="A2197" s="141" t="s">
        <v>1911</v>
      </c>
      <c r="B2197" s="151" t="s">
        <v>1912</v>
      </c>
      <c r="C2197" s="153" t="s">
        <v>3593</v>
      </c>
      <c r="D2197" s="152">
        <v>7</v>
      </c>
      <c r="E2197" s="154">
        <v>35.840000000000003</v>
      </c>
      <c r="F2197" s="154">
        <v>1.0000000000000009E-2</v>
      </c>
      <c r="G2197" s="154">
        <v>7.0000000000000062E-2</v>
      </c>
    </row>
    <row r="2198" spans="1:7" ht="75" x14ac:dyDescent="0.25">
      <c r="A2198" s="141" t="s">
        <v>1911</v>
      </c>
      <c r="B2198" s="151" t="s">
        <v>1912</v>
      </c>
      <c r="C2198" s="153" t="s">
        <v>3697</v>
      </c>
      <c r="D2198" s="152">
        <v>1</v>
      </c>
      <c r="E2198" s="154">
        <v>5.12</v>
      </c>
      <c r="F2198" s="154">
        <v>1.0000000000000009E-2</v>
      </c>
      <c r="G2198" s="154">
        <v>1.0000000000000009E-2</v>
      </c>
    </row>
    <row r="2199" spans="1:7" ht="30" x14ac:dyDescent="0.25">
      <c r="A2199" s="141" t="s">
        <v>1911</v>
      </c>
      <c r="B2199" s="151" t="s">
        <v>1912</v>
      </c>
      <c r="C2199" s="153" t="s">
        <v>3111</v>
      </c>
      <c r="D2199" s="152">
        <v>3</v>
      </c>
      <c r="E2199" s="154">
        <v>3.9000000000000004</v>
      </c>
      <c r="F2199" s="154">
        <v>2.0000000000000018E-2</v>
      </c>
      <c r="G2199" s="154">
        <v>6.0000000000000053E-2</v>
      </c>
    </row>
    <row r="2200" spans="1:7" ht="30" x14ac:dyDescent="0.25">
      <c r="A2200" s="141" t="s">
        <v>1911</v>
      </c>
      <c r="B2200" s="151" t="s">
        <v>1912</v>
      </c>
      <c r="C2200" s="153" t="s">
        <v>3112</v>
      </c>
      <c r="D2200" s="152">
        <v>15</v>
      </c>
      <c r="E2200" s="154">
        <v>21.6</v>
      </c>
      <c r="F2200" s="154">
        <v>3.0000000000000027E-2</v>
      </c>
      <c r="G2200" s="154">
        <v>0.4500000000000004</v>
      </c>
    </row>
    <row r="2201" spans="1:7" ht="30" x14ac:dyDescent="0.25">
      <c r="A2201" s="141" t="s">
        <v>1911</v>
      </c>
      <c r="B2201" s="151" t="s">
        <v>1912</v>
      </c>
      <c r="C2201" s="153" t="s">
        <v>3113</v>
      </c>
      <c r="D2201" s="152">
        <v>1</v>
      </c>
      <c r="E2201" s="154">
        <v>1.6</v>
      </c>
      <c r="F2201" s="154">
        <v>2.9999999999999916E-2</v>
      </c>
      <c r="G2201" s="154">
        <v>2.9999999999999916E-2</v>
      </c>
    </row>
    <row r="2202" spans="1:7" ht="75" x14ac:dyDescent="0.25">
      <c r="A2202" s="141" t="s">
        <v>1911</v>
      </c>
      <c r="B2202" s="151" t="s">
        <v>1912</v>
      </c>
      <c r="C2202" s="153" t="s">
        <v>3116</v>
      </c>
      <c r="D2202" s="152">
        <v>19</v>
      </c>
      <c r="E2202" s="154">
        <v>80.37</v>
      </c>
      <c r="F2202" s="154">
        <v>5.0000000000000044E-2</v>
      </c>
      <c r="G2202" s="154">
        <v>0.95000000000000084</v>
      </c>
    </row>
    <row r="2203" spans="1:7" ht="30" x14ac:dyDescent="0.25">
      <c r="A2203" s="141" t="s">
        <v>1911</v>
      </c>
      <c r="B2203" s="151" t="s">
        <v>1912</v>
      </c>
      <c r="C2203" s="153" t="s">
        <v>3120</v>
      </c>
      <c r="D2203" s="152">
        <v>25</v>
      </c>
      <c r="E2203" s="154">
        <v>36.5</v>
      </c>
      <c r="F2203" s="154">
        <v>2.0000000000000018E-2</v>
      </c>
      <c r="G2203" s="154">
        <v>0.50000000000000044</v>
      </c>
    </row>
    <row r="2204" spans="1:7" ht="30" x14ac:dyDescent="0.25">
      <c r="A2204" s="141" t="s">
        <v>1911</v>
      </c>
      <c r="B2204" s="151" t="s">
        <v>1912</v>
      </c>
      <c r="C2204" s="153" t="s">
        <v>3160</v>
      </c>
      <c r="D2204" s="152">
        <v>1</v>
      </c>
      <c r="E2204" s="154">
        <v>5.5600000000000005</v>
      </c>
      <c r="F2204" s="154">
        <v>0.12999999999999989</v>
      </c>
      <c r="G2204" s="154">
        <v>0.12999999999999989</v>
      </c>
    </row>
    <row r="2205" spans="1:7" ht="45" x14ac:dyDescent="0.25">
      <c r="A2205" s="141" t="s">
        <v>1911</v>
      </c>
      <c r="B2205" s="151" t="s">
        <v>1912</v>
      </c>
      <c r="C2205" s="153" t="s">
        <v>3162</v>
      </c>
      <c r="D2205" s="152">
        <v>1</v>
      </c>
      <c r="E2205" s="154">
        <v>4.8100000000000005</v>
      </c>
      <c r="F2205" s="154">
        <v>0.10000000000000009</v>
      </c>
      <c r="G2205" s="154">
        <v>0.10000000000000009</v>
      </c>
    </row>
    <row r="2206" spans="1:7" ht="30" x14ac:dyDescent="0.25">
      <c r="A2206" s="141" t="s">
        <v>1911</v>
      </c>
      <c r="B2206" s="151" t="s">
        <v>1912</v>
      </c>
      <c r="C2206" s="153" t="s">
        <v>3177</v>
      </c>
      <c r="D2206" s="152">
        <v>14</v>
      </c>
      <c r="E2206" s="154">
        <v>99.68</v>
      </c>
      <c r="F2206" s="154">
        <v>0.14000000000000012</v>
      </c>
      <c r="G2206" s="154">
        <v>1.9600000000000017</v>
      </c>
    </row>
    <row r="2207" spans="1:7" ht="30" x14ac:dyDescent="0.25">
      <c r="A2207" s="141" t="s">
        <v>1911</v>
      </c>
      <c r="B2207" s="151" t="s">
        <v>1912</v>
      </c>
      <c r="C2207" s="153" t="s">
        <v>3188</v>
      </c>
      <c r="D2207" s="152">
        <v>8</v>
      </c>
      <c r="E2207" s="154">
        <v>18</v>
      </c>
      <c r="F2207" s="154">
        <v>2.0000000000000018E-2</v>
      </c>
      <c r="G2207" s="154">
        <v>0.16000000000000014</v>
      </c>
    </row>
    <row r="2208" spans="1:7" ht="30" x14ac:dyDescent="0.25">
      <c r="A2208" s="141" t="s">
        <v>1911</v>
      </c>
      <c r="B2208" s="151" t="s">
        <v>1912</v>
      </c>
      <c r="C2208" s="153" t="s">
        <v>3192</v>
      </c>
      <c r="D2208" s="152">
        <v>5</v>
      </c>
      <c r="E2208" s="154">
        <v>18.55</v>
      </c>
      <c r="F2208" s="154">
        <v>3.0000000000000027E-2</v>
      </c>
      <c r="G2208" s="154">
        <v>0.15000000000000013</v>
      </c>
    </row>
    <row r="2209" spans="1:7" ht="30" x14ac:dyDescent="0.25">
      <c r="A2209" s="141" t="s">
        <v>1911</v>
      </c>
      <c r="B2209" s="151" t="s">
        <v>1912</v>
      </c>
      <c r="C2209" s="153" t="s">
        <v>4032</v>
      </c>
      <c r="D2209" s="152">
        <v>2</v>
      </c>
      <c r="E2209" s="154">
        <v>15.120000000000001</v>
      </c>
      <c r="F2209" s="154">
        <v>0.12999999999999989</v>
      </c>
      <c r="G2209" s="154">
        <v>0.25999999999999979</v>
      </c>
    </row>
    <row r="2210" spans="1:7" ht="30" x14ac:dyDescent="0.25">
      <c r="A2210" s="141" t="s">
        <v>1911</v>
      </c>
      <c r="B2210" s="151" t="s">
        <v>1912</v>
      </c>
      <c r="C2210" s="153" t="s">
        <v>4033</v>
      </c>
      <c r="D2210" s="152">
        <v>2</v>
      </c>
      <c r="E2210" s="154">
        <v>14.22</v>
      </c>
      <c r="F2210" s="154">
        <v>1.0000000000000009E-2</v>
      </c>
      <c r="G2210" s="154">
        <v>2.0000000000000018E-2</v>
      </c>
    </row>
    <row r="2211" spans="1:7" ht="75" x14ac:dyDescent="0.25">
      <c r="A2211" s="141" t="s">
        <v>1911</v>
      </c>
      <c r="B2211" s="151" t="s">
        <v>1912</v>
      </c>
      <c r="C2211" s="153" t="s">
        <v>3527</v>
      </c>
      <c r="D2211" s="152">
        <v>1920</v>
      </c>
      <c r="E2211" s="154">
        <v>40300.800000000003</v>
      </c>
      <c r="F2211" s="154">
        <v>0.16000000000000014</v>
      </c>
      <c r="G2211" s="154">
        <v>307.20000000000027</v>
      </c>
    </row>
    <row r="2212" spans="1:7" ht="30" x14ac:dyDescent="0.25">
      <c r="A2212" s="141" t="s">
        <v>1911</v>
      </c>
      <c r="B2212" s="151" t="s">
        <v>1912</v>
      </c>
      <c r="C2212" s="153" t="s">
        <v>3903</v>
      </c>
      <c r="D2212" s="152">
        <v>1</v>
      </c>
      <c r="E2212" s="154">
        <v>89.350000000000009</v>
      </c>
      <c r="F2212" s="154">
        <v>2.4799999999999969</v>
      </c>
      <c r="G2212" s="154">
        <v>2.4799999999999969</v>
      </c>
    </row>
    <row r="2213" spans="1:7" ht="45" x14ac:dyDescent="0.25">
      <c r="A2213" s="141" t="s">
        <v>1911</v>
      </c>
      <c r="B2213" s="151" t="s">
        <v>1912</v>
      </c>
      <c r="C2213" s="153" t="s">
        <v>3931</v>
      </c>
      <c r="D2213" s="152">
        <v>1</v>
      </c>
      <c r="E2213" s="154">
        <v>45.54</v>
      </c>
      <c r="F2213" s="154">
        <v>0.62000000000000099</v>
      </c>
      <c r="G2213" s="154">
        <v>0.62000000000000099</v>
      </c>
    </row>
    <row r="2214" spans="1:7" ht="30" x14ac:dyDescent="0.25">
      <c r="A2214" s="141" t="s">
        <v>1911</v>
      </c>
      <c r="B2214" s="151" t="s">
        <v>1912</v>
      </c>
      <c r="C2214" s="153" t="s">
        <v>3922</v>
      </c>
      <c r="D2214" s="152">
        <v>1</v>
      </c>
      <c r="E2214" s="154">
        <v>15.99</v>
      </c>
      <c r="F2214" s="154">
        <v>0.79999999999999893</v>
      </c>
      <c r="G2214" s="154">
        <v>0.79999999999999893</v>
      </c>
    </row>
    <row r="2215" spans="1:7" ht="30" x14ac:dyDescent="0.25">
      <c r="A2215" s="141" t="s">
        <v>1911</v>
      </c>
      <c r="B2215" s="151" t="s">
        <v>1912</v>
      </c>
      <c r="C2215" s="153" t="s">
        <v>3906</v>
      </c>
      <c r="D2215" s="152">
        <v>1</v>
      </c>
      <c r="E2215" s="154">
        <v>5.65</v>
      </c>
      <c r="F2215" s="154">
        <v>0.27999999999999936</v>
      </c>
      <c r="G2215" s="154">
        <v>0.27999999999999936</v>
      </c>
    </row>
    <row r="2216" spans="1:7" ht="30" x14ac:dyDescent="0.25">
      <c r="A2216" s="141" t="s">
        <v>1911</v>
      </c>
      <c r="B2216" s="151" t="s">
        <v>1912</v>
      </c>
      <c r="C2216" s="153" t="s">
        <v>3935</v>
      </c>
      <c r="D2216" s="152">
        <v>1</v>
      </c>
      <c r="E2216" s="154">
        <v>119.73</v>
      </c>
      <c r="F2216" s="154">
        <v>2.7299999999999969</v>
      </c>
      <c r="G2216" s="154">
        <v>2.7299999999999969</v>
      </c>
    </row>
    <row r="2217" spans="1:7" ht="30" x14ac:dyDescent="0.25">
      <c r="A2217" s="141" t="s">
        <v>1911</v>
      </c>
      <c r="B2217" s="151" t="s">
        <v>1912</v>
      </c>
      <c r="C2217" s="153" t="s">
        <v>4034</v>
      </c>
      <c r="D2217" s="152">
        <v>1</v>
      </c>
      <c r="E2217" s="154">
        <v>25.55</v>
      </c>
      <c r="F2217" s="154">
        <v>1.2799999999999976</v>
      </c>
      <c r="G2217" s="154">
        <v>1.2799999999999976</v>
      </c>
    </row>
    <row r="2218" spans="1:7" ht="45" x14ac:dyDescent="0.25">
      <c r="A2218" s="141" t="s">
        <v>1911</v>
      </c>
      <c r="B2218" s="151" t="s">
        <v>1912</v>
      </c>
      <c r="C2218" s="153" t="s">
        <v>3531</v>
      </c>
      <c r="D2218" s="152">
        <v>1</v>
      </c>
      <c r="E2218" s="154">
        <v>20.990000000000002</v>
      </c>
      <c r="F2218" s="154">
        <v>0.16000000000000014</v>
      </c>
      <c r="G2218" s="154">
        <v>0.16000000000000014</v>
      </c>
    </row>
    <row r="2219" spans="1:7" ht="45" x14ac:dyDescent="0.25">
      <c r="A2219" s="141" t="s">
        <v>1911</v>
      </c>
      <c r="B2219" s="151" t="s">
        <v>1912</v>
      </c>
      <c r="C2219" s="153" t="s">
        <v>3573</v>
      </c>
      <c r="D2219" s="152">
        <v>1</v>
      </c>
      <c r="E2219" s="154">
        <v>45.17</v>
      </c>
      <c r="F2219" s="154">
        <v>0.58999999999999986</v>
      </c>
      <c r="G2219" s="154">
        <v>0.58999999999999986</v>
      </c>
    </row>
    <row r="2220" spans="1:7" ht="75" x14ac:dyDescent="0.25">
      <c r="A2220" s="141" t="s">
        <v>1911</v>
      </c>
      <c r="B2220" s="151" t="s">
        <v>1912</v>
      </c>
      <c r="C2220" s="153" t="s">
        <v>4027</v>
      </c>
      <c r="D2220" s="152">
        <v>16</v>
      </c>
      <c r="E2220" s="154">
        <v>562.4</v>
      </c>
      <c r="F2220" s="154">
        <v>0.72000000000000064</v>
      </c>
      <c r="G2220" s="154">
        <v>11.52000000000001</v>
      </c>
    </row>
    <row r="2221" spans="1:7" ht="30" x14ac:dyDescent="0.25">
      <c r="A2221" s="141" t="s">
        <v>1911</v>
      </c>
      <c r="B2221" s="151" t="s">
        <v>1912</v>
      </c>
      <c r="C2221" s="153" t="s">
        <v>3710</v>
      </c>
      <c r="D2221" s="152">
        <v>115</v>
      </c>
      <c r="E2221" s="154">
        <v>856.75</v>
      </c>
      <c r="F2221" s="154">
        <v>0.11999999999999966</v>
      </c>
      <c r="G2221" s="154">
        <v>13.799999999999962</v>
      </c>
    </row>
    <row r="2222" spans="1:7" ht="45" x14ac:dyDescent="0.25">
      <c r="A2222" s="141" t="s">
        <v>1911</v>
      </c>
      <c r="B2222" s="151" t="s">
        <v>1912</v>
      </c>
      <c r="C2222" s="153" t="s">
        <v>3574</v>
      </c>
      <c r="D2222" s="152">
        <v>6</v>
      </c>
      <c r="E2222" s="154">
        <v>312.06</v>
      </c>
      <c r="F2222" s="154">
        <v>0.22000000000000064</v>
      </c>
      <c r="G2222" s="154">
        <v>1.3200000000000038</v>
      </c>
    </row>
    <row r="2223" spans="1:7" ht="60" x14ac:dyDescent="0.25">
      <c r="A2223" s="141" t="s">
        <v>1911</v>
      </c>
      <c r="B2223" s="151" t="s">
        <v>1912</v>
      </c>
      <c r="C2223" s="153" t="s">
        <v>3534</v>
      </c>
      <c r="D2223" s="152">
        <v>108</v>
      </c>
      <c r="E2223" s="154">
        <v>9076.32</v>
      </c>
      <c r="F2223" s="154">
        <v>0.66999999999999993</v>
      </c>
      <c r="G2223" s="154">
        <v>72.359999999999985</v>
      </c>
    </row>
    <row r="2224" spans="1:7" ht="90" x14ac:dyDescent="0.25">
      <c r="A2224" s="141" t="s">
        <v>1911</v>
      </c>
      <c r="B2224" s="151" t="s">
        <v>1912</v>
      </c>
      <c r="C2224" s="153" t="s">
        <v>3575</v>
      </c>
      <c r="D2224" s="152">
        <v>11</v>
      </c>
      <c r="E2224" s="154">
        <v>612.37</v>
      </c>
      <c r="F2224" s="154">
        <v>0.15000000000000036</v>
      </c>
      <c r="G2224" s="154">
        <v>1.6500000000000039</v>
      </c>
    </row>
    <row r="2225" spans="1:7" ht="90" x14ac:dyDescent="0.25">
      <c r="A2225" s="141" t="s">
        <v>1911</v>
      </c>
      <c r="B2225" s="151" t="s">
        <v>1912</v>
      </c>
      <c r="C2225" s="153" t="s">
        <v>3576</v>
      </c>
      <c r="D2225" s="152">
        <v>3</v>
      </c>
      <c r="E2225" s="154">
        <v>185.16</v>
      </c>
      <c r="F2225" s="154">
        <v>0.46000000000000085</v>
      </c>
      <c r="G2225" s="154">
        <v>1.3800000000000026</v>
      </c>
    </row>
    <row r="2226" spans="1:7" ht="60" x14ac:dyDescent="0.25">
      <c r="A2226" s="141" t="s">
        <v>1911</v>
      </c>
      <c r="B2226" s="151" t="s">
        <v>1912</v>
      </c>
      <c r="C2226" s="153" t="s">
        <v>3577</v>
      </c>
      <c r="D2226" s="152">
        <v>115</v>
      </c>
      <c r="E2226" s="154">
        <v>928.05000000000007</v>
      </c>
      <c r="F2226" s="154">
        <v>2.9999999999999916E-2</v>
      </c>
      <c r="G2226" s="154">
        <v>3.4499999999999904</v>
      </c>
    </row>
    <row r="2227" spans="1:7" ht="30" x14ac:dyDescent="0.25">
      <c r="A2227" s="141" t="s">
        <v>1911</v>
      </c>
      <c r="B2227" s="151" t="s">
        <v>1912</v>
      </c>
      <c r="C2227" s="153" t="s">
        <v>3578</v>
      </c>
      <c r="D2227" s="152">
        <v>115</v>
      </c>
      <c r="E2227" s="154">
        <v>615.25</v>
      </c>
      <c r="F2227" s="154">
        <v>0.27000000000000046</v>
      </c>
      <c r="G2227" s="154">
        <v>31.050000000000054</v>
      </c>
    </row>
    <row r="2228" spans="1:7" ht="45" x14ac:dyDescent="0.25">
      <c r="A2228" s="141" t="s">
        <v>1911</v>
      </c>
      <c r="B2228" s="151" t="s">
        <v>1912</v>
      </c>
      <c r="C2228" s="153" t="s">
        <v>3531</v>
      </c>
      <c r="D2228" s="152">
        <v>111</v>
      </c>
      <c r="E2228" s="154">
        <v>2329.8900000000003</v>
      </c>
      <c r="F2228" s="154">
        <v>0.16000000000000014</v>
      </c>
      <c r="G2228" s="154">
        <v>17.760000000000016</v>
      </c>
    </row>
    <row r="2229" spans="1:7" ht="45" x14ac:dyDescent="0.25">
      <c r="A2229" s="141" t="s">
        <v>1911</v>
      </c>
      <c r="B2229" s="151" t="s">
        <v>1912</v>
      </c>
      <c r="C2229" s="153" t="s">
        <v>3579</v>
      </c>
      <c r="D2229" s="152">
        <v>4</v>
      </c>
      <c r="E2229" s="154">
        <v>144.24</v>
      </c>
      <c r="F2229" s="154">
        <v>0.87999999999999901</v>
      </c>
      <c r="G2229" s="154">
        <v>3.519999999999996</v>
      </c>
    </row>
    <row r="2230" spans="1:7" ht="45" x14ac:dyDescent="0.25">
      <c r="A2230" s="141" t="s">
        <v>1911</v>
      </c>
      <c r="B2230" s="151" t="s">
        <v>1912</v>
      </c>
      <c r="C2230" s="153" t="s">
        <v>3580</v>
      </c>
      <c r="D2230" s="152">
        <v>2</v>
      </c>
      <c r="E2230" s="154">
        <v>38.5</v>
      </c>
      <c r="F2230" s="154">
        <v>0.26999999999999957</v>
      </c>
      <c r="G2230" s="154">
        <v>0.53999999999999915</v>
      </c>
    </row>
    <row r="2231" spans="1:7" ht="30" x14ac:dyDescent="0.25">
      <c r="A2231" s="141" t="s">
        <v>1911</v>
      </c>
      <c r="B2231" s="151" t="s">
        <v>1912</v>
      </c>
      <c r="C2231" s="153" t="s">
        <v>3903</v>
      </c>
      <c r="D2231" s="152">
        <v>104</v>
      </c>
      <c r="E2231" s="154">
        <v>9292.4</v>
      </c>
      <c r="F2231" s="154">
        <v>2.4799999999999969</v>
      </c>
      <c r="G2231" s="154">
        <v>257.91999999999967</v>
      </c>
    </row>
    <row r="2232" spans="1:7" ht="45" x14ac:dyDescent="0.25">
      <c r="A2232" s="141" t="s">
        <v>1911</v>
      </c>
      <c r="B2232" s="151" t="s">
        <v>1912</v>
      </c>
      <c r="C2232" s="153" t="s">
        <v>3931</v>
      </c>
      <c r="D2232" s="152">
        <v>100</v>
      </c>
      <c r="E2232" s="154">
        <v>4554</v>
      </c>
      <c r="F2232" s="154">
        <v>0.62000000000000099</v>
      </c>
      <c r="G2232" s="154">
        <v>62.000000000000099</v>
      </c>
    </row>
    <row r="2233" spans="1:7" ht="45" x14ac:dyDescent="0.25">
      <c r="A2233" s="141" t="s">
        <v>1911</v>
      </c>
      <c r="B2233" s="151" t="s">
        <v>1912</v>
      </c>
      <c r="C2233" s="153" t="s">
        <v>3904</v>
      </c>
      <c r="D2233" s="152">
        <v>32</v>
      </c>
      <c r="E2233" s="154">
        <v>3128</v>
      </c>
      <c r="F2233" s="154">
        <v>2.9200000000000017</v>
      </c>
      <c r="G2233" s="154">
        <v>93.440000000000055</v>
      </c>
    </row>
    <row r="2234" spans="1:7" ht="60" x14ac:dyDescent="0.25">
      <c r="A2234" s="141" t="s">
        <v>1911</v>
      </c>
      <c r="B2234" s="151" t="s">
        <v>1912</v>
      </c>
      <c r="C2234" s="153" t="s">
        <v>3905</v>
      </c>
      <c r="D2234" s="152">
        <v>1</v>
      </c>
      <c r="E2234" s="154">
        <v>43.79</v>
      </c>
      <c r="F2234" s="154">
        <v>0.60999999999999943</v>
      </c>
      <c r="G2234" s="154">
        <v>0.60999999999999943</v>
      </c>
    </row>
    <row r="2235" spans="1:7" ht="30" x14ac:dyDescent="0.25">
      <c r="A2235" s="141" t="s">
        <v>1911</v>
      </c>
      <c r="B2235" s="151" t="s">
        <v>1912</v>
      </c>
      <c r="C2235" s="153" t="s">
        <v>3922</v>
      </c>
      <c r="D2235" s="152">
        <v>104</v>
      </c>
      <c r="E2235" s="154">
        <v>1662.96</v>
      </c>
      <c r="F2235" s="154">
        <v>0.79999999999999893</v>
      </c>
      <c r="G2235" s="154">
        <v>83.199999999999889</v>
      </c>
    </row>
    <row r="2236" spans="1:7" ht="60" x14ac:dyDescent="0.25">
      <c r="A2236" s="141" t="s">
        <v>1911</v>
      </c>
      <c r="B2236" s="151" t="s">
        <v>1912</v>
      </c>
      <c r="C2236" s="153" t="s">
        <v>3932</v>
      </c>
      <c r="D2236" s="152">
        <v>40</v>
      </c>
      <c r="E2236" s="154">
        <v>392.79999999999995</v>
      </c>
      <c r="F2236" s="154">
        <v>0.49000000000000021</v>
      </c>
      <c r="G2236" s="154">
        <v>19.600000000000009</v>
      </c>
    </row>
    <row r="2237" spans="1:7" ht="30" x14ac:dyDescent="0.25">
      <c r="A2237" s="141" t="s">
        <v>1911</v>
      </c>
      <c r="B2237" s="151" t="s">
        <v>1912</v>
      </c>
      <c r="C2237" s="153" t="s">
        <v>3923</v>
      </c>
      <c r="D2237" s="152">
        <v>58</v>
      </c>
      <c r="E2237" s="154">
        <v>421.08000000000004</v>
      </c>
      <c r="F2237" s="154">
        <v>0.36000000000000032</v>
      </c>
      <c r="G2237" s="154">
        <v>20.880000000000017</v>
      </c>
    </row>
    <row r="2238" spans="1:7" ht="30" x14ac:dyDescent="0.25">
      <c r="A2238" s="141" t="s">
        <v>1911</v>
      </c>
      <c r="B2238" s="151" t="s">
        <v>1912</v>
      </c>
      <c r="C2238" s="153" t="s">
        <v>3906</v>
      </c>
      <c r="D2238" s="152">
        <v>57</v>
      </c>
      <c r="E2238" s="154">
        <v>322.05</v>
      </c>
      <c r="F2238" s="154">
        <v>0.27999999999999936</v>
      </c>
      <c r="G2238" s="154">
        <v>15.959999999999964</v>
      </c>
    </row>
    <row r="2239" spans="1:7" ht="30" x14ac:dyDescent="0.25">
      <c r="A2239" s="141" t="s">
        <v>1911</v>
      </c>
      <c r="B2239" s="151" t="s">
        <v>1912</v>
      </c>
      <c r="C2239" s="153" t="s">
        <v>3538</v>
      </c>
      <c r="D2239" s="152">
        <v>2</v>
      </c>
      <c r="E2239" s="154">
        <v>10.14</v>
      </c>
      <c r="F2239" s="154">
        <v>2.0000000000000018E-2</v>
      </c>
      <c r="G2239" s="154">
        <v>4.0000000000000036E-2</v>
      </c>
    </row>
    <row r="2240" spans="1:7" ht="30" x14ac:dyDescent="0.25">
      <c r="A2240" s="141" t="s">
        <v>1911</v>
      </c>
      <c r="B2240" s="151" t="s">
        <v>1912</v>
      </c>
      <c r="C2240" s="153" t="s">
        <v>4035</v>
      </c>
      <c r="D2240" s="152">
        <v>2</v>
      </c>
      <c r="E2240" s="154">
        <v>61.4</v>
      </c>
      <c r="F2240" s="154">
        <v>0.64000000000000057</v>
      </c>
      <c r="G2240" s="154">
        <v>1.2800000000000011</v>
      </c>
    </row>
    <row r="2241" spans="1:7" ht="30" x14ac:dyDescent="0.25">
      <c r="A2241" s="141" t="s">
        <v>1911</v>
      </c>
      <c r="B2241" s="151" t="s">
        <v>1912</v>
      </c>
      <c r="C2241" s="153" t="s">
        <v>3523</v>
      </c>
      <c r="D2241" s="152">
        <v>3</v>
      </c>
      <c r="E2241" s="154">
        <v>24.69</v>
      </c>
      <c r="F2241" s="154">
        <v>8.0000000000000071E-2</v>
      </c>
      <c r="G2241" s="154">
        <v>0.24000000000000021</v>
      </c>
    </row>
    <row r="2242" spans="1:7" ht="30" x14ac:dyDescent="0.25">
      <c r="A2242" s="141" t="s">
        <v>1911</v>
      </c>
      <c r="B2242" s="151" t="s">
        <v>1912</v>
      </c>
      <c r="C2242" s="153" t="s">
        <v>3524</v>
      </c>
      <c r="D2242" s="152">
        <v>3</v>
      </c>
      <c r="E2242" s="154">
        <v>17.22</v>
      </c>
      <c r="F2242" s="154">
        <v>4.0000000000000036E-2</v>
      </c>
      <c r="G2242" s="154">
        <v>0.12000000000000011</v>
      </c>
    </row>
    <row r="2243" spans="1:7" ht="30" x14ac:dyDescent="0.25">
      <c r="A2243" s="141" t="s">
        <v>1911</v>
      </c>
      <c r="B2243" s="151" t="s">
        <v>1912</v>
      </c>
      <c r="C2243" s="153" t="s">
        <v>3721</v>
      </c>
      <c r="D2243" s="152">
        <v>2</v>
      </c>
      <c r="E2243" s="154">
        <v>121.08</v>
      </c>
      <c r="F2243" s="154">
        <v>1.6700000000000017</v>
      </c>
      <c r="G2243" s="154">
        <v>3.3400000000000034</v>
      </c>
    </row>
    <row r="2244" spans="1:7" ht="30" x14ac:dyDescent="0.25">
      <c r="A2244" s="141" t="s">
        <v>1911</v>
      </c>
      <c r="B2244" s="151" t="s">
        <v>1912</v>
      </c>
      <c r="C2244" s="153" t="s">
        <v>3651</v>
      </c>
      <c r="D2244" s="152">
        <v>4</v>
      </c>
      <c r="E2244" s="154">
        <v>113.72</v>
      </c>
      <c r="F2244" s="154">
        <v>0.20999999999999996</v>
      </c>
      <c r="G2244" s="154">
        <v>0.83999999999999986</v>
      </c>
    </row>
    <row r="2245" spans="1:7" ht="30" x14ac:dyDescent="0.25">
      <c r="A2245" s="141" t="s">
        <v>1911</v>
      </c>
      <c r="B2245" s="151" t="s">
        <v>1912</v>
      </c>
      <c r="C2245" s="153" t="s">
        <v>3955</v>
      </c>
      <c r="D2245" s="152">
        <v>14</v>
      </c>
      <c r="E2245" s="154">
        <v>336.98</v>
      </c>
      <c r="F2245" s="154">
        <v>0.29999999999999982</v>
      </c>
      <c r="G2245" s="154">
        <v>4.1999999999999975</v>
      </c>
    </row>
    <row r="2246" spans="1:7" ht="30" x14ac:dyDescent="0.25">
      <c r="A2246" s="141" t="s">
        <v>1911</v>
      </c>
      <c r="B2246" s="151" t="s">
        <v>1912</v>
      </c>
      <c r="C2246" s="153" t="s">
        <v>3958</v>
      </c>
      <c r="D2246" s="152">
        <v>1</v>
      </c>
      <c r="E2246" s="154">
        <v>251.22</v>
      </c>
      <c r="F2246" s="154">
        <v>2.8900000000000006</v>
      </c>
      <c r="G2246" s="154">
        <v>2.8900000000000006</v>
      </c>
    </row>
    <row r="2247" spans="1:7" ht="30" x14ac:dyDescent="0.25">
      <c r="A2247" s="141" t="s">
        <v>1911</v>
      </c>
      <c r="B2247" s="151" t="s">
        <v>1912</v>
      </c>
      <c r="C2247" s="153" t="s">
        <v>3959</v>
      </c>
      <c r="D2247" s="152">
        <v>68</v>
      </c>
      <c r="E2247" s="154">
        <v>7880.5199999999995</v>
      </c>
      <c r="F2247" s="154">
        <v>3.1900000000000048</v>
      </c>
      <c r="G2247" s="154">
        <v>216.92000000000033</v>
      </c>
    </row>
    <row r="2248" spans="1:7" ht="45" x14ac:dyDescent="0.25">
      <c r="A2248" s="141" t="s">
        <v>1911</v>
      </c>
      <c r="B2248" s="151" t="s">
        <v>1912</v>
      </c>
      <c r="C2248" s="153" t="s">
        <v>3961</v>
      </c>
      <c r="D2248" s="152">
        <v>2</v>
      </c>
      <c r="E2248" s="154">
        <v>556.32000000000005</v>
      </c>
      <c r="F2248" s="154">
        <v>5.980000000000004</v>
      </c>
      <c r="G2248" s="154">
        <v>11.960000000000008</v>
      </c>
    </row>
    <row r="2249" spans="1:7" ht="30" x14ac:dyDescent="0.25">
      <c r="A2249" s="141" t="s">
        <v>1911</v>
      </c>
      <c r="B2249" s="151" t="s">
        <v>1912</v>
      </c>
      <c r="C2249" s="153" t="s">
        <v>3962</v>
      </c>
      <c r="D2249" s="152">
        <v>1</v>
      </c>
      <c r="E2249" s="154">
        <v>236</v>
      </c>
      <c r="F2249" s="154">
        <v>5.460000000000008</v>
      </c>
      <c r="G2249" s="154">
        <v>5.460000000000008</v>
      </c>
    </row>
    <row r="2250" spans="1:7" ht="30" x14ac:dyDescent="0.25">
      <c r="A2250" s="141" t="s">
        <v>1911</v>
      </c>
      <c r="B2250" s="151" t="s">
        <v>1912</v>
      </c>
      <c r="C2250" s="153" t="s">
        <v>4036</v>
      </c>
      <c r="D2250" s="152">
        <v>1</v>
      </c>
      <c r="E2250" s="154">
        <v>304.58</v>
      </c>
      <c r="F2250" s="154">
        <v>5.8200000000000074</v>
      </c>
      <c r="G2250" s="154">
        <v>5.8200000000000074</v>
      </c>
    </row>
    <row r="2251" spans="1:7" ht="60" x14ac:dyDescent="0.25">
      <c r="A2251" s="141" t="s">
        <v>1911</v>
      </c>
      <c r="B2251" s="151" t="s">
        <v>1912</v>
      </c>
      <c r="C2251" s="153" t="s">
        <v>3963</v>
      </c>
      <c r="D2251" s="152">
        <v>31</v>
      </c>
      <c r="E2251" s="154">
        <v>24196.739999999998</v>
      </c>
      <c r="F2251" s="154">
        <v>31.340000000000032</v>
      </c>
      <c r="G2251" s="154">
        <v>971.54000000000099</v>
      </c>
    </row>
    <row r="2252" spans="1:7" ht="30" x14ac:dyDescent="0.25">
      <c r="A2252" s="141" t="s">
        <v>1911</v>
      </c>
      <c r="B2252" s="151" t="s">
        <v>1912</v>
      </c>
      <c r="C2252" s="153" t="s">
        <v>4037</v>
      </c>
      <c r="D2252" s="152">
        <v>9</v>
      </c>
      <c r="E2252" s="154">
        <v>5020.2900000000009</v>
      </c>
      <c r="F2252" s="154">
        <v>19.829999999999984</v>
      </c>
      <c r="G2252" s="154">
        <v>178.46999999999986</v>
      </c>
    </row>
    <row r="2253" spans="1:7" ht="30" x14ac:dyDescent="0.25">
      <c r="A2253" s="141" t="s">
        <v>1911</v>
      </c>
      <c r="B2253" s="151" t="s">
        <v>1912</v>
      </c>
      <c r="C2253" s="153" t="s">
        <v>3964</v>
      </c>
      <c r="D2253" s="152">
        <v>18</v>
      </c>
      <c r="E2253" s="154">
        <v>16800.12</v>
      </c>
      <c r="F2253" s="154">
        <v>35.220000000000027</v>
      </c>
      <c r="G2253" s="154">
        <v>633.96000000000049</v>
      </c>
    </row>
    <row r="2254" spans="1:7" ht="30" x14ac:dyDescent="0.25">
      <c r="A2254" s="141" t="s">
        <v>1911</v>
      </c>
      <c r="B2254" s="151" t="s">
        <v>1912</v>
      </c>
      <c r="C2254" s="153" t="s">
        <v>3864</v>
      </c>
      <c r="D2254" s="152">
        <v>55</v>
      </c>
      <c r="E2254" s="154">
        <v>309.10000000000002</v>
      </c>
      <c r="F2254" s="154">
        <v>7.9999999999999849E-2</v>
      </c>
      <c r="G2254" s="154">
        <v>4.3999999999999915</v>
      </c>
    </row>
    <row r="2255" spans="1:7" ht="60" x14ac:dyDescent="0.25">
      <c r="A2255" s="141" t="s">
        <v>1911</v>
      </c>
      <c r="B2255" s="151" t="s">
        <v>1912</v>
      </c>
      <c r="C2255" s="153" t="s">
        <v>3714</v>
      </c>
      <c r="D2255" s="152">
        <v>63</v>
      </c>
      <c r="E2255" s="154">
        <v>863.73</v>
      </c>
      <c r="F2255" s="154">
        <v>6.0000000000000053E-2</v>
      </c>
      <c r="G2255" s="154">
        <v>3.7800000000000034</v>
      </c>
    </row>
    <row r="2256" spans="1:7" ht="45" x14ac:dyDescent="0.25">
      <c r="A2256" s="141" t="s">
        <v>1911</v>
      </c>
      <c r="B2256" s="151" t="s">
        <v>1912</v>
      </c>
      <c r="C2256" s="153" t="s">
        <v>4002</v>
      </c>
      <c r="D2256" s="152">
        <v>2</v>
      </c>
      <c r="E2256" s="154">
        <v>91.44</v>
      </c>
      <c r="F2256" s="154">
        <v>2.2899999999999991</v>
      </c>
      <c r="G2256" s="154">
        <v>4.5799999999999983</v>
      </c>
    </row>
    <row r="2257" spans="1:7" ht="30" x14ac:dyDescent="0.25">
      <c r="A2257" s="141" t="s">
        <v>1911</v>
      </c>
      <c r="B2257" s="151" t="s">
        <v>1912</v>
      </c>
      <c r="C2257" s="153" t="s">
        <v>4038</v>
      </c>
      <c r="D2257" s="152">
        <v>5</v>
      </c>
      <c r="E2257" s="154">
        <v>637.85</v>
      </c>
      <c r="F2257" s="154">
        <v>6.3799999999999955</v>
      </c>
      <c r="G2257" s="154">
        <v>31.899999999999977</v>
      </c>
    </row>
    <row r="2258" spans="1:7" ht="30" x14ac:dyDescent="0.25">
      <c r="A2258" s="141" t="s">
        <v>1911</v>
      </c>
      <c r="B2258" s="151" t="s">
        <v>1912</v>
      </c>
      <c r="C2258" s="153" t="s">
        <v>4039</v>
      </c>
      <c r="D2258" s="152">
        <v>1</v>
      </c>
      <c r="E2258" s="154">
        <v>45.72</v>
      </c>
      <c r="F2258" s="154">
        <v>2.2899999999999991</v>
      </c>
      <c r="G2258" s="154">
        <v>2.2899999999999991</v>
      </c>
    </row>
    <row r="2259" spans="1:7" ht="30" x14ac:dyDescent="0.25">
      <c r="A2259" s="141" t="s">
        <v>1911</v>
      </c>
      <c r="B2259" s="151" t="s">
        <v>1912</v>
      </c>
      <c r="C2259" s="153" t="s">
        <v>4040</v>
      </c>
      <c r="D2259" s="152">
        <v>8</v>
      </c>
      <c r="E2259" s="154">
        <v>1878</v>
      </c>
      <c r="F2259" s="154">
        <v>11.740000000000009</v>
      </c>
      <c r="G2259" s="154">
        <v>93.920000000000073</v>
      </c>
    </row>
    <row r="2260" spans="1:7" ht="60" x14ac:dyDescent="0.25">
      <c r="A2260" s="141" t="s">
        <v>1911</v>
      </c>
      <c r="B2260" s="151" t="s">
        <v>1912</v>
      </c>
      <c r="C2260" s="153" t="s">
        <v>3966</v>
      </c>
      <c r="D2260" s="152">
        <v>21</v>
      </c>
      <c r="E2260" s="154">
        <v>7059.1500000000005</v>
      </c>
      <c r="F2260" s="154">
        <v>16.810000000000002</v>
      </c>
      <c r="G2260" s="154">
        <v>353.01000000000005</v>
      </c>
    </row>
    <row r="2261" spans="1:7" ht="30" x14ac:dyDescent="0.25">
      <c r="A2261" s="141" t="s">
        <v>1911</v>
      </c>
      <c r="B2261" s="151" t="s">
        <v>1912</v>
      </c>
      <c r="C2261" s="153" t="s">
        <v>3968</v>
      </c>
      <c r="D2261" s="152">
        <v>9</v>
      </c>
      <c r="E2261" s="154">
        <v>665.6400000000001</v>
      </c>
      <c r="F2261" s="154">
        <v>3.7000000000000028</v>
      </c>
      <c r="G2261" s="154">
        <v>33.300000000000026</v>
      </c>
    </row>
    <row r="2262" spans="1:7" ht="30" x14ac:dyDescent="0.25">
      <c r="A2262" s="141" t="s">
        <v>1911</v>
      </c>
      <c r="B2262" s="151" t="s">
        <v>1912</v>
      </c>
      <c r="C2262" s="153" t="s">
        <v>3541</v>
      </c>
      <c r="D2262" s="152">
        <v>2</v>
      </c>
      <c r="E2262" s="154">
        <v>17.240000000000002</v>
      </c>
      <c r="F2262" s="154">
        <v>4.9999999999999822E-2</v>
      </c>
      <c r="G2262" s="154">
        <v>9.9999999999999645E-2</v>
      </c>
    </row>
    <row r="2263" spans="1:7" ht="45" x14ac:dyDescent="0.25">
      <c r="A2263" s="141" t="s">
        <v>1911</v>
      </c>
      <c r="B2263" s="151" t="s">
        <v>1912</v>
      </c>
      <c r="C2263" s="153" t="s">
        <v>3531</v>
      </c>
      <c r="D2263" s="152">
        <v>140</v>
      </c>
      <c r="E2263" s="154">
        <v>2938.6000000000004</v>
      </c>
      <c r="F2263" s="154">
        <v>0.16000000000000014</v>
      </c>
      <c r="G2263" s="154">
        <v>22.40000000000002</v>
      </c>
    </row>
    <row r="2264" spans="1:7" ht="30" x14ac:dyDescent="0.25">
      <c r="A2264" s="141" t="s">
        <v>1911</v>
      </c>
      <c r="B2264" s="151" t="s">
        <v>1912</v>
      </c>
      <c r="C2264" s="153" t="s">
        <v>3617</v>
      </c>
      <c r="D2264" s="152">
        <v>7</v>
      </c>
      <c r="E2264" s="154">
        <v>117.74000000000001</v>
      </c>
      <c r="F2264" s="154">
        <v>0.21999999999999975</v>
      </c>
      <c r="G2264" s="154">
        <v>1.5399999999999983</v>
      </c>
    </row>
    <row r="2265" spans="1:7" ht="60" x14ac:dyDescent="0.25">
      <c r="A2265" s="141" t="s">
        <v>1911</v>
      </c>
      <c r="B2265" s="151" t="s">
        <v>1912</v>
      </c>
      <c r="C2265" s="153" t="s">
        <v>3536</v>
      </c>
      <c r="D2265" s="152">
        <v>1</v>
      </c>
      <c r="E2265" s="154">
        <v>21.39</v>
      </c>
      <c r="F2265" s="154">
        <v>0.3199999999999994</v>
      </c>
      <c r="G2265" s="154">
        <v>0.3199999999999994</v>
      </c>
    </row>
    <row r="2266" spans="1:7" ht="45" x14ac:dyDescent="0.25">
      <c r="A2266" s="141" t="s">
        <v>1911</v>
      </c>
      <c r="B2266" s="151" t="s">
        <v>1912</v>
      </c>
      <c r="C2266" s="153" t="s">
        <v>3929</v>
      </c>
      <c r="D2266" s="152">
        <v>7</v>
      </c>
      <c r="E2266" s="154">
        <v>32.200000000000003</v>
      </c>
      <c r="F2266" s="154">
        <v>0.23000000000000043</v>
      </c>
      <c r="G2266" s="154">
        <v>1.610000000000003</v>
      </c>
    </row>
    <row r="2267" spans="1:7" ht="30" x14ac:dyDescent="0.25">
      <c r="A2267" s="141" t="s">
        <v>1911</v>
      </c>
      <c r="B2267" s="151" t="s">
        <v>1912</v>
      </c>
      <c r="C2267" s="153" t="s">
        <v>3930</v>
      </c>
      <c r="D2267" s="152">
        <v>7</v>
      </c>
      <c r="E2267" s="154">
        <v>622.29999999999995</v>
      </c>
      <c r="F2267" s="154">
        <v>1.0500000000000007</v>
      </c>
      <c r="G2267" s="154">
        <v>7.350000000000005</v>
      </c>
    </row>
    <row r="2268" spans="1:7" ht="30" x14ac:dyDescent="0.25">
      <c r="A2268" s="141" t="s">
        <v>1911</v>
      </c>
      <c r="B2268" s="151" t="s">
        <v>1912</v>
      </c>
      <c r="C2268" s="153" t="s">
        <v>3996</v>
      </c>
      <c r="D2268" s="152">
        <v>4</v>
      </c>
      <c r="E2268" s="154">
        <v>89.600000000000009</v>
      </c>
      <c r="F2268" s="154">
        <v>0.23000000000000043</v>
      </c>
      <c r="G2268" s="154">
        <v>0.92000000000000171</v>
      </c>
    </row>
    <row r="2269" spans="1:7" ht="30" x14ac:dyDescent="0.25">
      <c r="A2269" s="141" t="s">
        <v>1911</v>
      </c>
      <c r="B2269" s="151" t="s">
        <v>1912</v>
      </c>
      <c r="C2269" s="153" t="s">
        <v>3903</v>
      </c>
      <c r="D2269" s="152">
        <v>21</v>
      </c>
      <c r="E2269" s="154">
        <v>1876.3500000000001</v>
      </c>
      <c r="F2269" s="154">
        <v>2.4799999999999969</v>
      </c>
      <c r="G2269" s="154">
        <v>52.079999999999934</v>
      </c>
    </row>
    <row r="2270" spans="1:7" ht="45" x14ac:dyDescent="0.25">
      <c r="A2270" s="141" t="s">
        <v>1911</v>
      </c>
      <c r="B2270" s="151" t="s">
        <v>1912</v>
      </c>
      <c r="C2270" s="153" t="s">
        <v>3931</v>
      </c>
      <c r="D2270" s="152">
        <v>14</v>
      </c>
      <c r="E2270" s="154">
        <v>637.55999999999995</v>
      </c>
      <c r="F2270" s="154">
        <v>0.62000000000000099</v>
      </c>
      <c r="G2270" s="154">
        <v>8.6800000000000139</v>
      </c>
    </row>
    <row r="2271" spans="1:7" ht="45" x14ac:dyDescent="0.25">
      <c r="A2271" s="141" t="s">
        <v>1911</v>
      </c>
      <c r="B2271" s="151" t="s">
        <v>1912</v>
      </c>
      <c r="C2271" s="153" t="s">
        <v>3904</v>
      </c>
      <c r="D2271" s="152">
        <v>28</v>
      </c>
      <c r="E2271" s="154">
        <v>2737</v>
      </c>
      <c r="F2271" s="154">
        <v>2.9200000000000017</v>
      </c>
      <c r="G2271" s="154">
        <v>81.760000000000048</v>
      </c>
    </row>
    <row r="2272" spans="1:7" ht="60" x14ac:dyDescent="0.25">
      <c r="A2272" s="141" t="s">
        <v>1911</v>
      </c>
      <c r="B2272" s="151" t="s">
        <v>1912</v>
      </c>
      <c r="C2272" s="153" t="s">
        <v>3905</v>
      </c>
      <c r="D2272" s="152">
        <v>8</v>
      </c>
      <c r="E2272" s="154">
        <v>350.32</v>
      </c>
      <c r="F2272" s="154">
        <v>0.60999999999999943</v>
      </c>
      <c r="G2272" s="154">
        <v>4.8799999999999955</v>
      </c>
    </row>
    <row r="2273" spans="1:7" ht="30" x14ac:dyDescent="0.25">
      <c r="A2273" s="141" t="s">
        <v>1911</v>
      </c>
      <c r="B2273" s="151" t="s">
        <v>1912</v>
      </c>
      <c r="C2273" s="153" t="s">
        <v>3922</v>
      </c>
      <c r="D2273" s="152">
        <v>22</v>
      </c>
      <c r="E2273" s="154">
        <v>351.78000000000003</v>
      </c>
      <c r="F2273" s="154">
        <v>0.79999999999999893</v>
      </c>
      <c r="G2273" s="154">
        <v>17.599999999999977</v>
      </c>
    </row>
    <row r="2274" spans="1:7" ht="60" x14ac:dyDescent="0.25">
      <c r="A2274" s="141" t="s">
        <v>1911</v>
      </c>
      <c r="B2274" s="151" t="s">
        <v>1912</v>
      </c>
      <c r="C2274" s="153" t="s">
        <v>3932</v>
      </c>
      <c r="D2274" s="152">
        <v>7</v>
      </c>
      <c r="E2274" s="154">
        <v>68.739999999999995</v>
      </c>
      <c r="F2274" s="154">
        <v>0.49000000000000021</v>
      </c>
      <c r="G2274" s="154">
        <v>3.4300000000000015</v>
      </c>
    </row>
    <row r="2275" spans="1:7" ht="30" x14ac:dyDescent="0.25">
      <c r="A2275" s="141" t="s">
        <v>1911</v>
      </c>
      <c r="B2275" s="151" t="s">
        <v>1912</v>
      </c>
      <c r="C2275" s="153" t="s">
        <v>3923</v>
      </c>
      <c r="D2275" s="152">
        <v>3</v>
      </c>
      <c r="E2275" s="154">
        <v>21.78</v>
      </c>
      <c r="F2275" s="154">
        <v>0.36000000000000032</v>
      </c>
      <c r="G2275" s="154">
        <v>1.080000000000001</v>
      </c>
    </row>
    <row r="2276" spans="1:7" ht="30" x14ac:dyDescent="0.25">
      <c r="A2276" s="141" t="s">
        <v>1911</v>
      </c>
      <c r="B2276" s="151" t="s">
        <v>1912</v>
      </c>
      <c r="C2276" s="153" t="s">
        <v>3906</v>
      </c>
      <c r="D2276" s="152">
        <v>43</v>
      </c>
      <c r="E2276" s="154">
        <v>242.95000000000005</v>
      </c>
      <c r="F2276" s="154">
        <v>0.27999999999999936</v>
      </c>
      <c r="G2276" s="154">
        <v>12.039999999999973</v>
      </c>
    </row>
    <row r="2277" spans="1:7" ht="30" x14ac:dyDescent="0.25">
      <c r="A2277" s="141" t="s">
        <v>1911</v>
      </c>
      <c r="B2277" s="151" t="s">
        <v>1912</v>
      </c>
      <c r="C2277" s="153" t="s">
        <v>3538</v>
      </c>
      <c r="D2277" s="152">
        <v>1</v>
      </c>
      <c r="E2277" s="154">
        <v>5.07</v>
      </c>
      <c r="F2277" s="154">
        <v>2.0000000000000018E-2</v>
      </c>
      <c r="G2277" s="154">
        <v>2.0000000000000018E-2</v>
      </c>
    </row>
    <row r="2278" spans="1:7" ht="45" x14ac:dyDescent="0.25">
      <c r="A2278" s="141" t="s">
        <v>1911</v>
      </c>
      <c r="B2278" s="151" t="s">
        <v>1912</v>
      </c>
      <c r="C2278" s="153" t="s">
        <v>3720</v>
      </c>
      <c r="D2278" s="152">
        <v>1</v>
      </c>
      <c r="E2278" s="154">
        <v>13.8</v>
      </c>
      <c r="F2278" s="154">
        <v>0.18999999999999995</v>
      </c>
      <c r="G2278" s="154">
        <v>0.18999999999999995</v>
      </c>
    </row>
    <row r="2279" spans="1:7" ht="75" x14ac:dyDescent="0.25">
      <c r="A2279" s="141" t="s">
        <v>1911</v>
      </c>
      <c r="B2279" s="151" t="s">
        <v>1912</v>
      </c>
      <c r="C2279" s="153" t="s">
        <v>3516</v>
      </c>
      <c r="D2279" s="152">
        <v>4</v>
      </c>
      <c r="E2279" s="154">
        <v>37.800000000000004</v>
      </c>
      <c r="F2279" s="154">
        <v>2.0000000000000018E-2</v>
      </c>
      <c r="G2279" s="154">
        <v>8.0000000000000071E-2</v>
      </c>
    </row>
    <row r="2280" spans="1:7" ht="30" x14ac:dyDescent="0.25">
      <c r="A2280" s="141" t="s">
        <v>1911</v>
      </c>
      <c r="B2280" s="151" t="s">
        <v>1912</v>
      </c>
      <c r="C2280" s="153" t="s">
        <v>3982</v>
      </c>
      <c r="D2280" s="152">
        <v>4</v>
      </c>
      <c r="E2280" s="154">
        <v>331.36</v>
      </c>
      <c r="F2280" s="154">
        <v>1.1099999999999994</v>
      </c>
      <c r="G2280" s="154">
        <v>4.4399999999999977</v>
      </c>
    </row>
    <row r="2281" spans="1:7" ht="30" x14ac:dyDescent="0.25">
      <c r="A2281" s="141" t="s">
        <v>1911</v>
      </c>
      <c r="B2281" s="151" t="s">
        <v>1912</v>
      </c>
      <c r="C2281" s="153" t="s">
        <v>4041</v>
      </c>
      <c r="D2281" s="152">
        <v>2</v>
      </c>
      <c r="E2281" s="154">
        <v>562.30000000000007</v>
      </c>
      <c r="F2281" s="154">
        <v>5.8599999999999994</v>
      </c>
      <c r="G2281" s="154">
        <v>11.719999999999999</v>
      </c>
    </row>
    <row r="2282" spans="1:7" ht="30" x14ac:dyDescent="0.25">
      <c r="A2282" s="141" t="s">
        <v>1911</v>
      </c>
      <c r="B2282" s="151" t="s">
        <v>1912</v>
      </c>
      <c r="C2282" s="153" t="s">
        <v>3987</v>
      </c>
      <c r="D2282" s="152">
        <v>2</v>
      </c>
      <c r="E2282" s="154">
        <v>10.76</v>
      </c>
      <c r="F2282" s="154">
        <v>0.27000000000000046</v>
      </c>
      <c r="G2282" s="154">
        <v>0.54000000000000092</v>
      </c>
    </row>
    <row r="2283" spans="1:7" ht="30" x14ac:dyDescent="0.25">
      <c r="A2283" s="141" t="s">
        <v>1911</v>
      </c>
      <c r="B2283" s="151" t="s">
        <v>1912</v>
      </c>
      <c r="C2283" s="153" t="s">
        <v>4042</v>
      </c>
      <c r="D2283" s="152">
        <v>12</v>
      </c>
      <c r="E2283" s="154">
        <v>484.08000000000004</v>
      </c>
      <c r="F2283" s="154">
        <v>2.019999999999996</v>
      </c>
      <c r="G2283" s="154">
        <v>24.239999999999952</v>
      </c>
    </row>
    <row r="2284" spans="1:7" ht="30" x14ac:dyDescent="0.25">
      <c r="A2284" s="141" t="s">
        <v>1911</v>
      </c>
      <c r="B2284" s="151" t="s">
        <v>1912</v>
      </c>
      <c r="C2284" s="153" t="s">
        <v>4043</v>
      </c>
      <c r="D2284" s="152">
        <v>1</v>
      </c>
      <c r="E2284" s="154">
        <v>396.40000000000003</v>
      </c>
      <c r="F2284" s="154">
        <v>19.82000000000005</v>
      </c>
      <c r="G2284" s="154">
        <v>19.82000000000005</v>
      </c>
    </row>
    <row r="2285" spans="1:7" ht="30" x14ac:dyDescent="0.25">
      <c r="A2285" s="141" t="s">
        <v>1911</v>
      </c>
      <c r="B2285" s="151" t="s">
        <v>1912</v>
      </c>
      <c r="C2285" s="153" t="s">
        <v>4044</v>
      </c>
      <c r="D2285" s="152">
        <v>3</v>
      </c>
      <c r="E2285" s="154">
        <v>665.61</v>
      </c>
      <c r="F2285" s="154">
        <v>11.090000000000003</v>
      </c>
      <c r="G2285" s="154">
        <v>33.27000000000001</v>
      </c>
    </row>
    <row r="2286" spans="1:7" ht="30" x14ac:dyDescent="0.25">
      <c r="A2286" s="141" t="s">
        <v>1911</v>
      </c>
      <c r="B2286" s="151" t="s">
        <v>1912</v>
      </c>
      <c r="C2286" s="153" t="s">
        <v>3988</v>
      </c>
      <c r="D2286" s="152">
        <v>2</v>
      </c>
      <c r="E2286" s="154">
        <v>459.66</v>
      </c>
      <c r="F2286" s="154">
        <v>4.3900000000000006</v>
      </c>
      <c r="G2286" s="154">
        <v>8.7800000000000011</v>
      </c>
    </row>
    <row r="2287" spans="1:7" ht="30" x14ac:dyDescent="0.25">
      <c r="A2287" s="141" t="s">
        <v>1911</v>
      </c>
      <c r="B2287" s="151" t="s">
        <v>1912</v>
      </c>
      <c r="C2287" s="153" t="s">
        <v>3618</v>
      </c>
      <c r="D2287" s="152">
        <v>2</v>
      </c>
      <c r="E2287" s="154">
        <v>185.28</v>
      </c>
      <c r="F2287" s="154">
        <v>2.1199999999999974</v>
      </c>
      <c r="G2287" s="154">
        <v>4.2399999999999949</v>
      </c>
    </row>
    <row r="2288" spans="1:7" ht="30" x14ac:dyDescent="0.25">
      <c r="A2288" s="141" t="s">
        <v>1911</v>
      </c>
      <c r="B2288" s="151" t="s">
        <v>1912</v>
      </c>
      <c r="C2288" s="153" t="s">
        <v>4045</v>
      </c>
      <c r="D2288" s="152">
        <v>1</v>
      </c>
      <c r="E2288" s="154">
        <v>174.89000000000001</v>
      </c>
      <c r="F2288" s="154">
        <v>4.6600000000000108</v>
      </c>
      <c r="G2288" s="154">
        <v>4.6600000000000108</v>
      </c>
    </row>
    <row r="2289" spans="1:7" ht="60" x14ac:dyDescent="0.25">
      <c r="A2289" s="141" t="s">
        <v>1911</v>
      </c>
      <c r="B2289" s="151" t="s">
        <v>1912</v>
      </c>
      <c r="C2289" s="153" t="s">
        <v>4046</v>
      </c>
      <c r="D2289" s="152">
        <v>3</v>
      </c>
      <c r="E2289" s="154">
        <v>726.84</v>
      </c>
      <c r="F2289" s="154">
        <v>7.2099999999999795</v>
      </c>
      <c r="G2289" s="154">
        <v>21.629999999999939</v>
      </c>
    </row>
    <row r="2290" spans="1:7" ht="120" x14ac:dyDescent="0.25">
      <c r="A2290" s="141" t="s">
        <v>1911</v>
      </c>
      <c r="B2290" s="151" t="s">
        <v>1912</v>
      </c>
      <c r="C2290" s="153" t="s">
        <v>3990</v>
      </c>
      <c r="D2290" s="152">
        <v>5</v>
      </c>
      <c r="E2290" s="154">
        <v>2888.05</v>
      </c>
      <c r="F2290" s="154">
        <v>19.689999999999998</v>
      </c>
      <c r="G2290" s="154">
        <v>98.449999999999989</v>
      </c>
    </row>
    <row r="2291" spans="1:7" ht="30" x14ac:dyDescent="0.25">
      <c r="A2291" s="141" t="s">
        <v>1911</v>
      </c>
      <c r="B2291" s="151" t="s">
        <v>1912</v>
      </c>
      <c r="C2291" s="153" t="s">
        <v>3991</v>
      </c>
      <c r="D2291" s="152">
        <v>8</v>
      </c>
      <c r="E2291" s="154">
        <v>704.64</v>
      </c>
      <c r="F2291" s="154">
        <v>4.4000000000000057</v>
      </c>
      <c r="G2291" s="154">
        <v>35.200000000000045</v>
      </c>
    </row>
    <row r="2292" spans="1:7" ht="45" x14ac:dyDescent="0.25">
      <c r="A2292" s="141" t="s">
        <v>1911</v>
      </c>
      <c r="B2292" s="151" t="s">
        <v>1912</v>
      </c>
      <c r="C2292" s="153" t="s">
        <v>4047</v>
      </c>
      <c r="D2292" s="152">
        <v>4</v>
      </c>
      <c r="E2292" s="154">
        <v>2166.36</v>
      </c>
      <c r="F2292" s="154">
        <v>17.860000000000014</v>
      </c>
      <c r="G2292" s="154">
        <v>71.440000000000055</v>
      </c>
    </row>
    <row r="2293" spans="1:7" ht="45" x14ac:dyDescent="0.25">
      <c r="A2293" s="141" t="s">
        <v>1911</v>
      </c>
      <c r="B2293" s="151" t="s">
        <v>1912</v>
      </c>
      <c r="C2293" s="153" t="s">
        <v>3993</v>
      </c>
      <c r="D2293" s="152">
        <v>6</v>
      </c>
      <c r="E2293" s="154">
        <v>3405.7799999999997</v>
      </c>
      <c r="F2293" s="154">
        <v>22.170000000000016</v>
      </c>
      <c r="G2293" s="154">
        <v>133.0200000000001</v>
      </c>
    </row>
    <row r="2294" spans="1:7" ht="30" x14ac:dyDescent="0.25">
      <c r="A2294" s="141" t="s">
        <v>1911</v>
      </c>
      <c r="B2294" s="151" t="s">
        <v>1912</v>
      </c>
      <c r="C2294" s="153" t="s">
        <v>3994</v>
      </c>
      <c r="D2294" s="152">
        <v>33</v>
      </c>
      <c r="E2294" s="154">
        <v>15352.920000000002</v>
      </c>
      <c r="F2294" s="154">
        <v>15.71999999999997</v>
      </c>
      <c r="G2294" s="154">
        <v>518.75999999999908</v>
      </c>
    </row>
    <row r="2295" spans="1:7" ht="30" x14ac:dyDescent="0.25">
      <c r="A2295" s="141" t="s">
        <v>1911</v>
      </c>
      <c r="B2295" s="151" t="s">
        <v>1912</v>
      </c>
      <c r="C2295" s="153" t="s">
        <v>4048</v>
      </c>
      <c r="D2295" s="152">
        <v>1</v>
      </c>
      <c r="E2295" s="154">
        <v>126.22</v>
      </c>
      <c r="F2295" s="154">
        <v>4.3800000000000097</v>
      </c>
      <c r="G2295" s="154">
        <v>4.3800000000000097</v>
      </c>
    </row>
    <row r="2296" spans="1:7" ht="45" x14ac:dyDescent="0.25">
      <c r="A2296" s="141" t="s">
        <v>1911</v>
      </c>
      <c r="B2296" s="151" t="s">
        <v>1912</v>
      </c>
      <c r="C2296" s="153" t="s">
        <v>4049</v>
      </c>
      <c r="D2296" s="152">
        <v>4</v>
      </c>
      <c r="E2296" s="154">
        <v>467.04</v>
      </c>
      <c r="F2296" s="154">
        <v>2.8099999999999952</v>
      </c>
      <c r="G2296" s="154">
        <v>11.239999999999981</v>
      </c>
    </row>
    <row r="2297" spans="1:7" ht="30" x14ac:dyDescent="0.25">
      <c r="A2297" s="141" t="s">
        <v>1911</v>
      </c>
      <c r="B2297" s="151" t="s">
        <v>1912</v>
      </c>
      <c r="C2297" s="153" t="s">
        <v>4050</v>
      </c>
      <c r="D2297" s="152">
        <v>14</v>
      </c>
      <c r="E2297" s="154">
        <v>1746.78</v>
      </c>
      <c r="F2297" s="154">
        <v>3.1100000000000065</v>
      </c>
      <c r="G2297" s="154">
        <v>43.540000000000092</v>
      </c>
    </row>
    <row r="2298" spans="1:7" ht="45" x14ac:dyDescent="0.25">
      <c r="A2298" s="141" t="s">
        <v>1911</v>
      </c>
      <c r="B2298" s="151" t="s">
        <v>1912</v>
      </c>
      <c r="C2298" s="153" t="s">
        <v>3995</v>
      </c>
      <c r="D2298" s="152">
        <v>4</v>
      </c>
      <c r="E2298" s="154">
        <v>421.88</v>
      </c>
      <c r="F2298" s="154">
        <v>2.4299999999999997</v>
      </c>
      <c r="G2298" s="154">
        <v>9.7199999999999989</v>
      </c>
    </row>
    <row r="2299" spans="1:7" ht="30" x14ac:dyDescent="0.25">
      <c r="A2299" s="141" t="s">
        <v>1911</v>
      </c>
      <c r="B2299" s="151" t="s">
        <v>1912</v>
      </c>
      <c r="C2299" s="153" t="s">
        <v>4051</v>
      </c>
      <c r="D2299" s="152">
        <v>7</v>
      </c>
      <c r="E2299" s="154">
        <v>1785.9099999999999</v>
      </c>
      <c r="F2299" s="154">
        <v>6.8799999999999955</v>
      </c>
      <c r="G2299" s="154">
        <v>48.159999999999968</v>
      </c>
    </row>
    <row r="2300" spans="1:7" ht="30" x14ac:dyDescent="0.25">
      <c r="A2300" s="141" t="s">
        <v>1911</v>
      </c>
      <c r="B2300" s="151" t="s">
        <v>1912</v>
      </c>
      <c r="C2300" s="153" t="s">
        <v>4052</v>
      </c>
      <c r="D2300" s="152">
        <v>7</v>
      </c>
      <c r="E2300" s="154">
        <v>1931.93</v>
      </c>
      <c r="F2300" s="154">
        <v>6.3599999999999994</v>
      </c>
      <c r="G2300" s="154">
        <v>44.519999999999996</v>
      </c>
    </row>
    <row r="2301" spans="1:7" ht="30" x14ac:dyDescent="0.25">
      <c r="A2301" s="141" t="s">
        <v>1911</v>
      </c>
      <c r="B2301" s="151" t="s">
        <v>1912</v>
      </c>
      <c r="C2301" s="153" t="s">
        <v>4053</v>
      </c>
      <c r="D2301" s="152">
        <v>4</v>
      </c>
      <c r="E2301" s="154">
        <v>411.52</v>
      </c>
      <c r="F2301" s="154">
        <v>1.1499999999999986</v>
      </c>
      <c r="G2301" s="154">
        <v>4.5999999999999943</v>
      </c>
    </row>
    <row r="2302" spans="1:7" ht="30" x14ac:dyDescent="0.25">
      <c r="A2302" s="141" t="s">
        <v>1911</v>
      </c>
      <c r="B2302" s="151" t="s">
        <v>1912</v>
      </c>
      <c r="C2302" s="153" t="s">
        <v>4054</v>
      </c>
      <c r="D2302" s="152">
        <v>4</v>
      </c>
      <c r="E2302" s="154">
        <v>654.28</v>
      </c>
      <c r="F2302" s="154">
        <v>4.3799999999999955</v>
      </c>
      <c r="G2302" s="154">
        <v>17.519999999999982</v>
      </c>
    </row>
    <row r="2303" spans="1:7" ht="30" x14ac:dyDescent="0.25">
      <c r="A2303" s="141" t="s">
        <v>1911</v>
      </c>
      <c r="B2303" s="151" t="s">
        <v>1912</v>
      </c>
      <c r="C2303" s="153" t="s">
        <v>3497</v>
      </c>
      <c r="D2303" s="152">
        <v>2</v>
      </c>
      <c r="E2303" s="154">
        <v>24.560000000000002</v>
      </c>
      <c r="F2303" s="154">
        <v>1.0000000000000009E-2</v>
      </c>
      <c r="G2303" s="154">
        <v>2.0000000000000018E-2</v>
      </c>
    </row>
    <row r="2304" spans="1:7" ht="45" x14ac:dyDescent="0.25">
      <c r="A2304" s="141" t="s">
        <v>1911</v>
      </c>
      <c r="B2304" s="151" t="s">
        <v>1912</v>
      </c>
      <c r="C2304" s="153" t="s">
        <v>3531</v>
      </c>
      <c r="D2304" s="152">
        <v>57</v>
      </c>
      <c r="E2304" s="154">
        <v>1196.43</v>
      </c>
      <c r="F2304" s="154">
        <v>0.16000000000000014</v>
      </c>
      <c r="G2304" s="154">
        <v>9.1200000000000081</v>
      </c>
    </row>
    <row r="2305" spans="1:7" ht="45" x14ac:dyDescent="0.25">
      <c r="A2305" s="141" t="s">
        <v>1911</v>
      </c>
      <c r="B2305" s="151" t="s">
        <v>1912</v>
      </c>
      <c r="C2305" s="153" t="s">
        <v>3506</v>
      </c>
      <c r="D2305" s="152">
        <v>12</v>
      </c>
      <c r="E2305" s="154">
        <v>108.12</v>
      </c>
      <c r="F2305" s="154">
        <v>2.9999999999999916E-2</v>
      </c>
      <c r="G2305" s="154">
        <v>0.35999999999999899</v>
      </c>
    </row>
    <row r="2306" spans="1:7" ht="45" x14ac:dyDescent="0.25">
      <c r="A2306" s="141" t="s">
        <v>1911</v>
      </c>
      <c r="B2306" s="151" t="s">
        <v>1912</v>
      </c>
      <c r="C2306" s="153" t="s">
        <v>3929</v>
      </c>
      <c r="D2306" s="152">
        <v>2</v>
      </c>
      <c r="E2306" s="154">
        <v>9.2000000000000011</v>
      </c>
      <c r="F2306" s="154">
        <v>0.23000000000000043</v>
      </c>
      <c r="G2306" s="154">
        <v>0.46000000000000085</v>
      </c>
    </row>
    <row r="2307" spans="1:7" ht="30" x14ac:dyDescent="0.25">
      <c r="A2307" s="141" t="s">
        <v>1911</v>
      </c>
      <c r="B2307" s="151" t="s">
        <v>1912</v>
      </c>
      <c r="C2307" s="153" t="s">
        <v>3930</v>
      </c>
      <c r="D2307" s="152">
        <v>2</v>
      </c>
      <c r="E2307" s="154">
        <v>177.8</v>
      </c>
      <c r="F2307" s="154">
        <v>1.0500000000000007</v>
      </c>
      <c r="G2307" s="154">
        <v>2.1000000000000014</v>
      </c>
    </row>
    <row r="2308" spans="1:7" ht="30" x14ac:dyDescent="0.25">
      <c r="A2308" s="141" t="s">
        <v>1911</v>
      </c>
      <c r="B2308" s="151" t="s">
        <v>1912</v>
      </c>
      <c r="C2308" s="153" t="s">
        <v>3996</v>
      </c>
      <c r="D2308" s="152">
        <v>1</v>
      </c>
      <c r="E2308" s="154">
        <v>22.400000000000002</v>
      </c>
      <c r="F2308" s="154">
        <v>0.23000000000000043</v>
      </c>
      <c r="G2308" s="154">
        <v>0.23000000000000043</v>
      </c>
    </row>
    <row r="2309" spans="1:7" ht="30" x14ac:dyDescent="0.25">
      <c r="A2309" s="141" t="s">
        <v>1911</v>
      </c>
      <c r="B2309" s="151" t="s">
        <v>1912</v>
      </c>
      <c r="C2309" s="153" t="s">
        <v>3903</v>
      </c>
      <c r="D2309" s="152">
        <v>68</v>
      </c>
      <c r="E2309" s="154">
        <v>6075.8</v>
      </c>
      <c r="F2309" s="154">
        <v>2.4799999999999969</v>
      </c>
      <c r="G2309" s="154">
        <v>168.63999999999979</v>
      </c>
    </row>
    <row r="2310" spans="1:7" ht="45" x14ac:dyDescent="0.25">
      <c r="A2310" s="141" t="s">
        <v>1911</v>
      </c>
      <c r="B2310" s="151" t="s">
        <v>1912</v>
      </c>
      <c r="C2310" s="153" t="s">
        <v>3931</v>
      </c>
      <c r="D2310" s="152">
        <v>82</v>
      </c>
      <c r="E2310" s="154">
        <v>3734.2800000000007</v>
      </c>
      <c r="F2310" s="154">
        <v>0.62000000000000099</v>
      </c>
      <c r="G2310" s="154">
        <v>50.840000000000082</v>
      </c>
    </row>
    <row r="2311" spans="1:7" ht="45" x14ac:dyDescent="0.25">
      <c r="A2311" s="141" t="s">
        <v>1911</v>
      </c>
      <c r="B2311" s="151" t="s">
        <v>1912</v>
      </c>
      <c r="C2311" s="153" t="s">
        <v>3904</v>
      </c>
      <c r="D2311" s="152">
        <v>2</v>
      </c>
      <c r="E2311" s="154">
        <v>195.5</v>
      </c>
      <c r="F2311" s="154">
        <v>2.9200000000000017</v>
      </c>
      <c r="G2311" s="154">
        <v>5.8400000000000034</v>
      </c>
    </row>
    <row r="2312" spans="1:7" ht="60" x14ac:dyDescent="0.25">
      <c r="A2312" s="141" t="s">
        <v>1911</v>
      </c>
      <c r="B2312" s="151" t="s">
        <v>1912</v>
      </c>
      <c r="C2312" s="153" t="s">
        <v>3905</v>
      </c>
      <c r="D2312" s="152">
        <v>2</v>
      </c>
      <c r="E2312" s="154">
        <v>87.58</v>
      </c>
      <c r="F2312" s="154">
        <v>0.60999999999999943</v>
      </c>
      <c r="G2312" s="154">
        <v>1.2199999999999989</v>
      </c>
    </row>
    <row r="2313" spans="1:7" ht="30" x14ac:dyDescent="0.25">
      <c r="A2313" s="141" t="s">
        <v>1911</v>
      </c>
      <c r="B2313" s="151" t="s">
        <v>1912</v>
      </c>
      <c r="C2313" s="153" t="s">
        <v>3922</v>
      </c>
      <c r="D2313" s="152">
        <v>68</v>
      </c>
      <c r="E2313" s="154">
        <v>1087.32</v>
      </c>
      <c r="F2313" s="154">
        <v>0.79999999999999893</v>
      </c>
      <c r="G2313" s="154">
        <v>54.399999999999928</v>
      </c>
    </row>
    <row r="2314" spans="1:7" ht="60" x14ac:dyDescent="0.25">
      <c r="A2314" s="141" t="s">
        <v>1911</v>
      </c>
      <c r="B2314" s="151" t="s">
        <v>1912</v>
      </c>
      <c r="C2314" s="153" t="s">
        <v>3932</v>
      </c>
      <c r="D2314" s="152">
        <v>22</v>
      </c>
      <c r="E2314" s="154">
        <v>216.04</v>
      </c>
      <c r="F2314" s="154">
        <v>0.49000000000000021</v>
      </c>
      <c r="G2314" s="154">
        <v>10.780000000000005</v>
      </c>
    </row>
    <row r="2315" spans="1:7" ht="30" x14ac:dyDescent="0.25">
      <c r="A2315" s="141" t="s">
        <v>1911</v>
      </c>
      <c r="B2315" s="151" t="s">
        <v>1912</v>
      </c>
      <c r="C2315" s="153" t="s">
        <v>3923</v>
      </c>
      <c r="D2315" s="152">
        <v>49</v>
      </c>
      <c r="E2315" s="154">
        <v>355.74</v>
      </c>
      <c r="F2315" s="154">
        <v>0.36000000000000032</v>
      </c>
      <c r="G2315" s="154">
        <v>17.640000000000015</v>
      </c>
    </row>
    <row r="2316" spans="1:7" ht="30" x14ac:dyDescent="0.25">
      <c r="A2316" s="141" t="s">
        <v>1911</v>
      </c>
      <c r="B2316" s="151" t="s">
        <v>1912</v>
      </c>
      <c r="C2316" s="153" t="s">
        <v>3906</v>
      </c>
      <c r="D2316" s="152">
        <v>20</v>
      </c>
      <c r="E2316" s="154">
        <v>113</v>
      </c>
      <c r="F2316" s="154">
        <v>0.27999999999999936</v>
      </c>
      <c r="G2316" s="154">
        <v>5.5999999999999872</v>
      </c>
    </row>
    <row r="2317" spans="1:7" ht="30" x14ac:dyDescent="0.25">
      <c r="A2317" s="141" t="s">
        <v>1911</v>
      </c>
      <c r="B2317" s="151" t="s">
        <v>1912</v>
      </c>
      <c r="C2317" s="153" t="s">
        <v>4055</v>
      </c>
      <c r="D2317" s="152">
        <v>1</v>
      </c>
      <c r="E2317" s="154">
        <v>74.2</v>
      </c>
      <c r="F2317" s="154">
        <v>3.7099999999999937</v>
      </c>
      <c r="G2317" s="154">
        <v>3.7099999999999937</v>
      </c>
    </row>
    <row r="2318" spans="1:7" ht="60" x14ac:dyDescent="0.25">
      <c r="A2318" s="141" t="s">
        <v>1911</v>
      </c>
      <c r="B2318" s="151" t="s">
        <v>1912</v>
      </c>
      <c r="C2318" s="153" t="s">
        <v>3714</v>
      </c>
      <c r="D2318" s="152">
        <v>24</v>
      </c>
      <c r="E2318" s="154">
        <v>329.04000000000008</v>
      </c>
      <c r="F2318" s="154">
        <v>6.0000000000000053E-2</v>
      </c>
      <c r="G2318" s="154">
        <v>1.4400000000000013</v>
      </c>
    </row>
    <row r="2319" spans="1:7" ht="60" x14ac:dyDescent="0.25">
      <c r="A2319" s="141" t="s">
        <v>1911</v>
      </c>
      <c r="B2319" s="151" t="s">
        <v>1912</v>
      </c>
      <c r="C2319" s="153" t="s">
        <v>3517</v>
      </c>
      <c r="D2319" s="152">
        <v>1</v>
      </c>
      <c r="E2319" s="154">
        <v>10.42</v>
      </c>
      <c r="F2319" s="154">
        <v>6.999999999999984E-2</v>
      </c>
      <c r="G2319" s="154">
        <v>6.999999999999984E-2</v>
      </c>
    </row>
    <row r="2320" spans="1:7" ht="45" x14ac:dyDescent="0.25">
      <c r="A2320" s="141" t="s">
        <v>1911</v>
      </c>
      <c r="B2320" s="151" t="s">
        <v>1912</v>
      </c>
      <c r="C2320" s="153" t="s">
        <v>3983</v>
      </c>
      <c r="D2320" s="152">
        <v>6</v>
      </c>
      <c r="E2320" s="154">
        <v>299.28000000000003</v>
      </c>
      <c r="F2320" s="154">
        <v>1.120000000000001</v>
      </c>
      <c r="G2320" s="154">
        <v>6.720000000000006</v>
      </c>
    </row>
    <row r="2321" spans="1:7" ht="30" x14ac:dyDescent="0.25">
      <c r="A2321" s="141" t="s">
        <v>1911</v>
      </c>
      <c r="B2321" s="151" t="s">
        <v>1912</v>
      </c>
      <c r="C2321" s="153" t="s">
        <v>4056</v>
      </c>
      <c r="D2321" s="152">
        <v>1</v>
      </c>
      <c r="E2321" s="154">
        <v>123.85000000000001</v>
      </c>
      <c r="F2321" s="154">
        <v>2.7000000000000028</v>
      </c>
      <c r="G2321" s="154">
        <v>2.7000000000000028</v>
      </c>
    </row>
    <row r="2322" spans="1:7" ht="105" x14ac:dyDescent="0.25">
      <c r="A2322" s="141" t="s">
        <v>1911</v>
      </c>
      <c r="B2322" s="151" t="s">
        <v>1912</v>
      </c>
      <c r="C2322" s="153" t="s">
        <v>3998</v>
      </c>
      <c r="D2322" s="152">
        <v>59</v>
      </c>
      <c r="E2322" s="154">
        <v>6959.0499999999993</v>
      </c>
      <c r="F2322" s="154">
        <v>2.730000000000004</v>
      </c>
      <c r="G2322" s="154">
        <v>161.07000000000022</v>
      </c>
    </row>
    <row r="2323" spans="1:7" ht="45" x14ac:dyDescent="0.25">
      <c r="A2323" s="141" t="s">
        <v>1911</v>
      </c>
      <c r="B2323" s="151" t="s">
        <v>1912</v>
      </c>
      <c r="C2323" s="153" t="s">
        <v>3999</v>
      </c>
      <c r="D2323" s="152">
        <v>21</v>
      </c>
      <c r="E2323" s="154">
        <v>677.67000000000007</v>
      </c>
      <c r="F2323" s="154">
        <v>1.6099999999999994</v>
      </c>
      <c r="G2323" s="154">
        <v>33.809999999999988</v>
      </c>
    </row>
    <row r="2324" spans="1:7" ht="30" x14ac:dyDescent="0.25">
      <c r="A2324" s="141" t="s">
        <v>1911</v>
      </c>
      <c r="B2324" s="151" t="s">
        <v>1912</v>
      </c>
      <c r="C2324" s="153" t="s">
        <v>4000</v>
      </c>
      <c r="D2324" s="152">
        <v>6</v>
      </c>
      <c r="E2324" s="154">
        <v>1372.2</v>
      </c>
      <c r="F2324" s="154">
        <v>4.0400000000000063</v>
      </c>
      <c r="G2324" s="154">
        <v>24.240000000000038</v>
      </c>
    </row>
    <row r="2325" spans="1:7" ht="45" x14ac:dyDescent="0.25">
      <c r="A2325" s="141" t="s">
        <v>1911</v>
      </c>
      <c r="B2325" s="151" t="s">
        <v>1912</v>
      </c>
      <c r="C2325" s="153" t="s">
        <v>4002</v>
      </c>
      <c r="D2325" s="152">
        <v>9</v>
      </c>
      <c r="E2325" s="154">
        <v>411.48</v>
      </c>
      <c r="F2325" s="154">
        <v>2.2899999999999991</v>
      </c>
      <c r="G2325" s="154">
        <v>20.609999999999992</v>
      </c>
    </row>
    <row r="2326" spans="1:7" ht="45" x14ac:dyDescent="0.25">
      <c r="A2326" s="141" t="s">
        <v>1911</v>
      </c>
      <c r="B2326" s="151" t="s">
        <v>1912</v>
      </c>
      <c r="C2326" s="153" t="s">
        <v>4057</v>
      </c>
      <c r="D2326" s="152">
        <v>69</v>
      </c>
      <c r="E2326" s="154">
        <v>8814.75</v>
      </c>
      <c r="F2326" s="154">
        <v>6.3899999999999864</v>
      </c>
      <c r="G2326" s="154">
        <v>440.90999999999906</v>
      </c>
    </row>
    <row r="2327" spans="1:7" ht="45" x14ac:dyDescent="0.25">
      <c r="A2327" s="141" t="s">
        <v>1911</v>
      </c>
      <c r="B2327" s="151" t="s">
        <v>1912</v>
      </c>
      <c r="C2327" s="153" t="s">
        <v>4006</v>
      </c>
      <c r="D2327" s="152">
        <v>1</v>
      </c>
      <c r="E2327" s="154">
        <v>322.70999999999998</v>
      </c>
      <c r="F2327" s="154">
        <v>16.140000000000043</v>
      </c>
      <c r="G2327" s="154">
        <v>16.140000000000043</v>
      </c>
    </row>
    <row r="2328" spans="1:7" ht="30" x14ac:dyDescent="0.25">
      <c r="A2328" s="141" t="s">
        <v>1911</v>
      </c>
      <c r="B2328" s="151" t="s">
        <v>1912</v>
      </c>
      <c r="C2328" s="153" t="s">
        <v>4008</v>
      </c>
      <c r="D2328" s="152">
        <v>22</v>
      </c>
      <c r="E2328" s="154">
        <v>7249.22</v>
      </c>
      <c r="F2328" s="154">
        <v>7.2700000000000102</v>
      </c>
      <c r="G2328" s="154">
        <v>159.94000000000023</v>
      </c>
    </row>
    <row r="2329" spans="1:7" ht="30" x14ac:dyDescent="0.25">
      <c r="A2329" s="141" t="s">
        <v>1911</v>
      </c>
      <c r="B2329" s="151" t="s">
        <v>1912</v>
      </c>
      <c r="C2329" s="153" t="s">
        <v>4009</v>
      </c>
      <c r="D2329" s="152">
        <v>2</v>
      </c>
      <c r="E2329" s="154">
        <v>1109.48</v>
      </c>
      <c r="F2329" s="154">
        <v>18.53000000000003</v>
      </c>
      <c r="G2329" s="154">
        <v>37.060000000000059</v>
      </c>
    </row>
    <row r="2330" spans="1:7" ht="90" x14ac:dyDescent="0.25">
      <c r="A2330" s="141" t="s">
        <v>1911</v>
      </c>
      <c r="B2330" s="151" t="s">
        <v>1912</v>
      </c>
      <c r="C2330" s="153" t="s">
        <v>4011</v>
      </c>
      <c r="D2330" s="152">
        <v>29</v>
      </c>
      <c r="E2330" s="154">
        <v>13506.46</v>
      </c>
      <c r="F2330" s="154">
        <v>14.270000000000039</v>
      </c>
      <c r="G2330" s="154">
        <v>413.83000000000112</v>
      </c>
    </row>
    <row r="2331" spans="1:7" ht="30" x14ac:dyDescent="0.25">
      <c r="A2331" s="141" t="s">
        <v>1911</v>
      </c>
      <c r="B2331" s="151" t="s">
        <v>1912</v>
      </c>
      <c r="C2331" s="153" t="s">
        <v>4012</v>
      </c>
      <c r="D2331" s="152">
        <v>4</v>
      </c>
      <c r="E2331" s="154">
        <v>3573</v>
      </c>
      <c r="F2331" s="154">
        <v>35.460000000000036</v>
      </c>
      <c r="G2331" s="154">
        <v>141.84000000000015</v>
      </c>
    </row>
    <row r="2332" spans="1:7" ht="30" x14ac:dyDescent="0.25">
      <c r="A2332" s="141" t="s">
        <v>1911</v>
      </c>
      <c r="B2332" s="151" t="s">
        <v>1912</v>
      </c>
      <c r="C2332" s="153" t="s">
        <v>3718</v>
      </c>
      <c r="D2332" s="152">
        <v>3</v>
      </c>
      <c r="E2332" s="154">
        <v>343.08</v>
      </c>
      <c r="F2332" s="154">
        <v>2.75</v>
      </c>
      <c r="G2332" s="154">
        <v>8.25</v>
      </c>
    </row>
    <row r="2333" spans="1:7" ht="60" x14ac:dyDescent="0.25">
      <c r="A2333" s="141" t="s">
        <v>1911</v>
      </c>
      <c r="B2333" s="151" t="s">
        <v>1912</v>
      </c>
      <c r="C2333" s="153" t="s">
        <v>3966</v>
      </c>
      <c r="D2333" s="152">
        <v>29</v>
      </c>
      <c r="E2333" s="154">
        <v>9748.35</v>
      </c>
      <c r="F2333" s="154">
        <v>16.810000000000002</v>
      </c>
      <c r="G2333" s="154">
        <v>487.49000000000007</v>
      </c>
    </row>
    <row r="2334" spans="1:7" ht="45" x14ac:dyDescent="0.25">
      <c r="A2334" s="141" t="s">
        <v>1911</v>
      </c>
      <c r="B2334" s="151" t="s">
        <v>1912</v>
      </c>
      <c r="C2334" s="153" t="s">
        <v>3967</v>
      </c>
      <c r="D2334" s="152">
        <v>40</v>
      </c>
      <c r="E2334" s="154">
        <v>5110</v>
      </c>
      <c r="F2334" s="154">
        <v>6.3899999999999864</v>
      </c>
      <c r="G2334" s="154">
        <v>255.59999999999945</v>
      </c>
    </row>
    <row r="2335" spans="1:7" ht="30" x14ac:dyDescent="0.25">
      <c r="A2335" s="141" t="s">
        <v>1911</v>
      </c>
      <c r="B2335" s="151" t="s">
        <v>1912</v>
      </c>
      <c r="C2335" s="153" t="s">
        <v>4034</v>
      </c>
      <c r="D2335" s="152">
        <v>36</v>
      </c>
      <c r="E2335" s="154">
        <v>919.80000000000007</v>
      </c>
      <c r="F2335" s="154">
        <v>1.2799999999999976</v>
      </c>
      <c r="G2335" s="154">
        <v>46.079999999999913</v>
      </c>
    </row>
    <row r="2336" spans="1:7" ht="30" x14ac:dyDescent="0.25">
      <c r="A2336" s="141" t="s">
        <v>1911</v>
      </c>
      <c r="B2336" s="151" t="s">
        <v>1912</v>
      </c>
      <c r="C2336" s="153" t="s">
        <v>3968</v>
      </c>
      <c r="D2336" s="152">
        <v>8</v>
      </c>
      <c r="E2336" s="154">
        <v>591.68000000000006</v>
      </c>
      <c r="F2336" s="154">
        <v>3.7000000000000028</v>
      </c>
      <c r="G2336" s="154">
        <v>29.600000000000023</v>
      </c>
    </row>
    <row r="2337" spans="1:7" ht="45" x14ac:dyDescent="0.25">
      <c r="A2337" s="141" t="s">
        <v>1911</v>
      </c>
      <c r="B2337" s="151" t="s">
        <v>1912</v>
      </c>
      <c r="C2337" s="153" t="s">
        <v>3531</v>
      </c>
      <c r="D2337" s="152">
        <v>75</v>
      </c>
      <c r="E2337" s="154">
        <v>1574.2500000000002</v>
      </c>
      <c r="F2337" s="154">
        <v>0.16000000000000014</v>
      </c>
      <c r="G2337" s="154">
        <v>12.000000000000011</v>
      </c>
    </row>
    <row r="2338" spans="1:7" ht="30" x14ac:dyDescent="0.25">
      <c r="A2338" s="141" t="s">
        <v>1911</v>
      </c>
      <c r="B2338" s="151" t="s">
        <v>1912</v>
      </c>
      <c r="C2338" s="153" t="s">
        <v>3538</v>
      </c>
      <c r="D2338" s="152">
        <v>56</v>
      </c>
      <c r="E2338" s="154">
        <v>283.92</v>
      </c>
      <c r="F2338" s="154">
        <v>2.0000000000000018E-2</v>
      </c>
      <c r="G2338" s="154">
        <v>1.120000000000001</v>
      </c>
    </row>
    <row r="2339" spans="1:7" ht="30" x14ac:dyDescent="0.25">
      <c r="A2339" s="141" t="s">
        <v>1911</v>
      </c>
      <c r="B2339" s="151" t="s">
        <v>1912</v>
      </c>
      <c r="C2339" s="153" t="s">
        <v>3548</v>
      </c>
      <c r="D2339" s="152">
        <v>2</v>
      </c>
      <c r="E2339" s="154">
        <v>88.14</v>
      </c>
      <c r="F2339" s="154">
        <v>4.0000000000000036E-2</v>
      </c>
      <c r="G2339" s="154">
        <v>8.0000000000000071E-2</v>
      </c>
    </row>
    <row r="2340" spans="1:7" ht="30" x14ac:dyDescent="0.25">
      <c r="A2340" s="141" t="s">
        <v>1911</v>
      </c>
      <c r="B2340" s="151" t="s">
        <v>1912</v>
      </c>
      <c r="C2340" s="153" t="s">
        <v>3545</v>
      </c>
      <c r="D2340" s="152">
        <v>63</v>
      </c>
      <c r="E2340" s="154">
        <v>1590.75</v>
      </c>
      <c r="F2340" s="154">
        <v>4.9999999999999933E-2</v>
      </c>
      <c r="G2340" s="154">
        <v>3.1499999999999959</v>
      </c>
    </row>
    <row r="2341" spans="1:7" ht="30" x14ac:dyDescent="0.25">
      <c r="A2341" s="141" t="s">
        <v>1911</v>
      </c>
      <c r="B2341" s="151" t="s">
        <v>1912</v>
      </c>
      <c r="C2341" s="153" t="s">
        <v>3546</v>
      </c>
      <c r="D2341" s="152">
        <v>60</v>
      </c>
      <c r="E2341" s="154">
        <v>2082</v>
      </c>
      <c r="F2341" s="154">
        <v>1.9999999999999962E-2</v>
      </c>
      <c r="G2341" s="154">
        <v>1.1999999999999977</v>
      </c>
    </row>
    <row r="2342" spans="1:7" ht="30" x14ac:dyDescent="0.25">
      <c r="A2342" s="141" t="s">
        <v>1911</v>
      </c>
      <c r="B2342" s="151" t="s">
        <v>1912</v>
      </c>
      <c r="C2342" s="153" t="s">
        <v>3497</v>
      </c>
      <c r="D2342" s="152">
        <v>1</v>
      </c>
      <c r="E2342" s="154">
        <v>12.280000000000001</v>
      </c>
      <c r="F2342" s="154">
        <v>1.0000000000000009E-2</v>
      </c>
      <c r="G2342" s="154">
        <v>1.0000000000000009E-2</v>
      </c>
    </row>
    <row r="2343" spans="1:7" ht="60" x14ac:dyDescent="0.25">
      <c r="A2343" s="141" t="s">
        <v>1911</v>
      </c>
      <c r="B2343" s="151" t="s">
        <v>1912</v>
      </c>
      <c r="C2343" s="153" t="s">
        <v>3672</v>
      </c>
      <c r="D2343" s="152">
        <v>79</v>
      </c>
      <c r="E2343" s="154">
        <v>5418.6100000000006</v>
      </c>
      <c r="F2343" s="154">
        <v>1.0999999999999979</v>
      </c>
      <c r="G2343" s="154">
        <v>86.899999999999835</v>
      </c>
    </row>
    <row r="2344" spans="1:7" ht="90" x14ac:dyDescent="0.25">
      <c r="A2344" s="141" t="s">
        <v>1911</v>
      </c>
      <c r="B2344" s="151" t="s">
        <v>1912</v>
      </c>
      <c r="C2344" s="153" t="s">
        <v>3673</v>
      </c>
      <c r="D2344" s="152">
        <v>215</v>
      </c>
      <c r="E2344" s="154">
        <v>19734.850000000002</v>
      </c>
      <c r="F2344" s="154">
        <v>0.72000000000000064</v>
      </c>
      <c r="G2344" s="154">
        <v>154.80000000000013</v>
      </c>
    </row>
    <row r="2345" spans="1:7" ht="45" x14ac:dyDescent="0.25">
      <c r="A2345" s="141" t="s">
        <v>1911</v>
      </c>
      <c r="B2345" s="151" t="s">
        <v>1912</v>
      </c>
      <c r="C2345" s="153" t="s">
        <v>3676</v>
      </c>
      <c r="D2345" s="152">
        <v>79</v>
      </c>
      <c r="E2345" s="154">
        <v>80.58</v>
      </c>
      <c r="F2345" s="154">
        <v>5.0000000000000044E-2</v>
      </c>
      <c r="G2345" s="154">
        <v>3.9500000000000037</v>
      </c>
    </row>
    <row r="2346" spans="1:7" ht="30" x14ac:dyDescent="0.25">
      <c r="A2346" s="141" t="s">
        <v>1911</v>
      </c>
      <c r="B2346" s="151" t="s">
        <v>1912</v>
      </c>
      <c r="C2346" s="153" t="s">
        <v>3677</v>
      </c>
      <c r="D2346" s="152">
        <v>43</v>
      </c>
      <c r="E2346" s="154">
        <v>2918.84</v>
      </c>
      <c r="F2346" s="154">
        <v>3.3900000000000006</v>
      </c>
      <c r="G2346" s="154">
        <v>145.77000000000004</v>
      </c>
    </row>
    <row r="2347" spans="1:7" ht="30" x14ac:dyDescent="0.25">
      <c r="A2347" s="141" t="s">
        <v>1911</v>
      </c>
      <c r="B2347" s="151" t="s">
        <v>1912</v>
      </c>
      <c r="C2347" s="153" t="s">
        <v>3678</v>
      </c>
      <c r="D2347" s="152">
        <v>9</v>
      </c>
      <c r="E2347" s="154">
        <v>1147.1400000000001</v>
      </c>
      <c r="F2347" s="154">
        <v>6.3700000000000188</v>
      </c>
      <c r="G2347" s="154">
        <v>57.330000000000169</v>
      </c>
    </row>
    <row r="2348" spans="1:7" ht="30" x14ac:dyDescent="0.25">
      <c r="A2348" s="141" t="s">
        <v>1911</v>
      </c>
      <c r="B2348" s="151" t="s">
        <v>1912</v>
      </c>
      <c r="C2348" s="153" t="s">
        <v>3460</v>
      </c>
      <c r="D2348" s="152">
        <v>71</v>
      </c>
      <c r="E2348" s="154">
        <v>1145.23</v>
      </c>
      <c r="F2348" s="154">
        <v>2.0000000000000018E-2</v>
      </c>
      <c r="G2348" s="154">
        <v>1.4200000000000013</v>
      </c>
    </row>
    <row r="2349" spans="1:7" ht="45" x14ac:dyDescent="0.25">
      <c r="A2349" s="141" t="s">
        <v>1911</v>
      </c>
      <c r="B2349" s="151" t="s">
        <v>1912</v>
      </c>
      <c r="C2349" s="153" t="s">
        <v>3501</v>
      </c>
      <c r="D2349" s="152">
        <v>221</v>
      </c>
      <c r="E2349" s="154">
        <v>1940.38</v>
      </c>
      <c r="F2349" s="154">
        <v>3.9999999999999925E-2</v>
      </c>
      <c r="G2349" s="154">
        <v>8.8399999999999839</v>
      </c>
    </row>
    <row r="2350" spans="1:7" ht="45" x14ac:dyDescent="0.25">
      <c r="A2350" s="141" t="s">
        <v>1911</v>
      </c>
      <c r="B2350" s="151" t="s">
        <v>1912</v>
      </c>
      <c r="C2350" s="153" t="s">
        <v>3471</v>
      </c>
      <c r="D2350" s="152">
        <v>59</v>
      </c>
      <c r="E2350" s="154">
        <v>156.94</v>
      </c>
      <c r="F2350" s="154">
        <v>1.0000000000000009E-2</v>
      </c>
      <c r="G2350" s="154">
        <v>0.59000000000000052</v>
      </c>
    </row>
    <row r="2351" spans="1:7" ht="30" x14ac:dyDescent="0.25">
      <c r="A2351" s="141" t="s">
        <v>1911</v>
      </c>
      <c r="B2351" s="151" t="s">
        <v>1912</v>
      </c>
      <c r="C2351" s="153" t="s">
        <v>3583</v>
      </c>
      <c r="D2351" s="152">
        <v>174</v>
      </c>
      <c r="E2351" s="154">
        <v>462.84000000000003</v>
      </c>
      <c r="F2351" s="154">
        <v>1.0000000000000009E-2</v>
      </c>
      <c r="G2351" s="154">
        <v>1.7400000000000015</v>
      </c>
    </row>
    <row r="2352" spans="1:7" ht="30" x14ac:dyDescent="0.25">
      <c r="A2352" s="141" t="s">
        <v>1911</v>
      </c>
      <c r="B2352" s="151" t="s">
        <v>1912</v>
      </c>
      <c r="C2352" s="153" t="s">
        <v>3590</v>
      </c>
      <c r="D2352" s="152">
        <v>145</v>
      </c>
      <c r="E2352" s="154">
        <v>2108.3000000000002</v>
      </c>
      <c r="F2352" s="154">
        <v>6.999999999999984E-2</v>
      </c>
      <c r="G2352" s="154">
        <v>10.149999999999977</v>
      </c>
    </row>
    <row r="2353" spans="1:7" ht="45" x14ac:dyDescent="0.25">
      <c r="A2353" s="141" t="s">
        <v>1911</v>
      </c>
      <c r="B2353" s="151" t="s">
        <v>1912</v>
      </c>
      <c r="C2353" s="153" t="s">
        <v>3591</v>
      </c>
      <c r="D2353" s="152">
        <v>100</v>
      </c>
      <c r="E2353" s="154">
        <v>512</v>
      </c>
      <c r="F2353" s="154">
        <v>1.0000000000000009E-2</v>
      </c>
      <c r="G2353" s="154">
        <v>1.0000000000000009</v>
      </c>
    </row>
    <row r="2354" spans="1:7" ht="60" x14ac:dyDescent="0.25">
      <c r="A2354" s="141" t="s">
        <v>1911</v>
      </c>
      <c r="B2354" s="151" t="s">
        <v>1912</v>
      </c>
      <c r="C2354" s="153" t="s">
        <v>3592</v>
      </c>
      <c r="D2354" s="152">
        <v>176</v>
      </c>
      <c r="E2354" s="154">
        <v>901.12</v>
      </c>
      <c r="F2354" s="154">
        <v>1.0000000000000009E-2</v>
      </c>
      <c r="G2354" s="154">
        <v>1.7600000000000016</v>
      </c>
    </row>
    <row r="2355" spans="1:7" ht="60" x14ac:dyDescent="0.25">
      <c r="A2355" s="141" t="s">
        <v>1911</v>
      </c>
      <c r="B2355" s="151" t="s">
        <v>1912</v>
      </c>
      <c r="C2355" s="153" t="s">
        <v>3593</v>
      </c>
      <c r="D2355" s="152">
        <v>10</v>
      </c>
      <c r="E2355" s="154">
        <v>51.2</v>
      </c>
      <c r="F2355" s="154">
        <v>1.0000000000000009E-2</v>
      </c>
      <c r="G2355" s="154">
        <v>0.10000000000000009</v>
      </c>
    </row>
    <row r="2356" spans="1:7" ht="75" x14ac:dyDescent="0.25">
      <c r="A2356" s="141" t="s">
        <v>1911</v>
      </c>
      <c r="B2356" s="151" t="s">
        <v>1912</v>
      </c>
      <c r="C2356" s="153" t="s">
        <v>3697</v>
      </c>
      <c r="D2356" s="152">
        <v>2</v>
      </c>
      <c r="E2356" s="154">
        <v>10.24</v>
      </c>
      <c r="F2356" s="154">
        <v>1.0000000000000009E-2</v>
      </c>
      <c r="G2356" s="154">
        <v>2.0000000000000018E-2</v>
      </c>
    </row>
    <row r="2357" spans="1:7" ht="90" x14ac:dyDescent="0.25">
      <c r="A2357" s="141" t="s">
        <v>1911</v>
      </c>
      <c r="B2357" s="151" t="s">
        <v>1912</v>
      </c>
      <c r="C2357" s="153" t="s">
        <v>3452</v>
      </c>
      <c r="D2357" s="152">
        <v>128</v>
      </c>
      <c r="E2357" s="154">
        <v>3343.3600000000006</v>
      </c>
      <c r="F2357" s="154">
        <v>3.0000000000000027E-2</v>
      </c>
      <c r="G2357" s="154">
        <v>3.8400000000000034</v>
      </c>
    </row>
    <row r="2358" spans="1:7" ht="45" x14ac:dyDescent="0.25">
      <c r="A2358" s="141" t="s">
        <v>1911</v>
      </c>
      <c r="B2358" s="151" t="s">
        <v>1912</v>
      </c>
      <c r="C2358" s="153" t="s">
        <v>3471</v>
      </c>
      <c r="D2358" s="152">
        <v>1</v>
      </c>
      <c r="E2358" s="154">
        <v>2.66</v>
      </c>
      <c r="F2358" s="154">
        <v>1.0000000000000009E-2</v>
      </c>
      <c r="G2358" s="154">
        <v>1.0000000000000009E-2</v>
      </c>
    </row>
    <row r="2359" spans="1:7" ht="30" x14ac:dyDescent="0.25">
      <c r="A2359" s="141" t="s">
        <v>1911</v>
      </c>
      <c r="B2359" s="151" t="s">
        <v>1912</v>
      </c>
      <c r="C2359" s="153" t="s">
        <v>3453</v>
      </c>
      <c r="D2359" s="152">
        <v>9</v>
      </c>
      <c r="E2359" s="154">
        <v>17.91</v>
      </c>
      <c r="F2359" s="154">
        <v>1.0000000000000009E-2</v>
      </c>
      <c r="G2359" s="154">
        <v>9.000000000000008E-2</v>
      </c>
    </row>
    <row r="2360" spans="1:7" ht="45" x14ac:dyDescent="0.25">
      <c r="A2360" s="141" t="s">
        <v>1911</v>
      </c>
      <c r="B2360" s="151" t="s">
        <v>1912</v>
      </c>
      <c r="C2360" s="153" t="s">
        <v>3454</v>
      </c>
      <c r="D2360" s="152">
        <v>15</v>
      </c>
      <c r="E2360" s="154">
        <v>53.1</v>
      </c>
      <c r="F2360" s="154">
        <v>1.9999999999999962E-2</v>
      </c>
      <c r="G2360" s="154">
        <v>0.29999999999999943</v>
      </c>
    </row>
    <row r="2361" spans="1:7" ht="30" x14ac:dyDescent="0.25">
      <c r="A2361" s="141" t="s">
        <v>1911</v>
      </c>
      <c r="B2361" s="151" t="s">
        <v>1912</v>
      </c>
      <c r="C2361" s="153" t="s">
        <v>3455</v>
      </c>
      <c r="D2361" s="152">
        <v>114</v>
      </c>
      <c r="E2361" s="154">
        <v>1474.02</v>
      </c>
      <c r="F2361" s="154">
        <v>3.0000000000000027E-2</v>
      </c>
      <c r="G2361" s="154">
        <v>3.420000000000003</v>
      </c>
    </row>
    <row r="2362" spans="1:7" ht="90" x14ac:dyDescent="0.25">
      <c r="A2362" s="141" t="s">
        <v>1911</v>
      </c>
      <c r="B2362" s="151" t="s">
        <v>1912</v>
      </c>
      <c r="C2362" s="153" t="s">
        <v>3456</v>
      </c>
      <c r="D2362" s="152">
        <v>2</v>
      </c>
      <c r="E2362" s="154">
        <v>64.5</v>
      </c>
      <c r="F2362" s="154">
        <v>2.0000000000000018E-2</v>
      </c>
      <c r="G2362" s="154">
        <v>4.0000000000000036E-2</v>
      </c>
    </row>
    <row r="2363" spans="1:7" ht="75" x14ac:dyDescent="0.25">
      <c r="A2363" s="141" t="s">
        <v>1911</v>
      </c>
      <c r="B2363" s="151" t="s">
        <v>1912</v>
      </c>
      <c r="C2363" s="153" t="s">
        <v>3457</v>
      </c>
      <c r="D2363" s="152">
        <v>1</v>
      </c>
      <c r="E2363" s="154">
        <v>27.07</v>
      </c>
      <c r="F2363" s="154">
        <v>3.0000000000000027E-2</v>
      </c>
      <c r="G2363" s="154">
        <v>3.0000000000000027E-2</v>
      </c>
    </row>
    <row r="2364" spans="1:7" ht="30" x14ac:dyDescent="0.25">
      <c r="A2364" s="141" t="s">
        <v>1911</v>
      </c>
      <c r="B2364" s="151" t="s">
        <v>1912</v>
      </c>
      <c r="C2364" s="153" t="s">
        <v>3585</v>
      </c>
      <c r="D2364" s="152">
        <v>3</v>
      </c>
      <c r="E2364" s="154">
        <v>31.23</v>
      </c>
      <c r="F2364" s="154">
        <v>2.0000000000000018E-2</v>
      </c>
      <c r="G2364" s="154">
        <v>6.0000000000000053E-2</v>
      </c>
    </row>
    <row r="2365" spans="1:7" ht="30" x14ac:dyDescent="0.25">
      <c r="A2365" s="141" t="s">
        <v>1911</v>
      </c>
      <c r="B2365" s="151" t="s">
        <v>1912</v>
      </c>
      <c r="C2365" s="153" t="s">
        <v>3637</v>
      </c>
      <c r="D2365" s="152">
        <v>70</v>
      </c>
      <c r="E2365" s="154">
        <v>129.5</v>
      </c>
      <c r="F2365" s="154">
        <v>1.0000000000000009E-2</v>
      </c>
      <c r="G2365" s="154">
        <v>0.70000000000000062</v>
      </c>
    </row>
    <row r="2366" spans="1:7" ht="30" x14ac:dyDescent="0.25">
      <c r="A2366" s="141" t="s">
        <v>1911</v>
      </c>
      <c r="B2366" s="151" t="s">
        <v>1912</v>
      </c>
      <c r="C2366" s="153" t="s">
        <v>3461</v>
      </c>
      <c r="D2366" s="152">
        <v>14</v>
      </c>
      <c r="E2366" s="154">
        <v>67.2</v>
      </c>
      <c r="F2366" s="154">
        <v>9.999999999999995E-3</v>
      </c>
      <c r="G2366" s="154">
        <v>0.13999999999999993</v>
      </c>
    </row>
    <row r="2367" spans="1:7" ht="30" x14ac:dyDescent="0.25">
      <c r="A2367" s="141" t="s">
        <v>1911</v>
      </c>
      <c r="B2367" s="151" t="s">
        <v>1912</v>
      </c>
      <c r="C2367" s="153" t="s">
        <v>3462</v>
      </c>
      <c r="D2367" s="152">
        <v>12</v>
      </c>
      <c r="E2367" s="154">
        <v>31.44</v>
      </c>
      <c r="F2367" s="154">
        <v>9.999999999999995E-3</v>
      </c>
      <c r="G2367" s="154">
        <v>0.11999999999999994</v>
      </c>
    </row>
    <row r="2368" spans="1:7" ht="30" x14ac:dyDescent="0.25">
      <c r="A2368" s="141" t="s">
        <v>1911</v>
      </c>
      <c r="B2368" s="151" t="s">
        <v>1912</v>
      </c>
      <c r="C2368" s="153" t="s">
        <v>3443</v>
      </c>
      <c r="D2368" s="152">
        <v>973</v>
      </c>
      <c r="E2368" s="154">
        <v>4757.9699999999993</v>
      </c>
      <c r="F2368" s="154">
        <v>9.9999999999999811E-3</v>
      </c>
      <c r="G2368" s="154">
        <v>9.7299999999999809</v>
      </c>
    </row>
    <row r="2369" spans="1:7" ht="30" x14ac:dyDescent="0.25">
      <c r="A2369" s="141" t="s">
        <v>1911</v>
      </c>
      <c r="B2369" s="151" t="s">
        <v>1912</v>
      </c>
      <c r="C2369" s="153" t="s">
        <v>3464</v>
      </c>
      <c r="D2369" s="152">
        <v>339</v>
      </c>
      <c r="E2369" s="154">
        <v>1674.6599999999999</v>
      </c>
      <c r="F2369" s="154">
        <v>1.0000000000000009E-2</v>
      </c>
      <c r="G2369" s="154">
        <v>3.3900000000000032</v>
      </c>
    </row>
    <row r="2370" spans="1:7" ht="30" x14ac:dyDescent="0.25">
      <c r="A2370" s="141" t="s">
        <v>1911</v>
      </c>
      <c r="B2370" s="151" t="s">
        <v>1912</v>
      </c>
      <c r="C2370" s="153" t="s">
        <v>3596</v>
      </c>
      <c r="D2370" s="152">
        <v>166</v>
      </c>
      <c r="E2370" s="154">
        <v>1578.66</v>
      </c>
      <c r="F2370" s="154">
        <v>2.0000000000000018E-2</v>
      </c>
      <c r="G2370" s="154">
        <v>3.3200000000000029</v>
      </c>
    </row>
    <row r="2371" spans="1:7" ht="30" x14ac:dyDescent="0.25">
      <c r="A2371" s="141" t="s">
        <v>1911</v>
      </c>
      <c r="B2371" s="151" t="s">
        <v>1912</v>
      </c>
      <c r="C2371" s="153" t="s">
        <v>3502</v>
      </c>
      <c r="D2371" s="152">
        <v>338</v>
      </c>
      <c r="E2371" s="154">
        <v>1730.56</v>
      </c>
      <c r="F2371" s="154">
        <v>1.0000000000000009E-2</v>
      </c>
      <c r="G2371" s="154">
        <v>3.380000000000003</v>
      </c>
    </row>
    <row r="2372" spans="1:7" ht="30" x14ac:dyDescent="0.25">
      <c r="A2372" s="141" t="s">
        <v>1911</v>
      </c>
      <c r="B2372" s="151" t="s">
        <v>1912</v>
      </c>
      <c r="C2372" s="153" t="s">
        <v>3444</v>
      </c>
      <c r="D2372" s="152">
        <v>959</v>
      </c>
      <c r="E2372" s="154">
        <v>3720.92</v>
      </c>
      <c r="F2372" s="154">
        <v>3.0000000000000027E-2</v>
      </c>
      <c r="G2372" s="154">
        <v>28.770000000000024</v>
      </c>
    </row>
    <row r="2373" spans="1:7" ht="30" x14ac:dyDescent="0.25">
      <c r="A2373" s="141" t="s">
        <v>1911</v>
      </c>
      <c r="B2373" s="151" t="s">
        <v>1912</v>
      </c>
      <c r="C2373" s="153" t="s">
        <v>3503</v>
      </c>
      <c r="D2373" s="152">
        <v>154</v>
      </c>
      <c r="E2373" s="154">
        <v>662.2</v>
      </c>
      <c r="F2373" s="154">
        <v>5.0000000000000044E-2</v>
      </c>
      <c r="G2373" s="154">
        <v>7.7000000000000064</v>
      </c>
    </row>
    <row r="2374" spans="1:7" ht="45" x14ac:dyDescent="0.25">
      <c r="A2374" s="141" t="s">
        <v>1911</v>
      </c>
      <c r="B2374" s="151" t="s">
        <v>1912</v>
      </c>
      <c r="C2374" s="153" t="s">
        <v>3445</v>
      </c>
      <c r="D2374" s="152">
        <v>313</v>
      </c>
      <c r="E2374" s="154">
        <v>2018.85</v>
      </c>
      <c r="F2374" s="154">
        <v>2.9999999999999916E-2</v>
      </c>
      <c r="G2374" s="154">
        <v>9.3899999999999739</v>
      </c>
    </row>
    <row r="2375" spans="1:7" ht="30" x14ac:dyDescent="0.25">
      <c r="A2375" s="141" t="s">
        <v>1911</v>
      </c>
      <c r="B2375" s="151" t="s">
        <v>1912</v>
      </c>
      <c r="C2375" s="153" t="s">
        <v>4058</v>
      </c>
      <c r="D2375" s="152">
        <v>1</v>
      </c>
      <c r="E2375" s="154">
        <v>1.3900000000000001</v>
      </c>
      <c r="F2375" s="154">
        <v>9.9999999999999811E-3</v>
      </c>
      <c r="G2375" s="154">
        <v>9.9999999999999811E-3</v>
      </c>
    </row>
    <row r="2376" spans="1:7" ht="30" x14ac:dyDescent="0.25">
      <c r="A2376" s="141" t="s">
        <v>1911</v>
      </c>
      <c r="B2376" s="151" t="s">
        <v>1912</v>
      </c>
      <c r="C2376" s="153" t="s">
        <v>3504</v>
      </c>
      <c r="D2376" s="152">
        <v>933</v>
      </c>
      <c r="E2376" s="154">
        <v>4870.26</v>
      </c>
      <c r="F2376" s="154">
        <v>1.0000000000000009E-2</v>
      </c>
      <c r="G2376" s="154">
        <v>9.330000000000009</v>
      </c>
    </row>
    <row r="2377" spans="1:7" ht="30" x14ac:dyDescent="0.25">
      <c r="A2377" s="141" t="s">
        <v>1911</v>
      </c>
      <c r="B2377" s="151" t="s">
        <v>1912</v>
      </c>
      <c r="C2377" s="153" t="s">
        <v>3597</v>
      </c>
      <c r="D2377" s="152">
        <v>473</v>
      </c>
      <c r="E2377" s="154">
        <v>5255.0300000000007</v>
      </c>
      <c r="F2377" s="154">
        <v>8.9999999999999858E-2</v>
      </c>
      <c r="G2377" s="154">
        <v>42.569999999999936</v>
      </c>
    </row>
    <row r="2378" spans="1:7" ht="30" x14ac:dyDescent="0.25">
      <c r="A2378" s="141" t="s">
        <v>1911</v>
      </c>
      <c r="B2378" s="151" t="s">
        <v>1912</v>
      </c>
      <c r="C2378" s="153" t="s">
        <v>4059</v>
      </c>
      <c r="D2378" s="152">
        <v>3</v>
      </c>
      <c r="E2378" s="154">
        <v>23.490000000000002</v>
      </c>
      <c r="F2378" s="154">
        <v>0.10000000000000009</v>
      </c>
      <c r="G2378" s="154">
        <v>0.30000000000000027</v>
      </c>
    </row>
    <row r="2379" spans="1:7" ht="30" x14ac:dyDescent="0.25">
      <c r="A2379" s="141" t="s">
        <v>1911</v>
      </c>
      <c r="B2379" s="151" t="s">
        <v>1912</v>
      </c>
      <c r="C2379" s="153" t="s">
        <v>3446</v>
      </c>
      <c r="D2379" s="152">
        <v>881</v>
      </c>
      <c r="E2379" s="154">
        <v>1744.38</v>
      </c>
      <c r="F2379" s="154">
        <v>9.999999999999995E-3</v>
      </c>
      <c r="G2379" s="154">
        <v>8.8099999999999952</v>
      </c>
    </row>
    <row r="2380" spans="1:7" ht="60" x14ac:dyDescent="0.25">
      <c r="A2380" s="141" t="s">
        <v>1911</v>
      </c>
      <c r="B2380" s="151" t="s">
        <v>1912</v>
      </c>
      <c r="C2380" s="153" t="s">
        <v>3598</v>
      </c>
      <c r="D2380" s="152">
        <v>16</v>
      </c>
      <c r="E2380" s="154">
        <v>96</v>
      </c>
      <c r="F2380" s="154">
        <v>0.10000000000000009</v>
      </c>
      <c r="G2380" s="154">
        <v>1.6000000000000014</v>
      </c>
    </row>
    <row r="2381" spans="1:7" ht="30" x14ac:dyDescent="0.25">
      <c r="A2381" s="141" t="s">
        <v>1911</v>
      </c>
      <c r="B2381" s="151" t="s">
        <v>1912</v>
      </c>
      <c r="C2381" s="153" t="s">
        <v>3505</v>
      </c>
      <c r="D2381" s="152">
        <v>1</v>
      </c>
      <c r="E2381" s="154">
        <v>24.51</v>
      </c>
      <c r="F2381" s="154">
        <v>0.37999999999999989</v>
      </c>
      <c r="G2381" s="154">
        <v>0.37999999999999989</v>
      </c>
    </row>
    <row r="2382" spans="1:7" ht="30" x14ac:dyDescent="0.25">
      <c r="A2382" s="141" t="s">
        <v>1911</v>
      </c>
      <c r="B2382" s="151" t="s">
        <v>1912</v>
      </c>
      <c r="C2382" s="153" t="s">
        <v>3447</v>
      </c>
      <c r="D2382" s="152">
        <v>8</v>
      </c>
      <c r="E2382" s="154">
        <v>184.8</v>
      </c>
      <c r="F2382" s="154">
        <v>0.59000000000000163</v>
      </c>
      <c r="G2382" s="154">
        <v>4.7200000000000131</v>
      </c>
    </row>
    <row r="2383" spans="1:7" ht="30" x14ac:dyDescent="0.25">
      <c r="A2383" s="141" t="s">
        <v>1911</v>
      </c>
      <c r="B2383" s="151" t="s">
        <v>1912</v>
      </c>
      <c r="C2383" s="153" t="s">
        <v>3600</v>
      </c>
      <c r="D2383" s="152">
        <v>4</v>
      </c>
      <c r="E2383" s="154">
        <v>102.4</v>
      </c>
      <c r="F2383" s="154">
        <v>0.55000000000000071</v>
      </c>
      <c r="G2383" s="154">
        <v>2.2000000000000028</v>
      </c>
    </row>
    <row r="2384" spans="1:7" ht="60" x14ac:dyDescent="0.25">
      <c r="A2384" s="141" t="s">
        <v>1911</v>
      </c>
      <c r="B2384" s="151" t="s">
        <v>1912</v>
      </c>
      <c r="C2384" s="153" t="s">
        <v>3479</v>
      </c>
      <c r="D2384" s="152">
        <v>220</v>
      </c>
      <c r="E2384" s="154">
        <v>1771</v>
      </c>
      <c r="F2384" s="154">
        <v>3.0000000000000027E-2</v>
      </c>
      <c r="G2384" s="154">
        <v>6.6000000000000059</v>
      </c>
    </row>
    <row r="2385" spans="1:7" ht="30" x14ac:dyDescent="0.25">
      <c r="A2385" s="141" t="s">
        <v>1911</v>
      </c>
      <c r="B2385" s="151" t="s">
        <v>1912</v>
      </c>
      <c r="C2385" s="153" t="s">
        <v>3869</v>
      </c>
      <c r="D2385" s="152">
        <v>38</v>
      </c>
      <c r="E2385" s="154">
        <v>302.10000000000002</v>
      </c>
      <c r="F2385" s="154">
        <v>2.0000000000000018E-2</v>
      </c>
      <c r="G2385" s="154">
        <v>0.76000000000000068</v>
      </c>
    </row>
    <row r="2386" spans="1:7" ht="30" x14ac:dyDescent="0.25">
      <c r="A2386" s="141" t="s">
        <v>1911</v>
      </c>
      <c r="B2386" s="151" t="s">
        <v>1912</v>
      </c>
      <c r="C2386" s="153" t="s">
        <v>3654</v>
      </c>
      <c r="D2386" s="152">
        <v>196</v>
      </c>
      <c r="E2386" s="154">
        <v>1338.68</v>
      </c>
      <c r="F2386" s="154">
        <v>6.0000000000000053E-2</v>
      </c>
      <c r="G2386" s="154">
        <v>11.76000000000001</v>
      </c>
    </row>
    <row r="2387" spans="1:7" ht="30" x14ac:dyDescent="0.25">
      <c r="A2387" s="141" t="s">
        <v>1911</v>
      </c>
      <c r="B2387" s="151" t="s">
        <v>1912</v>
      </c>
      <c r="C2387" s="153" t="s">
        <v>3560</v>
      </c>
      <c r="D2387" s="152">
        <v>1</v>
      </c>
      <c r="E2387" s="154">
        <v>10.97</v>
      </c>
      <c r="F2387" s="154">
        <v>1.0000000000000009E-2</v>
      </c>
      <c r="G2387" s="154">
        <v>1.0000000000000009E-2</v>
      </c>
    </row>
    <row r="2388" spans="1:7" ht="30" x14ac:dyDescent="0.25">
      <c r="A2388" s="141" t="s">
        <v>1911</v>
      </c>
      <c r="B2388" s="151" t="s">
        <v>1912</v>
      </c>
      <c r="C2388" s="153" t="s">
        <v>3482</v>
      </c>
      <c r="D2388" s="152">
        <v>223</v>
      </c>
      <c r="E2388" s="154">
        <v>1371.45</v>
      </c>
      <c r="F2388" s="154">
        <v>1.0000000000000009E-2</v>
      </c>
      <c r="G2388" s="154">
        <v>2.2300000000000022</v>
      </c>
    </row>
    <row r="2389" spans="1:7" ht="45" x14ac:dyDescent="0.25">
      <c r="A2389" s="141" t="s">
        <v>1911</v>
      </c>
      <c r="B2389" s="151" t="s">
        <v>1912</v>
      </c>
      <c r="C2389" s="153" t="s">
        <v>3484</v>
      </c>
      <c r="D2389" s="152">
        <v>83</v>
      </c>
      <c r="E2389" s="154">
        <v>659.84999999999991</v>
      </c>
      <c r="F2389" s="154">
        <v>9.9999999999999534E-3</v>
      </c>
      <c r="G2389" s="154">
        <v>0.82999999999999607</v>
      </c>
    </row>
    <row r="2390" spans="1:7" ht="30" x14ac:dyDescent="0.25">
      <c r="A2390" s="141" t="s">
        <v>1911</v>
      </c>
      <c r="B2390" s="151" t="s">
        <v>1912</v>
      </c>
      <c r="C2390" s="153" t="s">
        <v>3487</v>
      </c>
      <c r="D2390" s="152">
        <v>160</v>
      </c>
      <c r="E2390" s="154">
        <v>1636.8000000000002</v>
      </c>
      <c r="F2390" s="154">
        <v>9.000000000000008E-2</v>
      </c>
      <c r="G2390" s="154">
        <v>14.400000000000013</v>
      </c>
    </row>
    <row r="2391" spans="1:7" ht="30" x14ac:dyDescent="0.25">
      <c r="A2391" s="141" t="s">
        <v>1911</v>
      </c>
      <c r="B2391" s="151" t="s">
        <v>1912</v>
      </c>
      <c r="C2391" s="153" t="s">
        <v>3638</v>
      </c>
      <c r="D2391" s="152">
        <v>356</v>
      </c>
      <c r="E2391" s="154">
        <v>3684.6000000000004</v>
      </c>
      <c r="F2391" s="154">
        <v>9.000000000000008E-2</v>
      </c>
      <c r="G2391" s="154">
        <v>32.040000000000028</v>
      </c>
    </row>
    <row r="2392" spans="1:7" ht="60" x14ac:dyDescent="0.25">
      <c r="A2392" s="141" t="s">
        <v>1911</v>
      </c>
      <c r="B2392" s="151" t="s">
        <v>1912</v>
      </c>
      <c r="C2392" s="153" t="s">
        <v>3488</v>
      </c>
      <c r="D2392" s="152">
        <v>513</v>
      </c>
      <c r="E2392" s="154">
        <v>7099.92</v>
      </c>
      <c r="F2392" s="154">
        <v>4.0000000000000036E-2</v>
      </c>
      <c r="G2392" s="154">
        <v>20.520000000000017</v>
      </c>
    </row>
    <row r="2393" spans="1:7" ht="90" x14ac:dyDescent="0.25">
      <c r="A2393" s="141" t="s">
        <v>1911</v>
      </c>
      <c r="B2393" s="151" t="s">
        <v>1912</v>
      </c>
      <c r="C2393" s="153" t="s">
        <v>3489</v>
      </c>
      <c r="D2393" s="152">
        <v>200</v>
      </c>
      <c r="E2393" s="154">
        <v>2740</v>
      </c>
      <c r="F2393" s="154">
        <v>4.0000000000000036E-2</v>
      </c>
      <c r="G2393" s="154">
        <v>8.0000000000000071</v>
      </c>
    </row>
    <row r="2394" spans="1:7" ht="30" x14ac:dyDescent="0.25">
      <c r="A2394" s="141" t="s">
        <v>1911</v>
      </c>
      <c r="B2394" s="151" t="s">
        <v>1912</v>
      </c>
      <c r="C2394" s="153" t="s">
        <v>3519</v>
      </c>
      <c r="D2394" s="152">
        <v>62</v>
      </c>
      <c r="E2394" s="154">
        <v>1257.98</v>
      </c>
      <c r="F2394" s="154">
        <v>0.16999999999999993</v>
      </c>
      <c r="G2394" s="154">
        <v>10.539999999999996</v>
      </c>
    </row>
    <row r="2395" spans="1:7" ht="30" x14ac:dyDescent="0.25">
      <c r="A2395" s="141" t="s">
        <v>1911</v>
      </c>
      <c r="B2395" s="151" t="s">
        <v>1912</v>
      </c>
      <c r="C2395" s="153" t="s">
        <v>3453</v>
      </c>
      <c r="D2395" s="152">
        <v>2</v>
      </c>
      <c r="E2395" s="154">
        <v>3.98</v>
      </c>
      <c r="F2395" s="154">
        <v>1.0000000000000009E-2</v>
      </c>
      <c r="G2395" s="154">
        <v>2.0000000000000018E-2</v>
      </c>
    </row>
    <row r="2396" spans="1:7" ht="30" x14ac:dyDescent="0.25">
      <c r="A2396" s="141" t="s">
        <v>1911</v>
      </c>
      <c r="B2396" s="151" t="s">
        <v>1912</v>
      </c>
      <c r="C2396" s="153" t="s">
        <v>3606</v>
      </c>
      <c r="D2396" s="152">
        <v>46</v>
      </c>
      <c r="E2396" s="154">
        <v>337.18000000000006</v>
      </c>
      <c r="F2396" s="154">
        <v>0.11999999999999966</v>
      </c>
      <c r="G2396" s="154">
        <v>5.5199999999999845</v>
      </c>
    </row>
    <row r="2397" spans="1:7" ht="45" x14ac:dyDescent="0.25">
      <c r="A2397" s="141" t="s">
        <v>1911</v>
      </c>
      <c r="B2397" s="151" t="s">
        <v>1912</v>
      </c>
      <c r="C2397" s="153" t="s">
        <v>3607</v>
      </c>
      <c r="D2397" s="152">
        <v>55</v>
      </c>
      <c r="E2397" s="154">
        <v>566.5</v>
      </c>
      <c r="F2397" s="154">
        <v>0.18000000000000016</v>
      </c>
      <c r="G2397" s="154">
        <v>9.9000000000000092</v>
      </c>
    </row>
    <row r="2398" spans="1:7" ht="30" x14ac:dyDescent="0.25">
      <c r="A2398" s="141" t="s">
        <v>1911</v>
      </c>
      <c r="B2398" s="151" t="s">
        <v>1912</v>
      </c>
      <c r="C2398" s="153" t="s">
        <v>3515</v>
      </c>
      <c r="D2398" s="152">
        <v>1</v>
      </c>
      <c r="E2398" s="154">
        <v>11.86</v>
      </c>
      <c r="F2398" s="154">
        <v>6.999999999999984E-2</v>
      </c>
      <c r="G2398" s="154">
        <v>6.999999999999984E-2</v>
      </c>
    </row>
    <row r="2399" spans="1:7" ht="45" x14ac:dyDescent="0.25">
      <c r="A2399" s="141" t="s">
        <v>1911</v>
      </c>
      <c r="B2399" s="151" t="s">
        <v>1912</v>
      </c>
      <c r="C2399" s="153" t="s">
        <v>3506</v>
      </c>
      <c r="D2399" s="152">
        <v>88</v>
      </c>
      <c r="E2399" s="154">
        <v>792.88</v>
      </c>
      <c r="F2399" s="154">
        <v>2.9999999999999916E-2</v>
      </c>
      <c r="G2399" s="154">
        <v>2.6399999999999926</v>
      </c>
    </row>
    <row r="2400" spans="1:7" ht="30" x14ac:dyDescent="0.25">
      <c r="A2400" s="141" t="s">
        <v>1911</v>
      </c>
      <c r="B2400" s="151" t="s">
        <v>1912</v>
      </c>
      <c r="C2400" s="153" t="s">
        <v>3533</v>
      </c>
      <c r="D2400" s="152">
        <v>2</v>
      </c>
      <c r="E2400" s="154">
        <v>16.28</v>
      </c>
      <c r="F2400" s="154">
        <v>0.14999999999999991</v>
      </c>
      <c r="G2400" s="154">
        <v>0.29999999999999982</v>
      </c>
    </row>
    <row r="2401" spans="1:7" ht="45" x14ac:dyDescent="0.25">
      <c r="A2401" s="141" t="s">
        <v>1911</v>
      </c>
      <c r="B2401" s="151" t="s">
        <v>1912</v>
      </c>
      <c r="C2401" s="153" t="s">
        <v>3720</v>
      </c>
      <c r="D2401" s="152">
        <v>2</v>
      </c>
      <c r="E2401" s="154">
        <v>27.6</v>
      </c>
      <c r="F2401" s="154">
        <v>0.18999999999999995</v>
      </c>
      <c r="G2401" s="154">
        <v>0.37999999999999989</v>
      </c>
    </row>
    <row r="2402" spans="1:7" ht="75" x14ac:dyDescent="0.25">
      <c r="A2402" s="141" t="s">
        <v>1911</v>
      </c>
      <c r="B2402" s="151" t="s">
        <v>1912</v>
      </c>
      <c r="C2402" s="153" t="s">
        <v>3516</v>
      </c>
      <c r="D2402" s="152">
        <v>328</v>
      </c>
      <c r="E2402" s="154">
        <v>3099.6000000000004</v>
      </c>
      <c r="F2402" s="154">
        <v>2.0000000000000018E-2</v>
      </c>
      <c r="G2402" s="154">
        <v>6.5600000000000058</v>
      </c>
    </row>
    <row r="2403" spans="1:7" ht="60" x14ac:dyDescent="0.25">
      <c r="A2403" s="141" t="s">
        <v>1911</v>
      </c>
      <c r="B2403" s="151" t="s">
        <v>1912</v>
      </c>
      <c r="C2403" s="153" t="s">
        <v>3517</v>
      </c>
      <c r="D2403" s="152">
        <v>314</v>
      </c>
      <c r="E2403" s="154">
        <v>3271.88</v>
      </c>
      <c r="F2403" s="154">
        <v>6.999999999999984E-2</v>
      </c>
      <c r="G2403" s="154">
        <v>21.979999999999951</v>
      </c>
    </row>
    <row r="2404" spans="1:7" ht="30" x14ac:dyDescent="0.25">
      <c r="A2404" s="141" t="s">
        <v>1911</v>
      </c>
      <c r="B2404" s="151" t="s">
        <v>1912</v>
      </c>
      <c r="C2404" s="153" t="s">
        <v>3508</v>
      </c>
      <c r="D2404" s="152">
        <v>106</v>
      </c>
      <c r="E2404" s="154">
        <v>569.22</v>
      </c>
      <c r="F2404" s="154">
        <v>2.0000000000000018E-2</v>
      </c>
      <c r="G2404" s="154">
        <v>2.1200000000000019</v>
      </c>
    </row>
    <row r="2405" spans="1:7" ht="30" x14ac:dyDescent="0.25">
      <c r="A2405" s="141" t="s">
        <v>1911</v>
      </c>
      <c r="B2405" s="151" t="s">
        <v>1912</v>
      </c>
      <c r="C2405" s="153" t="s">
        <v>3518</v>
      </c>
      <c r="D2405" s="152">
        <v>26</v>
      </c>
      <c r="E2405" s="154">
        <v>587.6</v>
      </c>
      <c r="F2405" s="154">
        <v>0.28000000000000025</v>
      </c>
      <c r="G2405" s="154">
        <v>7.2800000000000065</v>
      </c>
    </row>
    <row r="2406" spans="1:7" ht="30" x14ac:dyDescent="0.25">
      <c r="A2406" s="141" t="s">
        <v>1911</v>
      </c>
      <c r="B2406" s="151" t="s">
        <v>1912</v>
      </c>
      <c r="C2406" s="153" t="s">
        <v>3997</v>
      </c>
      <c r="D2406" s="152">
        <v>4</v>
      </c>
      <c r="E2406" s="154">
        <v>152.08000000000001</v>
      </c>
      <c r="F2406" s="154">
        <v>0.39999999999999947</v>
      </c>
      <c r="G2406" s="154">
        <v>1.5999999999999979</v>
      </c>
    </row>
    <row r="2407" spans="1:7" ht="45" x14ac:dyDescent="0.25">
      <c r="A2407" s="141" t="s">
        <v>1911</v>
      </c>
      <c r="B2407" s="151" t="s">
        <v>1912</v>
      </c>
      <c r="C2407" s="153" t="s">
        <v>3528</v>
      </c>
      <c r="D2407" s="152">
        <v>80</v>
      </c>
      <c r="E2407" s="154">
        <v>728.8</v>
      </c>
      <c r="F2407" s="154">
        <v>0.12999999999999989</v>
      </c>
      <c r="G2407" s="154">
        <v>10.399999999999991</v>
      </c>
    </row>
    <row r="2408" spans="1:7" ht="30" x14ac:dyDescent="0.25">
      <c r="A2408" s="141" t="s">
        <v>1911</v>
      </c>
      <c r="B2408" s="151" t="s">
        <v>1912</v>
      </c>
      <c r="C2408" s="153" t="s">
        <v>3604</v>
      </c>
      <c r="D2408" s="152">
        <v>4</v>
      </c>
      <c r="E2408" s="154">
        <v>61.16</v>
      </c>
      <c r="F2408" s="154">
        <v>0.10000000000000009</v>
      </c>
      <c r="G2408" s="154">
        <v>0.40000000000000036</v>
      </c>
    </row>
    <row r="2409" spans="1:7" ht="45" x14ac:dyDescent="0.25">
      <c r="A2409" s="141" t="s">
        <v>1911</v>
      </c>
      <c r="B2409" s="151" t="s">
        <v>1912</v>
      </c>
      <c r="C2409" s="153" t="s">
        <v>3529</v>
      </c>
      <c r="D2409" s="152">
        <v>15</v>
      </c>
      <c r="E2409" s="154">
        <v>483.45000000000005</v>
      </c>
      <c r="F2409" s="154">
        <v>0.26000000000000068</v>
      </c>
      <c r="G2409" s="154">
        <v>3.9000000000000101</v>
      </c>
    </row>
    <row r="2410" spans="1:7" ht="45" x14ac:dyDescent="0.25">
      <c r="A2410" s="141" t="s">
        <v>1911</v>
      </c>
      <c r="B2410" s="151" t="s">
        <v>1912</v>
      </c>
      <c r="C2410" s="153" t="s">
        <v>3983</v>
      </c>
      <c r="D2410" s="152">
        <v>44</v>
      </c>
      <c r="E2410" s="154">
        <v>2194.7200000000003</v>
      </c>
      <c r="F2410" s="154">
        <v>1.120000000000001</v>
      </c>
      <c r="G2410" s="154">
        <v>49.280000000000044</v>
      </c>
    </row>
    <row r="2411" spans="1:7" ht="60" x14ac:dyDescent="0.25">
      <c r="A2411" s="141" t="s">
        <v>1911</v>
      </c>
      <c r="B2411" s="151" t="s">
        <v>1912</v>
      </c>
      <c r="C2411" s="153" t="s">
        <v>3510</v>
      </c>
      <c r="D2411" s="152">
        <v>2</v>
      </c>
      <c r="E2411" s="154">
        <v>80.34</v>
      </c>
      <c r="F2411" s="154">
        <v>0.37999999999999989</v>
      </c>
      <c r="G2411" s="154">
        <v>0.75999999999999979</v>
      </c>
    </row>
    <row r="2412" spans="1:7" ht="30" x14ac:dyDescent="0.25">
      <c r="A2412" s="141" t="s">
        <v>1911</v>
      </c>
      <c r="B2412" s="151" t="s">
        <v>1912</v>
      </c>
      <c r="C2412" s="153" t="s">
        <v>3614</v>
      </c>
      <c r="D2412" s="152">
        <v>4</v>
      </c>
      <c r="E2412" s="154">
        <v>51.08</v>
      </c>
      <c r="F2412" s="154">
        <v>0.11999999999999966</v>
      </c>
      <c r="G2412" s="154">
        <v>0.47999999999999865</v>
      </c>
    </row>
    <row r="2413" spans="1:7" ht="45" x14ac:dyDescent="0.25">
      <c r="A2413" s="141" t="s">
        <v>1911</v>
      </c>
      <c r="B2413" s="151" t="s">
        <v>1912</v>
      </c>
      <c r="C2413" s="153" t="s">
        <v>3530</v>
      </c>
      <c r="D2413" s="152">
        <v>4</v>
      </c>
      <c r="E2413" s="154">
        <v>117.32</v>
      </c>
      <c r="F2413" s="154">
        <v>9.000000000000008E-2</v>
      </c>
      <c r="G2413" s="154">
        <v>0.36000000000000032</v>
      </c>
    </row>
    <row r="2414" spans="1:7" ht="60" x14ac:dyDescent="0.25">
      <c r="A2414" s="141" t="s">
        <v>1911</v>
      </c>
      <c r="B2414" s="151" t="s">
        <v>1912</v>
      </c>
      <c r="C2414" s="153" t="s">
        <v>4060</v>
      </c>
      <c r="D2414" s="152">
        <v>1</v>
      </c>
      <c r="E2414" s="154">
        <v>145.22</v>
      </c>
      <c r="F2414" s="154">
        <v>2.4000000000000057</v>
      </c>
      <c r="G2414" s="154">
        <v>2.4000000000000057</v>
      </c>
    </row>
    <row r="2415" spans="1:7" ht="30" x14ac:dyDescent="0.25">
      <c r="A2415" s="141" t="s">
        <v>1911</v>
      </c>
      <c r="B2415" s="151" t="s">
        <v>1912</v>
      </c>
      <c r="C2415" s="153" t="s">
        <v>4061</v>
      </c>
      <c r="D2415" s="152">
        <v>1</v>
      </c>
      <c r="E2415" s="154">
        <v>188.46</v>
      </c>
      <c r="F2415" s="154">
        <v>4</v>
      </c>
      <c r="G2415" s="154">
        <v>4</v>
      </c>
    </row>
    <row r="2416" spans="1:7" ht="30" x14ac:dyDescent="0.25">
      <c r="A2416" s="141" t="s">
        <v>1911</v>
      </c>
      <c r="B2416" s="151" t="s">
        <v>1912</v>
      </c>
      <c r="C2416" s="153" t="s">
        <v>4062</v>
      </c>
      <c r="D2416" s="152">
        <v>11</v>
      </c>
      <c r="E2416" s="154">
        <v>1641.8600000000001</v>
      </c>
      <c r="F2416" s="154">
        <v>4.6400000000000006</v>
      </c>
      <c r="G2416" s="154">
        <v>51.040000000000006</v>
      </c>
    </row>
    <row r="2417" spans="1:7" ht="30" x14ac:dyDescent="0.25">
      <c r="A2417" s="141" t="s">
        <v>1911</v>
      </c>
      <c r="B2417" s="151" t="s">
        <v>1912</v>
      </c>
      <c r="C2417" s="153" t="s">
        <v>4053</v>
      </c>
      <c r="D2417" s="152">
        <v>1</v>
      </c>
      <c r="E2417" s="154">
        <v>102.88</v>
      </c>
      <c r="F2417" s="154">
        <v>1.1499999999999986</v>
      </c>
      <c r="G2417" s="154">
        <v>1.1499999999999986</v>
      </c>
    </row>
    <row r="2418" spans="1:7" ht="30" x14ac:dyDescent="0.25">
      <c r="A2418" s="141" t="s">
        <v>1911</v>
      </c>
      <c r="B2418" s="151" t="s">
        <v>1912</v>
      </c>
      <c r="C2418" s="153" t="s">
        <v>4034</v>
      </c>
      <c r="D2418" s="152">
        <v>3</v>
      </c>
      <c r="E2418" s="154">
        <v>76.650000000000006</v>
      </c>
      <c r="F2418" s="154">
        <v>1.2799999999999976</v>
      </c>
      <c r="G2418" s="154">
        <v>3.8399999999999928</v>
      </c>
    </row>
    <row r="2419" spans="1:7" ht="45" x14ac:dyDescent="0.25">
      <c r="A2419" s="141" t="s">
        <v>1911</v>
      </c>
      <c r="B2419" s="151" t="s">
        <v>1912</v>
      </c>
      <c r="C2419" s="153" t="s">
        <v>3520</v>
      </c>
      <c r="D2419" s="152">
        <v>2</v>
      </c>
      <c r="E2419" s="154">
        <v>49.22</v>
      </c>
      <c r="F2419" s="154">
        <v>0.13999999999999968</v>
      </c>
      <c r="G2419" s="154">
        <v>0.27999999999999936</v>
      </c>
    </row>
    <row r="2420" spans="1:7" ht="30" x14ac:dyDescent="0.25">
      <c r="A2420" s="141" t="s">
        <v>1911</v>
      </c>
      <c r="B2420" s="151" t="s">
        <v>1912</v>
      </c>
      <c r="C2420" s="153" t="s">
        <v>3861</v>
      </c>
      <c r="D2420" s="152">
        <v>1</v>
      </c>
      <c r="E2420" s="154">
        <v>26.810000000000002</v>
      </c>
      <c r="F2420" s="154">
        <v>0.12000000000000011</v>
      </c>
      <c r="G2420" s="154">
        <v>0.12000000000000011</v>
      </c>
    </row>
    <row r="2421" spans="1:7" ht="45" x14ac:dyDescent="0.25">
      <c r="A2421" s="141" t="s">
        <v>1911</v>
      </c>
      <c r="B2421" s="151" t="s">
        <v>1912</v>
      </c>
      <c r="C2421" s="153" t="s">
        <v>3532</v>
      </c>
      <c r="D2421" s="152">
        <v>2</v>
      </c>
      <c r="E2421" s="154">
        <v>80.14</v>
      </c>
      <c r="F2421" s="154">
        <v>0.39000000000000057</v>
      </c>
      <c r="G2421" s="154">
        <v>0.78000000000000114</v>
      </c>
    </row>
    <row r="2422" spans="1:7" ht="30" x14ac:dyDescent="0.25">
      <c r="A2422" s="141" t="s">
        <v>1911</v>
      </c>
      <c r="B2422" s="151" t="s">
        <v>1912</v>
      </c>
      <c r="C2422" s="153" t="s">
        <v>4063</v>
      </c>
      <c r="D2422" s="152">
        <v>2</v>
      </c>
      <c r="E2422" s="154">
        <v>236.74</v>
      </c>
      <c r="F2422" s="154">
        <v>2.3999999999999986</v>
      </c>
      <c r="G2422" s="154">
        <v>4.7999999999999972</v>
      </c>
    </row>
    <row r="2423" spans="1:7" ht="45" x14ac:dyDescent="0.25">
      <c r="A2423" s="141" t="s">
        <v>1911</v>
      </c>
      <c r="B2423" s="151" t="s">
        <v>1912</v>
      </c>
      <c r="C2423" s="153" t="s">
        <v>4064</v>
      </c>
      <c r="D2423" s="152">
        <v>2</v>
      </c>
      <c r="E2423" s="154">
        <v>74.739999999999995</v>
      </c>
      <c r="F2423" s="154">
        <v>0.68000000000000149</v>
      </c>
      <c r="G2423" s="154">
        <v>1.360000000000003</v>
      </c>
    </row>
    <row r="2424" spans="1:7" ht="60" x14ac:dyDescent="0.25">
      <c r="A2424" s="141" t="s">
        <v>1911</v>
      </c>
      <c r="B2424" s="151" t="s">
        <v>1912</v>
      </c>
      <c r="C2424" s="153" t="s">
        <v>3479</v>
      </c>
      <c r="D2424" s="152">
        <v>3</v>
      </c>
      <c r="E2424" s="154">
        <v>24.150000000000002</v>
      </c>
      <c r="F2424" s="154">
        <v>3.0000000000000027E-2</v>
      </c>
      <c r="G2424" s="154">
        <v>9.000000000000008E-2</v>
      </c>
    </row>
    <row r="2425" spans="1:7" ht="45" x14ac:dyDescent="0.25">
      <c r="A2425" s="141" t="s">
        <v>1911</v>
      </c>
      <c r="B2425" s="151" t="s">
        <v>1912</v>
      </c>
      <c r="C2425" s="153" t="s">
        <v>4065</v>
      </c>
      <c r="D2425" s="152">
        <v>1</v>
      </c>
      <c r="E2425" s="154">
        <v>123.39</v>
      </c>
      <c r="F2425" s="154">
        <v>1.0899999999999999</v>
      </c>
      <c r="G2425" s="154">
        <v>1.0899999999999999</v>
      </c>
    </row>
    <row r="2426" spans="1:7" ht="30" x14ac:dyDescent="0.25">
      <c r="A2426" s="141" t="s">
        <v>1911</v>
      </c>
      <c r="B2426" s="151" t="s">
        <v>1912</v>
      </c>
      <c r="C2426" s="153" t="s">
        <v>4066</v>
      </c>
      <c r="D2426" s="152">
        <v>2</v>
      </c>
      <c r="E2426" s="154">
        <v>431.92</v>
      </c>
      <c r="F2426" s="154">
        <v>7.2199999999999989</v>
      </c>
      <c r="G2426" s="154">
        <v>14.439999999999998</v>
      </c>
    </row>
    <row r="2427" spans="1:7" ht="30" x14ac:dyDescent="0.25">
      <c r="A2427" s="141" t="s">
        <v>1911</v>
      </c>
      <c r="B2427" s="151" t="s">
        <v>1912</v>
      </c>
      <c r="C2427" s="153" t="s">
        <v>3512</v>
      </c>
      <c r="D2427" s="152">
        <v>3</v>
      </c>
      <c r="E2427" s="154">
        <v>4.32</v>
      </c>
      <c r="F2427" s="154">
        <v>3.0000000000000027E-2</v>
      </c>
      <c r="G2427" s="154">
        <v>9.000000000000008E-2</v>
      </c>
    </row>
    <row r="2428" spans="1:7" ht="45" x14ac:dyDescent="0.25">
      <c r="A2428" s="141" t="s">
        <v>1911</v>
      </c>
      <c r="B2428" s="151" t="s">
        <v>1912</v>
      </c>
      <c r="C2428" s="153" t="s">
        <v>3535</v>
      </c>
      <c r="D2428" s="152">
        <v>2</v>
      </c>
      <c r="E2428" s="154">
        <v>26.48</v>
      </c>
      <c r="F2428" s="154">
        <v>0.16000000000000014</v>
      </c>
      <c r="G2428" s="154">
        <v>0.32000000000000028</v>
      </c>
    </row>
    <row r="2429" spans="1:7" ht="30" x14ac:dyDescent="0.25">
      <c r="A2429" s="141" t="s">
        <v>1911</v>
      </c>
      <c r="B2429" s="151" t="s">
        <v>1912</v>
      </c>
      <c r="C2429" s="153" t="s">
        <v>3617</v>
      </c>
      <c r="D2429" s="152">
        <v>2</v>
      </c>
      <c r="E2429" s="154">
        <v>33.64</v>
      </c>
      <c r="F2429" s="154">
        <v>0.21999999999999975</v>
      </c>
      <c r="G2429" s="154">
        <v>0.4399999999999995</v>
      </c>
    </row>
    <row r="2430" spans="1:7" ht="30" x14ac:dyDescent="0.25">
      <c r="A2430" s="141" t="s">
        <v>1911</v>
      </c>
      <c r="B2430" s="151" t="s">
        <v>1912</v>
      </c>
      <c r="C2430" s="153" t="s">
        <v>3514</v>
      </c>
      <c r="D2430" s="152">
        <v>13</v>
      </c>
      <c r="E2430" s="154">
        <v>21.71</v>
      </c>
      <c r="F2430" s="154">
        <v>9.9999999999999811E-3</v>
      </c>
      <c r="G2430" s="154">
        <v>0.12999999999999975</v>
      </c>
    </row>
    <row r="2431" spans="1:7" ht="30" x14ac:dyDescent="0.25">
      <c r="A2431" s="141" t="s">
        <v>1911</v>
      </c>
      <c r="B2431" s="151" t="s">
        <v>1912</v>
      </c>
      <c r="C2431" s="153" t="s">
        <v>3515</v>
      </c>
      <c r="D2431" s="152">
        <v>31</v>
      </c>
      <c r="E2431" s="154">
        <v>367.65999999999997</v>
      </c>
      <c r="F2431" s="154">
        <v>6.999999999999984E-2</v>
      </c>
      <c r="G2431" s="154">
        <v>2.169999999999995</v>
      </c>
    </row>
    <row r="2432" spans="1:7" ht="45" x14ac:dyDescent="0.25">
      <c r="A2432" s="141" t="s">
        <v>1911</v>
      </c>
      <c r="B2432" s="151" t="s">
        <v>1912</v>
      </c>
      <c r="C2432" s="153" t="s">
        <v>3506</v>
      </c>
      <c r="D2432" s="152">
        <v>43</v>
      </c>
      <c r="E2432" s="154">
        <v>387.43</v>
      </c>
      <c r="F2432" s="154">
        <v>2.9999999999999916E-2</v>
      </c>
      <c r="G2432" s="154">
        <v>1.2899999999999965</v>
      </c>
    </row>
    <row r="2433" spans="1:7" ht="45" x14ac:dyDescent="0.25">
      <c r="A2433" s="141" t="s">
        <v>1911</v>
      </c>
      <c r="B2433" s="151" t="s">
        <v>1912</v>
      </c>
      <c r="C2433" s="153" t="s">
        <v>3720</v>
      </c>
      <c r="D2433" s="152">
        <v>38</v>
      </c>
      <c r="E2433" s="154">
        <v>524.4</v>
      </c>
      <c r="F2433" s="154">
        <v>0.18999999999999995</v>
      </c>
      <c r="G2433" s="154">
        <v>7.219999999999998</v>
      </c>
    </row>
    <row r="2434" spans="1:7" ht="75" x14ac:dyDescent="0.25">
      <c r="A2434" s="141" t="s">
        <v>1911</v>
      </c>
      <c r="B2434" s="151" t="s">
        <v>1912</v>
      </c>
      <c r="C2434" s="153" t="s">
        <v>3516</v>
      </c>
      <c r="D2434" s="152">
        <v>190</v>
      </c>
      <c r="E2434" s="154">
        <v>1795.5</v>
      </c>
      <c r="F2434" s="154">
        <v>2.0000000000000018E-2</v>
      </c>
      <c r="G2434" s="154">
        <v>3.8000000000000034</v>
      </c>
    </row>
    <row r="2435" spans="1:7" ht="60" x14ac:dyDescent="0.25">
      <c r="A2435" s="141" t="s">
        <v>1911</v>
      </c>
      <c r="B2435" s="151" t="s">
        <v>1912</v>
      </c>
      <c r="C2435" s="153" t="s">
        <v>3517</v>
      </c>
      <c r="D2435" s="152">
        <v>96</v>
      </c>
      <c r="E2435" s="154">
        <v>1000.32</v>
      </c>
      <c r="F2435" s="154">
        <v>6.999999999999984E-2</v>
      </c>
      <c r="G2435" s="154">
        <v>6.7199999999999847</v>
      </c>
    </row>
    <row r="2436" spans="1:7" ht="30" x14ac:dyDescent="0.25">
      <c r="A2436" s="141" t="s">
        <v>1911</v>
      </c>
      <c r="B2436" s="151" t="s">
        <v>1912</v>
      </c>
      <c r="C2436" s="153" t="s">
        <v>3508</v>
      </c>
      <c r="D2436" s="152">
        <v>95</v>
      </c>
      <c r="E2436" s="154">
        <v>510.15</v>
      </c>
      <c r="F2436" s="154">
        <v>2.0000000000000018E-2</v>
      </c>
      <c r="G2436" s="154">
        <v>1.9000000000000017</v>
      </c>
    </row>
    <row r="2437" spans="1:7" ht="30" x14ac:dyDescent="0.25">
      <c r="A2437" s="141" t="s">
        <v>1911</v>
      </c>
      <c r="B2437" s="151" t="s">
        <v>1912</v>
      </c>
      <c r="C2437" s="153" t="s">
        <v>3648</v>
      </c>
      <c r="D2437" s="152">
        <v>3</v>
      </c>
      <c r="E2437" s="154">
        <v>36.33</v>
      </c>
      <c r="F2437" s="154">
        <v>6.0000000000000053E-2</v>
      </c>
      <c r="G2437" s="154">
        <v>0.18000000000000016</v>
      </c>
    </row>
    <row r="2438" spans="1:7" ht="45" x14ac:dyDescent="0.25">
      <c r="A2438" s="141" t="s">
        <v>1911</v>
      </c>
      <c r="B2438" s="151" t="s">
        <v>1912</v>
      </c>
      <c r="C2438" s="153" t="s">
        <v>3528</v>
      </c>
      <c r="D2438" s="152">
        <v>12</v>
      </c>
      <c r="E2438" s="154">
        <v>109.32</v>
      </c>
      <c r="F2438" s="154">
        <v>0.12999999999999989</v>
      </c>
      <c r="G2438" s="154">
        <v>1.5599999999999987</v>
      </c>
    </row>
    <row r="2439" spans="1:7" ht="45" x14ac:dyDescent="0.25">
      <c r="A2439" s="141" t="s">
        <v>1911</v>
      </c>
      <c r="B2439" s="151" t="s">
        <v>1912</v>
      </c>
      <c r="C2439" s="153" t="s">
        <v>3529</v>
      </c>
      <c r="D2439" s="152">
        <v>2</v>
      </c>
      <c r="E2439" s="154">
        <v>64.460000000000008</v>
      </c>
      <c r="F2439" s="154">
        <v>0.26000000000000068</v>
      </c>
      <c r="G2439" s="154">
        <v>0.52000000000000135</v>
      </c>
    </row>
    <row r="2440" spans="1:7" ht="30" x14ac:dyDescent="0.25">
      <c r="A2440" s="141" t="s">
        <v>1911</v>
      </c>
      <c r="B2440" s="151" t="s">
        <v>1912</v>
      </c>
      <c r="C2440" s="153" t="s">
        <v>3614</v>
      </c>
      <c r="D2440" s="152">
        <v>1</v>
      </c>
      <c r="E2440" s="154">
        <v>12.77</v>
      </c>
      <c r="F2440" s="154">
        <v>0.11999999999999966</v>
      </c>
      <c r="G2440" s="154">
        <v>0.11999999999999966</v>
      </c>
    </row>
    <row r="2441" spans="1:7" ht="30" x14ac:dyDescent="0.25">
      <c r="A2441" s="141" t="s">
        <v>1911</v>
      </c>
      <c r="B2441" s="151" t="s">
        <v>1912</v>
      </c>
      <c r="C2441" s="153" t="s">
        <v>3618</v>
      </c>
      <c r="D2441" s="152">
        <v>1</v>
      </c>
      <c r="E2441" s="154">
        <v>92.64</v>
      </c>
      <c r="F2441" s="154">
        <v>2.1199999999999974</v>
      </c>
      <c r="G2441" s="154">
        <v>2.1199999999999974</v>
      </c>
    </row>
    <row r="2442" spans="1:7" ht="45" x14ac:dyDescent="0.25">
      <c r="A2442" s="141" t="s">
        <v>1911</v>
      </c>
      <c r="B2442" s="151" t="s">
        <v>1912</v>
      </c>
      <c r="C2442" s="153" t="s">
        <v>3471</v>
      </c>
      <c r="D2442" s="152">
        <v>10</v>
      </c>
      <c r="E2442" s="154">
        <v>26.6</v>
      </c>
      <c r="F2442" s="154">
        <v>1.0000000000000009E-2</v>
      </c>
      <c r="G2442" s="154">
        <v>0.10000000000000009</v>
      </c>
    </row>
    <row r="2443" spans="1:7" ht="30" x14ac:dyDescent="0.25">
      <c r="A2443" s="141" t="s">
        <v>1911</v>
      </c>
      <c r="B2443" s="151" t="s">
        <v>1912</v>
      </c>
      <c r="C2443" s="153" t="s">
        <v>3453</v>
      </c>
      <c r="D2443" s="152">
        <v>136</v>
      </c>
      <c r="E2443" s="154">
        <v>270.64</v>
      </c>
      <c r="F2443" s="154">
        <v>1.0000000000000009E-2</v>
      </c>
      <c r="G2443" s="154">
        <v>1.3600000000000012</v>
      </c>
    </row>
    <row r="2444" spans="1:7" ht="45" x14ac:dyDescent="0.25">
      <c r="A2444" s="141" t="s">
        <v>1911</v>
      </c>
      <c r="B2444" s="151" t="s">
        <v>1912</v>
      </c>
      <c r="C2444" s="153" t="s">
        <v>3454</v>
      </c>
      <c r="D2444" s="152">
        <v>21</v>
      </c>
      <c r="E2444" s="154">
        <v>74.34</v>
      </c>
      <c r="F2444" s="154">
        <v>1.9999999999999962E-2</v>
      </c>
      <c r="G2444" s="154">
        <v>0.41999999999999921</v>
      </c>
    </row>
    <row r="2445" spans="1:7" ht="30" x14ac:dyDescent="0.25">
      <c r="A2445" s="141" t="s">
        <v>1911</v>
      </c>
      <c r="B2445" s="151" t="s">
        <v>1912</v>
      </c>
      <c r="C2445" s="153" t="s">
        <v>3583</v>
      </c>
      <c r="D2445" s="152">
        <v>18</v>
      </c>
      <c r="E2445" s="154">
        <v>47.88</v>
      </c>
      <c r="F2445" s="154">
        <v>1.0000000000000009E-2</v>
      </c>
      <c r="G2445" s="154">
        <v>0.18000000000000016</v>
      </c>
    </row>
    <row r="2446" spans="1:7" ht="30" x14ac:dyDescent="0.25">
      <c r="A2446" s="141" t="s">
        <v>1911</v>
      </c>
      <c r="B2446" s="151" t="s">
        <v>1912</v>
      </c>
      <c r="C2446" s="153" t="s">
        <v>3663</v>
      </c>
      <c r="D2446" s="152">
        <v>1</v>
      </c>
      <c r="E2446" s="154">
        <v>22.37</v>
      </c>
      <c r="F2446" s="154">
        <v>0.72999999999999865</v>
      </c>
      <c r="G2446" s="154">
        <v>0.72999999999999865</v>
      </c>
    </row>
    <row r="2447" spans="1:7" ht="30" x14ac:dyDescent="0.25">
      <c r="A2447" s="141" t="s">
        <v>1911</v>
      </c>
      <c r="B2447" s="151" t="s">
        <v>1912</v>
      </c>
      <c r="C2447" s="153" t="s">
        <v>3521</v>
      </c>
      <c r="D2447" s="152">
        <v>2</v>
      </c>
      <c r="E2447" s="154">
        <v>18.68</v>
      </c>
      <c r="F2447" s="154">
        <v>6.999999999999984E-2</v>
      </c>
      <c r="G2447" s="154">
        <v>0.13999999999999968</v>
      </c>
    </row>
    <row r="2448" spans="1:7" ht="30" x14ac:dyDescent="0.25">
      <c r="A2448" s="141" t="s">
        <v>1911</v>
      </c>
      <c r="B2448" s="151" t="s">
        <v>1912</v>
      </c>
      <c r="C2448" s="153" t="s">
        <v>3522</v>
      </c>
      <c r="D2448" s="152">
        <v>1</v>
      </c>
      <c r="E2448" s="154">
        <v>5.67</v>
      </c>
      <c r="F2448" s="154">
        <v>0.1599999999999997</v>
      </c>
      <c r="G2448" s="154">
        <v>0.1599999999999997</v>
      </c>
    </row>
    <row r="2449" spans="1:7" ht="30" x14ac:dyDescent="0.25">
      <c r="A2449" s="141" t="s">
        <v>1911</v>
      </c>
      <c r="B2449" s="151" t="s">
        <v>1912</v>
      </c>
      <c r="C2449" s="153" t="s">
        <v>3864</v>
      </c>
      <c r="D2449" s="152">
        <v>1</v>
      </c>
      <c r="E2449" s="154">
        <v>5.62</v>
      </c>
      <c r="F2449" s="154">
        <v>7.9999999999999849E-2</v>
      </c>
      <c r="G2449" s="154">
        <v>7.9999999999999849E-2</v>
      </c>
    </row>
    <row r="2450" spans="1:7" ht="75" x14ac:dyDescent="0.25">
      <c r="A2450" s="141" t="s">
        <v>1911</v>
      </c>
      <c r="B2450" s="151" t="s">
        <v>1912</v>
      </c>
      <c r="C2450" s="153" t="s">
        <v>3516</v>
      </c>
      <c r="D2450" s="152">
        <v>218</v>
      </c>
      <c r="E2450" s="154">
        <v>2060.1000000000004</v>
      </c>
      <c r="F2450" s="154">
        <v>2.0000000000000018E-2</v>
      </c>
      <c r="G2450" s="154">
        <v>4.3600000000000039</v>
      </c>
    </row>
    <row r="2451" spans="1:7" ht="60" x14ac:dyDescent="0.25">
      <c r="A2451" s="141" t="s">
        <v>1911</v>
      </c>
      <c r="B2451" s="151" t="s">
        <v>1912</v>
      </c>
      <c r="C2451" s="153" t="s">
        <v>3517</v>
      </c>
      <c r="D2451" s="152">
        <v>4</v>
      </c>
      <c r="E2451" s="154">
        <v>41.68</v>
      </c>
      <c r="F2451" s="154">
        <v>6.999999999999984E-2</v>
      </c>
      <c r="G2451" s="154">
        <v>0.27999999999999936</v>
      </c>
    </row>
    <row r="2452" spans="1:7" ht="30" x14ac:dyDescent="0.25">
      <c r="A2452" s="141" t="s">
        <v>1911</v>
      </c>
      <c r="B2452" s="151" t="s">
        <v>1912</v>
      </c>
      <c r="C2452" s="153" t="s">
        <v>3508</v>
      </c>
      <c r="D2452" s="152">
        <v>18</v>
      </c>
      <c r="E2452" s="154">
        <v>96.66</v>
      </c>
      <c r="F2452" s="154">
        <v>2.0000000000000018E-2</v>
      </c>
      <c r="G2452" s="154">
        <v>0.36000000000000032</v>
      </c>
    </row>
    <row r="2453" spans="1:7" ht="75" x14ac:dyDescent="0.25">
      <c r="A2453" s="141" t="s">
        <v>1911</v>
      </c>
      <c r="B2453" s="151" t="s">
        <v>1912</v>
      </c>
      <c r="C2453" s="153" t="s">
        <v>3493</v>
      </c>
      <c r="D2453" s="152">
        <v>7</v>
      </c>
      <c r="E2453" s="154">
        <v>35.840000000000003</v>
      </c>
      <c r="F2453" s="154">
        <v>1.0000000000000009E-2</v>
      </c>
      <c r="G2453" s="154">
        <v>7.0000000000000062E-2</v>
      </c>
    </row>
    <row r="2454" spans="1:7" ht="30" x14ac:dyDescent="0.25">
      <c r="A2454" s="141" t="s">
        <v>1911</v>
      </c>
      <c r="B2454" s="151" t="s">
        <v>1912</v>
      </c>
      <c r="C2454" s="153" t="s">
        <v>3495</v>
      </c>
      <c r="D2454" s="152">
        <v>3</v>
      </c>
      <c r="E2454" s="154">
        <v>14.82</v>
      </c>
      <c r="F2454" s="154">
        <v>1.0000000000000009E-2</v>
      </c>
      <c r="G2454" s="154">
        <v>3.0000000000000027E-2</v>
      </c>
    </row>
    <row r="2455" spans="1:7" ht="30" x14ac:dyDescent="0.25">
      <c r="A2455" s="141" t="s">
        <v>1911</v>
      </c>
      <c r="B2455" s="151" t="s">
        <v>1912</v>
      </c>
      <c r="C2455" s="153" t="s">
        <v>3710</v>
      </c>
      <c r="D2455" s="152">
        <v>1</v>
      </c>
      <c r="E2455" s="154">
        <v>7.45</v>
      </c>
      <c r="F2455" s="154">
        <v>0.11999999999999966</v>
      </c>
      <c r="G2455" s="154">
        <v>0.11999999999999966</v>
      </c>
    </row>
    <row r="2456" spans="1:7" ht="60" x14ac:dyDescent="0.25">
      <c r="A2456" s="141" t="s">
        <v>1911</v>
      </c>
      <c r="B2456" s="151" t="s">
        <v>1912</v>
      </c>
      <c r="C2456" s="153" t="s">
        <v>3534</v>
      </c>
      <c r="D2456" s="152">
        <v>1</v>
      </c>
      <c r="E2456" s="154">
        <v>84.04</v>
      </c>
      <c r="F2456" s="154">
        <v>0.66999999999999993</v>
      </c>
      <c r="G2456" s="154">
        <v>0.66999999999999993</v>
      </c>
    </row>
    <row r="2457" spans="1:7" ht="60" x14ac:dyDescent="0.25">
      <c r="A2457" s="141" t="s">
        <v>1911</v>
      </c>
      <c r="B2457" s="151" t="s">
        <v>1912</v>
      </c>
      <c r="C2457" s="153" t="s">
        <v>3577</v>
      </c>
      <c r="D2457" s="152">
        <v>1</v>
      </c>
      <c r="E2457" s="154">
        <v>8.07</v>
      </c>
      <c r="F2457" s="154">
        <v>2.9999999999999916E-2</v>
      </c>
      <c r="G2457" s="154">
        <v>2.9999999999999916E-2</v>
      </c>
    </row>
    <row r="2458" spans="1:7" ht="30" x14ac:dyDescent="0.25">
      <c r="A2458" s="141" t="s">
        <v>1911</v>
      </c>
      <c r="B2458" s="151" t="s">
        <v>1912</v>
      </c>
      <c r="C2458" s="153" t="s">
        <v>3578</v>
      </c>
      <c r="D2458" s="152">
        <v>1</v>
      </c>
      <c r="E2458" s="154">
        <v>5.3500000000000005</v>
      </c>
      <c r="F2458" s="154">
        <v>0.27000000000000046</v>
      </c>
      <c r="G2458" s="154">
        <v>0.27000000000000046</v>
      </c>
    </row>
    <row r="2459" spans="1:7" ht="75" x14ac:dyDescent="0.25">
      <c r="A2459" s="141" t="s">
        <v>1911</v>
      </c>
      <c r="B2459" s="151" t="s">
        <v>1912</v>
      </c>
      <c r="C2459" s="153" t="s">
        <v>3116</v>
      </c>
      <c r="D2459" s="152">
        <v>11</v>
      </c>
      <c r="E2459" s="154">
        <v>46.53</v>
      </c>
      <c r="F2459" s="154">
        <v>5.0000000000000044E-2</v>
      </c>
      <c r="G2459" s="154">
        <v>0.55000000000000049</v>
      </c>
    </row>
    <row r="2460" spans="1:7" ht="30" x14ac:dyDescent="0.25">
      <c r="A2460" s="141" t="s">
        <v>1911</v>
      </c>
      <c r="B2460" s="151" t="s">
        <v>1912</v>
      </c>
      <c r="C2460" s="153" t="s">
        <v>3120</v>
      </c>
      <c r="D2460" s="152">
        <v>1</v>
      </c>
      <c r="E2460" s="154">
        <v>1.46</v>
      </c>
      <c r="F2460" s="154">
        <v>2.0000000000000018E-2</v>
      </c>
      <c r="G2460" s="154">
        <v>2.0000000000000018E-2</v>
      </c>
    </row>
    <row r="2461" spans="1:7" ht="30" x14ac:dyDescent="0.25">
      <c r="A2461" s="141" t="s">
        <v>1911</v>
      </c>
      <c r="B2461" s="151" t="s">
        <v>1912</v>
      </c>
      <c r="C2461" s="153" t="s">
        <v>3130</v>
      </c>
      <c r="D2461" s="152">
        <v>10</v>
      </c>
      <c r="E2461" s="154">
        <v>12.5</v>
      </c>
      <c r="F2461" s="154">
        <v>1.0000000000000009E-2</v>
      </c>
      <c r="G2461" s="154">
        <v>0.10000000000000009</v>
      </c>
    </row>
    <row r="2462" spans="1:7" ht="30" x14ac:dyDescent="0.25">
      <c r="A2462" s="141" t="s">
        <v>1911</v>
      </c>
      <c r="B2462" s="151" t="s">
        <v>1912</v>
      </c>
      <c r="C2462" s="153" t="s">
        <v>3131</v>
      </c>
      <c r="D2462" s="152">
        <v>11</v>
      </c>
      <c r="E2462" s="154">
        <v>13.75</v>
      </c>
      <c r="F2462" s="154">
        <v>1.0000000000000009E-2</v>
      </c>
      <c r="G2462" s="154">
        <v>0.1100000000000001</v>
      </c>
    </row>
    <row r="2463" spans="1:7" ht="30" x14ac:dyDescent="0.25">
      <c r="A2463" s="141" t="s">
        <v>1911</v>
      </c>
      <c r="B2463" s="151" t="s">
        <v>1912</v>
      </c>
      <c r="C2463" s="153" t="s">
        <v>3133</v>
      </c>
      <c r="D2463" s="152">
        <v>1</v>
      </c>
      <c r="E2463" s="154">
        <v>1.54</v>
      </c>
      <c r="F2463" s="154">
        <v>3.0000000000000027E-2</v>
      </c>
      <c r="G2463" s="154">
        <v>3.0000000000000027E-2</v>
      </c>
    </row>
    <row r="2464" spans="1:7" ht="30" x14ac:dyDescent="0.25">
      <c r="A2464" s="141" t="s">
        <v>1911</v>
      </c>
      <c r="B2464" s="151" t="s">
        <v>1912</v>
      </c>
      <c r="C2464" s="153" t="s">
        <v>3166</v>
      </c>
      <c r="D2464" s="152">
        <v>9</v>
      </c>
      <c r="E2464" s="154">
        <v>11.25</v>
      </c>
      <c r="F2464" s="154">
        <v>1.0000000000000009E-2</v>
      </c>
      <c r="G2464" s="154">
        <v>9.000000000000008E-2</v>
      </c>
    </row>
    <row r="2465" spans="1:7" ht="30" x14ac:dyDescent="0.25">
      <c r="A2465" s="141" t="s">
        <v>1911</v>
      </c>
      <c r="B2465" s="151" t="s">
        <v>1912</v>
      </c>
      <c r="C2465" s="153" t="s">
        <v>3177</v>
      </c>
      <c r="D2465" s="152">
        <v>3</v>
      </c>
      <c r="E2465" s="154">
        <v>21.36</v>
      </c>
      <c r="F2465" s="154">
        <v>0.14000000000000012</v>
      </c>
      <c r="G2465" s="154">
        <v>0.42000000000000037</v>
      </c>
    </row>
    <row r="2466" spans="1:7" ht="30" x14ac:dyDescent="0.25">
      <c r="A2466" s="141" t="s">
        <v>1911</v>
      </c>
      <c r="B2466" s="151" t="s">
        <v>1912</v>
      </c>
      <c r="C2466" s="153" t="s">
        <v>3179</v>
      </c>
      <c r="D2466" s="152">
        <v>1</v>
      </c>
      <c r="E2466" s="154">
        <v>5.14</v>
      </c>
      <c r="F2466" s="154">
        <v>0.10999999999999988</v>
      </c>
      <c r="G2466" s="154">
        <v>0.10999999999999988</v>
      </c>
    </row>
    <row r="2467" spans="1:7" ht="30" x14ac:dyDescent="0.25">
      <c r="A2467" s="141" t="s">
        <v>1911</v>
      </c>
      <c r="B2467" s="151" t="s">
        <v>1912</v>
      </c>
      <c r="C2467" s="153" t="s">
        <v>3127</v>
      </c>
      <c r="D2467" s="152">
        <v>15</v>
      </c>
      <c r="E2467" s="154">
        <v>28.650000000000002</v>
      </c>
      <c r="F2467" s="154">
        <v>9.9999999999999811E-3</v>
      </c>
      <c r="G2467" s="154">
        <v>0.14999999999999972</v>
      </c>
    </row>
    <row r="2468" spans="1:7" ht="30" x14ac:dyDescent="0.25">
      <c r="A2468" s="141" t="s">
        <v>1911</v>
      </c>
      <c r="B2468" s="151" t="s">
        <v>1912</v>
      </c>
      <c r="C2468" s="153" t="s">
        <v>3130</v>
      </c>
      <c r="D2468" s="152">
        <v>8</v>
      </c>
      <c r="E2468" s="154">
        <v>10</v>
      </c>
      <c r="F2468" s="154">
        <v>1.0000000000000009E-2</v>
      </c>
      <c r="G2468" s="154">
        <v>8.0000000000000071E-2</v>
      </c>
    </row>
    <row r="2469" spans="1:7" ht="30" x14ac:dyDescent="0.25">
      <c r="A2469" s="141" t="s">
        <v>1911</v>
      </c>
      <c r="B2469" s="151" t="s">
        <v>1912</v>
      </c>
      <c r="C2469" s="153" t="s">
        <v>3131</v>
      </c>
      <c r="D2469" s="152">
        <v>8</v>
      </c>
      <c r="E2469" s="154">
        <v>10</v>
      </c>
      <c r="F2469" s="154">
        <v>1.0000000000000009E-2</v>
      </c>
      <c r="G2469" s="154">
        <v>8.0000000000000071E-2</v>
      </c>
    </row>
    <row r="2470" spans="1:7" ht="30" x14ac:dyDescent="0.25">
      <c r="A2470" s="141" t="s">
        <v>1911</v>
      </c>
      <c r="B2470" s="151" t="s">
        <v>1912</v>
      </c>
      <c r="C2470" s="153" t="s">
        <v>3132</v>
      </c>
      <c r="D2470" s="152">
        <v>2</v>
      </c>
      <c r="E2470" s="154">
        <v>2.5</v>
      </c>
      <c r="F2470" s="154">
        <v>1.0000000000000009E-2</v>
      </c>
      <c r="G2470" s="154">
        <v>2.0000000000000018E-2</v>
      </c>
    </row>
    <row r="2471" spans="1:7" ht="30" x14ac:dyDescent="0.25">
      <c r="A2471" s="141" t="s">
        <v>1911</v>
      </c>
      <c r="B2471" s="151" t="s">
        <v>1912</v>
      </c>
      <c r="C2471" s="153" t="s">
        <v>3133</v>
      </c>
      <c r="D2471" s="152">
        <v>2</v>
      </c>
      <c r="E2471" s="154">
        <v>3.08</v>
      </c>
      <c r="F2471" s="154">
        <v>3.0000000000000027E-2</v>
      </c>
      <c r="G2471" s="154">
        <v>6.0000000000000053E-2</v>
      </c>
    </row>
    <row r="2472" spans="1:7" ht="60" x14ac:dyDescent="0.25">
      <c r="A2472" s="141" t="s">
        <v>1911</v>
      </c>
      <c r="B2472" s="151" t="s">
        <v>1912</v>
      </c>
      <c r="C2472" s="153" t="s">
        <v>4067</v>
      </c>
      <c r="D2472" s="152">
        <v>3</v>
      </c>
      <c r="E2472" s="154">
        <v>3300.57</v>
      </c>
      <c r="F2472" s="154">
        <v>42.419999999999959</v>
      </c>
      <c r="G2472" s="154">
        <v>127.25999999999988</v>
      </c>
    </row>
    <row r="2473" spans="1:7" ht="30" x14ac:dyDescent="0.25">
      <c r="A2473" s="141" t="s">
        <v>1911</v>
      </c>
      <c r="B2473" s="151" t="s">
        <v>1912</v>
      </c>
      <c r="C2473" s="153" t="s">
        <v>3538</v>
      </c>
      <c r="D2473" s="152">
        <v>1286</v>
      </c>
      <c r="E2473" s="154">
        <v>6520.02</v>
      </c>
      <c r="F2473" s="154">
        <v>2.0000000000000018E-2</v>
      </c>
      <c r="G2473" s="154">
        <v>25.720000000000024</v>
      </c>
    </row>
    <row r="2474" spans="1:7" ht="30" x14ac:dyDescent="0.25">
      <c r="A2474" s="141" t="s">
        <v>1911</v>
      </c>
      <c r="B2474" s="151" t="s">
        <v>1912</v>
      </c>
      <c r="C2474" s="153" t="s">
        <v>3547</v>
      </c>
      <c r="D2474" s="152">
        <v>150</v>
      </c>
      <c r="E2474" s="154">
        <v>4663.5</v>
      </c>
      <c r="F2474" s="154">
        <v>4.9999999999999822E-2</v>
      </c>
      <c r="G2474" s="154">
        <v>7.4999999999999734</v>
      </c>
    </row>
    <row r="2475" spans="1:7" ht="30" x14ac:dyDescent="0.25">
      <c r="A2475" s="141" t="s">
        <v>1911</v>
      </c>
      <c r="B2475" s="151" t="s">
        <v>1912</v>
      </c>
      <c r="C2475" s="153" t="s">
        <v>3620</v>
      </c>
      <c r="D2475" s="152">
        <v>197</v>
      </c>
      <c r="E2475" s="154">
        <v>4418.71</v>
      </c>
      <c r="F2475" s="154">
        <v>7.9999999999999849E-2</v>
      </c>
      <c r="G2475" s="154">
        <v>15.75999999999997</v>
      </c>
    </row>
    <row r="2476" spans="1:7" ht="30" x14ac:dyDescent="0.25">
      <c r="A2476" s="141" t="s">
        <v>1911</v>
      </c>
      <c r="B2476" s="151" t="s">
        <v>1912</v>
      </c>
      <c r="C2476" s="153" t="s">
        <v>3548</v>
      </c>
      <c r="D2476" s="152">
        <v>511</v>
      </c>
      <c r="E2476" s="154">
        <v>22519.77</v>
      </c>
      <c r="F2476" s="154">
        <v>4.0000000000000036E-2</v>
      </c>
      <c r="G2476" s="154">
        <v>20.440000000000019</v>
      </c>
    </row>
    <row r="2477" spans="1:7" ht="60" x14ac:dyDescent="0.25">
      <c r="A2477" s="141" t="s">
        <v>1911</v>
      </c>
      <c r="B2477" s="151" t="s">
        <v>1912</v>
      </c>
      <c r="C2477" s="153" t="s">
        <v>4067</v>
      </c>
      <c r="D2477" s="152">
        <v>22</v>
      </c>
      <c r="E2477" s="154">
        <v>24204.18</v>
      </c>
      <c r="F2477" s="154">
        <v>42.419999999999959</v>
      </c>
      <c r="G2477" s="154">
        <v>933.2399999999991</v>
      </c>
    </row>
    <row r="2478" spans="1:7" ht="30" x14ac:dyDescent="0.25">
      <c r="A2478" s="141" t="s">
        <v>1911</v>
      </c>
      <c r="B2478" s="151" t="s">
        <v>1912</v>
      </c>
      <c r="C2478" s="153" t="s">
        <v>3525</v>
      </c>
      <c r="D2478" s="152">
        <v>10</v>
      </c>
      <c r="E2478" s="154">
        <v>48.800000000000004</v>
      </c>
      <c r="F2478" s="154">
        <v>1.0000000000000009E-2</v>
      </c>
      <c r="G2478" s="154">
        <v>0.10000000000000009</v>
      </c>
    </row>
    <row r="2479" spans="1:7" ht="30" x14ac:dyDescent="0.25">
      <c r="A2479" s="141" t="s">
        <v>1911</v>
      </c>
      <c r="B2479" s="151" t="s">
        <v>1912</v>
      </c>
      <c r="C2479" s="153" t="s">
        <v>3871</v>
      </c>
      <c r="D2479" s="152">
        <v>30</v>
      </c>
      <c r="E2479" s="154">
        <v>205.8</v>
      </c>
      <c r="F2479" s="154">
        <v>1.0000000000000009E-2</v>
      </c>
      <c r="G2479" s="154">
        <v>0.30000000000000027</v>
      </c>
    </row>
    <row r="2480" spans="1:7" ht="30" x14ac:dyDescent="0.25">
      <c r="A2480" s="141" t="s">
        <v>1911</v>
      </c>
      <c r="B2480" s="151" t="s">
        <v>1912</v>
      </c>
      <c r="C2480" s="153" t="s">
        <v>3872</v>
      </c>
      <c r="D2480" s="152">
        <v>10</v>
      </c>
      <c r="E2480" s="154">
        <v>41.9</v>
      </c>
      <c r="F2480" s="154">
        <v>1.0000000000000009E-2</v>
      </c>
      <c r="G2480" s="154">
        <v>0.10000000000000009</v>
      </c>
    </row>
    <row r="2481" spans="1:7" ht="30" x14ac:dyDescent="0.25">
      <c r="A2481" s="141" t="s">
        <v>1911</v>
      </c>
      <c r="B2481" s="151" t="s">
        <v>1912</v>
      </c>
      <c r="C2481" s="153" t="s">
        <v>3621</v>
      </c>
      <c r="D2481" s="152">
        <v>15</v>
      </c>
      <c r="E2481" s="154">
        <v>89.25</v>
      </c>
      <c r="F2481" s="154">
        <v>1.0000000000000009E-2</v>
      </c>
      <c r="G2481" s="154">
        <v>0.15000000000000013</v>
      </c>
    </row>
    <row r="2482" spans="1:7" ht="30" x14ac:dyDescent="0.25">
      <c r="A2482" s="141" t="s">
        <v>1911</v>
      </c>
      <c r="B2482" s="151" t="s">
        <v>1912</v>
      </c>
      <c r="C2482" s="153" t="s">
        <v>3874</v>
      </c>
      <c r="D2482" s="152">
        <v>32</v>
      </c>
      <c r="E2482" s="154">
        <v>218.56</v>
      </c>
      <c r="F2482" s="154">
        <v>1.0000000000000009E-2</v>
      </c>
      <c r="G2482" s="154">
        <v>0.32000000000000028</v>
      </c>
    </row>
    <row r="2483" spans="1:7" ht="30" x14ac:dyDescent="0.25">
      <c r="A2483" s="141" t="s">
        <v>1911</v>
      </c>
      <c r="B2483" s="151" t="s">
        <v>1912</v>
      </c>
      <c r="C2483" s="153" t="s">
        <v>3526</v>
      </c>
      <c r="D2483" s="152">
        <v>60</v>
      </c>
      <c r="E2483" s="154">
        <v>251.4</v>
      </c>
      <c r="F2483" s="154">
        <v>1.0000000000000009E-2</v>
      </c>
      <c r="G2483" s="154">
        <v>0.60000000000000053</v>
      </c>
    </row>
    <row r="2484" spans="1:7" ht="45" x14ac:dyDescent="0.25">
      <c r="A2484" s="141" t="s">
        <v>1911</v>
      </c>
      <c r="B2484" s="151" t="s">
        <v>1912</v>
      </c>
      <c r="C2484" s="153" t="s">
        <v>3624</v>
      </c>
      <c r="D2484" s="152">
        <v>74</v>
      </c>
      <c r="E2484" s="154">
        <v>1167.72</v>
      </c>
      <c r="F2484" s="154">
        <v>1.0000000000000009E-2</v>
      </c>
      <c r="G2484" s="154">
        <v>0.74000000000000066</v>
      </c>
    </row>
    <row r="2485" spans="1:7" ht="45" x14ac:dyDescent="0.25">
      <c r="A2485" s="141" t="s">
        <v>1911</v>
      </c>
      <c r="B2485" s="151" t="s">
        <v>1912</v>
      </c>
      <c r="C2485" s="153" t="s">
        <v>3624</v>
      </c>
      <c r="D2485" s="152">
        <v>1</v>
      </c>
      <c r="E2485" s="154">
        <v>15.780000000000001</v>
      </c>
      <c r="F2485" s="154">
        <v>1.0000000000000009E-2</v>
      </c>
      <c r="G2485" s="154">
        <v>1.0000000000000009E-2</v>
      </c>
    </row>
    <row r="2486" spans="1:7" ht="60" x14ac:dyDescent="0.25">
      <c r="A2486" s="141" t="s">
        <v>1911</v>
      </c>
      <c r="B2486" s="151" t="s">
        <v>1912</v>
      </c>
      <c r="C2486" s="153" t="s">
        <v>3882</v>
      </c>
      <c r="D2486" s="152">
        <v>546</v>
      </c>
      <c r="E2486" s="154">
        <v>31422.300000000003</v>
      </c>
      <c r="F2486" s="154">
        <v>1.0000000000000009E-2</v>
      </c>
      <c r="G2486" s="154">
        <v>5.4600000000000044</v>
      </c>
    </row>
    <row r="2487" spans="1:7" ht="75" x14ac:dyDescent="0.25">
      <c r="A2487" s="141" t="s">
        <v>1911</v>
      </c>
      <c r="B2487" s="151" t="s">
        <v>1912</v>
      </c>
      <c r="C2487" s="153" t="s">
        <v>3527</v>
      </c>
      <c r="D2487" s="152">
        <v>663</v>
      </c>
      <c r="E2487" s="154">
        <v>13916.369999999999</v>
      </c>
      <c r="F2487" s="154">
        <v>0.16000000000000014</v>
      </c>
      <c r="G2487" s="154">
        <v>106.0800000000001</v>
      </c>
    </row>
    <row r="2488" spans="1:7" ht="45" x14ac:dyDescent="0.25">
      <c r="A2488" s="141" t="s">
        <v>1911</v>
      </c>
      <c r="B2488" s="151" t="s">
        <v>1912</v>
      </c>
      <c r="C2488" s="153" t="s">
        <v>3881</v>
      </c>
      <c r="D2488" s="152">
        <v>18</v>
      </c>
      <c r="E2488" s="154">
        <v>1035.9000000000001</v>
      </c>
      <c r="F2488" s="154">
        <v>1.0000000000000009E-2</v>
      </c>
      <c r="G2488" s="154">
        <v>0.18000000000000016</v>
      </c>
    </row>
    <row r="2489" spans="1:7" ht="60" x14ac:dyDescent="0.25">
      <c r="A2489" s="141" t="s">
        <v>1911</v>
      </c>
      <c r="B2489" s="151" t="s">
        <v>1912</v>
      </c>
      <c r="C2489" s="153" t="s">
        <v>3882</v>
      </c>
      <c r="D2489" s="152">
        <v>1328</v>
      </c>
      <c r="E2489" s="154">
        <v>76426.399999999994</v>
      </c>
      <c r="F2489" s="154">
        <v>1.0000000000000009E-2</v>
      </c>
      <c r="G2489" s="154">
        <v>13.280000000000012</v>
      </c>
    </row>
    <row r="2490" spans="1:7" ht="75" x14ac:dyDescent="0.25">
      <c r="A2490" s="141" t="s">
        <v>1911</v>
      </c>
      <c r="B2490" s="151" t="s">
        <v>1912</v>
      </c>
      <c r="C2490" s="153" t="s">
        <v>3527</v>
      </c>
      <c r="D2490" s="152">
        <v>1639</v>
      </c>
      <c r="E2490" s="154">
        <v>34402.61</v>
      </c>
      <c r="F2490" s="154">
        <v>0.16000000000000014</v>
      </c>
      <c r="G2490" s="154">
        <v>262.24000000000024</v>
      </c>
    </row>
    <row r="2491" spans="1:7" ht="30" x14ac:dyDescent="0.25">
      <c r="A2491" s="141" t="s">
        <v>1911</v>
      </c>
      <c r="B2491" s="151" t="s">
        <v>1912</v>
      </c>
      <c r="C2491" s="153" t="s">
        <v>3215</v>
      </c>
      <c r="D2491" s="152">
        <v>1</v>
      </c>
      <c r="E2491" s="154">
        <v>5.39</v>
      </c>
      <c r="F2491" s="154">
        <v>0.20999999999999996</v>
      </c>
      <c r="G2491" s="154">
        <v>0.20999999999999996</v>
      </c>
    </row>
    <row r="2492" spans="1:7" ht="60" x14ac:dyDescent="0.25">
      <c r="A2492" s="141" t="s">
        <v>1911</v>
      </c>
      <c r="B2492" s="151" t="s">
        <v>1912</v>
      </c>
      <c r="C2492" s="153" t="s">
        <v>3882</v>
      </c>
      <c r="D2492" s="152">
        <v>10</v>
      </c>
      <c r="E2492" s="154">
        <v>575.5</v>
      </c>
      <c r="F2492" s="154">
        <v>1.0000000000000009E-2</v>
      </c>
      <c r="G2492" s="154">
        <v>0.10000000000000009</v>
      </c>
    </row>
    <row r="2493" spans="1:7" ht="75" x14ac:dyDescent="0.25">
      <c r="A2493" s="141" t="s">
        <v>1911</v>
      </c>
      <c r="B2493" s="151" t="s">
        <v>1912</v>
      </c>
      <c r="C2493" s="153" t="s">
        <v>3527</v>
      </c>
      <c r="D2493" s="152">
        <v>10</v>
      </c>
      <c r="E2493" s="154">
        <v>209.9</v>
      </c>
      <c r="F2493" s="154">
        <v>0.16000000000000014</v>
      </c>
      <c r="G2493" s="154">
        <v>1.6000000000000014</v>
      </c>
    </row>
    <row r="2494" spans="1:7" ht="30" x14ac:dyDescent="0.25">
      <c r="A2494" s="141" t="s">
        <v>4068</v>
      </c>
      <c r="B2494" s="151" t="s">
        <v>4069</v>
      </c>
      <c r="C2494" s="153" t="s">
        <v>3877</v>
      </c>
      <c r="D2494" s="152">
        <v>77</v>
      </c>
      <c r="E2494" s="154">
        <v>1100.33</v>
      </c>
      <c r="F2494" s="154">
        <v>1.0000000000000009E-2</v>
      </c>
      <c r="G2494" s="154">
        <v>0.77000000000000068</v>
      </c>
    </row>
    <row r="2495" spans="1:7" ht="30" x14ac:dyDescent="0.25">
      <c r="A2495" s="141" t="s">
        <v>4068</v>
      </c>
      <c r="B2495" s="151" t="s">
        <v>4069</v>
      </c>
      <c r="C2495" s="153" t="s">
        <v>3633</v>
      </c>
      <c r="D2495" s="152">
        <v>50</v>
      </c>
      <c r="E2495" s="154">
        <v>916.5</v>
      </c>
      <c r="F2495" s="154">
        <v>1.0000000000000009E-2</v>
      </c>
      <c r="G2495" s="154">
        <v>0.50000000000000044</v>
      </c>
    </row>
    <row r="2496" spans="1:7" ht="45" x14ac:dyDescent="0.25">
      <c r="A2496" s="141" t="s">
        <v>4068</v>
      </c>
      <c r="B2496" s="151" t="s">
        <v>4069</v>
      </c>
      <c r="C2496" s="153" t="s">
        <v>3623</v>
      </c>
      <c r="D2496" s="152">
        <v>79</v>
      </c>
      <c r="E2496" s="154">
        <v>927.46</v>
      </c>
      <c r="F2496" s="154">
        <v>1.0000000000000009E-2</v>
      </c>
      <c r="G2496" s="154">
        <v>0.7900000000000007</v>
      </c>
    </row>
    <row r="2497" spans="1:7" ht="45" x14ac:dyDescent="0.25">
      <c r="A2497" s="141" t="s">
        <v>4068</v>
      </c>
      <c r="B2497" s="151" t="s">
        <v>4069</v>
      </c>
      <c r="C2497" s="153" t="s">
        <v>3624</v>
      </c>
      <c r="D2497" s="152">
        <v>205</v>
      </c>
      <c r="E2497" s="154">
        <v>3234.9</v>
      </c>
      <c r="F2497" s="154">
        <v>1.0000000000000009E-2</v>
      </c>
      <c r="G2497" s="154">
        <v>2.0500000000000016</v>
      </c>
    </row>
    <row r="2498" spans="1:7" ht="75" x14ac:dyDescent="0.25">
      <c r="A2498" s="141" t="s">
        <v>4068</v>
      </c>
      <c r="B2498" s="151" t="s">
        <v>4069</v>
      </c>
      <c r="C2498" s="153" t="s">
        <v>3625</v>
      </c>
      <c r="D2498" s="152">
        <v>296</v>
      </c>
      <c r="E2498" s="154">
        <v>2347.2800000000002</v>
      </c>
      <c r="F2498" s="154">
        <v>9.999999999999995E-3</v>
      </c>
      <c r="G2498" s="154">
        <v>2.9599999999999986</v>
      </c>
    </row>
    <row r="2499" spans="1:7" ht="75" x14ac:dyDescent="0.25">
      <c r="A2499" s="141" t="s">
        <v>4068</v>
      </c>
      <c r="B2499" s="151" t="s">
        <v>4069</v>
      </c>
      <c r="C2499" s="153" t="s">
        <v>3634</v>
      </c>
      <c r="D2499" s="152">
        <v>192</v>
      </c>
      <c r="E2499" s="154">
        <v>2123.52</v>
      </c>
      <c r="F2499" s="154">
        <v>9.999999999999995E-3</v>
      </c>
      <c r="G2499" s="154">
        <v>1.919999999999999</v>
      </c>
    </row>
    <row r="2500" spans="1:7" ht="60" x14ac:dyDescent="0.25">
      <c r="A2500" s="141" t="s">
        <v>4068</v>
      </c>
      <c r="B2500" s="151" t="s">
        <v>4069</v>
      </c>
      <c r="C2500" s="153" t="s">
        <v>3635</v>
      </c>
      <c r="D2500" s="152">
        <v>302</v>
      </c>
      <c r="E2500" s="154">
        <v>594.94000000000005</v>
      </c>
      <c r="F2500" s="154">
        <v>9.999999999999995E-3</v>
      </c>
      <c r="G2500" s="154">
        <v>3.0199999999999987</v>
      </c>
    </row>
    <row r="2501" spans="1:7" ht="60" x14ac:dyDescent="0.25">
      <c r="A2501" s="141" t="s">
        <v>4068</v>
      </c>
      <c r="B2501" s="151" t="s">
        <v>4069</v>
      </c>
      <c r="C2501" s="153" t="s">
        <v>3724</v>
      </c>
      <c r="D2501" s="152">
        <v>10</v>
      </c>
      <c r="E2501" s="154">
        <v>183.3</v>
      </c>
      <c r="F2501" s="154">
        <v>1.0000000000000009E-2</v>
      </c>
      <c r="G2501" s="154">
        <v>0.10000000000000009</v>
      </c>
    </row>
    <row r="2502" spans="1:7" ht="75" x14ac:dyDescent="0.25">
      <c r="A2502" s="141" t="s">
        <v>4068</v>
      </c>
      <c r="B2502" s="151" t="s">
        <v>4069</v>
      </c>
      <c r="C2502" s="153" t="s">
        <v>3626</v>
      </c>
      <c r="D2502" s="152">
        <v>469</v>
      </c>
      <c r="E2502" s="154">
        <v>8596.77</v>
      </c>
      <c r="F2502" s="154">
        <v>1.0000000000000009E-2</v>
      </c>
      <c r="G2502" s="154">
        <v>4.6900000000000039</v>
      </c>
    </row>
    <row r="2503" spans="1:7" ht="45" x14ac:dyDescent="0.25">
      <c r="A2503" s="141" t="s">
        <v>4068</v>
      </c>
      <c r="B2503" s="151" t="s">
        <v>4069</v>
      </c>
      <c r="C2503" s="153" t="s">
        <v>3623</v>
      </c>
      <c r="D2503" s="152">
        <v>32</v>
      </c>
      <c r="E2503" s="154">
        <v>375.68</v>
      </c>
      <c r="F2503" s="154">
        <v>1.0000000000000009E-2</v>
      </c>
      <c r="G2503" s="154">
        <v>0.32000000000000028</v>
      </c>
    </row>
    <row r="2504" spans="1:7" ht="45" x14ac:dyDescent="0.25">
      <c r="A2504" s="141" t="s">
        <v>4068</v>
      </c>
      <c r="B2504" s="151" t="s">
        <v>4069</v>
      </c>
      <c r="C2504" s="153" t="s">
        <v>3624</v>
      </c>
      <c r="D2504" s="152">
        <v>2</v>
      </c>
      <c r="E2504" s="154">
        <v>31.560000000000002</v>
      </c>
      <c r="F2504" s="154">
        <v>1.0000000000000009E-2</v>
      </c>
      <c r="G2504" s="154">
        <v>2.0000000000000018E-2</v>
      </c>
    </row>
    <row r="2505" spans="1:7" ht="75" x14ac:dyDescent="0.25">
      <c r="A2505" s="141" t="s">
        <v>4068</v>
      </c>
      <c r="B2505" s="151" t="s">
        <v>4069</v>
      </c>
      <c r="C2505" s="153" t="s">
        <v>3626</v>
      </c>
      <c r="D2505" s="152">
        <v>313</v>
      </c>
      <c r="E2505" s="154">
        <v>5737.29</v>
      </c>
      <c r="F2505" s="154">
        <v>1.0000000000000009E-2</v>
      </c>
      <c r="G2505" s="154">
        <v>3.1300000000000026</v>
      </c>
    </row>
    <row r="2506" spans="1:7" ht="30" x14ac:dyDescent="0.25">
      <c r="A2506" s="141" t="s">
        <v>1517</v>
      </c>
      <c r="B2506" s="151" t="s">
        <v>1518</v>
      </c>
      <c r="C2506" s="153" t="s">
        <v>3496</v>
      </c>
      <c r="D2506" s="152">
        <v>65</v>
      </c>
      <c r="E2506" s="154">
        <v>466.69999999999993</v>
      </c>
      <c r="F2506" s="154">
        <v>1.0000000000000009E-2</v>
      </c>
      <c r="G2506" s="154">
        <v>0.65000000000000058</v>
      </c>
    </row>
    <row r="2507" spans="1:7" ht="30" x14ac:dyDescent="0.25">
      <c r="A2507" s="141" t="s">
        <v>1517</v>
      </c>
      <c r="B2507" s="151" t="s">
        <v>1518</v>
      </c>
      <c r="C2507" s="153" t="s">
        <v>3497</v>
      </c>
      <c r="D2507" s="152">
        <v>403</v>
      </c>
      <c r="E2507" s="154">
        <v>4948.84</v>
      </c>
      <c r="F2507" s="154">
        <v>1.0000000000000009E-2</v>
      </c>
      <c r="G2507" s="154">
        <v>4.0300000000000038</v>
      </c>
    </row>
    <row r="2508" spans="1:7" ht="30" x14ac:dyDescent="0.25">
      <c r="A2508" s="141" t="s">
        <v>1517</v>
      </c>
      <c r="B2508" s="151" t="s">
        <v>1518</v>
      </c>
      <c r="C2508" s="153" t="s">
        <v>3498</v>
      </c>
      <c r="D2508" s="152">
        <v>130</v>
      </c>
      <c r="E2508" s="154">
        <v>2620.8000000000002</v>
      </c>
      <c r="F2508" s="154">
        <v>4.0000000000000036E-2</v>
      </c>
      <c r="G2508" s="154">
        <v>5.2000000000000046</v>
      </c>
    </row>
    <row r="2509" spans="1:7" ht="45" x14ac:dyDescent="0.25">
      <c r="A2509" s="141" t="s">
        <v>1517</v>
      </c>
      <c r="B2509" s="151" t="s">
        <v>1518</v>
      </c>
      <c r="C2509" s="153" t="s">
        <v>3499</v>
      </c>
      <c r="D2509" s="152">
        <v>34</v>
      </c>
      <c r="E2509" s="154">
        <v>995.18000000000006</v>
      </c>
      <c r="F2509" s="154">
        <v>1.0000000000000009E-2</v>
      </c>
      <c r="G2509" s="154">
        <v>0.3400000000000003</v>
      </c>
    </row>
    <row r="2510" spans="1:7" ht="30" x14ac:dyDescent="0.25">
      <c r="A2510" s="141" t="s">
        <v>1517</v>
      </c>
      <c r="B2510" s="151" t="s">
        <v>1518</v>
      </c>
      <c r="C2510" s="153" t="s">
        <v>3585</v>
      </c>
      <c r="D2510" s="152">
        <v>56</v>
      </c>
      <c r="E2510" s="154">
        <v>582.96</v>
      </c>
      <c r="F2510" s="154">
        <v>2.0000000000000018E-2</v>
      </c>
      <c r="G2510" s="154">
        <v>1.120000000000001</v>
      </c>
    </row>
    <row r="2511" spans="1:7" ht="75" x14ac:dyDescent="0.25">
      <c r="A2511" s="141" t="s">
        <v>1517</v>
      </c>
      <c r="B2511" s="151" t="s">
        <v>1518</v>
      </c>
      <c r="C2511" s="153" t="s">
        <v>3116</v>
      </c>
      <c r="D2511" s="152">
        <v>4</v>
      </c>
      <c r="E2511" s="154">
        <v>16.920000000000002</v>
      </c>
      <c r="F2511" s="154">
        <v>5.0000000000000044E-2</v>
      </c>
      <c r="G2511" s="154">
        <v>0.20000000000000018</v>
      </c>
    </row>
    <row r="2512" spans="1:7" ht="45" x14ac:dyDescent="0.25">
      <c r="A2512" s="141" t="s">
        <v>1517</v>
      </c>
      <c r="B2512" s="151" t="s">
        <v>1518</v>
      </c>
      <c r="C2512" s="153" t="s">
        <v>3117</v>
      </c>
      <c r="D2512" s="152">
        <v>4</v>
      </c>
      <c r="E2512" s="154">
        <v>7.32</v>
      </c>
      <c r="F2512" s="154">
        <v>2.0000000000000018E-2</v>
      </c>
      <c r="G2512" s="154">
        <v>8.0000000000000071E-2</v>
      </c>
    </row>
    <row r="2513" spans="1:7" ht="30" x14ac:dyDescent="0.25">
      <c r="A2513" s="141" t="s">
        <v>1517</v>
      </c>
      <c r="B2513" s="151" t="s">
        <v>1518</v>
      </c>
      <c r="C2513" s="153" t="s">
        <v>3120</v>
      </c>
      <c r="D2513" s="152">
        <v>11</v>
      </c>
      <c r="E2513" s="154">
        <v>16.059999999999999</v>
      </c>
      <c r="F2513" s="154">
        <v>2.0000000000000018E-2</v>
      </c>
      <c r="G2513" s="154">
        <v>0.2200000000000002</v>
      </c>
    </row>
    <row r="2514" spans="1:7" ht="30" x14ac:dyDescent="0.25">
      <c r="A2514" s="141" t="s">
        <v>1517</v>
      </c>
      <c r="B2514" s="151" t="s">
        <v>1518</v>
      </c>
      <c r="C2514" s="153" t="s">
        <v>3126</v>
      </c>
      <c r="D2514" s="152">
        <v>1</v>
      </c>
      <c r="E2514" s="154">
        <v>4.1900000000000004</v>
      </c>
      <c r="F2514" s="154">
        <v>1.0000000000000009E-2</v>
      </c>
      <c r="G2514" s="154">
        <v>1.0000000000000009E-2</v>
      </c>
    </row>
    <row r="2515" spans="1:7" ht="45" x14ac:dyDescent="0.25">
      <c r="A2515" s="141" t="s">
        <v>1517</v>
      </c>
      <c r="B2515" s="151" t="s">
        <v>1518</v>
      </c>
      <c r="C2515" s="153" t="s">
        <v>3162</v>
      </c>
      <c r="D2515" s="152">
        <v>4</v>
      </c>
      <c r="E2515" s="154">
        <v>19.240000000000002</v>
      </c>
      <c r="F2515" s="154">
        <v>0.10000000000000009</v>
      </c>
      <c r="G2515" s="154">
        <v>0.40000000000000036</v>
      </c>
    </row>
    <row r="2516" spans="1:7" ht="30" x14ac:dyDescent="0.25">
      <c r="A2516" s="141" t="s">
        <v>1517</v>
      </c>
      <c r="B2516" s="151" t="s">
        <v>1518</v>
      </c>
      <c r="C2516" s="153" t="s">
        <v>3177</v>
      </c>
      <c r="D2516" s="152">
        <v>4</v>
      </c>
      <c r="E2516" s="154">
        <v>28.48</v>
      </c>
      <c r="F2516" s="154">
        <v>0.14000000000000012</v>
      </c>
      <c r="G2516" s="154">
        <v>0.5600000000000005</v>
      </c>
    </row>
    <row r="2517" spans="1:7" ht="30" x14ac:dyDescent="0.25">
      <c r="A2517" s="141" t="s">
        <v>1517</v>
      </c>
      <c r="B2517" s="151" t="s">
        <v>1518</v>
      </c>
      <c r="C2517" s="153" t="s">
        <v>3188</v>
      </c>
      <c r="D2517" s="152">
        <v>6</v>
      </c>
      <c r="E2517" s="154">
        <v>13.5</v>
      </c>
      <c r="F2517" s="154">
        <v>2.0000000000000018E-2</v>
      </c>
      <c r="G2517" s="154">
        <v>0.12000000000000011</v>
      </c>
    </row>
    <row r="2518" spans="1:7" ht="30" x14ac:dyDescent="0.25">
      <c r="A2518" s="141" t="s">
        <v>1517</v>
      </c>
      <c r="B2518" s="151" t="s">
        <v>1518</v>
      </c>
      <c r="C2518" s="153" t="s">
        <v>3192</v>
      </c>
      <c r="D2518" s="152">
        <v>4</v>
      </c>
      <c r="E2518" s="154">
        <v>14.84</v>
      </c>
      <c r="F2518" s="154">
        <v>3.0000000000000027E-2</v>
      </c>
      <c r="G2518" s="154">
        <v>0.12000000000000011</v>
      </c>
    </row>
    <row r="2519" spans="1:7" ht="45" x14ac:dyDescent="0.25">
      <c r="A2519" s="141" t="s">
        <v>1517</v>
      </c>
      <c r="B2519" s="151" t="s">
        <v>1518</v>
      </c>
      <c r="C2519" s="153" t="s">
        <v>3194</v>
      </c>
      <c r="D2519" s="152">
        <v>4</v>
      </c>
      <c r="E2519" s="154">
        <v>25.44</v>
      </c>
      <c r="F2519" s="154">
        <v>1.0000000000000009E-2</v>
      </c>
      <c r="G2519" s="154">
        <v>4.0000000000000036E-2</v>
      </c>
    </row>
    <row r="2520" spans="1:7" ht="45" x14ac:dyDescent="0.25">
      <c r="A2520" s="141" t="s">
        <v>1517</v>
      </c>
      <c r="B2520" s="151" t="s">
        <v>1518</v>
      </c>
      <c r="C2520" s="153" t="s">
        <v>3501</v>
      </c>
      <c r="D2520" s="152">
        <v>85</v>
      </c>
      <c r="E2520" s="154">
        <v>746.3</v>
      </c>
      <c r="F2520" s="154">
        <v>3.9999999999999925E-2</v>
      </c>
      <c r="G2520" s="154">
        <v>3.3999999999999937</v>
      </c>
    </row>
    <row r="2521" spans="1:7" ht="45" x14ac:dyDescent="0.25">
      <c r="A2521" s="141" t="s">
        <v>1517</v>
      </c>
      <c r="B2521" s="151" t="s">
        <v>1518</v>
      </c>
      <c r="C2521" s="153" t="s">
        <v>3471</v>
      </c>
      <c r="D2521" s="152">
        <v>2</v>
      </c>
      <c r="E2521" s="154">
        <v>5.32</v>
      </c>
      <c r="F2521" s="154">
        <v>1.0000000000000009E-2</v>
      </c>
      <c r="G2521" s="154">
        <v>2.0000000000000018E-2</v>
      </c>
    </row>
    <row r="2522" spans="1:7" ht="30" x14ac:dyDescent="0.25">
      <c r="A2522" s="141" t="s">
        <v>1517</v>
      </c>
      <c r="B2522" s="151" t="s">
        <v>1518</v>
      </c>
      <c r="C2522" s="153" t="s">
        <v>3583</v>
      </c>
      <c r="D2522" s="152">
        <v>83</v>
      </c>
      <c r="E2522" s="154">
        <v>220.78</v>
      </c>
      <c r="F2522" s="154">
        <v>1.0000000000000009E-2</v>
      </c>
      <c r="G2522" s="154">
        <v>0.83000000000000074</v>
      </c>
    </row>
    <row r="2523" spans="1:7" ht="90" x14ac:dyDescent="0.25">
      <c r="A2523" s="141" t="s">
        <v>1517</v>
      </c>
      <c r="B2523" s="151" t="s">
        <v>1518</v>
      </c>
      <c r="C2523" s="153" t="s">
        <v>3452</v>
      </c>
      <c r="D2523" s="152">
        <v>31</v>
      </c>
      <c r="E2523" s="154">
        <v>809.72</v>
      </c>
      <c r="F2523" s="154">
        <v>3.0000000000000027E-2</v>
      </c>
      <c r="G2523" s="154">
        <v>0.93000000000000083</v>
      </c>
    </row>
    <row r="2524" spans="1:7" ht="45" x14ac:dyDescent="0.25">
      <c r="A2524" s="141" t="s">
        <v>1517</v>
      </c>
      <c r="B2524" s="151" t="s">
        <v>1518</v>
      </c>
      <c r="C2524" s="153" t="s">
        <v>3454</v>
      </c>
      <c r="D2524" s="152">
        <v>4</v>
      </c>
      <c r="E2524" s="154">
        <v>14.16</v>
      </c>
      <c r="F2524" s="154">
        <v>1.9999999999999962E-2</v>
      </c>
      <c r="G2524" s="154">
        <v>7.9999999999999849E-2</v>
      </c>
    </row>
    <row r="2525" spans="1:7" ht="30" x14ac:dyDescent="0.25">
      <c r="A2525" s="141" t="s">
        <v>1517</v>
      </c>
      <c r="B2525" s="151" t="s">
        <v>1518</v>
      </c>
      <c r="C2525" s="153" t="s">
        <v>3583</v>
      </c>
      <c r="D2525" s="152">
        <v>1</v>
      </c>
      <c r="E2525" s="154">
        <v>2.66</v>
      </c>
      <c r="F2525" s="154">
        <v>1.0000000000000009E-2</v>
      </c>
      <c r="G2525" s="154">
        <v>1.0000000000000009E-2</v>
      </c>
    </row>
    <row r="2526" spans="1:7" ht="30" x14ac:dyDescent="0.25">
      <c r="A2526" s="141" t="s">
        <v>1517</v>
      </c>
      <c r="B2526" s="151" t="s">
        <v>1518</v>
      </c>
      <c r="C2526" s="153" t="s">
        <v>3637</v>
      </c>
      <c r="D2526" s="152">
        <v>2</v>
      </c>
      <c r="E2526" s="154">
        <v>3.7</v>
      </c>
      <c r="F2526" s="154">
        <v>1.0000000000000009E-2</v>
      </c>
      <c r="G2526" s="154">
        <v>2.0000000000000018E-2</v>
      </c>
    </row>
    <row r="2527" spans="1:7" ht="30" x14ac:dyDescent="0.25">
      <c r="A2527" s="141" t="s">
        <v>1517</v>
      </c>
      <c r="B2527" s="151" t="s">
        <v>1518</v>
      </c>
      <c r="C2527" s="153" t="s">
        <v>3462</v>
      </c>
      <c r="D2527" s="152">
        <v>1</v>
      </c>
      <c r="E2527" s="154">
        <v>2.62</v>
      </c>
      <c r="F2527" s="154">
        <v>9.999999999999995E-3</v>
      </c>
      <c r="G2527" s="154">
        <v>9.999999999999995E-3</v>
      </c>
    </row>
    <row r="2528" spans="1:7" ht="30" x14ac:dyDescent="0.25">
      <c r="A2528" s="141" t="s">
        <v>1517</v>
      </c>
      <c r="B2528" s="151" t="s">
        <v>1518</v>
      </c>
      <c r="C2528" s="153" t="s">
        <v>3463</v>
      </c>
      <c r="D2528" s="152">
        <v>1</v>
      </c>
      <c r="E2528" s="154">
        <v>2.62</v>
      </c>
      <c r="F2528" s="154">
        <v>9.999999999999995E-3</v>
      </c>
      <c r="G2528" s="154">
        <v>9.999999999999995E-3</v>
      </c>
    </row>
    <row r="2529" spans="1:7" ht="30" x14ac:dyDescent="0.25">
      <c r="A2529" s="141" t="s">
        <v>1517</v>
      </c>
      <c r="B2529" s="151" t="s">
        <v>1518</v>
      </c>
      <c r="C2529" s="153" t="s">
        <v>3443</v>
      </c>
      <c r="D2529" s="152">
        <v>483</v>
      </c>
      <c r="E2529" s="154">
        <v>2361.87</v>
      </c>
      <c r="F2529" s="154">
        <v>9.9999999999999811E-3</v>
      </c>
      <c r="G2529" s="154">
        <v>4.8299999999999912</v>
      </c>
    </row>
    <row r="2530" spans="1:7" ht="30" x14ac:dyDescent="0.25">
      <c r="A2530" s="141" t="s">
        <v>1517</v>
      </c>
      <c r="B2530" s="151" t="s">
        <v>1518</v>
      </c>
      <c r="C2530" s="153" t="s">
        <v>3464</v>
      </c>
      <c r="D2530" s="152">
        <v>186</v>
      </c>
      <c r="E2530" s="154">
        <v>918.83999999999992</v>
      </c>
      <c r="F2530" s="154">
        <v>1.0000000000000009E-2</v>
      </c>
      <c r="G2530" s="154">
        <v>1.8600000000000017</v>
      </c>
    </row>
    <row r="2531" spans="1:7" ht="30" x14ac:dyDescent="0.25">
      <c r="A2531" s="141" t="s">
        <v>1517</v>
      </c>
      <c r="B2531" s="151" t="s">
        <v>1518</v>
      </c>
      <c r="C2531" s="153" t="s">
        <v>3596</v>
      </c>
      <c r="D2531" s="152">
        <v>29</v>
      </c>
      <c r="E2531" s="154">
        <v>275.79000000000002</v>
      </c>
      <c r="F2531" s="154">
        <v>2.0000000000000018E-2</v>
      </c>
      <c r="G2531" s="154">
        <v>0.58000000000000052</v>
      </c>
    </row>
    <row r="2532" spans="1:7" ht="30" x14ac:dyDescent="0.25">
      <c r="A2532" s="141" t="s">
        <v>1517</v>
      </c>
      <c r="B2532" s="151" t="s">
        <v>1518</v>
      </c>
      <c r="C2532" s="153" t="s">
        <v>3502</v>
      </c>
      <c r="D2532" s="152">
        <v>185</v>
      </c>
      <c r="E2532" s="154">
        <v>947.2</v>
      </c>
      <c r="F2532" s="154">
        <v>1.0000000000000009E-2</v>
      </c>
      <c r="G2532" s="154">
        <v>1.8500000000000016</v>
      </c>
    </row>
    <row r="2533" spans="1:7" ht="30" x14ac:dyDescent="0.25">
      <c r="A2533" s="141" t="s">
        <v>1517</v>
      </c>
      <c r="B2533" s="151" t="s">
        <v>1518</v>
      </c>
      <c r="C2533" s="153" t="s">
        <v>3444</v>
      </c>
      <c r="D2533" s="152">
        <v>495</v>
      </c>
      <c r="E2533" s="154">
        <v>1920.6000000000001</v>
      </c>
      <c r="F2533" s="154">
        <v>3.0000000000000027E-2</v>
      </c>
      <c r="G2533" s="154">
        <v>14.850000000000014</v>
      </c>
    </row>
    <row r="2534" spans="1:7" ht="30" x14ac:dyDescent="0.25">
      <c r="A2534" s="141" t="s">
        <v>1517</v>
      </c>
      <c r="B2534" s="151" t="s">
        <v>1518</v>
      </c>
      <c r="C2534" s="153" t="s">
        <v>3503</v>
      </c>
      <c r="D2534" s="152">
        <v>61</v>
      </c>
      <c r="E2534" s="154">
        <v>262.3</v>
      </c>
      <c r="F2534" s="154">
        <v>5.0000000000000044E-2</v>
      </c>
      <c r="G2534" s="154">
        <v>3.0500000000000025</v>
      </c>
    </row>
    <row r="2535" spans="1:7" ht="45" x14ac:dyDescent="0.25">
      <c r="A2535" s="141" t="s">
        <v>1517</v>
      </c>
      <c r="B2535" s="151" t="s">
        <v>1518</v>
      </c>
      <c r="C2535" s="153" t="s">
        <v>3445</v>
      </c>
      <c r="D2535" s="152">
        <v>58</v>
      </c>
      <c r="E2535" s="154">
        <v>374.1</v>
      </c>
      <c r="F2535" s="154">
        <v>2.9999999999999916E-2</v>
      </c>
      <c r="G2535" s="154">
        <v>1.7399999999999951</v>
      </c>
    </row>
    <row r="2536" spans="1:7" ht="30" x14ac:dyDescent="0.25">
      <c r="A2536" s="141" t="s">
        <v>1517</v>
      </c>
      <c r="B2536" s="151" t="s">
        <v>1518</v>
      </c>
      <c r="C2536" s="153" t="s">
        <v>3504</v>
      </c>
      <c r="D2536" s="152">
        <v>480</v>
      </c>
      <c r="E2536" s="154">
        <v>2505.6</v>
      </c>
      <c r="F2536" s="154">
        <v>1.0000000000000009E-2</v>
      </c>
      <c r="G2536" s="154">
        <v>4.8000000000000043</v>
      </c>
    </row>
    <row r="2537" spans="1:7" ht="30" x14ac:dyDescent="0.25">
      <c r="A2537" s="141" t="s">
        <v>1517</v>
      </c>
      <c r="B2537" s="151" t="s">
        <v>1518</v>
      </c>
      <c r="C2537" s="153" t="s">
        <v>3597</v>
      </c>
      <c r="D2537" s="152">
        <v>247</v>
      </c>
      <c r="E2537" s="154">
        <v>2744.17</v>
      </c>
      <c r="F2537" s="154">
        <v>8.9999999999999858E-2</v>
      </c>
      <c r="G2537" s="154">
        <v>22.229999999999965</v>
      </c>
    </row>
    <row r="2538" spans="1:7" ht="30" x14ac:dyDescent="0.25">
      <c r="A2538" s="141" t="s">
        <v>1517</v>
      </c>
      <c r="B2538" s="151" t="s">
        <v>1518</v>
      </c>
      <c r="C2538" s="153" t="s">
        <v>3446</v>
      </c>
      <c r="D2538" s="152">
        <v>478</v>
      </c>
      <c r="E2538" s="154">
        <v>946.44</v>
      </c>
      <c r="F2538" s="154">
        <v>9.999999999999995E-3</v>
      </c>
      <c r="G2538" s="154">
        <v>4.7799999999999976</v>
      </c>
    </row>
    <row r="2539" spans="1:7" ht="30" x14ac:dyDescent="0.25">
      <c r="A2539" s="141" t="s">
        <v>1517</v>
      </c>
      <c r="B2539" s="151" t="s">
        <v>1518</v>
      </c>
      <c r="C2539" s="153" t="s">
        <v>3482</v>
      </c>
      <c r="D2539" s="152">
        <v>22</v>
      </c>
      <c r="E2539" s="154">
        <v>135.30000000000001</v>
      </c>
      <c r="F2539" s="154">
        <v>1.0000000000000009E-2</v>
      </c>
      <c r="G2539" s="154">
        <v>0.2200000000000002</v>
      </c>
    </row>
    <row r="2540" spans="1:7" ht="45" x14ac:dyDescent="0.25">
      <c r="A2540" s="141" t="s">
        <v>1517</v>
      </c>
      <c r="B2540" s="151" t="s">
        <v>1518</v>
      </c>
      <c r="C2540" s="153" t="s">
        <v>3484</v>
      </c>
      <c r="D2540" s="152">
        <v>19</v>
      </c>
      <c r="E2540" s="154">
        <v>151.05000000000001</v>
      </c>
      <c r="F2540" s="154">
        <v>9.9999999999999534E-3</v>
      </c>
      <c r="G2540" s="154">
        <v>0.18999999999999911</v>
      </c>
    </row>
    <row r="2541" spans="1:7" ht="30" x14ac:dyDescent="0.25">
      <c r="A2541" s="141" t="s">
        <v>1517</v>
      </c>
      <c r="B2541" s="151" t="s">
        <v>1518</v>
      </c>
      <c r="C2541" s="153" t="s">
        <v>3487</v>
      </c>
      <c r="D2541" s="152">
        <v>20</v>
      </c>
      <c r="E2541" s="154">
        <v>204.6</v>
      </c>
      <c r="F2541" s="154">
        <v>9.000000000000008E-2</v>
      </c>
      <c r="G2541" s="154">
        <v>1.8000000000000016</v>
      </c>
    </row>
    <row r="2542" spans="1:7" ht="30" x14ac:dyDescent="0.25">
      <c r="A2542" s="141" t="s">
        <v>1517</v>
      </c>
      <c r="B2542" s="151" t="s">
        <v>1518</v>
      </c>
      <c r="C2542" s="153" t="s">
        <v>3512</v>
      </c>
      <c r="D2542" s="152">
        <v>75</v>
      </c>
      <c r="E2542" s="154">
        <v>108</v>
      </c>
      <c r="F2542" s="154">
        <v>3.0000000000000027E-2</v>
      </c>
      <c r="G2542" s="154">
        <v>2.2500000000000018</v>
      </c>
    </row>
    <row r="2543" spans="1:7" ht="30" x14ac:dyDescent="0.25">
      <c r="A2543" s="141" t="s">
        <v>1517</v>
      </c>
      <c r="B2543" s="151" t="s">
        <v>1518</v>
      </c>
      <c r="C2543" s="153" t="s">
        <v>3617</v>
      </c>
      <c r="D2543" s="152">
        <v>3</v>
      </c>
      <c r="E2543" s="154">
        <v>50.46</v>
      </c>
      <c r="F2543" s="154">
        <v>0.21999999999999975</v>
      </c>
      <c r="G2543" s="154">
        <v>0.65999999999999925</v>
      </c>
    </row>
    <row r="2544" spans="1:7" ht="30" x14ac:dyDescent="0.25">
      <c r="A2544" s="141" t="s">
        <v>1517</v>
      </c>
      <c r="B2544" s="151" t="s">
        <v>1518</v>
      </c>
      <c r="C2544" s="153" t="s">
        <v>3514</v>
      </c>
      <c r="D2544" s="152">
        <v>6</v>
      </c>
      <c r="E2544" s="154">
        <v>10.02</v>
      </c>
      <c r="F2544" s="154">
        <v>9.9999999999999811E-3</v>
      </c>
      <c r="G2544" s="154">
        <v>5.9999999999999887E-2</v>
      </c>
    </row>
    <row r="2545" spans="1:7" ht="30" x14ac:dyDescent="0.25">
      <c r="A2545" s="141" t="s">
        <v>1517</v>
      </c>
      <c r="B2545" s="151" t="s">
        <v>1518</v>
      </c>
      <c r="C2545" s="153" t="s">
        <v>3511</v>
      </c>
      <c r="D2545" s="152">
        <v>1</v>
      </c>
      <c r="E2545" s="154">
        <v>1.04</v>
      </c>
      <c r="F2545" s="154">
        <v>9.999999999999995E-3</v>
      </c>
      <c r="G2545" s="154">
        <v>9.999999999999995E-3</v>
      </c>
    </row>
    <row r="2546" spans="1:7" ht="30" x14ac:dyDescent="0.25">
      <c r="A2546" s="141" t="s">
        <v>1517</v>
      </c>
      <c r="B2546" s="151" t="s">
        <v>1518</v>
      </c>
      <c r="C2546" s="153" t="s">
        <v>3515</v>
      </c>
      <c r="D2546" s="152">
        <v>42</v>
      </c>
      <c r="E2546" s="154">
        <v>498.12</v>
      </c>
      <c r="F2546" s="154">
        <v>6.999999999999984E-2</v>
      </c>
      <c r="G2546" s="154">
        <v>2.9399999999999933</v>
      </c>
    </row>
    <row r="2547" spans="1:7" ht="30" x14ac:dyDescent="0.25">
      <c r="A2547" s="141" t="s">
        <v>1517</v>
      </c>
      <c r="B2547" s="151" t="s">
        <v>1518</v>
      </c>
      <c r="C2547" s="153" t="s">
        <v>4070</v>
      </c>
      <c r="D2547" s="152">
        <v>1</v>
      </c>
      <c r="E2547" s="154">
        <v>12.370000000000001</v>
      </c>
      <c r="F2547" s="154">
        <v>8.9999999999999858E-2</v>
      </c>
      <c r="G2547" s="154">
        <v>8.9999999999999858E-2</v>
      </c>
    </row>
    <row r="2548" spans="1:7" ht="45" x14ac:dyDescent="0.25">
      <c r="A2548" s="141" t="s">
        <v>1517</v>
      </c>
      <c r="B2548" s="151" t="s">
        <v>1518</v>
      </c>
      <c r="C2548" s="153" t="s">
        <v>3506</v>
      </c>
      <c r="D2548" s="152">
        <v>82</v>
      </c>
      <c r="E2548" s="154">
        <v>738.82</v>
      </c>
      <c r="F2548" s="154">
        <v>2.9999999999999916E-2</v>
      </c>
      <c r="G2548" s="154">
        <v>2.4599999999999929</v>
      </c>
    </row>
    <row r="2549" spans="1:7" ht="75" x14ac:dyDescent="0.25">
      <c r="A2549" s="141" t="s">
        <v>1517</v>
      </c>
      <c r="B2549" s="151" t="s">
        <v>1518</v>
      </c>
      <c r="C2549" s="153" t="s">
        <v>3516</v>
      </c>
      <c r="D2549" s="152">
        <v>226</v>
      </c>
      <c r="E2549" s="154">
        <v>2135.6999999999998</v>
      </c>
      <c r="F2549" s="154">
        <v>2.0000000000000018E-2</v>
      </c>
      <c r="G2549" s="154">
        <v>4.520000000000004</v>
      </c>
    </row>
    <row r="2550" spans="1:7" ht="30" x14ac:dyDescent="0.25">
      <c r="A2550" s="141" t="s">
        <v>1517</v>
      </c>
      <c r="B2550" s="151" t="s">
        <v>1518</v>
      </c>
      <c r="C2550" s="153" t="s">
        <v>3612</v>
      </c>
      <c r="D2550" s="152">
        <v>3</v>
      </c>
      <c r="E2550" s="154">
        <v>64.98</v>
      </c>
      <c r="F2550" s="154">
        <v>0.33000000000000007</v>
      </c>
      <c r="G2550" s="154">
        <v>0.99000000000000021</v>
      </c>
    </row>
    <row r="2551" spans="1:7" ht="30" x14ac:dyDescent="0.25">
      <c r="A2551" s="141" t="s">
        <v>1517</v>
      </c>
      <c r="B2551" s="151" t="s">
        <v>1518</v>
      </c>
      <c r="C2551" s="153" t="s">
        <v>3508</v>
      </c>
      <c r="D2551" s="152">
        <v>24</v>
      </c>
      <c r="E2551" s="154">
        <v>128.88</v>
      </c>
      <c r="F2551" s="154">
        <v>2.0000000000000018E-2</v>
      </c>
      <c r="G2551" s="154">
        <v>0.48000000000000043</v>
      </c>
    </row>
    <row r="2552" spans="1:7" ht="45" x14ac:dyDescent="0.25">
      <c r="A2552" s="141" t="s">
        <v>1517</v>
      </c>
      <c r="B2552" s="151" t="s">
        <v>1518</v>
      </c>
      <c r="C2552" s="153" t="s">
        <v>3528</v>
      </c>
      <c r="D2552" s="152">
        <v>26</v>
      </c>
      <c r="E2552" s="154">
        <v>236.86</v>
      </c>
      <c r="F2552" s="154">
        <v>0.12999999999999989</v>
      </c>
      <c r="G2552" s="154">
        <v>3.3799999999999972</v>
      </c>
    </row>
    <row r="2553" spans="1:7" ht="45" x14ac:dyDescent="0.25">
      <c r="A2553" s="141" t="s">
        <v>1517</v>
      </c>
      <c r="B2553" s="151" t="s">
        <v>1518</v>
      </c>
      <c r="C2553" s="153" t="s">
        <v>3529</v>
      </c>
      <c r="D2553" s="152">
        <v>5</v>
      </c>
      <c r="E2553" s="154">
        <v>161.15000000000003</v>
      </c>
      <c r="F2553" s="154">
        <v>0.26000000000000068</v>
      </c>
      <c r="G2553" s="154">
        <v>1.3000000000000034</v>
      </c>
    </row>
    <row r="2554" spans="1:7" ht="60" x14ac:dyDescent="0.25">
      <c r="A2554" s="141" t="s">
        <v>1517</v>
      </c>
      <c r="B2554" s="151" t="s">
        <v>1518</v>
      </c>
      <c r="C2554" s="153" t="s">
        <v>3509</v>
      </c>
      <c r="D2554" s="152">
        <v>1</v>
      </c>
      <c r="E2554" s="154">
        <v>17.93</v>
      </c>
      <c r="F2554" s="154">
        <v>0.11999999999999966</v>
      </c>
      <c r="G2554" s="154">
        <v>0.11999999999999966</v>
      </c>
    </row>
    <row r="2555" spans="1:7" ht="60" x14ac:dyDescent="0.25">
      <c r="A2555" s="141" t="s">
        <v>1517</v>
      </c>
      <c r="B2555" s="151" t="s">
        <v>1518</v>
      </c>
      <c r="C2555" s="153" t="s">
        <v>3510</v>
      </c>
      <c r="D2555" s="152">
        <v>31</v>
      </c>
      <c r="E2555" s="154">
        <v>1245.27</v>
      </c>
      <c r="F2555" s="154">
        <v>0.37999999999999989</v>
      </c>
      <c r="G2555" s="154">
        <v>11.779999999999998</v>
      </c>
    </row>
    <row r="2556" spans="1:7" ht="45" x14ac:dyDescent="0.25">
      <c r="A2556" s="141" t="s">
        <v>1517</v>
      </c>
      <c r="B2556" s="151" t="s">
        <v>1518</v>
      </c>
      <c r="C2556" s="153" t="s">
        <v>3530</v>
      </c>
      <c r="D2556" s="152">
        <v>2</v>
      </c>
      <c r="E2556" s="154">
        <v>58.660000000000004</v>
      </c>
      <c r="F2556" s="154">
        <v>9.000000000000008E-2</v>
      </c>
      <c r="G2556" s="154">
        <v>0.18000000000000016</v>
      </c>
    </row>
    <row r="2557" spans="1:7" ht="45" x14ac:dyDescent="0.25">
      <c r="A2557" s="141" t="s">
        <v>1517</v>
      </c>
      <c r="B2557" s="151" t="s">
        <v>1518</v>
      </c>
      <c r="C2557" s="153" t="s">
        <v>4071</v>
      </c>
      <c r="D2557" s="152">
        <v>1</v>
      </c>
      <c r="E2557" s="154">
        <v>47.92</v>
      </c>
      <c r="F2557" s="154">
        <v>0.98000000000000043</v>
      </c>
      <c r="G2557" s="154">
        <v>0.98000000000000043</v>
      </c>
    </row>
    <row r="2558" spans="1:7" ht="45" x14ac:dyDescent="0.25">
      <c r="A2558" s="141" t="s">
        <v>1517</v>
      </c>
      <c r="B2558" s="151" t="s">
        <v>1518</v>
      </c>
      <c r="C2558" s="153" t="s">
        <v>3471</v>
      </c>
      <c r="D2558" s="152">
        <v>4</v>
      </c>
      <c r="E2558" s="154">
        <v>10.64</v>
      </c>
      <c r="F2558" s="154">
        <v>1.0000000000000009E-2</v>
      </c>
      <c r="G2558" s="154">
        <v>4.0000000000000036E-2</v>
      </c>
    </row>
    <row r="2559" spans="1:7" ht="30" x14ac:dyDescent="0.25">
      <c r="A2559" s="141" t="s">
        <v>1517</v>
      </c>
      <c r="B2559" s="151" t="s">
        <v>1518</v>
      </c>
      <c r="C2559" s="153" t="s">
        <v>3453</v>
      </c>
      <c r="D2559" s="152">
        <v>13</v>
      </c>
      <c r="E2559" s="154">
        <v>25.87</v>
      </c>
      <c r="F2559" s="154">
        <v>1.0000000000000009E-2</v>
      </c>
      <c r="G2559" s="154">
        <v>0.13000000000000012</v>
      </c>
    </row>
    <row r="2560" spans="1:7" ht="45" x14ac:dyDescent="0.25">
      <c r="A2560" s="141" t="s">
        <v>1517</v>
      </c>
      <c r="B2560" s="151" t="s">
        <v>1518</v>
      </c>
      <c r="C2560" s="153" t="s">
        <v>3454</v>
      </c>
      <c r="D2560" s="152">
        <v>10</v>
      </c>
      <c r="E2560" s="154">
        <v>35.400000000000006</v>
      </c>
      <c r="F2560" s="154">
        <v>1.9999999999999962E-2</v>
      </c>
      <c r="G2560" s="154">
        <v>0.19999999999999962</v>
      </c>
    </row>
    <row r="2561" spans="1:7" ht="30" x14ac:dyDescent="0.25">
      <c r="A2561" s="141" t="s">
        <v>1517</v>
      </c>
      <c r="B2561" s="151" t="s">
        <v>1518</v>
      </c>
      <c r="C2561" s="153" t="s">
        <v>3583</v>
      </c>
      <c r="D2561" s="152">
        <v>11</v>
      </c>
      <c r="E2561" s="154">
        <v>29.26</v>
      </c>
      <c r="F2561" s="154">
        <v>1.0000000000000009E-2</v>
      </c>
      <c r="G2561" s="154">
        <v>0.1100000000000001</v>
      </c>
    </row>
    <row r="2562" spans="1:7" ht="30" x14ac:dyDescent="0.25">
      <c r="A2562" s="141" t="s">
        <v>1517</v>
      </c>
      <c r="B2562" s="151" t="s">
        <v>1518</v>
      </c>
      <c r="C2562" s="153" t="s">
        <v>3663</v>
      </c>
      <c r="D2562" s="152">
        <v>4</v>
      </c>
      <c r="E2562" s="154">
        <v>89.48</v>
      </c>
      <c r="F2562" s="154">
        <v>0.72999999999999865</v>
      </c>
      <c r="G2562" s="154">
        <v>2.9199999999999946</v>
      </c>
    </row>
    <row r="2563" spans="1:7" ht="45" x14ac:dyDescent="0.25">
      <c r="A2563" s="141" t="s">
        <v>1517</v>
      </c>
      <c r="B2563" s="151" t="s">
        <v>1518</v>
      </c>
      <c r="C2563" s="153" t="s">
        <v>3720</v>
      </c>
      <c r="D2563" s="152">
        <v>12</v>
      </c>
      <c r="E2563" s="154">
        <v>165.6</v>
      </c>
      <c r="F2563" s="154">
        <v>0.18999999999999995</v>
      </c>
      <c r="G2563" s="154">
        <v>2.2799999999999994</v>
      </c>
    </row>
    <row r="2564" spans="1:7" ht="45" x14ac:dyDescent="0.25">
      <c r="A2564" s="141" t="s">
        <v>1517</v>
      </c>
      <c r="B2564" s="151" t="s">
        <v>1518</v>
      </c>
      <c r="C2564" s="153" t="s">
        <v>3115</v>
      </c>
      <c r="D2564" s="152">
        <v>2</v>
      </c>
      <c r="E2564" s="154">
        <v>1.32</v>
      </c>
      <c r="F2564" s="154">
        <v>1.0000000000000009E-2</v>
      </c>
      <c r="G2564" s="154">
        <v>2.0000000000000018E-2</v>
      </c>
    </row>
    <row r="2565" spans="1:7" ht="75" x14ac:dyDescent="0.25">
      <c r="A2565" s="141" t="s">
        <v>1517</v>
      </c>
      <c r="B2565" s="151" t="s">
        <v>1518</v>
      </c>
      <c r="C2565" s="153" t="s">
        <v>3116</v>
      </c>
      <c r="D2565" s="152">
        <v>4</v>
      </c>
      <c r="E2565" s="154">
        <v>16.920000000000002</v>
      </c>
      <c r="F2565" s="154">
        <v>5.0000000000000044E-2</v>
      </c>
      <c r="G2565" s="154">
        <v>0.20000000000000018</v>
      </c>
    </row>
    <row r="2566" spans="1:7" ht="30" x14ac:dyDescent="0.25">
      <c r="A2566" s="141" t="s">
        <v>1517</v>
      </c>
      <c r="B2566" s="151" t="s">
        <v>1518</v>
      </c>
      <c r="C2566" s="153" t="s">
        <v>3120</v>
      </c>
      <c r="D2566" s="152">
        <v>1</v>
      </c>
      <c r="E2566" s="154">
        <v>1.46</v>
      </c>
      <c r="F2566" s="154">
        <v>2.0000000000000018E-2</v>
      </c>
      <c r="G2566" s="154">
        <v>2.0000000000000018E-2</v>
      </c>
    </row>
    <row r="2567" spans="1:7" ht="30" x14ac:dyDescent="0.25">
      <c r="A2567" s="141" t="s">
        <v>1517</v>
      </c>
      <c r="B2567" s="151" t="s">
        <v>1518</v>
      </c>
      <c r="C2567" s="153" t="s">
        <v>3130</v>
      </c>
      <c r="D2567" s="152">
        <v>1</v>
      </c>
      <c r="E2567" s="154">
        <v>1.25</v>
      </c>
      <c r="F2567" s="154">
        <v>1.0000000000000009E-2</v>
      </c>
      <c r="G2567" s="154">
        <v>1.0000000000000009E-2</v>
      </c>
    </row>
    <row r="2568" spans="1:7" ht="30" x14ac:dyDescent="0.25">
      <c r="A2568" s="141" t="s">
        <v>1517</v>
      </c>
      <c r="B2568" s="151" t="s">
        <v>1518</v>
      </c>
      <c r="C2568" s="153" t="s">
        <v>3131</v>
      </c>
      <c r="D2568" s="152">
        <v>4</v>
      </c>
      <c r="E2568" s="154">
        <v>5</v>
      </c>
      <c r="F2568" s="154">
        <v>1.0000000000000009E-2</v>
      </c>
      <c r="G2568" s="154">
        <v>4.0000000000000036E-2</v>
      </c>
    </row>
    <row r="2569" spans="1:7" ht="30" x14ac:dyDescent="0.25">
      <c r="A2569" s="141" t="s">
        <v>1517</v>
      </c>
      <c r="B2569" s="151" t="s">
        <v>1518</v>
      </c>
      <c r="C2569" s="153" t="s">
        <v>3177</v>
      </c>
      <c r="D2569" s="152">
        <v>1</v>
      </c>
      <c r="E2569" s="154">
        <v>7.12</v>
      </c>
      <c r="F2569" s="154">
        <v>0.14000000000000012</v>
      </c>
      <c r="G2569" s="154">
        <v>0.14000000000000012</v>
      </c>
    </row>
    <row r="2570" spans="1:7" ht="30" x14ac:dyDescent="0.25">
      <c r="A2570" s="141" t="s">
        <v>1517</v>
      </c>
      <c r="B2570" s="151" t="s">
        <v>1518</v>
      </c>
      <c r="C2570" s="153" t="s">
        <v>3149</v>
      </c>
      <c r="D2570" s="152">
        <v>1</v>
      </c>
      <c r="E2570" s="154">
        <v>2.5500000000000003</v>
      </c>
      <c r="F2570" s="154">
        <v>5.0000000000000044E-2</v>
      </c>
      <c r="G2570" s="154">
        <v>5.0000000000000044E-2</v>
      </c>
    </row>
    <row r="2571" spans="1:7" ht="30" x14ac:dyDescent="0.25">
      <c r="A2571" s="141" t="s">
        <v>1517</v>
      </c>
      <c r="B2571" s="151" t="s">
        <v>1518</v>
      </c>
      <c r="C2571" s="153" t="s">
        <v>3127</v>
      </c>
      <c r="D2571" s="152">
        <v>2</v>
      </c>
      <c r="E2571" s="154">
        <v>3.8200000000000003</v>
      </c>
      <c r="F2571" s="154">
        <v>9.9999999999999811E-3</v>
      </c>
      <c r="G2571" s="154">
        <v>1.9999999999999962E-2</v>
      </c>
    </row>
    <row r="2572" spans="1:7" ht="30" x14ac:dyDescent="0.25">
      <c r="A2572" s="141" t="s">
        <v>1517</v>
      </c>
      <c r="B2572" s="151" t="s">
        <v>1518</v>
      </c>
      <c r="C2572" s="153" t="s">
        <v>3130</v>
      </c>
      <c r="D2572" s="152">
        <v>2</v>
      </c>
      <c r="E2572" s="154">
        <v>2.5</v>
      </c>
      <c r="F2572" s="154">
        <v>1.0000000000000009E-2</v>
      </c>
      <c r="G2572" s="154">
        <v>2.0000000000000018E-2</v>
      </c>
    </row>
    <row r="2573" spans="1:7" ht="30" x14ac:dyDescent="0.25">
      <c r="A2573" s="141" t="s">
        <v>1517</v>
      </c>
      <c r="B2573" s="151" t="s">
        <v>1518</v>
      </c>
      <c r="C2573" s="153" t="s">
        <v>3131</v>
      </c>
      <c r="D2573" s="152">
        <v>4</v>
      </c>
      <c r="E2573" s="154">
        <v>5</v>
      </c>
      <c r="F2573" s="154">
        <v>1.0000000000000009E-2</v>
      </c>
      <c r="G2573" s="154">
        <v>4.0000000000000036E-2</v>
      </c>
    </row>
    <row r="2574" spans="1:7" ht="30" x14ac:dyDescent="0.25">
      <c r="A2574" s="141" t="s">
        <v>1517</v>
      </c>
      <c r="B2574" s="151" t="s">
        <v>1518</v>
      </c>
      <c r="C2574" s="153" t="s">
        <v>3132</v>
      </c>
      <c r="D2574" s="152">
        <v>1</v>
      </c>
      <c r="E2574" s="154">
        <v>1.25</v>
      </c>
      <c r="F2574" s="154">
        <v>1.0000000000000009E-2</v>
      </c>
      <c r="G2574" s="154">
        <v>1.0000000000000009E-2</v>
      </c>
    </row>
    <row r="2575" spans="1:7" ht="30" x14ac:dyDescent="0.25">
      <c r="A2575" s="141" t="s">
        <v>1517</v>
      </c>
      <c r="B2575" s="151" t="s">
        <v>1518</v>
      </c>
      <c r="C2575" s="153" t="s">
        <v>3538</v>
      </c>
      <c r="D2575" s="152">
        <v>324</v>
      </c>
      <c r="E2575" s="154">
        <v>1642.68</v>
      </c>
      <c r="F2575" s="154">
        <v>2.0000000000000018E-2</v>
      </c>
      <c r="G2575" s="154">
        <v>6.4800000000000058</v>
      </c>
    </row>
    <row r="2576" spans="1:7" ht="30" x14ac:dyDescent="0.25">
      <c r="A2576" s="141" t="s">
        <v>1517</v>
      </c>
      <c r="B2576" s="151" t="s">
        <v>1518</v>
      </c>
      <c r="C2576" s="153" t="s">
        <v>3547</v>
      </c>
      <c r="D2576" s="152">
        <v>37</v>
      </c>
      <c r="E2576" s="154">
        <v>1150.3300000000002</v>
      </c>
      <c r="F2576" s="154">
        <v>4.9999999999999822E-2</v>
      </c>
      <c r="G2576" s="154">
        <v>1.8499999999999934</v>
      </c>
    </row>
    <row r="2577" spans="1:7" ht="30" x14ac:dyDescent="0.25">
      <c r="A2577" s="141" t="s">
        <v>1517</v>
      </c>
      <c r="B2577" s="151" t="s">
        <v>1518</v>
      </c>
      <c r="C2577" s="153" t="s">
        <v>3620</v>
      </c>
      <c r="D2577" s="152">
        <v>14</v>
      </c>
      <c r="E2577" s="154">
        <v>314.02</v>
      </c>
      <c r="F2577" s="154">
        <v>7.9999999999999849E-2</v>
      </c>
      <c r="G2577" s="154">
        <v>1.1199999999999979</v>
      </c>
    </row>
    <row r="2578" spans="1:7" ht="30" x14ac:dyDescent="0.25">
      <c r="A2578" s="141" t="s">
        <v>1517</v>
      </c>
      <c r="B2578" s="151" t="s">
        <v>1518</v>
      </c>
      <c r="C2578" s="153" t="s">
        <v>3548</v>
      </c>
      <c r="D2578" s="152">
        <v>32</v>
      </c>
      <c r="E2578" s="154">
        <v>1410.24</v>
      </c>
      <c r="F2578" s="154">
        <v>4.0000000000000036E-2</v>
      </c>
      <c r="G2578" s="154">
        <v>1.2800000000000011</v>
      </c>
    </row>
    <row r="2579" spans="1:7" ht="30" x14ac:dyDescent="0.25">
      <c r="A2579" s="141" t="s">
        <v>3086</v>
      </c>
      <c r="B2579" s="151" t="s">
        <v>3087</v>
      </c>
      <c r="C2579" s="153" t="s">
        <v>3496</v>
      </c>
      <c r="D2579" s="152">
        <v>43</v>
      </c>
      <c r="E2579" s="154">
        <v>308.74</v>
      </c>
      <c r="F2579" s="154">
        <v>1.0000000000000009E-2</v>
      </c>
      <c r="G2579" s="154">
        <v>0.43000000000000038</v>
      </c>
    </row>
    <row r="2580" spans="1:7" ht="30" x14ac:dyDescent="0.25">
      <c r="A2580" s="141" t="s">
        <v>3086</v>
      </c>
      <c r="B2580" s="151" t="s">
        <v>3087</v>
      </c>
      <c r="C2580" s="153" t="s">
        <v>3497</v>
      </c>
      <c r="D2580" s="152">
        <v>669</v>
      </c>
      <c r="E2580" s="154">
        <v>8215.32</v>
      </c>
      <c r="F2580" s="154">
        <v>1.0000000000000009E-2</v>
      </c>
      <c r="G2580" s="154">
        <v>6.6900000000000057</v>
      </c>
    </row>
    <row r="2581" spans="1:7" ht="30" x14ac:dyDescent="0.25">
      <c r="A2581" s="141" t="s">
        <v>3086</v>
      </c>
      <c r="B2581" s="151" t="s">
        <v>3087</v>
      </c>
      <c r="C2581" s="153" t="s">
        <v>3498</v>
      </c>
      <c r="D2581" s="152">
        <v>77</v>
      </c>
      <c r="E2581" s="154">
        <v>1552.3200000000002</v>
      </c>
      <c r="F2581" s="154">
        <v>4.0000000000000036E-2</v>
      </c>
      <c r="G2581" s="154">
        <v>3.0800000000000027</v>
      </c>
    </row>
    <row r="2582" spans="1:7" ht="45" x14ac:dyDescent="0.25">
      <c r="A2582" s="141" t="s">
        <v>3086</v>
      </c>
      <c r="B2582" s="151" t="s">
        <v>3087</v>
      </c>
      <c r="C2582" s="153" t="s">
        <v>3499</v>
      </c>
      <c r="D2582" s="152">
        <v>3</v>
      </c>
      <c r="E2582" s="154">
        <v>87.81</v>
      </c>
      <c r="F2582" s="154">
        <v>1.0000000000000009E-2</v>
      </c>
      <c r="G2582" s="154">
        <v>3.0000000000000027E-2</v>
      </c>
    </row>
    <row r="2583" spans="1:7" ht="30" x14ac:dyDescent="0.25">
      <c r="A2583" s="141" t="s">
        <v>3086</v>
      </c>
      <c r="B2583" s="151" t="s">
        <v>3087</v>
      </c>
      <c r="C2583" s="153" t="s">
        <v>3543</v>
      </c>
      <c r="D2583" s="152">
        <v>5</v>
      </c>
      <c r="E2583" s="154">
        <v>26</v>
      </c>
      <c r="F2583" s="154">
        <v>2.9999999999999916E-2</v>
      </c>
      <c r="G2583" s="154">
        <v>0.14999999999999958</v>
      </c>
    </row>
    <row r="2584" spans="1:7" ht="30" x14ac:dyDescent="0.25">
      <c r="A2584" s="141" t="s">
        <v>3086</v>
      </c>
      <c r="B2584" s="151" t="s">
        <v>3087</v>
      </c>
      <c r="C2584" s="153" t="s">
        <v>3541</v>
      </c>
      <c r="D2584" s="152">
        <v>80</v>
      </c>
      <c r="E2584" s="154">
        <v>689.6</v>
      </c>
      <c r="F2584" s="154">
        <v>4.9999999999999822E-2</v>
      </c>
      <c r="G2584" s="154">
        <v>3.9999999999999858</v>
      </c>
    </row>
    <row r="2585" spans="1:7" ht="45" x14ac:dyDescent="0.25">
      <c r="A2585" s="141" t="s">
        <v>3086</v>
      </c>
      <c r="B2585" s="151" t="s">
        <v>3087</v>
      </c>
      <c r="C2585" s="153" t="s">
        <v>3542</v>
      </c>
      <c r="D2585" s="152">
        <v>50</v>
      </c>
      <c r="E2585" s="154">
        <v>520.5</v>
      </c>
      <c r="F2585" s="154">
        <v>2.0000000000000018E-2</v>
      </c>
      <c r="G2585" s="154">
        <v>1.0000000000000009</v>
      </c>
    </row>
    <row r="2586" spans="1:7" ht="30" x14ac:dyDescent="0.25">
      <c r="A2586" s="141" t="s">
        <v>3086</v>
      </c>
      <c r="B2586" s="151" t="s">
        <v>3087</v>
      </c>
      <c r="C2586" s="153" t="s">
        <v>3585</v>
      </c>
      <c r="D2586" s="152">
        <v>50</v>
      </c>
      <c r="E2586" s="154">
        <v>520.5</v>
      </c>
      <c r="F2586" s="154">
        <v>2.0000000000000018E-2</v>
      </c>
      <c r="G2586" s="154">
        <v>1.0000000000000009</v>
      </c>
    </row>
    <row r="2587" spans="1:7" ht="60" x14ac:dyDescent="0.25">
      <c r="A2587" s="141" t="s">
        <v>3086</v>
      </c>
      <c r="B2587" s="151" t="s">
        <v>3087</v>
      </c>
      <c r="C2587" s="153" t="s">
        <v>3479</v>
      </c>
      <c r="D2587" s="152">
        <v>92</v>
      </c>
      <c r="E2587" s="154">
        <v>740.59999999999991</v>
      </c>
      <c r="F2587" s="154">
        <v>3.0000000000000027E-2</v>
      </c>
      <c r="G2587" s="154">
        <v>2.7600000000000025</v>
      </c>
    </row>
    <row r="2588" spans="1:7" ht="45" x14ac:dyDescent="0.25">
      <c r="A2588" s="141" t="s">
        <v>3086</v>
      </c>
      <c r="B2588" s="151" t="s">
        <v>3087</v>
      </c>
      <c r="C2588" s="153" t="s">
        <v>4072</v>
      </c>
      <c r="D2588" s="152">
        <v>92</v>
      </c>
      <c r="E2588" s="154">
        <v>1377.24</v>
      </c>
      <c r="F2588" s="154">
        <v>0.12999999999999989</v>
      </c>
      <c r="G2588" s="154">
        <v>11.95999999999999</v>
      </c>
    </row>
    <row r="2589" spans="1:7" ht="45" x14ac:dyDescent="0.25">
      <c r="A2589" s="141" t="s">
        <v>3086</v>
      </c>
      <c r="B2589" s="151" t="s">
        <v>3087</v>
      </c>
      <c r="C2589" s="153" t="s">
        <v>3573</v>
      </c>
      <c r="D2589" s="152">
        <v>92</v>
      </c>
      <c r="E2589" s="154">
        <v>4155.6400000000003</v>
      </c>
      <c r="F2589" s="154">
        <v>0.58999999999999986</v>
      </c>
      <c r="G2589" s="154">
        <v>54.279999999999987</v>
      </c>
    </row>
    <row r="2590" spans="1:7" ht="30" x14ac:dyDescent="0.25">
      <c r="A2590" s="141" t="s">
        <v>3086</v>
      </c>
      <c r="B2590" s="151" t="s">
        <v>3087</v>
      </c>
      <c r="C2590" s="153" t="s">
        <v>3710</v>
      </c>
      <c r="D2590" s="152">
        <v>91</v>
      </c>
      <c r="E2590" s="154">
        <v>677.95</v>
      </c>
      <c r="F2590" s="154">
        <v>0.11999999999999966</v>
      </c>
      <c r="G2590" s="154">
        <v>10.91999999999997</v>
      </c>
    </row>
    <row r="2591" spans="1:7" ht="60" x14ac:dyDescent="0.25">
      <c r="A2591" s="141" t="s">
        <v>3086</v>
      </c>
      <c r="B2591" s="151" t="s">
        <v>3087</v>
      </c>
      <c r="C2591" s="153" t="s">
        <v>3577</v>
      </c>
      <c r="D2591" s="152">
        <v>92</v>
      </c>
      <c r="E2591" s="154">
        <v>742.43999999999994</v>
      </c>
      <c r="F2591" s="154">
        <v>2.9999999999999916E-2</v>
      </c>
      <c r="G2591" s="154">
        <v>2.7599999999999922</v>
      </c>
    </row>
    <row r="2592" spans="1:7" ht="30" x14ac:dyDescent="0.25">
      <c r="A2592" s="141" t="s">
        <v>3086</v>
      </c>
      <c r="B2592" s="151" t="s">
        <v>3087</v>
      </c>
      <c r="C2592" s="153" t="s">
        <v>3578</v>
      </c>
      <c r="D2592" s="152">
        <v>92</v>
      </c>
      <c r="E2592" s="154">
        <v>492.2</v>
      </c>
      <c r="F2592" s="154">
        <v>0.27000000000000046</v>
      </c>
      <c r="G2592" s="154">
        <v>24.840000000000042</v>
      </c>
    </row>
    <row r="2593" spans="1:7" ht="30" x14ac:dyDescent="0.25">
      <c r="A2593" s="141" t="s">
        <v>3086</v>
      </c>
      <c r="B2593" s="151" t="s">
        <v>3087</v>
      </c>
      <c r="C2593" s="153" t="s">
        <v>3641</v>
      </c>
      <c r="D2593" s="152">
        <v>84</v>
      </c>
      <c r="E2593" s="154">
        <v>2035.3200000000002</v>
      </c>
      <c r="F2593" s="154">
        <v>4.9999999999999933E-2</v>
      </c>
      <c r="G2593" s="154">
        <v>4.199999999999994</v>
      </c>
    </row>
    <row r="2594" spans="1:7" ht="30" x14ac:dyDescent="0.25">
      <c r="A2594" s="141" t="s">
        <v>3086</v>
      </c>
      <c r="B2594" s="151" t="s">
        <v>3087</v>
      </c>
      <c r="C2594" s="153" t="s">
        <v>3642</v>
      </c>
      <c r="D2594" s="152">
        <v>84</v>
      </c>
      <c r="E2594" s="154">
        <v>2311.6799999999998</v>
      </c>
      <c r="F2594" s="154">
        <v>3.0000000000000027E-2</v>
      </c>
      <c r="G2594" s="154">
        <v>2.5200000000000022</v>
      </c>
    </row>
    <row r="2595" spans="1:7" ht="45" x14ac:dyDescent="0.25">
      <c r="A2595" s="141" t="s">
        <v>3086</v>
      </c>
      <c r="B2595" s="151" t="s">
        <v>3087</v>
      </c>
      <c r="C2595" s="153" t="s">
        <v>3501</v>
      </c>
      <c r="D2595" s="152">
        <v>92</v>
      </c>
      <c r="E2595" s="154">
        <v>807.76</v>
      </c>
      <c r="F2595" s="154">
        <v>3.9999999999999925E-2</v>
      </c>
      <c r="G2595" s="154">
        <v>3.6799999999999931</v>
      </c>
    </row>
    <row r="2596" spans="1:7" ht="45" x14ac:dyDescent="0.25">
      <c r="A2596" s="141" t="s">
        <v>3086</v>
      </c>
      <c r="B2596" s="151" t="s">
        <v>3087</v>
      </c>
      <c r="C2596" s="153" t="s">
        <v>3471</v>
      </c>
      <c r="D2596" s="152">
        <v>40</v>
      </c>
      <c r="E2596" s="154">
        <v>106.4</v>
      </c>
      <c r="F2596" s="154">
        <v>1.0000000000000009E-2</v>
      </c>
      <c r="G2596" s="154">
        <v>0.40000000000000036</v>
      </c>
    </row>
    <row r="2597" spans="1:7" ht="30" x14ac:dyDescent="0.25">
      <c r="A2597" s="141" t="s">
        <v>3086</v>
      </c>
      <c r="B2597" s="151" t="s">
        <v>3087</v>
      </c>
      <c r="C2597" s="153" t="s">
        <v>3583</v>
      </c>
      <c r="D2597" s="152">
        <v>53</v>
      </c>
      <c r="E2597" s="154">
        <v>140.98000000000002</v>
      </c>
      <c r="F2597" s="154">
        <v>1.0000000000000009E-2</v>
      </c>
      <c r="G2597" s="154">
        <v>0.53000000000000047</v>
      </c>
    </row>
    <row r="2598" spans="1:7" ht="90" x14ac:dyDescent="0.25">
      <c r="A2598" s="141" t="s">
        <v>3086</v>
      </c>
      <c r="B2598" s="151" t="s">
        <v>3087</v>
      </c>
      <c r="C2598" s="153" t="s">
        <v>3452</v>
      </c>
      <c r="D2598" s="152">
        <v>208</v>
      </c>
      <c r="E2598" s="154">
        <v>5432.96</v>
      </c>
      <c r="F2598" s="154">
        <v>3.0000000000000027E-2</v>
      </c>
      <c r="G2598" s="154">
        <v>6.2400000000000055</v>
      </c>
    </row>
    <row r="2599" spans="1:7" ht="45" x14ac:dyDescent="0.25">
      <c r="A2599" s="141" t="s">
        <v>3086</v>
      </c>
      <c r="B2599" s="151" t="s">
        <v>3087</v>
      </c>
      <c r="C2599" s="153" t="s">
        <v>3471</v>
      </c>
      <c r="D2599" s="152">
        <v>3</v>
      </c>
      <c r="E2599" s="154">
        <v>7.98</v>
      </c>
      <c r="F2599" s="154">
        <v>1.0000000000000009E-2</v>
      </c>
      <c r="G2599" s="154">
        <v>3.0000000000000027E-2</v>
      </c>
    </row>
    <row r="2600" spans="1:7" ht="30" x14ac:dyDescent="0.25">
      <c r="A2600" s="141" t="s">
        <v>3086</v>
      </c>
      <c r="B2600" s="151" t="s">
        <v>3087</v>
      </c>
      <c r="C2600" s="153" t="s">
        <v>3453</v>
      </c>
      <c r="D2600" s="152">
        <v>6</v>
      </c>
      <c r="E2600" s="154">
        <v>11.94</v>
      </c>
      <c r="F2600" s="154">
        <v>1.0000000000000009E-2</v>
      </c>
      <c r="G2600" s="154">
        <v>6.0000000000000053E-2</v>
      </c>
    </row>
    <row r="2601" spans="1:7" ht="45" x14ac:dyDescent="0.25">
      <c r="A2601" s="141" t="s">
        <v>3086</v>
      </c>
      <c r="B2601" s="151" t="s">
        <v>3087</v>
      </c>
      <c r="C2601" s="153" t="s">
        <v>3454</v>
      </c>
      <c r="D2601" s="152">
        <v>10</v>
      </c>
      <c r="E2601" s="154">
        <v>35.400000000000006</v>
      </c>
      <c r="F2601" s="154">
        <v>1.9999999999999962E-2</v>
      </c>
      <c r="G2601" s="154">
        <v>0.19999999999999962</v>
      </c>
    </row>
    <row r="2602" spans="1:7" ht="30" x14ac:dyDescent="0.25">
      <c r="A2602" s="141" t="s">
        <v>3086</v>
      </c>
      <c r="B2602" s="151" t="s">
        <v>3087</v>
      </c>
      <c r="C2602" s="153" t="s">
        <v>3583</v>
      </c>
      <c r="D2602" s="152">
        <v>1</v>
      </c>
      <c r="E2602" s="154">
        <v>2.66</v>
      </c>
      <c r="F2602" s="154">
        <v>1.0000000000000009E-2</v>
      </c>
      <c r="G2602" s="154">
        <v>1.0000000000000009E-2</v>
      </c>
    </row>
    <row r="2603" spans="1:7" ht="30" x14ac:dyDescent="0.25">
      <c r="A2603" s="141" t="s">
        <v>3086</v>
      </c>
      <c r="B2603" s="151" t="s">
        <v>3087</v>
      </c>
      <c r="C2603" s="153" t="s">
        <v>3455</v>
      </c>
      <c r="D2603" s="152">
        <v>119</v>
      </c>
      <c r="E2603" s="154">
        <v>1538.67</v>
      </c>
      <c r="F2603" s="154">
        <v>3.0000000000000027E-2</v>
      </c>
      <c r="G2603" s="154">
        <v>3.5700000000000029</v>
      </c>
    </row>
    <row r="2604" spans="1:7" ht="90" x14ac:dyDescent="0.25">
      <c r="A2604" s="141" t="s">
        <v>3086</v>
      </c>
      <c r="B2604" s="151" t="s">
        <v>3087</v>
      </c>
      <c r="C2604" s="153" t="s">
        <v>3456</v>
      </c>
      <c r="D2604" s="152">
        <v>15</v>
      </c>
      <c r="E2604" s="154">
        <v>483.75</v>
      </c>
      <c r="F2604" s="154">
        <v>2.0000000000000018E-2</v>
      </c>
      <c r="G2604" s="154">
        <v>0.30000000000000027</v>
      </c>
    </row>
    <row r="2605" spans="1:7" ht="75" x14ac:dyDescent="0.25">
      <c r="A2605" s="141" t="s">
        <v>3086</v>
      </c>
      <c r="B2605" s="151" t="s">
        <v>3087</v>
      </c>
      <c r="C2605" s="153" t="s">
        <v>3457</v>
      </c>
      <c r="D2605" s="152">
        <v>39</v>
      </c>
      <c r="E2605" s="154">
        <v>1055.73</v>
      </c>
      <c r="F2605" s="154">
        <v>3.0000000000000027E-2</v>
      </c>
      <c r="G2605" s="154">
        <v>1.170000000000001</v>
      </c>
    </row>
    <row r="2606" spans="1:7" ht="30" x14ac:dyDescent="0.25">
      <c r="A2606" s="141" t="s">
        <v>3086</v>
      </c>
      <c r="B2606" s="151" t="s">
        <v>3087</v>
      </c>
      <c r="C2606" s="153" t="s">
        <v>3585</v>
      </c>
      <c r="D2606" s="152">
        <v>2</v>
      </c>
      <c r="E2606" s="154">
        <v>20.82</v>
      </c>
      <c r="F2606" s="154">
        <v>2.0000000000000018E-2</v>
      </c>
      <c r="G2606" s="154">
        <v>4.0000000000000036E-2</v>
      </c>
    </row>
    <row r="2607" spans="1:7" ht="30" x14ac:dyDescent="0.25">
      <c r="A2607" s="141" t="s">
        <v>3086</v>
      </c>
      <c r="B2607" s="151" t="s">
        <v>3087</v>
      </c>
      <c r="C2607" s="153" t="s">
        <v>3637</v>
      </c>
      <c r="D2607" s="152">
        <v>83</v>
      </c>
      <c r="E2607" s="154">
        <v>153.55000000000001</v>
      </c>
      <c r="F2607" s="154">
        <v>1.0000000000000009E-2</v>
      </c>
      <c r="G2607" s="154">
        <v>0.83000000000000074</v>
      </c>
    </row>
    <row r="2608" spans="1:7" ht="30" x14ac:dyDescent="0.25">
      <c r="A2608" s="141" t="s">
        <v>3086</v>
      </c>
      <c r="B2608" s="151" t="s">
        <v>3087</v>
      </c>
      <c r="C2608" s="153" t="s">
        <v>3462</v>
      </c>
      <c r="D2608" s="152">
        <v>1</v>
      </c>
      <c r="E2608" s="154">
        <v>2.62</v>
      </c>
      <c r="F2608" s="154">
        <v>9.999999999999995E-3</v>
      </c>
      <c r="G2608" s="154">
        <v>9.999999999999995E-3</v>
      </c>
    </row>
    <row r="2609" spans="1:7" ht="30" x14ac:dyDescent="0.25">
      <c r="A2609" s="141" t="s">
        <v>3086</v>
      </c>
      <c r="B2609" s="151" t="s">
        <v>3087</v>
      </c>
      <c r="C2609" s="153" t="s">
        <v>3443</v>
      </c>
      <c r="D2609" s="152">
        <v>354</v>
      </c>
      <c r="E2609" s="154">
        <v>1731.06</v>
      </c>
      <c r="F2609" s="154">
        <v>9.9999999999999811E-3</v>
      </c>
      <c r="G2609" s="154">
        <v>3.5399999999999934</v>
      </c>
    </row>
    <row r="2610" spans="1:7" ht="30" x14ac:dyDescent="0.25">
      <c r="A2610" s="141" t="s">
        <v>3086</v>
      </c>
      <c r="B2610" s="151" t="s">
        <v>3087</v>
      </c>
      <c r="C2610" s="153" t="s">
        <v>3464</v>
      </c>
      <c r="D2610" s="152">
        <v>61</v>
      </c>
      <c r="E2610" s="154">
        <v>301.34000000000003</v>
      </c>
      <c r="F2610" s="154">
        <v>1.0000000000000009E-2</v>
      </c>
      <c r="G2610" s="154">
        <v>0.61000000000000054</v>
      </c>
    </row>
    <row r="2611" spans="1:7" ht="30" x14ac:dyDescent="0.25">
      <c r="A2611" s="141" t="s">
        <v>3086</v>
      </c>
      <c r="B2611" s="151" t="s">
        <v>3087</v>
      </c>
      <c r="C2611" s="153" t="s">
        <v>3596</v>
      </c>
      <c r="D2611" s="152">
        <v>28</v>
      </c>
      <c r="E2611" s="154">
        <v>266.28000000000003</v>
      </c>
      <c r="F2611" s="154">
        <v>2.0000000000000018E-2</v>
      </c>
      <c r="G2611" s="154">
        <v>0.5600000000000005</v>
      </c>
    </row>
    <row r="2612" spans="1:7" ht="30" x14ac:dyDescent="0.25">
      <c r="A2612" s="141" t="s">
        <v>3086</v>
      </c>
      <c r="B2612" s="151" t="s">
        <v>3087</v>
      </c>
      <c r="C2612" s="153" t="s">
        <v>3502</v>
      </c>
      <c r="D2612" s="152">
        <v>57</v>
      </c>
      <c r="E2612" s="154">
        <v>291.84000000000003</v>
      </c>
      <c r="F2612" s="154">
        <v>1.0000000000000009E-2</v>
      </c>
      <c r="G2612" s="154">
        <v>0.57000000000000051</v>
      </c>
    </row>
    <row r="2613" spans="1:7" ht="30" x14ac:dyDescent="0.25">
      <c r="A2613" s="141" t="s">
        <v>3086</v>
      </c>
      <c r="B2613" s="151" t="s">
        <v>3087</v>
      </c>
      <c r="C2613" s="153" t="s">
        <v>3444</v>
      </c>
      <c r="D2613" s="152">
        <v>432</v>
      </c>
      <c r="E2613" s="154">
        <v>1676.1599999999999</v>
      </c>
      <c r="F2613" s="154">
        <v>3.0000000000000027E-2</v>
      </c>
      <c r="G2613" s="154">
        <v>12.960000000000012</v>
      </c>
    </row>
    <row r="2614" spans="1:7" ht="30" x14ac:dyDescent="0.25">
      <c r="A2614" s="141" t="s">
        <v>3086</v>
      </c>
      <c r="B2614" s="151" t="s">
        <v>3087</v>
      </c>
      <c r="C2614" s="153" t="s">
        <v>3503</v>
      </c>
      <c r="D2614" s="152">
        <v>7</v>
      </c>
      <c r="E2614" s="154">
        <v>30.1</v>
      </c>
      <c r="F2614" s="154">
        <v>5.0000000000000044E-2</v>
      </c>
      <c r="G2614" s="154">
        <v>0.35000000000000031</v>
      </c>
    </row>
    <row r="2615" spans="1:7" ht="45" x14ac:dyDescent="0.25">
      <c r="A2615" s="141" t="s">
        <v>3086</v>
      </c>
      <c r="B2615" s="151" t="s">
        <v>3087</v>
      </c>
      <c r="C2615" s="153" t="s">
        <v>3445</v>
      </c>
      <c r="D2615" s="152">
        <v>295</v>
      </c>
      <c r="E2615" s="154">
        <v>1902.7500000000002</v>
      </c>
      <c r="F2615" s="154">
        <v>2.9999999999999916E-2</v>
      </c>
      <c r="G2615" s="154">
        <v>8.8499999999999748</v>
      </c>
    </row>
    <row r="2616" spans="1:7" ht="30" x14ac:dyDescent="0.25">
      <c r="A2616" s="141" t="s">
        <v>3086</v>
      </c>
      <c r="B2616" s="151" t="s">
        <v>3087</v>
      </c>
      <c r="C2616" s="153" t="s">
        <v>3504</v>
      </c>
      <c r="D2616" s="152">
        <v>343</v>
      </c>
      <c r="E2616" s="154">
        <v>1790.46</v>
      </c>
      <c r="F2616" s="154">
        <v>1.0000000000000009E-2</v>
      </c>
      <c r="G2616" s="154">
        <v>3.4300000000000033</v>
      </c>
    </row>
    <row r="2617" spans="1:7" ht="30" x14ac:dyDescent="0.25">
      <c r="A2617" s="141" t="s">
        <v>3086</v>
      </c>
      <c r="B2617" s="151" t="s">
        <v>3087</v>
      </c>
      <c r="C2617" s="153" t="s">
        <v>3597</v>
      </c>
      <c r="D2617" s="152">
        <v>120</v>
      </c>
      <c r="E2617" s="154">
        <v>1333.2</v>
      </c>
      <c r="F2617" s="154">
        <v>8.9999999999999858E-2</v>
      </c>
      <c r="G2617" s="154">
        <v>10.799999999999983</v>
      </c>
    </row>
    <row r="2618" spans="1:7" ht="30" x14ac:dyDescent="0.25">
      <c r="A2618" s="141" t="s">
        <v>3086</v>
      </c>
      <c r="B2618" s="151" t="s">
        <v>3087</v>
      </c>
      <c r="C2618" s="153" t="s">
        <v>4059</v>
      </c>
      <c r="D2618" s="152">
        <v>1</v>
      </c>
      <c r="E2618" s="154">
        <v>7.83</v>
      </c>
      <c r="F2618" s="154">
        <v>0.10000000000000009</v>
      </c>
      <c r="G2618" s="154">
        <v>0.10000000000000009</v>
      </c>
    </row>
    <row r="2619" spans="1:7" ht="30" x14ac:dyDescent="0.25">
      <c r="A2619" s="141" t="s">
        <v>3086</v>
      </c>
      <c r="B2619" s="151" t="s">
        <v>3087</v>
      </c>
      <c r="C2619" s="153" t="s">
        <v>3446</v>
      </c>
      <c r="D2619" s="152">
        <v>348</v>
      </c>
      <c r="E2619" s="154">
        <v>689.04</v>
      </c>
      <c r="F2619" s="154">
        <v>9.999999999999995E-3</v>
      </c>
      <c r="G2619" s="154">
        <v>3.4799999999999982</v>
      </c>
    </row>
    <row r="2620" spans="1:7" ht="60" x14ac:dyDescent="0.25">
      <c r="A2620" s="141" t="s">
        <v>3086</v>
      </c>
      <c r="B2620" s="151" t="s">
        <v>3087</v>
      </c>
      <c r="C2620" s="153" t="s">
        <v>3598</v>
      </c>
      <c r="D2620" s="152">
        <v>24</v>
      </c>
      <c r="E2620" s="154">
        <v>144</v>
      </c>
      <c r="F2620" s="154">
        <v>0.10000000000000009</v>
      </c>
      <c r="G2620" s="154">
        <v>2.4000000000000021</v>
      </c>
    </row>
    <row r="2621" spans="1:7" ht="30" x14ac:dyDescent="0.25">
      <c r="A2621" s="141" t="s">
        <v>3086</v>
      </c>
      <c r="B2621" s="151" t="s">
        <v>3087</v>
      </c>
      <c r="C2621" s="153" t="s">
        <v>3600</v>
      </c>
      <c r="D2621" s="152">
        <v>1</v>
      </c>
      <c r="E2621" s="154">
        <v>25.6</v>
      </c>
      <c r="F2621" s="154">
        <v>0.55000000000000071</v>
      </c>
      <c r="G2621" s="154">
        <v>0.55000000000000071</v>
      </c>
    </row>
    <row r="2622" spans="1:7" ht="60" x14ac:dyDescent="0.25">
      <c r="A2622" s="141" t="s">
        <v>3086</v>
      </c>
      <c r="B2622" s="151" t="s">
        <v>3087</v>
      </c>
      <c r="C2622" s="153" t="s">
        <v>3479</v>
      </c>
      <c r="D2622" s="152">
        <v>1</v>
      </c>
      <c r="E2622" s="154">
        <v>8.0500000000000007</v>
      </c>
      <c r="F2622" s="154">
        <v>3.0000000000000027E-2</v>
      </c>
      <c r="G2622" s="154">
        <v>3.0000000000000027E-2</v>
      </c>
    </row>
    <row r="2623" spans="1:7" ht="30" x14ac:dyDescent="0.25">
      <c r="A2623" s="141" t="s">
        <v>3086</v>
      </c>
      <c r="B2623" s="151" t="s">
        <v>3087</v>
      </c>
      <c r="C2623" s="153" t="s">
        <v>3558</v>
      </c>
      <c r="D2623" s="152">
        <v>1</v>
      </c>
      <c r="E2623" s="154">
        <v>9.5</v>
      </c>
      <c r="F2623" s="154">
        <v>8.0000000000000071E-2</v>
      </c>
      <c r="G2623" s="154">
        <v>8.0000000000000071E-2</v>
      </c>
    </row>
    <row r="2624" spans="1:7" ht="30" x14ac:dyDescent="0.25">
      <c r="A2624" s="141" t="s">
        <v>3086</v>
      </c>
      <c r="B2624" s="151" t="s">
        <v>3087</v>
      </c>
      <c r="C2624" s="153" t="s">
        <v>3482</v>
      </c>
      <c r="D2624" s="152">
        <v>77</v>
      </c>
      <c r="E2624" s="154">
        <v>473.55</v>
      </c>
      <c r="F2624" s="154">
        <v>1.0000000000000009E-2</v>
      </c>
      <c r="G2624" s="154">
        <v>0.77000000000000068</v>
      </c>
    </row>
    <row r="2625" spans="1:7" ht="30" x14ac:dyDescent="0.25">
      <c r="A2625" s="141" t="s">
        <v>3086</v>
      </c>
      <c r="B2625" s="151" t="s">
        <v>3087</v>
      </c>
      <c r="C2625" s="153" t="s">
        <v>3487</v>
      </c>
      <c r="D2625" s="152">
        <v>48</v>
      </c>
      <c r="E2625" s="154">
        <v>491.04</v>
      </c>
      <c r="F2625" s="154">
        <v>9.000000000000008E-2</v>
      </c>
      <c r="G2625" s="154">
        <v>4.3200000000000038</v>
      </c>
    </row>
    <row r="2626" spans="1:7" ht="60" x14ac:dyDescent="0.25">
      <c r="A2626" s="141" t="s">
        <v>3086</v>
      </c>
      <c r="B2626" s="151" t="s">
        <v>3087</v>
      </c>
      <c r="C2626" s="153" t="s">
        <v>3488</v>
      </c>
      <c r="D2626" s="152">
        <v>33</v>
      </c>
      <c r="E2626" s="154">
        <v>456.72</v>
      </c>
      <c r="F2626" s="154">
        <v>4.0000000000000036E-2</v>
      </c>
      <c r="G2626" s="154">
        <v>1.3200000000000012</v>
      </c>
    </row>
    <row r="2627" spans="1:7" ht="75" x14ac:dyDescent="0.25">
      <c r="A2627" s="141" t="s">
        <v>3086</v>
      </c>
      <c r="B2627" s="151" t="s">
        <v>3087</v>
      </c>
      <c r="C2627" s="153" t="s">
        <v>3516</v>
      </c>
      <c r="D2627" s="152">
        <v>4</v>
      </c>
      <c r="E2627" s="154">
        <v>37.800000000000004</v>
      </c>
      <c r="F2627" s="154">
        <v>2.0000000000000018E-2</v>
      </c>
      <c r="G2627" s="154">
        <v>8.0000000000000071E-2</v>
      </c>
    </row>
    <row r="2628" spans="1:7" ht="30" x14ac:dyDescent="0.25">
      <c r="A2628" s="141" t="s">
        <v>3086</v>
      </c>
      <c r="B2628" s="151" t="s">
        <v>3087</v>
      </c>
      <c r="C2628" s="153" t="s">
        <v>3857</v>
      </c>
      <c r="D2628" s="152">
        <v>16</v>
      </c>
      <c r="E2628" s="154">
        <v>53.760000000000005</v>
      </c>
      <c r="F2628" s="154">
        <v>4.0000000000000036E-2</v>
      </c>
      <c r="G2628" s="154">
        <v>0.64000000000000057</v>
      </c>
    </row>
    <row r="2629" spans="1:7" ht="30" x14ac:dyDescent="0.25">
      <c r="A2629" s="141" t="s">
        <v>3086</v>
      </c>
      <c r="B2629" s="151" t="s">
        <v>3087</v>
      </c>
      <c r="C2629" s="153" t="s">
        <v>3512</v>
      </c>
      <c r="D2629" s="152">
        <v>278</v>
      </c>
      <c r="E2629" s="154">
        <v>400.32</v>
      </c>
      <c r="F2629" s="154">
        <v>3.0000000000000027E-2</v>
      </c>
      <c r="G2629" s="154">
        <v>8.340000000000007</v>
      </c>
    </row>
    <row r="2630" spans="1:7" ht="60" x14ac:dyDescent="0.25">
      <c r="A2630" s="141" t="s">
        <v>3086</v>
      </c>
      <c r="B2630" s="151" t="s">
        <v>3087</v>
      </c>
      <c r="C2630" s="153" t="s">
        <v>3513</v>
      </c>
      <c r="D2630" s="152">
        <v>17</v>
      </c>
      <c r="E2630" s="154">
        <v>286.62</v>
      </c>
      <c r="F2630" s="154">
        <v>0.33999999999999986</v>
      </c>
      <c r="G2630" s="154">
        <v>5.7799999999999976</v>
      </c>
    </row>
    <row r="2631" spans="1:7" ht="45" x14ac:dyDescent="0.25">
      <c r="A2631" s="141" t="s">
        <v>3086</v>
      </c>
      <c r="B2631" s="151" t="s">
        <v>3087</v>
      </c>
      <c r="C2631" s="153" t="s">
        <v>3535</v>
      </c>
      <c r="D2631" s="152">
        <v>2</v>
      </c>
      <c r="E2631" s="154">
        <v>26.48</v>
      </c>
      <c r="F2631" s="154">
        <v>0.16000000000000014</v>
      </c>
      <c r="G2631" s="154">
        <v>0.32000000000000028</v>
      </c>
    </row>
    <row r="2632" spans="1:7" ht="30" x14ac:dyDescent="0.25">
      <c r="A2632" s="141" t="s">
        <v>3086</v>
      </c>
      <c r="B2632" s="151" t="s">
        <v>3087</v>
      </c>
      <c r="C2632" s="153" t="s">
        <v>3617</v>
      </c>
      <c r="D2632" s="152">
        <v>2</v>
      </c>
      <c r="E2632" s="154">
        <v>33.64</v>
      </c>
      <c r="F2632" s="154">
        <v>0.21999999999999975</v>
      </c>
      <c r="G2632" s="154">
        <v>0.4399999999999995</v>
      </c>
    </row>
    <row r="2633" spans="1:7" ht="60" x14ac:dyDescent="0.25">
      <c r="A2633" s="141" t="s">
        <v>3086</v>
      </c>
      <c r="B2633" s="151" t="s">
        <v>3087</v>
      </c>
      <c r="C2633" s="153" t="s">
        <v>3536</v>
      </c>
      <c r="D2633" s="152">
        <v>2</v>
      </c>
      <c r="E2633" s="154">
        <v>42.78</v>
      </c>
      <c r="F2633" s="154">
        <v>0.3199999999999994</v>
      </c>
      <c r="G2633" s="154">
        <v>0.63999999999999879</v>
      </c>
    </row>
    <row r="2634" spans="1:7" ht="30" x14ac:dyDescent="0.25">
      <c r="A2634" s="141" t="s">
        <v>3086</v>
      </c>
      <c r="B2634" s="151" t="s">
        <v>3087</v>
      </c>
      <c r="C2634" s="153" t="s">
        <v>3639</v>
      </c>
      <c r="D2634" s="152">
        <v>2</v>
      </c>
      <c r="E2634" s="154">
        <v>12.34</v>
      </c>
      <c r="F2634" s="154">
        <v>1.0000000000000009E-2</v>
      </c>
      <c r="G2634" s="154">
        <v>2.0000000000000018E-2</v>
      </c>
    </row>
    <row r="2635" spans="1:7" ht="30" x14ac:dyDescent="0.25">
      <c r="A2635" s="141" t="s">
        <v>3086</v>
      </c>
      <c r="B2635" s="151" t="s">
        <v>3087</v>
      </c>
      <c r="C2635" s="153" t="s">
        <v>4073</v>
      </c>
      <c r="D2635" s="152">
        <v>2</v>
      </c>
      <c r="E2635" s="154">
        <v>16.52</v>
      </c>
      <c r="F2635" s="154">
        <v>9.9999999999999811E-3</v>
      </c>
      <c r="G2635" s="154">
        <v>1.9999999999999962E-2</v>
      </c>
    </row>
    <row r="2636" spans="1:7" ht="30" x14ac:dyDescent="0.25">
      <c r="A2636" s="141" t="s">
        <v>3086</v>
      </c>
      <c r="B2636" s="151" t="s">
        <v>3087</v>
      </c>
      <c r="C2636" s="153" t="s">
        <v>3514</v>
      </c>
      <c r="D2636" s="152">
        <v>2</v>
      </c>
      <c r="E2636" s="154">
        <v>3.34</v>
      </c>
      <c r="F2636" s="154">
        <v>9.9999999999999811E-3</v>
      </c>
      <c r="G2636" s="154">
        <v>1.9999999999999962E-2</v>
      </c>
    </row>
    <row r="2637" spans="1:7" ht="30" x14ac:dyDescent="0.25">
      <c r="A2637" s="141" t="s">
        <v>3086</v>
      </c>
      <c r="B2637" s="151" t="s">
        <v>3087</v>
      </c>
      <c r="C2637" s="153" t="s">
        <v>3515</v>
      </c>
      <c r="D2637" s="152">
        <v>34</v>
      </c>
      <c r="E2637" s="154">
        <v>403.24</v>
      </c>
      <c r="F2637" s="154">
        <v>6.999999999999984E-2</v>
      </c>
      <c r="G2637" s="154">
        <v>2.3799999999999946</v>
      </c>
    </row>
    <row r="2638" spans="1:7" ht="60" x14ac:dyDescent="0.25">
      <c r="A2638" s="141" t="s">
        <v>3086</v>
      </c>
      <c r="B2638" s="151" t="s">
        <v>3087</v>
      </c>
      <c r="C2638" s="153" t="s">
        <v>3479</v>
      </c>
      <c r="D2638" s="152">
        <v>1</v>
      </c>
      <c r="E2638" s="154">
        <v>8.0500000000000007</v>
      </c>
      <c r="F2638" s="154">
        <v>3.0000000000000027E-2</v>
      </c>
      <c r="G2638" s="154">
        <v>3.0000000000000027E-2</v>
      </c>
    </row>
    <row r="2639" spans="1:7" ht="45" x14ac:dyDescent="0.25">
      <c r="A2639" s="141" t="s">
        <v>3086</v>
      </c>
      <c r="B2639" s="151" t="s">
        <v>3087</v>
      </c>
      <c r="C2639" s="153" t="s">
        <v>3506</v>
      </c>
      <c r="D2639" s="152">
        <v>207</v>
      </c>
      <c r="E2639" s="154">
        <v>1865.07</v>
      </c>
      <c r="F2639" s="154">
        <v>2.9999999999999916E-2</v>
      </c>
      <c r="G2639" s="154">
        <v>6.2099999999999822</v>
      </c>
    </row>
    <row r="2640" spans="1:7" ht="75" x14ac:dyDescent="0.25">
      <c r="A2640" s="141" t="s">
        <v>3086</v>
      </c>
      <c r="B2640" s="151" t="s">
        <v>3087</v>
      </c>
      <c r="C2640" s="153" t="s">
        <v>3516</v>
      </c>
      <c r="D2640" s="152">
        <v>34</v>
      </c>
      <c r="E2640" s="154">
        <v>321.30000000000007</v>
      </c>
      <c r="F2640" s="154">
        <v>2.0000000000000018E-2</v>
      </c>
      <c r="G2640" s="154">
        <v>0.6800000000000006</v>
      </c>
    </row>
    <row r="2641" spans="1:7" ht="60" x14ac:dyDescent="0.25">
      <c r="A2641" s="141" t="s">
        <v>3086</v>
      </c>
      <c r="B2641" s="151" t="s">
        <v>3087</v>
      </c>
      <c r="C2641" s="153" t="s">
        <v>3517</v>
      </c>
      <c r="D2641" s="152">
        <v>8</v>
      </c>
      <c r="E2641" s="154">
        <v>83.36</v>
      </c>
      <c r="F2641" s="154">
        <v>6.999999999999984E-2</v>
      </c>
      <c r="G2641" s="154">
        <v>0.55999999999999872</v>
      </c>
    </row>
    <row r="2642" spans="1:7" ht="30" x14ac:dyDescent="0.25">
      <c r="A2642" s="141" t="s">
        <v>3086</v>
      </c>
      <c r="B2642" s="151" t="s">
        <v>3087</v>
      </c>
      <c r="C2642" s="153" t="s">
        <v>3508</v>
      </c>
      <c r="D2642" s="152">
        <v>18</v>
      </c>
      <c r="E2642" s="154">
        <v>96.66</v>
      </c>
      <c r="F2642" s="154">
        <v>2.0000000000000018E-2</v>
      </c>
      <c r="G2642" s="154">
        <v>0.36000000000000032</v>
      </c>
    </row>
    <row r="2643" spans="1:7" ht="30" x14ac:dyDescent="0.25">
      <c r="A2643" s="141" t="s">
        <v>3086</v>
      </c>
      <c r="B2643" s="151" t="s">
        <v>3087</v>
      </c>
      <c r="C2643" s="153" t="s">
        <v>3518</v>
      </c>
      <c r="D2643" s="152">
        <v>3</v>
      </c>
      <c r="E2643" s="154">
        <v>67.800000000000011</v>
      </c>
      <c r="F2643" s="154">
        <v>0.28000000000000025</v>
      </c>
      <c r="G2643" s="154">
        <v>0.84000000000000075</v>
      </c>
    </row>
    <row r="2644" spans="1:7" ht="45" x14ac:dyDescent="0.25">
      <c r="A2644" s="141" t="s">
        <v>3086</v>
      </c>
      <c r="B2644" s="151" t="s">
        <v>3087</v>
      </c>
      <c r="C2644" s="153" t="s">
        <v>3528</v>
      </c>
      <c r="D2644" s="152">
        <v>21</v>
      </c>
      <c r="E2644" s="154">
        <v>191.31</v>
      </c>
      <c r="F2644" s="154">
        <v>0.12999999999999989</v>
      </c>
      <c r="G2644" s="154">
        <v>2.7299999999999978</v>
      </c>
    </row>
    <row r="2645" spans="1:7" ht="45" x14ac:dyDescent="0.25">
      <c r="A2645" s="141" t="s">
        <v>3086</v>
      </c>
      <c r="B2645" s="151" t="s">
        <v>3087</v>
      </c>
      <c r="C2645" s="153" t="s">
        <v>3529</v>
      </c>
      <c r="D2645" s="152">
        <v>28</v>
      </c>
      <c r="E2645" s="154">
        <v>902.44</v>
      </c>
      <c r="F2645" s="154">
        <v>0.26000000000000068</v>
      </c>
      <c r="G2645" s="154">
        <v>7.2800000000000189</v>
      </c>
    </row>
    <row r="2646" spans="1:7" ht="60" x14ac:dyDescent="0.25">
      <c r="A2646" s="141" t="s">
        <v>3086</v>
      </c>
      <c r="B2646" s="151" t="s">
        <v>3087</v>
      </c>
      <c r="C2646" s="153" t="s">
        <v>3510</v>
      </c>
      <c r="D2646" s="152">
        <v>6</v>
      </c>
      <c r="E2646" s="154">
        <v>241.02</v>
      </c>
      <c r="F2646" s="154">
        <v>0.37999999999999989</v>
      </c>
      <c r="G2646" s="154">
        <v>2.2799999999999994</v>
      </c>
    </row>
    <row r="2647" spans="1:7" ht="30" x14ac:dyDescent="0.25">
      <c r="A2647" s="141" t="s">
        <v>3086</v>
      </c>
      <c r="B2647" s="151" t="s">
        <v>3087</v>
      </c>
      <c r="C2647" s="153" t="s">
        <v>3614</v>
      </c>
      <c r="D2647" s="152">
        <v>2</v>
      </c>
      <c r="E2647" s="154">
        <v>25.54</v>
      </c>
      <c r="F2647" s="154">
        <v>0.11999999999999966</v>
      </c>
      <c r="G2647" s="154">
        <v>0.23999999999999932</v>
      </c>
    </row>
    <row r="2648" spans="1:7" ht="45" x14ac:dyDescent="0.25">
      <c r="A2648" s="141" t="s">
        <v>3086</v>
      </c>
      <c r="B2648" s="151" t="s">
        <v>3087</v>
      </c>
      <c r="C2648" s="153" t="s">
        <v>3530</v>
      </c>
      <c r="D2648" s="152">
        <v>2</v>
      </c>
      <c r="E2648" s="154">
        <v>58.660000000000004</v>
      </c>
      <c r="F2648" s="154">
        <v>9.000000000000008E-2</v>
      </c>
      <c r="G2648" s="154">
        <v>0.18000000000000016</v>
      </c>
    </row>
    <row r="2649" spans="1:7" ht="30" x14ac:dyDescent="0.25">
      <c r="A2649" s="141" t="s">
        <v>3086</v>
      </c>
      <c r="B2649" s="151" t="s">
        <v>3087</v>
      </c>
      <c r="C2649" s="153" t="s">
        <v>3717</v>
      </c>
      <c r="D2649" s="152">
        <v>37</v>
      </c>
      <c r="E2649" s="154">
        <v>1055.6099999999999</v>
      </c>
      <c r="F2649" s="154">
        <v>0.16999999999999993</v>
      </c>
      <c r="G2649" s="154">
        <v>6.2899999999999974</v>
      </c>
    </row>
    <row r="2650" spans="1:7" ht="45" x14ac:dyDescent="0.25">
      <c r="A2650" s="141" t="s">
        <v>3086</v>
      </c>
      <c r="B2650" s="151" t="s">
        <v>3087</v>
      </c>
      <c r="C2650" s="153" t="s">
        <v>4018</v>
      </c>
      <c r="D2650" s="152">
        <v>44</v>
      </c>
      <c r="E2650" s="154">
        <v>971.96</v>
      </c>
      <c r="F2650" s="154">
        <v>1.9999999999999962E-2</v>
      </c>
      <c r="G2650" s="154">
        <v>0.87999999999999834</v>
      </c>
    </row>
    <row r="2651" spans="1:7" ht="30" x14ac:dyDescent="0.25">
      <c r="A2651" s="141" t="s">
        <v>3086</v>
      </c>
      <c r="B2651" s="151" t="s">
        <v>3087</v>
      </c>
      <c r="C2651" s="153" t="s">
        <v>4019</v>
      </c>
      <c r="D2651" s="152">
        <v>48</v>
      </c>
      <c r="E2651" s="154">
        <v>1234.0800000000002</v>
      </c>
      <c r="F2651" s="154">
        <v>2.9999999999999916E-2</v>
      </c>
      <c r="G2651" s="154">
        <v>1.4399999999999959</v>
      </c>
    </row>
    <row r="2652" spans="1:7" ht="45" x14ac:dyDescent="0.25">
      <c r="A2652" s="141" t="s">
        <v>3086</v>
      </c>
      <c r="B2652" s="151" t="s">
        <v>3087</v>
      </c>
      <c r="C2652" s="153" t="s">
        <v>3532</v>
      </c>
      <c r="D2652" s="152">
        <v>1</v>
      </c>
      <c r="E2652" s="154">
        <v>40.07</v>
      </c>
      <c r="F2652" s="154">
        <v>0.39000000000000057</v>
      </c>
      <c r="G2652" s="154">
        <v>0.39000000000000057</v>
      </c>
    </row>
    <row r="2653" spans="1:7" ht="60" x14ac:dyDescent="0.25">
      <c r="A2653" s="141" t="s">
        <v>3086</v>
      </c>
      <c r="B2653" s="151" t="s">
        <v>3087</v>
      </c>
      <c r="C2653" s="153" t="s">
        <v>3479</v>
      </c>
      <c r="D2653" s="152">
        <v>104</v>
      </c>
      <c r="E2653" s="154">
        <v>837.2</v>
      </c>
      <c r="F2653" s="154">
        <v>3.0000000000000027E-2</v>
      </c>
      <c r="G2653" s="154">
        <v>3.1200000000000028</v>
      </c>
    </row>
    <row r="2654" spans="1:7" ht="30" x14ac:dyDescent="0.25">
      <c r="A2654" s="141" t="s">
        <v>3086</v>
      </c>
      <c r="B2654" s="151" t="s">
        <v>3087</v>
      </c>
      <c r="C2654" s="153" t="s">
        <v>3864</v>
      </c>
      <c r="D2654" s="152">
        <v>75</v>
      </c>
      <c r="E2654" s="154">
        <v>421.5</v>
      </c>
      <c r="F2654" s="154">
        <v>7.9999999999999849E-2</v>
      </c>
      <c r="G2654" s="154">
        <v>5.9999999999999885</v>
      </c>
    </row>
    <row r="2655" spans="1:7" ht="60" x14ac:dyDescent="0.25">
      <c r="A2655" s="141" t="s">
        <v>3086</v>
      </c>
      <c r="B2655" s="151" t="s">
        <v>3087</v>
      </c>
      <c r="C2655" s="153" t="s">
        <v>3714</v>
      </c>
      <c r="D2655" s="152">
        <v>12</v>
      </c>
      <c r="E2655" s="154">
        <v>164.51999999999998</v>
      </c>
      <c r="F2655" s="154">
        <v>6.0000000000000053E-2</v>
      </c>
      <c r="G2655" s="154">
        <v>0.72000000000000064</v>
      </c>
    </row>
    <row r="2656" spans="1:7" ht="30" x14ac:dyDescent="0.25">
      <c r="A2656" s="141" t="s">
        <v>3086</v>
      </c>
      <c r="B2656" s="151" t="s">
        <v>3087</v>
      </c>
      <c r="C2656" s="153" t="s">
        <v>4074</v>
      </c>
      <c r="D2656" s="152">
        <v>18</v>
      </c>
      <c r="E2656" s="154">
        <v>105.12</v>
      </c>
      <c r="F2656" s="154">
        <v>4.0000000000000036E-2</v>
      </c>
      <c r="G2656" s="154">
        <v>0.72000000000000064</v>
      </c>
    </row>
    <row r="2657" spans="1:7" ht="30" x14ac:dyDescent="0.25">
      <c r="A2657" s="141" t="s">
        <v>3086</v>
      </c>
      <c r="B2657" s="151" t="s">
        <v>3087</v>
      </c>
      <c r="C2657" s="153" t="s">
        <v>3859</v>
      </c>
      <c r="D2657" s="152">
        <v>7</v>
      </c>
      <c r="E2657" s="154">
        <v>61.88</v>
      </c>
      <c r="F2657" s="154">
        <v>2.0000000000000018E-2</v>
      </c>
      <c r="G2657" s="154">
        <v>0.14000000000000012</v>
      </c>
    </row>
    <row r="2658" spans="1:7" ht="45" x14ac:dyDescent="0.25">
      <c r="A2658" s="141" t="s">
        <v>3086</v>
      </c>
      <c r="B2658" s="151" t="s">
        <v>3087</v>
      </c>
      <c r="C2658" s="153" t="s">
        <v>3940</v>
      </c>
      <c r="D2658" s="152">
        <v>2</v>
      </c>
      <c r="E2658" s="154">
        <v>310.58</v>
      </c>
      <c r="F2658" s="154">
        <v>5.2900000000000063</v>
      </c>
      <c r="G2658" s="154">
        <v>10.580000000000013</v>
      </c>
    </row>
    <row r="2659" spans="1:7" ht="45" x14ac:dyDescent="0.25">
      <c r="A2659" s="141" t="s">
        <v>3086</v>
      </c>
      <c r="B2659" s="151" t="s">
        <v>3087</v>
      </c>
      <c r="C2659" s="153" t="s">
        <v>3715</v>
      </c>
      <c r="D2659" s="152">
        <v>1</v>
      </c>
      <c r="E2659" s="154">
        <v>10.88</v>
      </c>
      <c r="F2659" s="154">
        <v>0.16999999999999993</v>
      </c>
      <c r="G2659" s="154">
        <v>0.16999999999999993</v>
      </c>
    </row>
    <row r="2660" spans="1:7" ht="45" x14ac:dyDescent="0.25">
      <c r="A2660" s="141" t="s">
        <v>3086</v>
      </c>
      <c r="B2660" s="151" t="s">
        <v>3087</v>
      </c>
      <c r="C2660" s="153" t="s">
        <v>4065</v>
      </c>
      <c r="D2660" s="152">
        <v>20</v>
      </c>
      <c r="E2660" s="154">
        <v>2467.8000000000002</v>
      </c>
      <c r="F2660" s="154">
        <v>1.0899999999999999</v>
      </c>
      <c r="G2660" s="154">
        <v>21.799999999999997</v>
      </c>
    </row>
    <row r="2661" spans="1:7" ht="45" x14ac:dyDescent="0.25">
      <c r="A2661" s="141" t="s">
        <v>3086</v>
      </c>
      <c r="B2661" s="151" t="s">
        <v>3087</v>
      </c>
      <c r="C2661" s="153" t="s">
        <v>3471</v>
      </c>
      <c r="D2661" s="152">
        <v>19</v>
      </c>
      <c r="E2661" s="154">
        <v>50.540000000000006</v>
      </c>
      <c r="F2661" s="154">
        <v>1.0000000000000009E-2</v>
      </c>
      <c r="G2661" s="154">
        <v>0.19000000000000017</v>
      </c>
    </row>
    <row r="2662" spans="1:7" ht="30" x14ac:dyDescent="0.25">
      <c r="A2662" s="141" t="s">
        <v>3086</v>
      </c>
      <c r="B2662" s="151" t="s">
        <v>3087</v>
      </c>
      <c r="C2662" s="153" t="s">
        <v>3453</v>
      </c>
      <c r="D2662" s="152">
        <v>77</v>
      </c>
      <c r="E2662" s="154">
        <v>153.23000000000002</v>
      </c>
      <c r="F2662" s="154">
        <v>1.0000000000000009E-2</v>
      </c>
      <c r="G2662" s="154">
        <v>0.77000000000000068</v>
      </c>
    </row>
    <row r="2663" spans="1:7" ht="45" x14ac:dyDescent="0.25">
      <c r="A2663" s="141" t="s">
        <v>3086</v>
      </c>
      <c r="B2663" s="151" t="s">
        <v>3087</v>
      </c>
      <c r="C2663" s="153" t="s">
        <v>3454</v>
      </c>
      <c r="D2663" s="152">
        <v>3</v>
      </c>
      <c r="E2663" s="154">
        <v>10.620000000000001</v>
      </c>
      <c r="F2663" s="154">
        <v>1.9999999999999962E-2</v>
      </c>
      <c r="G2663" s="154">
        <v>5.9999999999999887E-2</v>
      </c>
    </row>
    <row r="2664" spans="1:7" ht="30" x14ac:dyDescent="0.25">
      <c r="A2664" s="141" t="s">
        <v>3086</v>
      </c>
      <c r="B2664" s="151" t="s">
        <v>3087</v>
      </c>
      <c r="C2664" s="153" t="s">
        <v>3583</v>
      </c>
      <c r="D2664" s="152">
        <v>4</v>
      </c>
      <c r="E2664" s="154">
        <v>10.64</v>
      </c>
      <c r="F2664" s="154">
        <v>1.0000000000000009E-2</v>
      </c>
      <c r="G2664" s="154">
        <v>4.0000000000000036E-2</v>
      </c>
    </row>
    <row r="2665" spans="1:7" ht="30" x14ac:dyDescent="0.25">
      <c r="A2665" s="141" t="s">
        <v>3086</v>
      </c>
      <c r="B2665" s="151" t="s">
        <v>3087</v>
      </c>
      <c r="C2665" s="153" t="s">
        <v>3492</v>
      </c>
      <c r="D2665" s="152">
        <v>4</v>
      </c>
      <c r="E2665" s="154">
        <v>87.64</v>
      </c>
      <c r="F2665" s="154">
        <v>1.9999999999999962E-2</v>
      </c>
      <c r="G2665" s="154">
        <v>7.9999999999999849E-2</v>
      </c>
    </row>
    <row r="2666" spans="1:7" ht="75" x14ac:dyDescent="0.25">
      <c r="A2666" s="141" t="s">
        <v>3086</v>
      </c>
      <c r="B2666" s="151" t="s">
        <v>3087</v>
      </c>
      <c r="C2666" s="153" t="s">
        <v>3493</v>
      </c>
      <c r="D2666" s="152">
        <v>15</v>
      </c>
      <c r="E2666" s="154">
        <v>76.8</v>
      </c>
      <c r="F2666" s="154">
        <v>1.0000000000000009E-2</v>
      </c>
      <c r="G2666" s="154">
        <v>0.15000000000000013</v>
      </c>
    </row>
    <row r="2667" spans="1:7" ht="30" x14ac:dyDescent="0.25">
      <c r="A2667" s="141" t="s">
        <v>3086</v>
      </c>
      <c r="B2667" s="151" t="s">
        <v>3087</v>
      </c>
      <c r="C2667" s="153" t="s">
        <v>3495</v>
      </c>
      <c r="D2667" s="152">
        <v>14</v>
      </c>
      <c r="E2667" s="154">
        <v>69.16</v>
      </c>
      <c r="F2667" s="154">
        <v>1.0000000000000009E-2</v>
      </c>
      <c r="G2667" s="154">
        <v>0.14000000000000012</v>
      </c>
    </row>
    <row r="2668" spans="1:7" ht="60" x14ac:dyDescent="0.25">
      <c r="A2668" s="141" t="s">
        <v>3086</v>
      </c>
      <c r="B2668" s="151" t="s">
        <v>3087</v>
      </c>
      <c r="C2668" s="153" t="s">
        <v>3479</v>
      </c>
      <c r="D2668" s="152">
        <v>2</v>
      </c>
      <c r="E2668" s="154">
        <v>16.100000000000001</v>
      </c>
      <c r="F2668" s="154">
        <v>3.0000000000000027E-2</v>
      </c>
      <c r="G2668" s="154">
        <v>6.0000000000000053E-2</v>
      </c>
    </row>
    <row r="2669" spans="1:7" ht="45" x14ac:dyDescent="0.25">
      <c r="A2669" s="141" t="s">
        <v>3086</v>
      </c>
      <c r="B2669" s="151" t="s">
        <v>3087</v>
      </c>
      <c r="C2669" s="153" t="s">
        <v>3573</v>
      </c>
      <c r="D2669" s="152">
        <v>2</v>
      </c>
      <c r="E2669" s="154">
        <v>90.34</v>
      </c>
      <c r="F2669" s="154">
        <v>0.58999999999999986</v>
      </c>
      <c r="G2669" s="154">
        <v>1.1799999999999997</v>
      </c>
    </row>
    <row r="2670" spans="1:7" ht="30" x14ac:dyDescent="0.25">
      <c r="A2670" s="141" t="s">
        <v>3086</v>
      </c>
      <c r="B2670" s="151" t="s">
        <v>3087</v>
      </c>
      <c r="C2670" s="153" t="s">
        <v>3710</v>
      </c>
      <c r="D2670" s="152">
        <v>2</v>
      </c>
      <c r="E2670" s="154">
        <v>14.9</v>
      </c>
      <c r="F2670" s="154">
        <v>0.11999999999999966</v>
      </c>
      <c r="G2670" s="154">
        <v>0.23999999999999932</v>
      </c>
    </row>
    <row r="2671" spans="1:7" ht="60" x14ac:dyDescent="0.25">
      <c r="A2671" s="141" t="s">
        <v>3086</v>
      </c>
      <c r="B2671" s="151" t="s">
        <v>3087</v>
      </c>
      <c r="C2671" s="153" t="s">
        <v>3577</v>
      </c>
      <c r="D2671" s="152">
        <v>2</v>
      </c>
      <c r="E2671" s="154">
        <v>16.14</v>
      </c>
      <c r="F2671" s="154">
        <v>2.9999999999999916E-2</v>
      </c>
      <c r="G2671" s="154">
        <v>5.9999999999999831E-2</v>
      </c>
    </row>
    <row r="2672" spans="1:7" ht="30" x14ac:dyDescent="0.25">
      <c r="A2672" s="141" t="s">
        <v>3086</v>
      </c>
      <c r="B2672" s="151" t="s">
        <v>3087</v>
      </c>
      <c r="C2672" s="153" t="s">
        <v>3578</v>
      </c>
      <c r="D2672" s="152">
        <v>2</v>
      </c>
      <c r="E2672" s="154">
        <v>10.700000000000001</v>
      </c>
      <c r="F2672" s="154">
        <v>0.27000000000000046</v>
      </c>
      <c r="G2672" s="154">
        <v>0.54000000000000092</v>
      </c>
    </row>
    <row r="2673" spans="1:7" ht="30" x14ac:dyDescent="0.25">
      <c r="A2673" s="141" t="s">
        <v>3086</v>
      </c>
      <c r="B2673" s="151" t="s">
        <v>3087</v>
      </c>
      <c r="C2673" s="153" t="s">
        <v>3538</v>
      </c>
      <c r="D2673" s="152">
        <v>510</v>
      </c>
      <c r="E2673" s="154">
        <v>2585.6999999999998</v>
      </c>
      <c r="F2673" s="154">
        <v>2.0000000000000018E-2</v>
      </c>
      <c r="G2673" s="154">
        <v>10.20000000000001</v>
      </c>
    </row>
    <row r="2674" spans="1:7" ht="30" x14ac:dyDescent="0.25">
      <c r="A2674" s="141" t="s">
        <v>3086</v>
      </c>
      <c r="B2674" s="151" t="s">
        <v>3087</v>
      </c>
      <c r="C2674" s="153" t="s">
        <v>3547</v>
      </c>
      <c r="D2674" s="152">
        <v>88</v>
      </c>
      <c r="E2674" s="154">
        <v>2735.92</v>
      </c>
      <c r="F2674" s="154">
        <v>4.9999999999999822E-2</v>
      </c>
      <c r="G2674" s="154">
        <v>4.3999999999999844</v>
      </c>
    </row>
    <row r="2675" spans="1:7" ht="30" x14ac:dyDescent="0.25">
      <c r="A2675" s="141" t="s">
        <v>3086</v>
      </c>
      <c r="B2675" s="151" t="s">
        <v>3087</v>
      </c>
      <c r="C2675" s="153" t="s">
        <v>3620</v>
      </c>
      <c r="D2675" s="152">
        <v>31</v>
      </c>
      <c r="E2675" s="154">
        <v>695.33</v>
      </c>
      <c r="F2675" s="154">
        <v>7.9999999999999849E-2</v>
      </c>
      <c r="G2675" s="154">
        <v>2.4799999999999951</v>
      </c>
    </row>
    <row r="2676" spans="1:7" ht="30" x14ac:dyDescent="0.25">
      <c r="A2676" s="141" t="s">
        <v>3086</v>
      </c>
      <c r="B2676" s="151" t="s">
        <v>3087</v>
      </c>
      <c r="C2676" s="153" t="s">
        <v>3548</v>
      </c>
      <c r="D2676" s="152">
        <v>46</v>
      </c>
      <c r="E2676" s="154">
        <v>2027.2199999999998</v>
      </c>
      <c r="F2676" s="154">
        <v>4.0000000000000036E-2</v>
      </c>
      <c r="G2676" s="154">
        <v>1.8400000000000016</v>
      </c>
    </row>
    <row r="2677" spans="1:7" ht="30" x14ac:dyDescent="0.25">
      <c r="A2677" s="141" t="s">
        <v>2901</v>
      </c>
      <c r="B2677" s="151" t="s">
        <v>2902</v>
      </c>
      <c r="C2677" s="153" t="s">
        <v>4075</v>
      </c>
      <c r="D2677" s="152">
        <v>5</v>
      </c>
      <c r="E2677" s="154">
        <v>50463.350000000006</v>
      </c>
      <c r="F2677" s="154">
        <v>504.6299999999992</v>
      </c>
      <c r="G2677" s="154">
        <v>2523.149999999996</v>
      </c>
    </row>
    <row r="2678" spans="1:7" ht="30" x14ac:dyDescent="0.25">
      <c r="A2678" s="141" t="s">
        <v>2901</v>
      </c>
      <c r="B2678" s="151" t="s">
        <v>2902</v>
      </c>
      <c r="C2678" s="153" t="s">
        <v>4076</v>
      </c>
      <c r="D2678" s="152">
        <v>32</v>
      </c>
      <c r="E2678" s="154">
        <v>3167.36</v>
      </c>
      <c r="F2678" s="154">
        <v>9.000000000000008E-2</v>
      </c>
      <c r="G2678" s="154">
        <v>2.8800000000000026</v>
      </c>
    </row>
    <row r="2679" spans="1:7" ht="30" x14ac:dyDescent="0.25">
      <c r="A2679" s="141" t="s">
        <v>2901</v>
      </c>
      <c r="B2679" s="151" t="s">
        <v>2902</v>
      </c>
      <c r="C2679" s="153" t="s">
        <v>4077</v>
      </c>
      <c r="D2679" s="152">
        <v>63</v>
      </c>
      <c r="E2679" s="154">
        <v>15361.29</v>
      </c>
      <c r="F2679" s="154">
        <v>0.13999999999999968</v>
      </c>
      <c r="G2679" s="154">
        <v>8.819999999999979</v>
      </c>
    </row>
    <row r="2680" spans="1:7" ht="30" x14ac:dyDescent="0.25">
      <c r="A2680" s="141" t="s">
        <v>2901</v>
      </c>
      <c r="B2680" s="151" t="s">
        <v>2902</v>
      </c>
      <c r="C2680" s="153" t="s">
        <v>4078</v>
      </c>
      <c r="D2680" s="152">
        <v>220</v>
      </c>
      <c r="E2680" s="154">
        <v>18664.8</v>
      </c>
      <c r="F2680" s="154">
        <v>0.85999999999999943</v>
      </c>
      <c r="G2680" s="154">
        <v>189.19999999999987</v>
      </c>
    </row>
    <row r="2681" spans="1:7" ht="45" x14ac:dyDescent="0.25">
      <c r="A2681" s="141" t="s">
        <v>2901</v>
      </c>
      <c r="B2681" s="151" t="s">
        <v>2902</v>
      </c>
      <c r="C2681" s="153" t="s">
        <v>4079</v>
      </c>
      <c r="D2681" s="152">
        <v>3210</v>
      </c>
      <c r="E2681" s="154">
        <v>97969.200000000012</v>
      </c>
      <c r="F2681" s="154">
        <v>0.58999999999999986</v>
      </c>
      <c r="G2681" s="154">
        <v>1893.8999999999996</v>
      </c>
    </row>
    <row r="2682" spans="1:7" ht="30" x14ac:dyDescent="0.25">
      <c r="A2682" s="141" t="s">
        <v>2901</v>
      </c>
      <c r="B2682" s="151" t="s">
        <v>2902</v>
      </c>
      <c r="C2682" s="153" t="s">
        <v>3460</v>
      </c>
      <c r="D2682" s="152">
        <v>177</v>
      </c>
      <c r="E2682" s="154">
        <v>2855.01</v>
      </c>
      <c r="F2682" s="154">
        <v>2.0000000000000018E-2</v>
      </c>
      <c r="G2682" s="154">
        <v>3.5400000000000031</v>
      </c>
    </row>
    <row r="2683" spans="1:7" ht="30" x14ac:dyDescent="0.25">
      <c r="A2683" s="141" t="s">
        <v>2901</v>
      </c>
      <c r="B2683" s="151" t="s">
        <v>2902</v>
      </c>
      <c r="C2683" s="153" t="s">
        <v>3462</v>
      </c>
      <c r="D2683" s="152">
        <v>175</v>
      </c>
      <c r="E2683" s="154">
        <v>458.5</v>
      </c>
      <c r="F2683" s="154">
        <v>9.999999999999995E-3</v>
      </c>
      <c r="G2683" s="154">
        <v>1.7499999999999991</v>
      </c>
    </row>
    <row r="2684" spans="1:7" ht="30" x14ac:dyDescent="0.25">
      <c r="A2684" s="141" t="s">
        <v>2901</v>
      </c>
      <c r="B2684" s="151" t="s">
        <v>2902</v>
      </c>
      <c r="C2684" s="153" t="s">
        <v>3463</v>
      </c>
      <c r="D2684" s="152">
        <v>52</v>
      </c>
      <c r="E2684" s="154">
        <v>136.24</v>
      </c>
      <c r="F2684" s="154">
        <v>9.999999999999995E-3</v>
      </c>
      <c r="G2684" s="154">
        <v>0.5199999999999998</v>
      </c>
    </row>
    <row r="2685" spans="1:7" ht="30" x14ac:dyDescent="0.25">
      <c r="A2685" s="141" t="s">
        <v>2901</v>
      </c>
      <c r="B2685" s="151" t="s">
        <v>2902</v>
      </c>
      <c r="C2685" s="153" t="s">
        <v>3751</v>
      </c>
      <c r="D2685" s="152">
        <v>3</v>
      </c>
      <c r="E2685" s="154">
        <v>10.89</v>
      </c>
      <c r="F2685" s="154">
        <v>2.0000000000000018E-2</v>
      </c>
      <c r="G2685" s="154">
        <v>6.0000000000000053E-2</v>
      </c>
    </row>
    <row r="2686" spans="1:7" ht="30" x14ac:dyDescent="0.25">
      <c r="A2686" s="141" t="s">
        <v>2901</v>
      </c>
      <c r="B2686" s="151" t="s">
        <v>2902</v>
      </c>
      <c r="C2686" s="153" t="s">
        <v>3443</v>
      </c>
      <c r="D2686" s="152">
        <v>548</v>
      </c>
      <c r="E2686" s="154">
        <v>2679.72</v>
      </c>
      <c r="F2686" s="154">
        <v>9.9999999999999811E-3</v>
      </c>
      <c r="G2686" s="154">
        <v>5.4799999999999898</v>
      </c>
    </row>
    <row r="2687" spans="1:7" ht="30" x14ac:dyDescent="0.25">
      <c r="A2687" s="141" t="s">
        <v>2901</v>
      </c>
      <c r="B2687" s="151" t="s">
        <v>2902</v>
      </c>
      <c r="C2687" s="153" t="s">
        <v>3502</v>
      </c>
      <c r="D2687" s="152">
        <v>346</v>
      </c>
      <c r="E2687" s="154">
        <v>1771.52</v>
      </c>
      <c r="F2687" s="154">
        <v>1.0000000000000009E-2</v>
      </c>
      <c r="G2687" s="154">
        <v>3.4600000000000031</v>
      </c>
    </row>
    <row r="2688" spans="1:7" ht="30" x14ac:dyDescent="0.25">
      <c r="A2688" s="141" t="s">
        <v>2901</v>
      </c>
      <c r="B2688" s="151" t="s">
        <v>2902</v>
      </c>
      <c r="C2688" s="153" t="s">
        <v>3444</v>
      </c>
      <c r="D2688" s="152">
        <v>104</v>
      </c>
      <c r="E2688" s="154">
        <v>403.52000000000004</v>
      </c>
      <c r="F2688" s="154">
        <v>3.0000000000000027E-2</v>
      </c>
      <c r="G2688" s="154">
        <v>3.1200000000000028</v>
      </c>
    </row>
    <row r="2689" spans="1:7" ht="45" x14ac:dyDescent="0.25">
      <c r="A2689" s="141" t="s">
        <v>2901</v>
      </c>
      <c r="B2689" s="151" t="s">
        <v>2902</v>
      </c>
      <c r="C2689" s="153" t="s">
        <v>3445</v>
      </c>
      <c r="D2689" s="152">
        <v>11</v>
      </c>
      <c r="E2689" s="154">
        <v>70.95</v>
      </c>
      <c r="F2689" s="154">
        <v>2.9999999999999916E-2</v>
      </c>
      <c r="G2689" s="154">
        <v>0.32999999999999907</v>
      </c>
    </row>
    <row r="2690" spans="1:7" ht="30" x14ac:dyDescent="0.25">
      <c r="A2690" s="141" t="s">
        <v>2901</v>
      </c>
      <c r="B2690" s="151" t="s">
        <v>2902</v>
      </c>
      <c r="C2690" s="153" t="s">
        <v>3504</v>
      </c>
      <c r="D2690" s="152">
        <v>354</v>
      </c>
      <c r="E2690" s="154">
        <v>1847.88</v>
      </c>
      <c r="F2690" s="154">
        <v>1.0000000000000009E-2</v>
      </c>
      <c r="G2690" s="154">
        <v>3.5400000000000031</v>
      </c>
    </row>
    <row r="2691" spans="1:7" ht="30" x14ac:dyDescent="0.25">
      <c r="A2691" s="141" t="s">
        <v>2901</v>
      </c>
      <c r="B2691" s="151" t="s">
        <v>2902</v>
      </c>
      <c r="C2691" s="153" t="s">
        <v>3597</v>
      </c>
      <c r="D2691" s="152">
        <v>403</v>
      </c>
      <c r="E2691" s="154">
        <v>4477.33</v>
      </c>
      <c r="F2691" s="154">
        <v>8.9999999999999858E-2</v>
      </c>
      <c r="G2691" s="154">
        <v>36.269999999999939</v>
      </c>
    </row>
    <row r="2692" spans="1:7" ht="30" x14ac:dyDescent="0.25">
      <c r="A2692" s="141" t="s">
        <v>2901</v>
      </c>
      <c r="B2692" s="151" t="s">
        <v>2902</v>
      </c>
      <c r="C2692" s="153" t="s">
        <v>3446</v>
      </c>
      <c r="D2692" s="152">
        <v>240</v>
      </c>
      <c r="E2692" s="154">
        <v>475.2</v>
      </c>
      <c r="F2692" s="154">
        <v>9.999999999999995E-3</v>
      </c>
      <c r="G2692" s="154">
        <v>2.3999999999999986</v>
      </c>
    </row>
    <row r="2693" spans="1:7" ht="60" x14ac:dyDescent="0.25">
      <c r="A2693" s="141" t="s">
        <v>2901</v>
      </c>
      <c r="B2693" s="151" t="s">
        <v>2902</v>
      </c>
      <c r="C2693" s="153" t="s">
        <v>3598</v>
      </c>
      <c r="D2693" s="152">
        <v>73</v>
      </c>
      <c r="E2693" s="154">
        <v>438</v>
      </c>
      <c r="F2693" s="154">
        <v>0.10000000000000009</v>
      </c>
      <c r="G2693" s="154">
        <v>7.300000000000006</v>
      </c>
    </row>
    <row r="2694" spans="1:7" ht="60" x14ac:dyDescent="0.25">
      <c r="A2694" s="141" t="s">
        <v>2901</v>
      </c>
      <c r="B2694" s="151" t="s">
        <v>2902</v>
      </c>
      <c r="C2694" s="153" t="s">
        <v>3479</v>
      </c>
      <c r="D2694" s="152">
        <v>9</v>
      </c>
      <c r="E2694" s="154">
        <v>72.45</v>
      </c>
      <c r="F2694" s="154">
        <v>3.0000000000000027E-2</v>
      </c>
      <c r="G2694" s="154">
        <v>0.27000000000000024</v>
      </c>
    </row>
    <row r="2695" spans="1:7" ht="30" x14ac:dyDescent="0.25">
      <c r="A2695" s="141" t="s">
        <v>2901</v>
      </c>
      <c r="B2695" s="151" t="s">
        <v>2902</v>
      </c>
      <c r="C2695" s="153" t="s">
        <v>3480</v>
      </c>
      <c r="D2695" s="152">
        <v>9</v>
      </c>
      <c r="E2695" s="154">
        <v>166.04999999999998</v>
      </c>
      <c r="F2695" s="154">
        <v>0.12000000000000011</v>
      </c>
      <c r="G2695" s="154">
        <v>1.080000000000001</v>
      </c>
    </row>
    <row r="2696" spans="1:7" ht="30" x14ac:dyDescent="0.25">
      <c r="A2696" s="141" t="s">
        <v>2901</v>
      </c>
      <c r="B2696" s="151" t="s">
        <v>2902</v>
      </c>
      <c r="C2696" s="153" t="s">
        <v>3559</v>
      </c>
      <c r="D2696" s="152">
        <v>1</v>
      </c>
      <c r="E2696" s="154">
        <v>16.77</v>
      </c>
      <c r="F2696" s="154">
        <v>0.1599999999999997</v>
      </c>
      <c r="G2696" s="154">
        <v>0.1599999999999997</v>
      </c>
    </row>
    <row r="2697" spans="1:7" ht="30" x14ac:dyDescent="0.25">
      <c r="A2697" s="141" t="s">
        <v>2901</v>
      </c>
      <c r="B2697" s="151" t="s">
        <v>2902</v>
      </c>
      <c r="C2697" s="153" t="s">
        <v>3654</v>
      </c>
      <c r="D2697" s="152">
        <v>483</v>
      </c>
      <c r="E2697" s="154">
        <v>3298.89</v>
      </c>
      <c r="F2697" s="154">
        <v>6.0000000000000053E-2</v>
      </c>
      <c r="G2697" s="154">
        <v>28.980000000000025</v>
      </c>
    </row>
    <row r="2698" spans="1:7" ht="30" x14ac:dyDescent="0.25">
      <c r="A2698" s="141" t="s">
        <v>2901</v>
      </c>
      <c r="B2698" s="151" t="s">
        <v>2902</v>
      </c>
      <c r="C2698" s="153" t="s">
        <v>3482</v>
      </c>
      <c r="D2698" s="152">
        <v>364</v>
      </c>
      <c r="E2698" s="154">
        <v>2238.6</v>
      </c>
      <c r="F2698" s="154">
        <v>1.0000000000000009E-2</v>
      </c>
      <c r="G2698" s="154">
        <v>3.6400000000000032</v>
      </c>
    </row>
    <row r="2699" spans="1:7" ht="45" x14ac:dyDescent="0.25">
      <c r="A2699" s="141" t="s">
        <v>2901</v>
      </c>
      <c r="B2699" s="151" t="s">
        <v>2902</v>
      </c>
      <c r="C2699" s="153" t="s">
        <v>3484</v>
      </c>
      <c r="D2699" s="152">
        <v>578</v>
      </c>
      <c r="E2699" s="154">
        <v>4595.1000000000004</v>
      </c>
      <c r="F2699" s="154">
        <v>9.9999999999999534E-3</v>
      </c>
      <c r="G2699" s="154">
        <v>5.7799999999999727</v>
      </c>
    </row>
    <row r="2700" spans="1:7" ht="30" x14ac:dyDescent="0.25">
      <c r="A2700" s="141" t="s">
        <v>2901</v>
      </c>
      <c r="B2700" s="151" t="s">
        <v>2902</v>
      </c>
      <c r="C2700" s="153" t="s">
        <v>3487</v>
      </c>
      <c r="D2700" s="152">
        <v>22</v>
      </c>
      <c r="E2700" s="154">
        <v>225.06</v>
      </c>
      <c r="F2700" s="154">
        <v>9.000000000000008E-2</v>
      </c>
      <c r="G2700" s="154">
        <v>1.9800000000000018</v>
      </c>
    </row>
    <row r="2701" spans="1:7" ht="60" x14ac:dyDescent="0.25">
      <c r="A2701" s="141" t="s">
        <v>2901</v>
      </c>
      <c r="B2701" s="151" t="s">
        <v>2902</v>
      </c>
      <c r="C2701" s="153" t="s">
        <v>3488</v>
      </c>
      <c r="D2701" s="152">
        <v>328</v>
      </c>
      <c r="E2701" s="154">
        <v>4539.5199999999995</v>
      </c>
      <c r="F2701" s="154">
        <v>4.0000000000000036E-2</v>
      </c>
      <c r="G2701" s="154">
        <v>13.120000000000012</v>
      </c>
    </row>
    <row r="2702" spans="1:7" ht="90" x14ac:dyDescent="0.25">
      <c r="A2702" s="141" t="s">
        <v>2901</v>
      </c>
      <c r="B2702" s="151" t="s">
        <v>2902</v>
      </c>
      <c r="C2702" s="153" t="s">
        <v>3489</v>
      </c>
      <c r="D2702" s="152">
        <v>328</v>
      </c>
      <c r="E2702" s="154">
        <v>4493.6000000000004</v>
      </c>
      <c r="F2702" s="154">
        <v>4.0000000000000036E-2</v>
      </c>
      <c r="G2702" s="154">
        <v>13.120000000000012</v>
      </c>
    </row>
    <row r="2703" spans="1:7" ht="75" x14ac:dyDescent="0.25">
      <c r="A2703" s="141" t="s">
        <v>2901</v>
      </c>
      <c r="B2703" s="151" t="s">
        <v>2902</v>
      </c>
      <c r="C2703" s="153" t="s">
        <v>3516</v>
      </c>
      <c r="D2703" s="152">
        <v>7</v>
      </c>
      <c r="E2703" s="154">
        <v>66.150000000000006</v>
      </c>
      <c r="F2703" s="154">
        <v>2.0000000000000018E-2</v>
      </c>
      <c r="G2703" s="154">
        <v>0.14000000000000012</v>
      </c>
    </row>
    <row r="2704" spans="1:7" ht="30" x14ac:dyDescent="0.25">
      <c r="A2704" s="141" t="s">
        <v>2901</v>
      </c>
      <c r="B2704" s="151" t="s">
        <v>2902</v>
      </c>
      <c r="C2704" s="153" t="s">
        <v>3512</v>
      </c>
      <c r="D2704" s="152">
        <v>27</v>
      </c>
      <c r="E2704" s="154">
        <v>38.879999999999995</v>
      </c>
      <c r="F2704" s="154">
        <v>3.0000000000000027E-2</v>
      </c>
      <c r="G2704" s="154">
        <v>0.81000000000000072</v>
      </c>
    </row>
    <row r="2705" spans="1:7" ht="45" x14ac:dyDescent="0.25">
      <c r="A2705" s="141" t="s">
        <v>2901</v>
      </c>
      <c r="B2705" s="151" t="s">
        <v>2902</v>
      </c>
      <c r="C2705" s="153" t="s">
        <v>3535</v>
      </c>
      <c r="D2705" s="152">
        <v>9</v>
      </c>
      <c r="E2705" s="154">
        <v>119.16</v>
      </c>
      <c r="F2705" s="154">
        <v>0.16000000000000014</v>
      </c>
      <c r="G2705" s="154">
        <v>1.4400000000000013</v>
      </c>
    </row>
    <row r="2706" spans="1:7" ht="60" x14ac:dyDescent="0.25">
      <c r="A2706" s="141" t="s">
        <v>2901</v>
      </c>
      <c r="B2706" s="151" t="s">
        <v>2902</v>
      </c>
      <c r="C2706" s="153" t="s">
        <v>4080</v>
      </c>
      <c r="D2706" s="152">
        <v>5</v>
      </c>
      <c r="E2706" s="154">
        <v>124.8</v>
      </c>
      <c r="F2706" s="154">
        <v>0.44999999999999929</v>
      </c>
      <c r="G2706" s="154">
        <v>2.2499999999999964</v>
      </c>
    </row>
    <row r="2707" spans="1:7" ht="30" x14ac:dyDescent="0.25">
      <c r="A2707" s="141" t="s">
        <v>2901</v>
      </c>
      <c r="B2707" s="151" t="s">
        <v>2902</v>
      </c>
      <c r="C2707" s="153" t="s">
        <v>3514</v>
      </c>
      <c r="D2707" s="152">
        <v>10</v>
      </c>
      <c r="E2707" s="154">
        <v>16.7</v>
      </c>
      <c r="F2707" s="154">
        <v>9.9999999999999811E-3</v>
      </c>
      <c r="G2707" s="154">
        <v>9.9999999999999811E-2</v>
      </c>
    </row>
    <row r="2708" spans="1:7" ht="45" x14ac:dyDescent="0.25">
      <c r="A2708" s="141" t="s">
        <v>2901</v>
      </c>
      <c r="B2708" s="151" t="s">
        <v>2902</v>
      </c>
      <c r="C2708" s="153" t="s">
        <v>3506</v>
      </c>
      <c r="D2708" s="152">
        <v>4</v>
      </c>
      <c r="E2708" s="154">
        <v>36.04</v>
      </c>
      <c r="F2708" s="154">
        <v>2.9999999999999916E-2</v>
      </c>
      <c r="G2708" s="154">
        <v>0.11999999999999966</v>
      </c>
    </row>
    <row r="2709" spans="1:7" ht="75" x14ac:dyDescent="0.25">
      <c r="A2709" s="141" t="s">
        <v>2901</v>
      </c>
      <c r="B2709" s="151" t="s">
        <v>2902</v>
      </c>
      <c r="C2709" s="153" t="s">
        <v>3516</v>
      </c>
      <c r="D2709" s="152">
        <v>41</v>
      </c>
      <c r="E2709" s="154">
        <v>387.45</v>
      </c>
      <c r="F2709" s="154">
        <v>2.0000000000000018E-2</v>
      </c>
      <c r="G2709" s="154">
        <v>0.82000000000000073</v>
      </c>
    </row>
    <row r="2710" spans="1:7" ht="60" x14ac:dyDescent="0.25">
      <c r="A2710" s="141" t="s">
        <v>2901</v>
      </c>
      <c r="B2710" s="151" t="s">
        <v>2902</v>
      </c>
      <c r="C2710" s="153" t="s">
        <v>3517</v>
      </c>
      <c r="D2710" s="152">
        <v>13</v>
      </c>
      <c r="E2710" s="154">
        <v>135.46</v>
      </c>
      <c r="F2710" s="154">
        <v>6.999999999999984E-2</v>
      </c>
      <c r="G2710" s="154">
        <v>0.90999999999999792</v>
      </c>
    </row>
    <row r="2711" spans="1:7" ht="30" x14ac:dyDescent="0.25">
      <c r="A2711" s="141" t="s">
        <v>2901</v>
      </c>
      <c r="B2711" s="151" t="s">
        <v>2902</v>
      </c>
      <c r="C2711" s="153" t="s">
        <v>3612</v>
      </c>
      <c r="D2711" s="152">
        <v>1</v>
      </c>
      <c r="E2711" s="154">
        <v>21.66</v>
      </c>
      <c r="F2711" s="154">
        <v>0.33000000000000007</v>
      </c>
      <c r="G2711" s="154">
        <v>0.33000000000000007</v>
      </c>
    </row>
    <row r="2712" spans="1:7" ht="30" x14ac:dyDescent="0.25">
      <c r="A2712" s="141" t="s">
        <v>2901</v>
      </c>
      <c r="B2712" s="151" t="s">
        <v>2902</v>
      </c>
      <c r="C2712" s="153" t="s">
        <v>3508</v>
      </c>
      <c r="D2712" s="152">
        <v>13</v>
      </c>
      <c r="E2712" s="154">
        <v>69.81</v>
      </c>
      <c r="F2712" s="154">
        <v>2.0000000000000018E-2</v>
      </c>
      <c r="G2712" s="154">
        <v>0.26000000000000023</v>
      </c>
    </row>
    <row r="2713" spans="1:7" ht="30" x14ac:dyDescent="0.25">
      <c r="A2713" s="141" t="s">
        <v>2901</v>
      </c>
      <c r="B2713" s="151" t="s">
        <v>2902</v>
      </c>
      <c r="C2713" s="153" t="s">
        <v>3648</v>
      </c>
      <c r="D2713" s="152">
        <v>2</v>
      </c>
      <c r="E2713" s="154">
        <v>24.22</v>
      </c>
      <c r="F2713" s="154">
        <v>6.0000000000000053E-2</v>
      </c>
      <c r="G2713" s="154">
        <v>0.12000000000000011</v>
      </c>
    </row>
    <row r="2714" spans="1:7" ht="45" x14ac:dyDescent="0.25">
      <c r="A2714" s="141" t="s">
        <v>2901</v>
      </c>
      <c r="B2714" s="151" t="s">
        <v>2902</v>
      </c>
      <c r="C2714" s="153" t="s">
        <v>3528</v>
      </c>
      <c r="D2714" s="152">
        <v>88</v>
      </c>
      <c r="E2714" s="154">
        <v>801.68000000000006</v>
      </c>
      <c r="F2714" s="154">
        <v>0.12999999999999989</v>
      </c>
      <c r="G2714" s="154">
        <v>11.439999999999991</v>
      </c>
    </row>
    <row r="2715" spans="1:7" ht="45" x14ac:dyDescent="0.25">
      <c r="A2715" s="141" t="s">
        <v>2901</v>
      </c>
      <c r="B2715" s="151" t="s">
        <v>2902</v>
      </c>
      <c r="C2715" s="153" t="s">
        <v>3529</v>
      </c>
      <c r="D2715" s="152">
        <v>4</v>
      </c>
      <c r="E2715" s="154">
        <v>128.92000000000002</v>
      </c>
      <c r="F2715" s="154">
        <v>0.26000000000000068</v>
      </c>
      <c r="G2715" s="154">
        <v>1.0400000000000027</v>
      </c>
    </row>
    <row r="2716" spans="1:7" ht="30" x14ac:dyDescent="0.25">
      <c r="A2716" s="141" t="s">
        <v>2901</v>
      </c>
      <c r="B2716" s="151" t="s">
        <v>2902</v>
      </c>
      <c r="C2716" s="153" t="s">
        <v>3614</v>
      </c>
      <c r="D2716" s="152">
        <v>1</v>
      </c>
      <c r="E2716" s="154">
        <v>12.77</v>
      </c>
      <c r="F2716" s="154">
        <v>0.11999999999999966</v>
      </c>
      <c r="G2716" s="154">
        <v>0.11999999999999966</v>
      </c>
    </row>
    <row r="2717" spans="1:7" ht="105" x14ac:dyDescent="0.25">
      <c r="A2717" s="141" t="s">
        <v>2901</v>
      </c>
      <c r="B2717" s="151" t="s">
        <v>2902</v>
      </c>
      <c r="C2717" s="153" t="s">
        <v>4081</v>
      </c>
      <c r="D2717" s="152">
        <v>1</v>
      </c>
      <c r="E2717" s="154">
        <v>41.050000000000004</v>
      </c>
      <c r="F2717" s="154">
        <v>5.0000000000000044E-2</v>
      </c>
      <c r="G2717" s="154">
        <v>5.0000000000000044E-2</v>
      </c>
    </row>
    <row r="2718" spans="1:7" ht="30" x14ac:dyDescent="0.25">
      <c r="A2718" s="141" t="s">
        <v>2901</v>
      </c>
      <c r="B2718" s="151" t="s">
        <v>2902</v>
      </c>
      <c r="C2718" s="153" t="s">
        <v>3525</v>
      </c>
      <c r="D2718" s="152">
        <v>52</v>
      </c>
      <c r="E2718" s="154">
        <v>253.76000000000002</v>
      </c>
      <c r="F2718" s="154">
        <v>1.0000000000000009E-2</v>
      </c>
      <c r="G2718" s="154">
        <v>0.52000000000000046</v>
      </c>
    </row>
    <row r="2719" spans="1:7" ht="30" x14ac:dyDescent="0.25">
      <c r="A2719" s="141" t="s">
        <v>2901</v>
      </c>
      <c r="B2719" s="151" t="s">
        <v>2902</v>
      </c>
      <c r="C2719" s="153" t="s">
        <v>3871</v>
      </c>
      <c r="D2719" s="152">
        <v>106</v>
      </c>
      <c r="E2719" s="154">
        <v>727.16000000000008</v>
      </c>
      <c r="F2719" s="154">
        <v>1.0000000000000009E-2</v>
      </c>
      <c r="G2719" s="154">
        <v>1.0600000000000009</v>
      </c>
    </row>
    <row r="2720" spans="1:7" ht="30" x14ac:dyDescent="0.25">
      <c r="A2720" s="141" t="s">
        <v>2901</v>
      </c>
      <c r="B2720" s="151" t="s">
        <v>2902</v>
      </c>
      <c r="C2720" s="153" t="s">
        <v>4082</v>
      </c>
      <c r="D2720" s="152">
        <v>10</v>
      </c>
      <c r="E2720" s="154">
        <v>41.9</v>
      </c>
      <c r="F2720" s="154">
        <v>1.0000000000000009E-2</v>
      </c>
      <c r="G2720" s="154">
        <v>0.10000000000000009</v>
      </c>
    </row>
    <row r="2721" spans="1:7" ht="30" x14ac:dyDescent="0.25">
      <c r="A2721" s="141" t="s">
        <v>2901</v>
      </c>
      <c r="B2721" s="151" t="s">
        <v>2902</v>
      </c>
      <c r="C2721" s="153" t="s">
        <v>3873</v>
      </c>
      <c r="D2721" s="152">
        <v>244</v>
      </c>
      <c r="E2721" s="154">
        <v>944.28</v>
      </c>
      <c r="F2721" s="154">
        <v>9.999999999999995E-3</v>
      </c>
      <c r="G2721" s="154">
        <v>2.4399999999999986</v>
      </c>
    </row>
    <row r="2722" spans="1:7" ht="30" x14ac:dyDescent="0.25">
      <c r="A2722" s="141" t="s">
        <v>2901</v>
      </c>
      <c r="B2722" s="151" t="s">
        <v>2902</v>
      </c>
      <c r="C2722" s="153" t="s">
        <v>3875</v>
      </c>
      <c r="D2722" s="152">
        <v>219</v>
      </c>
      <c r="E2722" s="154">
        <v>876</v>
      </c>
      <c r="F2722" s="154">
        <v>1.0000000000000009E-2</v>
      </c>
      <c r="G2722" s="154">
        <v>2.1900000000000022</v>
      </c>
    </row>
    <row r="2723" spans="1:7" ht="30" x14ac:dyDescent="0.25">
      <c r="A2723" s="141" t="s">
        <v>2901</v>
      </c>
      <c r="B2723" s="151" t="s">
        <v>2902</v>
      </c>
      <c r="C2723" s="153" t="s">
        <v>3526</v>
      </c>
      <c r="D2723" s="152">
        <v>301</v>
      </c>
      <c r="E2723" s="154">
        <v>1261.19</v>
      </c>
      <c r="F2723" s="154">
        <v>1.0000000000000009E-2</v>
      </c>
      <c r="G2723" s="154">
        <v>3.0100000000000025</v>
      </c>
    </row>
    <row r="2724" spans="1:7" ht="30" x14ac:dyDescent="0.25">
      <c r="A2724" s="141" t="s">
        <v>2901</v>
      </c>
      <c r="B2724" s="151" t="s">
        <v>2902</v>
      </c>
      <c r="C2724" s="153" t="s">
        <v>4083</v>
      </c>
      <c r="D2724" s="152">
        <v>45</v>
      </c>
      <c r="E2724" s="154">
        <v>267.75</v>
      </c>
      <c r="F2724" s="154">
        <v>9.999999999999995E-3</v>
      </c>
      <c r="G2724" s="154">
        <v>0.44999999999999979</v>
      </c>
    </row>
    <row r="2725" spans="1:7" ht="30" x14ac:dyDescent="0.25">
      <c r="A2725" s="141" t="s">
        <v>2901</v>
      </c>
      <c r="B2725" s="151" t="s">
        <v>2902</v>
      </c>
      <c r="C2725" s="153" t="s">
        <v>3622</v>
      </c>
      <c r="D2725" s="152">
        <v>665</v>
      </c>
      <c r="E2725" s="154">
        <v>7135.4500000000007</v>
      </c>
      <c r="F2725" s="154">
        <v>2.0000000000000018E-2</v>
      </c>
      <c r="G2725" s="154">
        <v>13.300000000000011</v>
      </c>
    </row>
    <row r="2726" spans="1:7" ht="45" x14ac:dyDescent="0.25">
      <c r="A2726" s="141" t="s">
        <v>2901</v>
      </c>
      <c r="B2726" s="151" t="s">
        <v>2902</v>
      </c>
      <c r="C2726" s="153" t="s">
        <v>3623</v>
      </c>
      <c r="D2726" s="152">
        <v>264</v>
      </c>
      <c r="E2726" s="154">
        <v>3099.3599999999997</v>
      </c>
      <c r="F2726" s="154">
        <v>1.0000000000000009E-2</v>
      </c>
      <c r="G2726" s="154">
        <v>2.6400000000000023</v>
      </c>
    </row>
    <row r="2727" spans="1:7" ht="45" x14ac:dyDescent="0.25">
      <c r="A2727" s="141" t="s">
        <v>2901</v>
      </c>
      <c r="B2727" s="151" t="s">
        <v>2902</v>
      </c>
      <c r="C2727" s="153" t="s">
        <v>3624</v>
      </c>
      <c r="D2727" s="152">
        <v>633</v>
      </c>
      <c r="E2727" s="154">
        <v>9988.74</v>
      </c>
      <c r="F2727" s="154">
        <v>1.0000000000000009E-2</v>
      </c>
      <c r="G2727" s="154">
        <v>6.3300000000000054</v>
      </c>
    </row>
    <row r="2728" spans="1:7" ht="75" x14ac:dyDescent="0.25">
      <c r="A2728" s="141" t="s">
        <v>2901</v>
      </c>
      <c r="B2728" s="151" t="s">
        <v>2902</v>
      </c>
      <c r="C2728" s="153" t="s">
        <v>3625</v>
      </c>
      <c r="D2728" s="152">
        <v>259</v>
      </c>
      <c r="E2728" s="154">
        <v>2053.87</v>
      </c>
      <c r="F2728" s="154">
        <v>9.999999999999995E-3</v>
      </c>
      <c r="G2728" s="154">
        <v>2.5899999999999985</v>
      </c>
    </row>
    <row r="2729" spans="1:7" ht="75" x14ac:dyDescent="0.25">
      <c r="A2729" s="141" t="s">
        <v>2901</v>
      </c>
      <c r="B2729" s="151" t="s">
        <v>2902</v>
      </c>
      <c r="C2729" s="153" t="s">
        <v>3634</v>
      </c>
      <c r="D2729" s="152">
        <v>338</v>
      </c>
      <c r="E2729" s="154">
        <v>3738.28</v>
      </c>
      <c r="F2729" s="154">
        <v>9.999999999999995E-3</v>
      </c>
      <c r="G2729" s="154">
        <v>3.3799999999999981</v>
      </c>
    </row>
    <row r="2730" spans="1:7" ht="60" x14ac:dyDescent="0.25">
      <c r="A2730" s="141" t="s">
        <v>2901</v>
      </c>
      <c r="B2730" s="151" t="s">
        <v>2902</v>
      </c>
      <c r="C2730" s="153" t="s">
        <v>3635</v>
      </c>
      <c r="D2730" s="152">
        <v>700</v>
      </c>
      <c r="E2730" s="154">
        <v>1379</v>
      </c>
      <c r="F2730" s="154">
        <v>9.999999999999995E-3</v>
      </c>
      <c r="G2730" s="154">
        <v>6.9999999999999964</v>
      </c>
    </row>
    <row r="2731" spans="1:7" ht="60" x14ac:dyDescent="0.25">
      <c r="A2731" s="141" t="s">
        <v>2901</v>
      </c>
      <c r="B2731" s="151" t="s">
        <v>2902</v>
      </c>
      <c r="C2731" s="153" t="s">
        <v>3724</v>
      </c>
      <c r="D2731" s="152">
        <v>72</v>
      </c>
      <c r="E2731" s="154">
        <v>1319.76</v>
      </c>
      <c r="F2731" s="154">
        <v>1.0000000000000009E-2</v>
      </c>
      <c r="G2731" s="154">
        <v>0.72000000000000064</v>
      </c>
    </row>
    <row r="2732" spans="1:7" ht="75" x14ac:dyDescent="0.25">
      <c r="A2732" s="141" t="s">
        <v>2901</v>
      </c>
      <c r="B2732" s="151" t="s">
        <v>2902</v>
      </c>
      <c r="C2732" s="153" t="s">
        <v>3626</v>
      </c>
      <c r="D2732" s="152">
        <v>872</v>
      </c>
      <c r="E2732" s="154">
        <v>15983.759999999998</v>
      </c>
      <c r="F2732" s="154">
        <v>1.0000000000000009E-2</v>
      </c>
      <c r="G2732" s="154">
        <v>8.7200000000000077</v>
      </c>
    </row>
    <row r="2733" spans="1:7" ht="90" x14ac:dyDescent="0.25">
      <c r="A2733" s="141" t="s">
        <v>2901</v>
      </c>
      <c r="B2733" s="151" t="s">
        <v>2902</v>
      </c>
      <c r="C2733" s="153" t="s">
        <v>4084</v>
      </c>
      <c r="D2733" s="152">
        <v>85</v>
      </c>
      <c r="E2733" s="154">
        <v>167.45</v>
      </c>
      <c r="F2733" s="154">
        <v>9.999999999999995E-3</v>
      </c>
      <c r="G2733" s="154">
        <v>0.84999999999999953</v>
      </c>
    </row>
    <row r="2734" spans="1:7" ht="30" x14ac:dyDescent="0.25">
      <c r="A2734" s="141" t="s">
        <v>2901</v>
      </c>
      <c r="B2734" s="151" t="s">
        <v>2902</v>
      </c>
      <c r="C2734" s="153" t="s">
        <v>3630</v>
      </c>
      <c r="D2734" s="152">
        <v>70</v>
      </c>
      <c r="E2734" s="154">
        <v>821.80000000000007</v>
      </c>
      <c r="F2734" s="154">
        <v>1.0000000000000009E-2</v>
      </c>
      <c r="G2734" s="154">
        <v>0.70000000000000062</v>
      </c>
    </row>
    <row r="2735" spans="1:7" ht="30" x14ac:dyDescent="0.25">
      <c r="A2735" s="141" t="s">
        <v>2901</v>
      </c>
      <c r="B2735" s="151" t="s">
        <v>2902</v>
      </c>
      <c r="C2735" s="153" t="s">
        <v>3657</v>
      </c>
      <c r="D2735" s="152">
        <v>21</v>
      </c>
      <c r="E2735" s="154">
        <v>247.17</v>
      </c>
      <c r="F2735" s="154">
        <v>1.0000000000000009E-2</v>
      </c>
      <c r="G2735" s="154">
        <v>0.21000000000000019</v>
      </c>
    </row>
    <row r="2736" spans="1:7" ht="30" x14ac:dyDescent="0.25">
      <c r="A2736" s="141" t="s">
        <v>2901</v>
      </c>
      <c r="B2736" s="151" t="s">
        <v>2902</v>
      </c>
      <c r="C2736" s="153" t="s">
        <v>3627</v>
      </c>
      <c r="D2736" s="152">
        <v>62</v>
      </c>
      <c r="E2736" s="154">
        <v>494.76000000000005</v>
      </c>
      <c r="F2736" s="154">
        <v>1.0000000000000009E-2</v>
      </c>
      <c r="G2736" s="154">
        <v>0.62000000000000055</v>
      </c>
    </row>
    <row r="2737" spans="1:7" ht="45" x14ac:dyDescent="0.25">
      <c r="A2737" s="141" t="s">
        <v>2901</v>
      </c>
      <c r="B2737" s="151" t="s">
        <v>2902</v>
      </c>
      <c r="C2737" s="153" t="s">
        <v>3658</v>
      </c>
      <c r="D2737" s="152">
        <v>1</v>
      </c>
      <c r="E2737" s="154">
        <v>15.780000000000001</v>
      </c>
      <c r="F2737" s="154">
        <v>1.0000000000000009E-2</v>
      </c>
      <c r="G2737" s="154">
        <v>1.0000000000000009E-2</v>
      </c>
    </row>
    <row r="2738" spans="1:7" ht="30" x14ac:dyDescent="0.25">
      <c r="A2738" s="141" t="s">
        <v>2901</v>
      </c>
      <c r="B2738" s="151" t="s">
        <v>2902</v>
      </c>
      <c r="C2738" s="153" t="s">
        <v>3628</v>
      </c>
      <c r="D2738" s="152">
        <v>58</v>
      </c>
      <c r="E2738" s="154">
        <v>296.96000000000004</v>
      </c>
      <c r="F2738" s="154">
        <v>1.0000000000000009E-2</v>
      </c>
      <c r="G2738" s="154">
        <v>0.58000000000000052</v>
      </c>
    </row>
    <row r="2739" spans="1:7" ht="45" x14ac:dyDescent="0.25">
      <c r="A2739" s="141" t="s">
        <v>4085</v>
      </c>
      <c r="B2739" s="151" t="s">
        <v>4086</v>
      </c>
      <c r="C2739" s="153" t="s">
        <v>3762</v>
      </c>
      <c r="D2739" s="152">
        <v>3</v>
      </c>
      <c r="E2739" s="154">
        <v>407.85</v>
      </c>
      <c r="F2739" s="154">
        <v>2.490000000000002</v>
      </c>
      <c r="G2739" s="154">
        <v>7.470000000000006</v>
      </c>
    </row>
    <row r="2740" spans="1:7" ht="45" x14ac:dyDescent="0.25">
      <c r="A2740" s="141" t="s">
        <v>4085</v>
      </c>
      <c r="B2740" s="151" t="s">
        <v>4086</v>
      </c>
      <c r="C2740" s="153" t="s">
        <v>3765</v>
      </c>
      <c r="D2740" s="152">
        <v>3</v>
      </c>
      <c r="E2740" s="154">
        <v>7.41</v>
      </c>
      <c r="F2740" s="154">
        <v>7.0000000000000062E-2</v>
      </c>
      <c r="G2740" s="154">
        <v>0.21000000000000019</v>
      </c>
    </row>
    <row r="2741" spans="1:7" ht="30" x14ac:dyDescent="0.25">
      <c r="A2741" s="141" t="s">
        <v>4085</v>
      </c>
      <c r="B2741" s="151" t="s">
        <v>4086</v>
      </c>
      <c r="C2741" s="153" t="s">
        <v>4087</v>
      </c>
      <c r="D2741" s="152">
        <v>5</v>
      </c>
      <c r="E2741" s="154">
        <v>121.25</v>
      </c>
      <c r="F2741" s="154">
        <v>0.37999999999999989</v>
      </c>
      <c r="G2741" s="154">
        <v>1.8999999999999995</v>
      </c>
    </row>
    <row r="2742" spans="1:7" ht="30" x14ac:dyDescent="0.25">
      <c r="A2742" s="141" t="s">
        <v>4085</v>
      </c>
      <c r="B2742" s="151" t="s">
        <v>4086</v>
      </c>
      <c r="C2742" s="153" t="s">
        <v>4088</v>
      </c>
      <c r="D2742" s="152">
        <v>5</v>
      </c>
      <c r="E2742" s="154">
        <v>174.8</v>
      </c>
      <c r="F2742" s="154">
        <v>1.75</v>
      </c>
      <c r="G2742" s="154">
        <v>8.75</v>
      </c>
    </row>
    <row r="2743" spans="1:7" ht="45" x14ac:dyDescent="0.25">
      <c r="A2743" s="141" t="s">
        <v>4085</v>
      </c>
      <c r="B2743" s="151" t="s">
        <v>4086</v>
      </c>
      <c r="C2743" s="153" t="s">
        <v>4089</v>
      </c>
      <c r="D2743" s="152">
        <v>26</v>
      </c>
      <c r="E2743" s="154">
        <v>969.02</v>
      </c>
      <c r="F2743" s="154">
        <v>0.36000000000000032</v>
      </c>
      <c r="G2743" s="154">
        <v>9.3600000000000083</v>
      </c>
    </row>
    <row r="2744" spans="1:7" ht="30" x14ac:dyDescent="0.25">
      <c r="A2744" s="141" t="s">
        <v>4085</v>
      </c>
      <c r="B2744" s="151" t="s">
        <v>4086</v>
      </c>
      <c r="C2744" s="153" t="s">
        <v>3761</v>
      </c>
      <c r="D2744" s="152">
        <v>26</v>
      </c>
      <c r="E2744" s="154">
        <v>2796.8199999999997</v>
      </c>
      <c r="F2744" s="154">
        <v>5.3800000000000097</v>
      </c>
      <c r="G2744" s="154">
        <v>139.88000000000025</v>
      </c>
    </row>
    <row r="2745" spans="1:7" ht="45" x14ac:dyDescent="0.25">
      <c r="A2745" s="141" t="s">
        <v>4085</v>
      </c>
      <c r="B2745" s="151" t="s">
        <v>4086</v>
      </c>
      <c r="C2745" s="153" t="s">
        <v>3762</v>
      </c>
      <c r="D2745" s="152">
        <v>3631</v>
      </c>
      <c r="E2745" s="154">
        <v>493634.45</v>
      </c>
      <c r="F2745" s="154">
        <v>2.490000000000002</v>
      </c>
      <c r="G2745" s="154">
        <v>9041.1900000000078</v>
      </c>
    </row>
    <row r="2746" spans="1:7" ht="45" x14ac:dyDescent="0.25">
      <c r="A2746" s="141" t="s">
        <v>4085</v>
      </c>
      <c r="B2746" s="151" t="s">
        <v>4086</v>
      </c>
      <c r="C2746" s="153" t="s">
        <v>4090</v>
      </c>
      <c r="D2746" s="152">
        <v>7</v>
      </c>
      <c r="E2746" s="154">
        <v>2279.13</v>
      </c>
      <c r="F2746" s="154">
        <v>9.0300000000000011</v>
      </c>
      <c r="G2746" s="154">
        <v>63.210000000000008</v>
      </c>
    </row>
    <row r="2747" spans="1:7" ht="45" x14ac:dyDescent="0.25">
      <c r="A2747" s="141" t="s">
        <v>4085</v>
      </c>
      <c r="B2747" s="151" t="s">
        <v>4086</v>
      </c>
      <c r="C2747" s="153" t="s">
        <v>4091</v>
      </c>
      <c r="D2747" s="152">
        <v>65</v>
      </c>
      <c r="E2747" s="154">
        <v>7491.9</v>
      </c>
      <c r="F2747" s="154">
        <v>3.5300000000000011</v>
      </c>
      <c r="G2747" s="154">
        <v>229.45000000000007</v>
      </c>
    </row>
    <row r="2748" spans="1:7" ht="30" x14ac:dyDescent="0.25">
      <c r="A2748" s="141" t="s">
        <v>4085</v>
      </c>
      <c r="B2748" s="151" t="s">
        <v>4086</v>
      </c>
      <c r="C2748" s="153" t="s">
        <v>3763</v>
      </c>
      <c r="D2748" s="152">
        <v>539</v>
      </c>
      <c r="E2748" s="154">
        <v>6295.52</v>
      </c>
      <c r="F2748" s="154">
        <v>0.58000000000000007</v>
      </c>
      <c r="G2748" s="154">
        <v>312.62000000000006</v>
      </c>
    </row>
    <row r="2749" spans="1:7" ht="30" x14ac:dyDescent="0.25">
      <c r="A2749" s="141" t="s">
        <v>4085</v>
      </c>
      <c r="B2749" s="151" t="s">
        <v>4086</v>
      </c>
      <c r="C2749" s="153" t="s">
        <v>3764</v>
      </c>
      <c r="D2749" s="152">
        <v>89</v>
      </c>
      <c r="E2749" s="154">
        <v>38706.1</v>
      </c>
      <c r="F2749" s="154">
        <v>6.0300000000000011</v>
      </c>
      <c r="G2749" s="154">
        <v>536.67000000000007</v>
      </c>
    </row>
    <row r="2750" spans="1:7" ht="45" x14ac:dyDescent="0.25">
      <c r="A2750" s="141" t="s">
        <v>4085</v>
      </c>
      <c r="B2750" s="151" t="s">
        <v>4086</v>
      </c>
      <c r="C2750" s="153" t="s">
        <v>3765</v>
      </c>
      <c r="D2750" s="152">
        <v>3703</v>
      </c>
      <c r="E2750" s="154">
        <v>9146.41</v>
      </c>
      <c r="F2750" s="154">
        <v>7.0000000000000062E-2</v>
      </c>
      <c r="G2750" s="154">
        <v>259.21000000000021</v>
      </c>
    </row>
    <row r="2751" spans="1:7" ht="105" x14ac:dyDescent="0.25">
      <c r="A2751" s="141" t="s">
        <v>4092</v>
      </c>
      <c r="B2751" s="151" t="s">
        <v>4093</v>
      </c>
      <c r="C2751" s="153" t="s">
        <v>3476</v>
      </c>
      <c r="D2751" s="152">
        <v>129</v>
      </c>
      <c r="E2751" s="154">
        <v>3431.4</v>
      </c>
      <c r="F2751" s="154">
        <v>0.22000000000000064</v>
      </c>
      <c r="G2751" s="154">
        <v>28.380000000000081</v>
      </c>
    </row>
    <row r="2752" spans="1:7" ht="30" x14ac:dyDescent="0.25">
      <c r="A2752" s="141" t="s">
        <v>4094</v>
      </c>
      <c r="B2752" s="151" t="s">
        <v>4095</v>
      </c>
      <c r="C2752" s="153" t="s">
        <v>4096</v>
      </c>
      <c r="D2752" s="152">
        <v>1</v>
      </c>
      <c r="E2752" s="154">
        <v>18.97</v>
      </c>
      <c r="F2752" s="154">
        <v>0.19999999999999973</v>
      </c>
      <c r="G2752" s="154">
        <v>0.19999999999999973</v>
      </c>
    </row>
    <row r="2753" spans="1:7" ht="45" x14ac:dyDescent="0.25">
      <c r="A2753" s="141" t="s">
        <v>4094</v>
      </c>
      <c r="B2753" s="151" t="s">
        <v>4095</v>
      </c>
      <c r="C2753" s="153" t="s">
        <v>4097</v>
      </c>
      <c r="D2753" s="152">
        <v>1</v>
      </c>
      <c r="E2753" s="154">
        <v>19.97</v>
      </c>
      <c r="F2753" s="154">
        <v>0.10999999999999988</v>
      </c>
      <c r="G2753" s="154">
        <v>0.10999999999999988</v>
      </c>
    </row>
    <row r="2754" spans="1:7" ht="30" x14ac:dyDescent="0.25">
      <c r="A2754" s="141" t="s">
        <v>4094</v>
      </c>
      <c r="B2754" s="151" t="s">
        <v>4095</v>
      </c>
      <c r="C2754" s="153" t="s">
        <v>3443</v>
      </c>
      <c r="D2754" s="152">
        <v>1380</v>
      </c>
      <c r="E2754" s="154">
        <v>6748.2000000000007</v>
      </c>
      <c r="F2754" s="154">
        <v>9.9999999999999811E-3</v>
      </c>
      <c r="G2754" s="154">
        <v>13.799999999999974</v>
      </c>
    </row>
    <row r="2755" spans="1:7" ht="30" x14ac:dyDescent="0.25">
      <c r="A2755" s="141" t="s">
        <v>4094</v>
      </c>
      <c r="B2755" s="151" t="s">
        <v>4095</v>
      </c>
      <c r="C2755" s="153" t="s">
        <v>3502</v>
      </c>
      <c r="D2755" s="152">
        <v>724</v>
      </c>
      <c r="E2755" s="154">
        <v>3706.88</v>
      </c>
      <c r="F2755" s="154">
        <v>1.0000000000000009E-2</v>
      </c>
      <c r="G2755" s="154">
        <v>7.2400000000000064</v>
      </c>
    </row>
    <row r="2756" spans="1:7" ht="30" x14ac:dyDescent="0.25">
      <c r="A2756" s="141" t="s">
        <v>4094</v>
      </c>
      <c r="B2756" s="151" t="s">
        <v>4095</v>
      </c>
      <c r="C2756" s="153" t="s">
        <v>3444</v>
      </c>
      <c r="D2756" s="152">
        <v>725</v>
      </c>
      <c r="E2756" s="154">
        <v>2813</v>
      </c>
      <c r="F2756" s="154">
        <v>3.0000000000000027E-2</v>
      </c>
      <c r="G2756" s="154">
        <v>21.750000000000018</v>
      </c>
    </row>
    <row r="2757" spans="1:7" ht="30" x14ac:dyDescent="0.25">
      <c r="A2757" s="141" t="s">
        <v>4094</v>
      </c>
      <c r="B2757" s="151" t="s">
        <v>4095</v>
      </c>
      <c r="C2757" s="153" t="s">
        <v>3597</v>
      </c>
      <c r="D2757" s="152">
        <v>724</v>
      </c>
      <c r="E2757" s="154">
        <v>8043.6400000000012</v>
      </c>
      <c r="F2757" s="154">
        <v>8.9999999999999858E-2</v>
      </c>
      <c r="G2757" s="154">
        <v>65.159999999999897</v>
      </c>
    </row>
    <row r="2758" spans="1:7" ht="30" x14ac:dyDescent="0.25">
      <c r="A2758" s="141" t="s">
        <v>4094</v>
      </c>
      <c r="B2758" s="151" t="s">
        <v>4095</v>
      </c>
      <c r="C2758" s="153" t="s">
        <v>3446</v>
      </c>
      <c r="D2758" s="152">
        <v>725</v>
      </c>
      <c r="E2758" s="154">
        <v>1435.5</v>
      </c>
      <c r="F2758" s="154">
        <v>9.999999999999995E-3</v>
      </c>
      <c r="G2758" s="154">
        <v>7.2499999999999964</v>
      </c>
    </row>
    <row r="2759" spans="1:7" ht="60" x14ac:dyDescent="0.25">
      <c r="A2759" s="141" t="s">
        <v>4094</v>
      </c>
      <c r="B2759" s="151" t="s">
        <v>4095</v>
      </c>
      <c r="C2759" s="153" t="s">
        <v>3598</v>
      </c>
      <c r="D2759" s="152">
        <v>705</v>
      </c>
      <c r="E2759" s="154">
        <v>4230</v>
      </c>
      <c r="F2759" s="154">
        <v>0.10000000000000009</v>
      </c>
      <c r="G2759" s="154">
        <v>70.500000000000057</v>
      </c>
    </row>
    <row r="2760" spans="1:7" ht="45" x14ac:dyDescent="0.25">
      <c r="A2760" s="141" t="s">
        <v>4094</v>
      </c>
      <c r="B2760" s="151" t="s">
        <v>4095</v>
      </c>
      <c r="C2760" s="153" t="s">
        <v>3913</v>
      </c>
      <c r="D2760" s="152">
        <v>22</v>
      </c>
      <c r="E2760" s="154">
        <v>1554.08</v>
      </c>
      <c r="F2760" s="154">
        <v>1.759999999999998</v>
      </c>
      <c r="G2760" s="154">
        <v>38.719999999999956</v>
      </c>
    </row>
    <row r="2761" spans="1:7" ht="45" x14ac:dyDescent="0.25">
      <c r="A2761" s="141" t="s">
        <v>4094</v>
      </c>
      <c r="B2761" s="151" t="s">
        <v>4095</v>
      </c>
      <c r="C2761" s="153" t="s">
        <v>3914</v>
      </c>
      <c r="D2761" s="152">
        <v>2</v>
      </c>
      <c r="E2761" s="154">
        <v>769.76</v>
      </c>
      <c r="F2761" s="154">
        <v>14.970000000000027</v>
      </c>
      <c r="G2761" s="154">
        <v>29.940000000000055</v>
      </c>
    </row>
    <row r="2762" spans="1:7" ht="30" x14ac:dyDescent="0.25">
      <c r="A2762" s="141" t="s">
        <v>4094</v>
      </c>
      <c r="B2762" s="151" t="s">
        <v>4095</v>
      </c>
      <c r="C2762" s="153" t="s">
        <v>3917</v>
      </c>
      <c r="D2762" s="152">
        <v>700</v>
      </c>
      <c r="E2762" s="154">
        <v>144256</v>
      </c>
      <c r="F2762" s="154">
        <v>6.9200000000000159</v>
      </c>
      <c r="G2762" s="154">
        <v>4844.0000000000109</v>
      </c>
    </row>
    <row r="2763" spans="1:7" ht="45" x14ac:dyDescent="0.25">
      <c r="A2763" s="141" t="s">
        <v>4094</v>
      </c>
      <c r="B2763" s="151" t="s">
        <v>4095</v>
      </c>
      <c r="C2763" s="153" t="s">
        <v>3918</v>
      </c>
      <c r="D2763" s="152">
        <v>700</v>
      </c>
      <c r="E2763" s="154">
        <v>44275</v>
      </c>
      <c r="F2763" s="154">
        <v>3.1599999999999966</v>
      </c>
      <c r="G2763" s="154">
        <v>2211.9999999999977</v>
      </c>
    </row>
    <row r="2764" spans="1:7" ht="30" x14ac:dyDescent="0.25">
      <c r="A2764" s="141" t="s">
        <v>4094</v>
      </c>
      <c r="B2764" s="151" t="s">
        <v>4095</v>
      </c>
      <c r="C2764" s="153" t="s">
        <v>3919</v>
      </c>
      <c r="D2764" s="152">
        <v>700</v>
      </c>
      <c r="E2764" s="154">
        <v>48944</v>
      </c>
      <c r="F2764" s="154">
        <v>3.5</v>
      </c>
      <c r="G2764" s="154">
        <v>2450</v>
      </c>
    </row>
    <row r="2765" spans="1:7" ht="30" x14ac:dyDescent="0.25">
      <c r="A2765" s="141" t="s">
        <v>4094</v>
      </c>
      <c r="B2765" s="151" t="s">
        <v>4095</v>
      </c>
      <c r="C2765" s="153" t="s">
        <v>3920</v>
      </c>
      <c r="D2765" s="152">
        <v>5</v>
      </c>
      <c r="E2765" s="154">
        <v>573.15</v>
      </c>
      <c r="F2765" s="154">
        <v>4.5100000000000051</v>
      </c>
      <c r="G2765" s="154">
        <v>22.550000000000026</v>
      </c>
    </row>
    <row r="2766" spans="1:7" ht="30" x14ac:dyDescent="0.25">
      <c r="A2766" s="141" t="s">
        <v>4094</v>
      </c>
      <c r="B2766" s="151" t="s">
        <v>4095</v>
      </c>
      <c r="C2766" s="153" t="s">
        <v>3921</v>
      </c>
      <c r="D2766" s="152">
        <v>700</v>
      </c>
      <c r="E2766" s="154">
        <v>82565</v>
      </c>
      <c r="F2766" s="154">
        <v>4.0600000000000023</v>
      </c>
      <c r="G2766" s="154">
        <v>2842.0000000000018</v>
      </c>
    </row>
    <row r="2767" spans="1:7" ht="30" x14ac:dyDescent="0.25">
      <c r="A2767" s="141" t="s">
        <v>4094</v>
      </c>
      <c r="B2767" s="151" t="s">
        <v>4095</v>
      </c>
      <c r="C2767" s="153" t="s">
        <v>4098</v>
      </c>
      <c r="D2767" s="152">
        <v>3</v>
      </c>
      <c r="E2767" s="154">
        <v>301.40999999999997</v>
      </c>
      <c r="F2767" s="154">
        <v>3.1900000000000048</v>
      </c>
      <c r="G2767" s="154">
        <v>9.5700000000000145</v>
      </c>
    </row>
    <row r="2768" spans="1:7" ht="45" x14ac:dyDescent="0.25">
      <c r="A2768" s="141" t="s">
        <v>4094</v>
      </c>
      <c r="B2768" s="151" t="s">
        <v>4095</v>
      </c>
      <c r="C2768" s="153" t="s">
        <v>4099</v>
      </c>
      <c r="D2768" s="152">
        <v>19</v>
      </c>
      <c r="E2768" s="154">
        <v>1817.16</v>
      </c>
      <c r="F2768" s="154">
        <v>1.7999999999999972</v>
      </c>
      <c r="G2768" s="154">
        <v>34.199999999999946</v>
      </c>
    </row>
    <row r="2769" spans="1:7" ht="30" x14ac:dyDescent="0.25">
      <c r="A2769" s="141" t="s">
        <v>4094</v>
      </c>
      <c r="B2769" s="151" t="s">
        <v>4095</v>
      </c>
      <c r="C2769" s="153" t="s">
        <v>4100</v>
      </c>
      <c r="D2769" s="152">
        <v>9</v>
      </c>
      <c r="E2769" s="154">
        <v>534.96</v>
      </c>
      <c r="F2769" s="154">
        <v>1.8200000000000003</v>
      </c>
      <c r="G2769" s="154">
        <v>16.380000000000003</v>
      </c>
    </row>
    <row r="2770" spans="1:7" ht="45" x14ac:dyDescent="0.25">
      <c r="A2770" s="141" t="s">
        <v>4094</v>
      </c>
      <c r="B2770" s="151" t="s">
        <v>4095</v>
      </c>
      <c r="C2770" s="153" t="s">
        <v>3531</v>
      </c>
      <c r="D2770" s="152">
        <v>724</v>
      </c>
      <c r="E2770" s="154">
        <v>15196.760000000002</v>
      </c>
      <c r="F2770" s="154">
        <v>0.16000000000000014</v>
      </c>
      <c r="G2770" s="154">
        <v>115.8400000000001</v>
      </c>
    </row>
    <row r="2771" spans="1:7" ht="30" x14ac:dyDescent="0.25">
      <c r="A2771" s="141" t="s">
        <v>4094</v>
      </c>
      <c r="B2771" s="151" t="s">
        <v>4095</v>
      </c>
      <c r="C2771" s="153" t="s">
        <v>3637</v>
      </c>
      <c r="D2771" s="152">
        <v>48</v>
      </c>
      <c r="E2771" s="154">
        <v>88.8</v>
      </c>
      <c r="F2771" s="154">
        <v>1.0000000000000009E-2</v>
      </c>
      <c r="G2771" s="154">
        <v>0.48000000000000043</v>
      </c>
    </row>
    <row r="2772" spans="1:7" ht="30" x14ac:dyDescent="0.25">
      <c r="A2772" s="141" t="s">
        <v>4094</v>
      </c>
      <c r="B2772" s="151" t="s">
        <v>4095</v>
      </c>
      <c r="C2772" s="153" t="s">
        <v>3595</v>
      </c>
      <c r="D2772" s="152">
        <v>106</v>
      </c>
      <c r="E2772" s="154">
        <v>329.66</v>
      </c>
      <c r="F2772" s="154">
        <v>9.999999999999995E-3</v>
      </c>
      <c r="G2772" s="154">
        <v>1.0599999999999994</v>
      </c>
    </row>
    <row r="2773" spans="1:7" ht="30" x14ac:dyDescent="0.25">
      <c r="A2773" s="141" t="s">
        <v>4094</v>
      </c>
      <c r="B2773" s="151" t="s">
        <v>4095</v>
      </c>
      <c r="C2773" s="153" t="s">
        <v>3461</v>
      </c>
      <c r="D2773" s="152">
        <v>186</v>
      </c>
      <c r="E2773" s="154">
        <v>892.8</v>
      </c>
      <c r="F2773" s="154">
        <v>9.999999999999995E-3</v>
      </c>
      <c r="G2773" s="154">
        <v>1.859999999999999</v>
      </c>
    </row>
    <row r="2774" spans="1:7" ht="30" x14ac:dyDescent="0.25">
      <c r="A2774" s="141" t="s">
        <v>4094</v>
      </c>
      <c r="B2774" s="151" t="s">
        <v>4095</v>
      </c>
      <c r="C2774" s="153" t="s">
        <v>3462</v>
      </c>
      <c r="D2774" s="152">
        <v>178</v>
      </c>
      <c r="E2774" s="154">
        <v>466.36</v>
      </c>
      <c r="F2774" s="154">
        <v>9.999999999999995E-3</v>
      </c>
      <c r="G2774" s="154">
        <v>1.7799999999999991</v>
      </c>
    </row>
    <row r="2775" spans="1:7" ht="30" x14ac:dyDescent="0.25">
      <c r="A2775" s="141" t="s">
        <v>4094</v>
      </c>
      <c r="B2775" s="151" t="s">
        <v>4095</v>
      </c>
      <c r="C2775" s="153" t="s">
        <v>3463</v>
      </c>
      <c r="D2775" s="152">
        <v>18</v>
      </c>
      <c r="E2775" s="154">
        <v>47.160000000000004</v>
      </c>
      <c r="F2775" s="154">
        <v>9.999999999999995E-3</v>
      </c>
      <c r="G2775" s="154">
        <v>0.17999999999999991</v>
      </c>
    </row>
    <row r="2776" spans="1:7" ht="30" x14ac:dyDescent="0.25">
      <c r="A2776" s="141" t="s">
        <v>4094</v>
      </c>
      <c r="B2776" s="151" t="s">
        <v>4095</v>
      </c>
      <c r="C2776" s="153" t="s">
        <v>3751</v>
      </c>
      <c r="D2776" s="152">
        <v>30</v>
      </c>
      <c r="E2776" s="154">
        <v>108.9</v>
      </c>
      <c r="F2776" s="154">
        <v>2.0000000000000018E-2</v>
      </c>
      <c r="G2776" s="154">
        <v>0.60000000000000053</v>
      </c>
    </row>
    <row r="2777" spans="1:7" ht="30" x14ac:dyDescent="0.25">
      <c r="A2777" s="141" t="s">
        <v>4094</v>
      </c>
      <c r="B2777" s="151" t="s">
        <v>4095</v>
      </c>
      <c r="C2777" s="153" t="s">
        <v>3443</v>
      </c>
      <c r="D2777" s="152">
        <v>1075</v>
      </c>
      <c r="E2777" s="154">
        <v>5256.75</v>
      </c>
      <c r="F2777" s="154">
        <v>9.9999999999999811E-3</v>
      </c>
      <c r="G2777" s="154">
        <v>10.74999999999998</v>
      </c>
    </row>
    <row r="2778" spans="1:7" ht="30" x14ac:dyDescent="0.25">
      <c r="A2778" s="141" t="s">
        <v>4094</v>
      </c>
      <c r="B2778" s="151" t="s">
        <v>4095</v>
      </c>
      <c r="C2778" s="153" t="s">
        <v>3464</v>
      </c>
      <c r="D2778" s="152">
        <v>150</v>
      </c>
      <c r="E2778" s="154">
        <v>741</v>
      </c>
      <c r="F2778" s="154">
        <v>1.0000000000000009E-2</v>
      </c>
      <c r="G2778" s="154">
        <v>1.5000000000000013</v>
      </c>
    </row>
    <row r="2779" spans="1:7" ht="30" x14ac:dyDescent="0.25">
      <c r="A2779" s="141" t="s">
        <v>4094</v>
      </c>
      <c r="B2779" s="151" t="s">
        <v>4095</v>
      </c>
      <c r="C2779" s="153" t="s">
        <v>3502</v>
      </c>
      <c r="D2779" s="152">
        <v>5</v>
      </c>
      <c r="E2779" s="154">
        <v>25.6</v>
      </c>
      <c r="F2779" s="154">
        <v>1.0000000000000009E-2</v>
      </c>
      <c r="G2779" s="154">
        <v>5.0000000000000044E-2</v>
      </c>
    </row>
    <row r="2780" spans="1:7" ht="30" x14ac:dyDescent="0.25">
      <c r="A2780" s="141" t="s">
        <v>4094</v>
      </c>
      <c r="B2780" s="151" t="s">
        <v>4095</v>
      </c>
      <c r="C2780" s="153" t="s">
        <v>3444</v>
      </c>
      <c r="D2780" s="152">
        <v>882</v>
      </c>
      <c r="E2780" s="154">
        <v>3422.1600000000003</v>
      </c>
      <c r="F2780" s="154">
        <v>3.0000000000000027E-2</v>
      </c>
      <c r="G2780" s="154">
        <v>26.460000000000022</v>
      </c>
    </row>
    <row r="2781" spans="1:7" ht="45" x14ac:dyDescent="0.25">
      <c r="A2781" s="141" t="s">
        <v>4094</v>
      </c>
      <c r="B2781" s="151" t="s">
        <v>4095</v>
      </c>
      <c r="C2781" s="153" t="s">
        <v>3445</v>
      </c>
      <c r="D2781" s="152">
        <v>102</v>
      </c>
      <c r="E2781" s="154">
        <v>657.9</v>
      </c>
      <c r="F2781" s="154">
        <v>2.9999999999999916E-2</v>
      </c>
      <c r="G2781" s="154">
        <v>3.0599999999999916</v>
      </c>
    </row>
    <row r="2782" spans="1:7" ht="30" x14ac:dyDescent="0.25">
      <c r="A2782" s="141" t="s">
        <v>4094</v>
      </c>
      <c r="B2782" s="151" t="s">
        <v>4095</v>
      </c>
      <c r="C2782" s="153" t="s">
        <v>3504</v>
      </c>
      <c r="D2782" s="152">
        <v>107</v>
      </c>
      <c r="E2782" s="154">
        <v>558.54</v>
      </c>
      <c r="F2782" s="154">
        <v>1.0000000000000009E-2</v>
      </c>
      <c r="G2782" s="154">
        <v>1.070000000000001</v>
      </c>
    </row>
    <row r="2783" spans="1:7" ht="30" x14ac:dyDescent="0.25">
      <c r="A2783" s="141" t="s">
        <v>4094</v>
      </c>
      <c r="B2783" s="151" t="s">
        <v>4095</v>
      </c>
      <c r="C2783" s="153" t="s">
        <v>3446</v>
      </c>
      <c r="D2783" s="152">
        <v>727</v>
      </c>
      <c r="E2783" s="154">
        <v>1439.46</v>
      </c>
      <c r="F2783" s="154">
        <v>9.999999999999995E-3</v>
      </c>
      <c r="G2783" s="154">
        <v>7.269999999999996</v>
      </c>
    </row>
    <row r="2784" spans="1:7" ht="30" x14ac:dyDescent="0.25">
      <c r="A2784" s="141" t="s">
        <v>4094</v>
      </c>
      <c r="B2784" s="151" t="s">
        <v>4095</v>
      </c>
      <c r="C2784" s="153" t="s">
        <v>4101</v>
      </c>
      <c r="D2784" s="152">
        <v>9</v>
      </c>
      <c r="E2784" s="154">
        <v>69.569999999999993</v>
      </c>
      <c r="F2784" s="154">
        <v>9.9999999999999811E-3</v>
      </c>
      <c r="G2784" s="154">
        <v>8.999999999999983E-2</v>
      </c>
    </row>
    <row r="2785" spans="1:7" ht="30" x14ac:dyDescent="0.25">
      <c r="A2785" s="141" t="s">
        <v>4094</v>
      </c>
      <c r="B2785" s="151" t="s">
        <v>4095</v>
      </c>
      <c r="C2785" s="153" t="s">
        <v>4102</v>
      </c>
      <c r="D2785" s="152">
        <v>1</v>
      </c>
      <c r="E2785" s="154">
        <v>10.52</v>
      </c>
      <c r="F2785" s="154">
        <v>9.9999999999999811E-3</v>
      </c>
      <c r="G2785" s="154">
        <v>9.9999999999999811E-3</v>
      </c>
    </row>
    <row r="2786" spans="1:7" ht="45" x14ac:dyDescent="0.25">
      <c r="A2786" s="141" t="s">
        <v>4103</v>
      </c>
      <c r="B2786" s="151" t="s">
        <v>4104</v>
      </c>
      <c r="C2786" s="153" t="s">
        <v>3506</v>
      </c>
      <c r="D2786" s="152">
        <v>1</v>
      </c>
      <c r="E2786" s="154">
        <v>9.01</v>
      </c>
      <c r="F2786" s="154">
        <v>2.9999999999999916E-2</v>
      </c>
      <c r="G2786" s="154">
        <v>2.9999999999999916E-2</v>
      </c>
    </row>
    <row r="2787" spans="1:7" ht="30" x14ac:dyDescent="0.25">
      <c r="A2787" s="141" t="s">
        <v>4103</v>
      </c>
      <c r="B2787" s="151" t="s">
        <v>4104</v>
      </c>
      <c r="C2787" s="153" t="s">
        <v>4105</v>
      </c>
      <c r="D2787" s="152">
        <v>1</v>
      </c>
      <c r="E2787" s="154">
        <v>40.11</v>
      </c>
      <c r="F2787" s="154">
        <v>0.54000000000000092</v>
      </c>
      <c r="G2787" s="154">
        <v>0.54000000000000092</v>
      </c>
    </row>
    <row r="2788" spans="1:7" ht="30" x14ac:dyDescent="0.25">
      <c r="A2788" s="141" t="s">
        <v>4103</v>
      </c>
      <c r="B2788" s="151" t="s">
        <v>4104</v>
      </c>
      <c r="C2788" s="153" t="s">
        <v>3922</v>
      </c>
      <c r="D2788" s="152">
        <v>1</v>
      </c>
      <c r="E2788" s="154">
        <v>15.99</v>
      </c>
      <c r="F2788" s="154">
        <v>0.79999999999999893</v>
      </c>
      <c r="G2788" s="154">
        <v>0.79999999999999893</v>
      </c>
    </row>
    <row r="2789" spans="1:7" ht="30" x14ac:dyDescent="0.25">
      <c r="A2789" s="141" t="s">
        <v>4103</v>
      </c>
      <c r="B2789" s="151" t="s">
        <v>4104</v>
      </c>
      <c r="C2789" s="153" t="s">
        <v>3906</v>
      </c>
      <c r="D2789" s="152">
        <v>1</v>
      </c>
      <c r="E2789" s="154">
        <v>5.65</v>
      </c>
      <c r="F2789" s="154">
        <v>0.27999999999999936</v>
      </c>
      <c r="G2789" s="154">
        <v>0.27999999999999936</v>
      </c>
    </row>
    <row r="2790" spans="1:7" ht="30" x14ac:dyDescent="0.25">
      <c r="A2790" s="141" t="s">
        <v>4103</v>
      </c>
      <c r="B2790" s="151" t="s">
        <v>4104</v>
      </c>
      <c r="C2790" s="153" t="s">
        <v>4106</v>
      </c>
      <c r="D2790" s="152">
        <v>1</v>
      </c>
      <c r="E2790" s="154">
        <v>112.9</v>
      </c>
      <c r="F2790" s="154">
        <v>2.7600000000000051</v>
      </c>
      <c r="G2790" s="154">
        <v>2.7600000000000051</v>
      </c>
    </row>
    <row r="2791" spans="1:7" ht="45" x14ac:dyDescent="0.25">
      <c r="A2791" s="141" t="s">
        <v>4103</v>
      </c>
      <c r="B2791" s="151" t="s">
        <v>4104</v>
      </c>
      <c r="C2791" s="153" t="s">
        <v>3983</v>
      </c>
      <c r="D2791" s="152">
        <v>1</v>
      </c>
      <c r="E2791" s="154">
        <v>49.88</v>
      </c>
      <c r="F2791" s="154">
        <v>1.120000000000001</v>
      </c>
      <c r="G2791" s="154">
        <v>1.120000000000001</v>
      </c>
    </row>
    <row r="2792" spans="1:7" ht="45" x14ac:dyDescent="0.25">
      <c r="A2792" s="141" t="s">
        <v>4103</v>
      </c>
      <c r="B2792" s="151" t="s">
        <v>4104</v>
      </c>
      <c r="C2792" s="153" t="s">
        <v>3531</v>
      </c>
      <c r="D2792" s="152">
        <v>1</v>
      </c>
      <c r="E2792" s="154">
        <v>20.990000000000002</v>
      </c>
      <c r="F2792" s="154">
        <v>0.16000000000000014</v>
      </c>
      <c r="G2792" s="154">
        <v>0.16000000000000014</v>
      </c>
    </row>
    <row r="2793" spans="1:7" ht="30" x14ac:dyDescent="0.25">
      <c r="A2793" s="141" t="s">
        <v>4103</v>
      </c>
      <c r="B2793" s="151" t="s">
        <v>4104</v>
      </c>
      <c r="C2793" s="153" t="s">
        <v>3857</v>
      </c>
      <c r="D2793" s="152">
        <v>35</v>
      </c>
      <c r="E2793" s="154">
        <v>117.6</v>
      </c>
      <c r="F2793" s="154">
        <v>4.0000000000000036E-2</v>
      </c>
      <c r="G2793" s="154">
        <v>1.4000000000000012</v>
      </c>
    </row>
    <row r="2794" spans="1:7" ht="30" x14ac:dyDescent="0.25">
      <c r="A2794" s="141" t="s">
        <v>4103</v>
      </c>
      <c r="B2794" s="151" t="s">
        <v>4104</v>
      </c>
      <c r="C2794" s="153" t="s">
        <v>3512</v>
      </c>
      <c r="D2794" s="152">
        <v>68</v>
      </c>
      <c r="E2794" s="154">
        <v>97.92</v>
      </c>
      <c r="F2794" s="154">
        <v>3.0000000000000027E-2</v>
      </c>
      <c r="G2794" s="154">
        <v>2.0400000000000018</v>
      </c>
    </row>
    <row r="2795" spans="1:7" ht="60" x14ac:dyDescent="0.25">
      <c r="A2795" s="141" t="s">
        <v>4103</v>
      </c>
      <c r="B2795" s="151" t="s">
        <v>4104</v>
      </c>
      <c r="C2795" s="153" t="s">
        <v>3513</v>
      </c>
      <c r="D2795" s="152">
        <v>7</v>
      </c>
      <c r="E2795" s="154">
        <v>118.02</v>
      </c>
      <c r="F2795" s="154">
        <v>0.33999999999999986</v>
      </c>
      <c r="G2795" s="154">
        <v>2.379999999999999</v>
      </c>
    </row>
    <row r="2796" spans="1:7" ht="45" x14ac:dyDescent="0.25">
      <c r="A2796" s="141" t="s">
        <v>4103</v>
      </c>
      <c r="B2796" s="151" t="s">
        <v>4104</v>
      </c>
      <c r="C2796" s="153" t="s">
        <v>3535</v>
      </c>
      <c r="D2796" s="152">
        <v>14</v>
      </c>
      <c r="E2796" s="154">
        <v>185.36</v>
      </c>
      <c r="F2796" s="154">
        <v>0.16000000000000014</v>
      </c>
      <c r="G2796" s="154">
        <v>2.240000000000002</v>
      </c>
    </row>
    <row r="2797" spans="1:7" ht="30" x14ac:dyDescent="0.25">
      <c r="A2797" s="141" t="s">
        <v>4103</v>
      </c>
      <c r="B2797" s="151" t="s">
        <v>4104</v>
      </c>
      <c r="C2797" s="153" t="s">
        <v>3617</v>
      </c>
      <c r="D2797" s="152">
        <v>13</v>
      </c>
      <c r="E2797" s="154">
        <v>218.66000000000003</v>
      </c>
      <c r="F2797" s="154">
        <v>0.21999999999999975</v>
      </c>
      <c r="G2797" s="154">
        <v>2.8599999999999968</v>
      </c>
    </row>
    <row r="2798" spans="1:7" ht="60" x14ac:dyDescent="0.25">
      <c r="A2798" s="141" t="s">
        <v>4103</v>
      </c>
      <c r="B2798" s="151" t="s">
        <v>4104</v>
      </c>
      <c r="C2798" s="153" t="s">
        <v>3536</v>
      </c>
      <c r="D2798" s="152">
        <v>9</v>
      </c>
      <c r="E2798" s="154">
        <v>192.51000000000002</v>
      </c>
      <c r="F2798" s="154">
        <v>0.3199999999999994</v>
      </c>
      <c r="G2798" s="154">
        <v>2.8799999999999946</v>
      </c>
    </row>
    <row r="2799" spans="1:7" ht="30" x14ac:dyDescent="0.25">
      <c r="A2799" s="141" t="s">
        <v>4103</v>
      </c>
      <c r="B2799" s="151" t="s">
        <v>4104</v>
      </c>
      <c r="C2799" s="153" t="s">
        <v>3858</v>
      </c>
      <c r="D2799" s="152">
        <v>6</v>
      </c>
      <c r="E2799" s="154">
        <v>98.88</v>
      </c>
      <c r="F2799" s="154">
        <v>0.28000000000000025</v>
      </c>
      <c r="G2799" s="154">
        <v>1.6800000000000015</v>
      </c>
    </row>
    <row r="2800" spans="1:7" ht="30" x14ac:dyDescent="0.25">
      <c r="A2800" s="141" t="s">
        <v>4103</v>
      </c>
      <c r="B2800" s="151" t="s">
        <v>4104</v>
      </c>
      <c r="C2800" s="153" t="s">
        <v>3639</v>
      </c>
      <c r="D2800" s="152">
        <v>5</v>
      </c>
      <c r="E2800" s="154">
        <v>30.849999999999998</v>
      </c>
      <c r="F2800" s="154">
        <v>1.0000000000000009E-2</v>
      </c>
      <c r="G2800" s="154">
        <v>5.0000000000000044E-2</v>
      </c>
    </row>
    <row r="2801" spans="1:7" ht="30" x14ac:dyDescent="0.25">
      <c r="A2801" s="141" t="s">
        <v>4103</v>
      </c>
      <c r="B2801" s="151" t="s">
        <v>4104</v>
      </c>
      <c r="C2801" s="153" t="s">
        <v>4073</v>
      </c>
      <c r="D2801" s="152">
        <v>3</v>
      </c>
      <c r="E2801" s="154">
        <v>24.78</v>
      </c>
      <c r="F2801" s="154">
        <v>9.9999999999999811E-3</v>
      </c>
      <c r="G2801" s="154">
        <v>2.9999999999999943E-2</v>
      </c>
    </row>
    <row r="2802" spans="1:7" ht="30" x14ac:dyDescent="0.25">
      <c r="A2802" s="141" t="s">
        <v>4103</v>
      </c>
      <c r="B2802" s="151" t="s">
        <v>4104</v>
      </c>
      <c r="C2802" s="153" t="s">
        <v>3514</v>
      </c>
      <c r="D2802" s="152">
        <v>40</v>
      </c>
      <c r="E2802" s="154">
        <v>66.8</v>
      </c>
      <c r="F2802" s="154">
        <v>9.9999999999999811E-3</v>
      </c>
      <c r="G2802" s="154">
        <v>0.39999999999999925</v>
      </c>
    </row>
    <row r="2803" spans="1:7" ht="30" x14ac:dyDescent="0.25">
      <c r="A2803" s="141" t="s">
        <v>4103</v>
      </c>
      <c r="B2803" s="151" t="s">
        <v>4104</v>
      </c>
      <c r="C2803" s="153" t="s">
        <v>3511</v>
      </c>
      <c r="D2803" s="152">
        <v>3</v>
      </c>
      <c r="E2803" s="154">
        <v>3.12</v>
      </c>
      <c r="F2803" s="154">
        <v>9.999999999999995E-3</v>
      </c>
      <c r="G2803" s="154">
        <v>2.9999999999999985E-2</v>
      </c>
    </row>
    <row r="2804" spans="1:7" ht="30" x14ac:dyDescent="0.25">
      <c r="A2804" s="141" t="s">
        <v>4103</v>
      </c>
      <c r="B2804" s="151" t="s">
        <v>4104</v>
      </c>
      <c r="C2804" s="153" t="s">
        <v>3515</v>
      </c>
      <c r="D2804" s="152">
        <v>18</v>
      </c>
      <c r="E2804" s="154">
        <v>213.48</v>
      </c>
      <c r="F2804" s="154">
        <v>6.999999999999984E-2</v>
      </c>
      <c r="G2804" s="154">
        <v>1.2599999999999971</v>
      </c>
    </row>
    <row r="2805" spans="1:7" ht="45" x14ac:dyDescent="0.25">
      <c r="A2805" s="141" t="s">
        <v>4103</v>
      </c>
      <c r="B2805" s="151" t="s">
        <v>4104</v>
      </c>
      <c r="C2805" s="153" t="s">
        <v>4107</v>
      </c>
      <c r="D2805" s="152">
        <v>29</v>
      </c>
      <c r="E2805" s="154">
        <v>766.18000000000006</v>
      </c>
      <c r="F2805" s="154">
        <v>0.85999999999999943</v>
      </c>
      <c r="G2805" s="154">
        <v>24.939999999999984</v>
      </c>
    </row>
    <row r="2806" spans="1:7" ht="45" x14ac:dyDescent="0.25">
      <c r="A2806" s="141" t="s">
        <v>4103</v>
      </c>
      <c r="B2806" s="151" t="s">
        <v>4104</v>
      </c>
      <c r="C2806" s="153" t="s">
        <v>3506</v>
      </c>
      <c r="D2806" s="152">
        <v>144</v>
      </c>
      <c r="E2806" s="154">
        <v>1297.44</v>
      </c>
      <c r="F2806" s="154">
        <v>2.9999999999999916E-2</v>
      </c>
      <c r="G2806" s="154">
        <v>4.3199999999999878</v>
      </c>
    </row>
    <row r="2807" spans="1:7" ht="30" x14ac:dyDescent="0.25">
      <c r="A2807" s="141" t="s">
        <v>4103</v>
      </c>
      <c r="B2807" s="151" t="s">
        <v>4104</v>
      </c>
      <c r="C2807" s="153" t="s">
        <v>3859</v>
      </c>
      <c r="D2807" s="152">
        <v>7</v>
      </c>
      <c r="E2807" s="154">
        <v>61.88</v>
      </c>
      <c r="F2807" s="154">
        <v>2.0000000000000018E-2</v>
      </c>
      <c r="G2807" s="154">
        <v>0.14000000000000012</v>
      </c>
    </row>
    <row r="2808" spans="1:7" ht="75" x14ac:dyDescent="0.25">
      <c r="A2808" s="141" t="s">
        <v>4103</v>
      </c>
      <c r="B2808" s="151" t="s">
        <v>4104</v>
      </c>
      <c r="C2808" s="153" t="s">
        <v>3516</v>
      </c>
      <c r="D2808" s="152">
        <v>699</v>
      </c>
      <c r="E2808" s="154">
        <v>6605.5500000000011</v>
      </c>
      <c r="F2808" s="154">
        <v>2.0000000000000018E-2</v>
      </c>
      <c r="G2808" s="154">
        <v>13.980000000000013</v>
      </c>
    </row>
    <row r="2809" spans="1:7" ht="60" x14ac:dyDescent="0.25">
      <c r="A2809" s="141" t="s">
        <v>4103</v>
      </c>
      <c r="B2809" s="151" t="s">
        <v>4104</v>
      </c>
      <c r="C2809" s="153" t="s">
        <v>3517</v>
      </c>
      <c r="D2809" s="152">
        <v>71</v>
      </c>
      <c r="E2809" s="154">
        <v>739.82</v>
      </c>
      <c r="F2809" s="154">
        <v>6.999999999999984E-2</v>
      </c>
      <c r="G2809" s="154">
        <v>4.9699999999999882</v>
      </c>
    </row>
    <row r="2810" spans="1:7" ht="30" x14ac:dyDescent="0.25">
      <c r="A2810" s="141" t="s">
        <v>4103</v>
      </c>
      <c r="B2810" s="151" t="s">
        <v>4104</v>
      </c>
      <c r="C2810" s="153" t="s">
        <v>3612</v>
      </c>
      <c r="D2810" s="152">
        <v>4</v>
      </c>
      <c r="E2810" s="154">
        <v>86.64</v>
      </c>
      <c r="F2810" s="154">
        <v>0.33000000000000007</v>
      </c>
      <c r="G2810" s="154">
        <v>1.3200000000000003</v>
      </c>
    </row>
    <row r="2811" spans="1:7" ht="30" x14ac:dyDescent="0.25">
      <c r="A2811" s="141" t="s">
        <v>4103</v>
      </c>
      <c r="B2811" s="151" t="s">
        <v>4104</v>
      </c>
      <c r="C2811" s="153" t="s">
        <v>3508</v>
      </c>
      <c r="D2811" s="152">
        <v>29</v>
      </c>
      <c r="E2811" s="154">
        <v>155.73000000000002</v>
      </c>
      <c r="F2811" s="154">
        <v>2.0000000000000018E-2</v>
      </c>
      <c r="G2811" s="154">
        <v>0.58000000000000052</v>
      </c>
    </row>
    <row r="2812" spans="1:7" ht="30" x14ac:dyDescent="0.25">
      <c r="A2812" s="141" t="s">
        <v>4103</v>
      </c>
      <c r="B2812" s="151" t="s">
        <v>4104</v>
      </c>
      <c r="C2812" s="153" t="s">
        <v>3648</v>
      </c>
      <c r="D2812" s="152">
        <v>46</v>
      </c>
      <c r="E2812" s="154">
        <v>557.06000000000006</v>
      </c>
      <c r="F2812" s="154">
        <v>6.0000000000000053E-2</v>
      </c>
      <c r="G2812" s="154">
        <v>2.7600000000000025</v>
      </c>
    </row>
    <row r="2813" spans="1:7" ht="30" x14ac:dyDescent="0.25">
      <c r="A2813" s="141" t="s">
        <v>4103</v>
      </c>
      <c r="B2813" s="151" t="s">
        <v>4104</v>
      </c>
      <c r="C2813" s="153" t="s">
        <v>3518</v>
      </c>
      <c r="D2813" s="152">
        <v>4</v>
      </c>
      <c r="E2813" s="154">
        <v>90.4</v>
      </c>
      <c r="F2813" s="154">
        <v>0.28000000000000025</v>
      </c>
      <c r="G2813" s="154">
        <v>1.120000000000001</v>
      </c>
    </row>
    <row r="2814" spans="1:7" ht="45" x14ac:dyDescent="0.25">
      <c r="A2814" s="141" t="s">
        <v>4103</v>
      </c>
      <c r="B2814" s="151" t="s">
        <v>4104</v>
      </c>
      <c r="C2814" s="153" t="s">
        <v>3528</v>
      </c>
      <c r="D2814" s="152">
        <v>354</v>
      </c>
      <c r="E2814" s="154">
        <v>3224.9400000000005</v>
      </c>
      <c r="F2814" s="154">
        <v>0.12999999999999989</v>
      </c>
      <c r="G2814" s="154">
        <v>46.01999999999996</v>
      </c>
    </row>
    <row r="2815" spans="1:7" ht="45" x14ac:dyDescent="0.25">
      <c r="A2815" s="141" t="s">
        <v>4103</v>
      </c>
      <c r="B2815" s="151" t="s">
        <v>4104</v>
      </c>
      <c r="C2815" s="153" t="s">
        <v>3529</v>
      </c>
      <c r="D2815" s="152">
        <v>72</v>
      </c>
      <c r="E2815" s="154">
        <v>2320.56</v>
      </c>
      <c r="F2815" s="154">
        <v>0.26000000000000068</v>
      </c>
      <c r="G2815" s="154">
        <v>18.720000000000049</v>
      </c>
    </row>
    <row r="2816" spans="1:7" ht="60" x14ac:dyDescent="0.25">
      <c r="A2816" s="141" t="s">
        <v>4103</v>
      </c>
      <c r="B2816" s="151" t="s">
        <v>4104</v>
      </c>
      <c r="C2816" s="153" t="s">
        <v>3509</v>
      </c>
      <c r="D2816" s="152">
        <v>1</v>
      </c>
      <c r="E2816" s="154">
        <v>17.93</v>
      </c>
      <c r="F2816" s="154">
        <v>0.11999999999999966</v>
      </c>
      <c r="G2816" s="154">
        <v>0.11999999999999966</v>
      </c>
    </row>
    <row r="2817" spans="1:7" ht="60" x14ac:dyDescent="0.25">
      <c r="A2817" s="141" t="s">
        <v>4103</v>
      </c>
      <c r="B2817" s="151" t="s">
        <v>4104</v>
      </c>
      <c r="C2817" s="153" t="s">
        <v>3510</v>
      </c>
      <c r="D2817" s="152">
        <v>14</v>
      </c>
      <c r="E2817" s="154">
        <v>562.38</v>
      </c>
      <c r="F2817" s="154">
        <v>0.37999999999999989</v>
      </c>
      <c r="G2817" s="154">
        <v>5.3199999999999985</v>
      </c>
    </row>
    <row r="2818" spans="1:7" ht="30" x14ac:dyDescent="0.25">
      <c r="A2818" s="141" t="s">
        <v>4103</v>
      </c>
      <c r="B2818" s="151" t="s">
        <v>4104</v>
      </c>
      <c r="C2818" s="153" t="s">
        <v>3614</v>
      </c>
      <c r="D2818" s="152">
        <v>4</v>
      </c>
      <c r="E2818" s="154">
        <v>51.08</v>
      </c>
      <c r="F2818" s="154">
        <v>0.11999999999999966</v>
      </c>
      <c r="G2818" s="154">
        <v>0.47999999999999865</v>
      </c>
    </row>
    <row r="2819" spans="1:7" ht="45" x14ac:dyDescent="0.25">
      <c r="A2819" s="141" t="s">
        <v>4103</v>
      </c>
      <c r="B2819" s="151" t="s">
        <v>4104</v>
      </c>
      <c r="C2819" s="153" t="s">
        <v>3530</v>
      </c>
      <c r="D2819" s="152">
        <v>26</v>
      </c>
      <c r="E2819" s="154">
        <v>762.58</v>
      </c>
      <c r="F2819" s="154">
        <v>9.000000000000008E-2</v>
      </c>
      <c r="G2819" s="154">
        <v>2.3400000000000021</v>
      </c>
    </row>
    <row r="2820" spans="1:7" ht="30" x14ac:dyDescent="0.25">
      <c r="A2820" s="141" t="s">
        <v>4103</v>
      </c>
      <c r="B2820" s="151" t="s">
        <v>4104</v>
      </c>
      <c r="C2820" s="153" t="s">
        <v>3615</v>
      </c>
      <c r="D2820" s="152">
        <v>1</v>
      </c>
      <c r="E2820" s="154">
        <v>1.96</v>
      </c>
      <c r="F2820" s="154">
        <v>2.0000000000000018E-2</v>
      </c>
      <c r="G2820" s="154">
        <v>2.0000000000000018E-2</v>
      </c>
    </row>
    <row r="2821" spans="1:7" ht="45" x14ac:dyDescent="0.25">
      <c r="A2821" s="141" t="s">
        <v>4103</v>
      </c>
      <c r="B2821" s="151" t="s">
        <v>4104</v>
      </c>
      <c r="C2821" s="153" t="s">
        <v>4071</v>
      </c>
      <c r="D2821" s="152">
        <v>2</v>
      </c>
      <c r="E2821" s="154">
        <v>95.84</v>
      </c>
      <c r="F2821" s="154">
        <v>0.98000000000000043</v>
      </c>
      <c r="G2821" s="154">
        <v>1.9600000000000009</v>
      </c>
    </row>
    <row r="2822" spans="1:7" ht="45" x14ac:dyDescent="0.25">
      <c r="A2822" s="141" t="s">
        <v>4103</v>
      </c>
      <c r="B2822" s="151" t="s">
        <v>4104</v>
      </c>
      <c r="C2822" s="153" t="s">
        <v>4108</v>
      </c>
      <c r="D2822" s="152">
        <v>4</v>
      </c>
      <c r="E2822" s="154">
        <v>322.24</v>
      </c>
      <c r="F2822" s="154">
        <v>1.7999999999999972</v>
      </c>
      <c r="G2822" s="154">
        <v>7.1999999999999886</v>
      </c>
    </row>
    <row r="2823" spans="1:7" ht="30" x14ac:dyDescent="0.25">
      <c r="A2823" s="141" t="s">
        <v>4103</v>
      </c>
      <c r="B2823" s="151" t="s">
        <v>4104</v>
      </c>
      <c r="C2823" s="153" t="s">
        <v>3519</v>
      </c>
      <c r="D2823" s="152">
        <v>43</v>
      </c>
      <c r="E2823" s="154">
        <v>872.47</v>
      </c>
      <c r="F2823" s="154">
        <v>0.16999999999999993</v>
      </c>
      <c r="G2823" s="154">
        <v>7.3099999999999969</v>
      </c>
    </row>
    <row r="2824" spans="1:7" ht="30" x14ac:dyDescent="0.25">
      <c r="A2824" s="141" t="s">
        <v>4103</v>
      </c>
      <c r="B2824" s="151" t="s">
        <v>4104</v>
      </c>
      <c r="C2824" s="153" t="s">
        <v>3862</v>
      </c>
      <c r="D2824" s="152">
        <v>29</v>
      </c>
      <c r="E2824" s="154">
        <v>362.79</v>
      </c>
      <c r="F2824" s="154">
        <v>4.0000000000000036E-2</v>
      </c>
      <c r="G2824" s="154">
        <v>1.160000000000001</v>
      </c>
    </row>
    <row r="2825" spans="1:7" ht="30" x14ac:dyDescent="0.25">
      <c r="A2825" s="141" t="s">
        <v>4103</v>
      </c>
      <c r="B2825" s="151" t="s">
        <v>4104</v>
      </c>
      <c r="C2825" s="153" t="s">
        <v>3514</v>
      </c>
      <c r="D2825" s="152">
        <v>1</v>
      </c>
      <c r="E2825" s="154">
        <v>1.67</v>
      </c>
      <c r="F2825" s="154">
        <v>9.9999999999999811E-3</v>
      </c>
      <c r="G2825" s="154">
        <v>9.9999999999999811E-3</v>
      </c>
    </row>
    <row r="2826" spans="1:7" ht="45" x14ac:dyDescent="0.25">
      <c r="A2826" s="141" t="s">
        <v>4103</v>
      </c>
      <c r="B2826" s="151" t="s">
        <v>4104</v>
      </c>
      <c r="C2826" s="153" t="s">
        <v>3506</v>
      </c>
      <c r="D2826" s="152">
        <v>45</v>
      </c>
      <c r="E2826" s="154">
        <v>405.45000000000005</v>
      </c>
      <c r="F2826" s="154">
        <v>2.9999999999999916E-2</v>
      </c>
      <c r="G2826" s="154">
        <v>1.3499999999999961</v>
      </c>
    </row>
    <row r="2827" spans="1:7" ht="30" x14ac:dyDescent="0.25">
      <c r="A2827" s="141" t="s">
        <v>4103</v>
      </c>
      <c r="B2827" s="151" t="s">
        <v>4104</v>
      </c>
      <c r="C2827" s="153" t="s">
        <v>3928</v>
      </c>
      <c r="D2827" s="152">
        <v>22</v>
      </c>
      <c r="E2827" s="154">
        <v>935.66000000000008</v>
      </c>
      <c r="F2827" s="154">
        <v>0.87000000000000099</v>
      </c>
      <c r="G2827" s="154">
        <v>19.140000000000022</v>
      </c>
    </row>
    <row r="2828" spans="1:7" ht="45" x14ac:dyDescent="0.25">
      <c r="A2828" s="141" t="s">
        <v>4103</v>
      </c>
      <c r="B2828" s="151" t="s">
        <v>4104</v>
      </c>
      <c r="C2828" s="153" t="s">
        <v>3929</v>
      </c>
      <c r="D2828" s="152">
        <v>22</v>
      </c>
      <c r="E2828" s="154">
        <v>101.2</v>
      </c>
      <c r="F2828" s="154">
        <v>0.23000000000000043</v>
      </c>
      <c r="G2828" s="154">
        <v>5.0600000000000094</v>
      </c>
    </row>
    <row r="2829" spans="1:7" ht="30" x14ac:dyDescent="0.25">
      <c r="A2829" s="141" t="s">
        <v>4103</v>
      </c>
      <c r="B2829" s="151" t="s">
        <v>4104</v>
      </c>
      <c r="C2829" s="153" t="s">
        <v>4105</v>
      </c>
      <c r="D2829" s="152">
        <v>34</v>
      </c>
      <c r="E2829" s="154">
        <v>1363.7400000000002</v>
      </c>
      <c r="F2829" s="154">
        <v>0.54000000000000092</v>
      </c>
      <c r="G2829" s="154">
        <v>18.360000000000031</v>
      </c>
    </row>
    <row r="2830" spans="1:7" ht="30" x14ac:dyDescent="0.25">
      <c r="A2830" s="141" t="s">
        <v>4103</v>
      </c>
      <c r="B2830" s="151" t="s">
        <v>4104</v>
      </c>
      <c r="C2830" s="153" t="s">
        <v>3922</v>
      </c>
      <c r="D2830" s="152">
        <v>34</v>
      </c>
      <c r="E2830" s="154">
        <v>543.66</v>
      </c>
      <c r="F2830" s="154">
        <v>0.79999999999999893</v>
      </c>
      <c r="G2830" s="154">
        <v>27.199999999999964</v>
      </c>
    </row>
    <row r="2831" spans="1:7" ht="60" x14ac:dyDescent="0.25">
      <c r="A2831" s="141" t="s">
        <v>4103</v>
      </c>
      <c r="B2831" s="151" t="s">
        <v>4104</v>
      </c>
      <c r="C2831" s="153" t="s">
        <v>3932</v>
      </c>
      <c r="D2831" s="152">
        <v>2</v>
      </c>
      <c r="E2831" s="154">
        <v>19.64</v>
      </c>
      <c r="F2831" s="154">
        <v>0.49000000000000021</v>
      </c>
      <c r="G2831" s="154">
        <v>0.98000000000000043</v>
      </c>
    </row>
    <row r="2832" spans="1:7" ht="30" x14ac:dyDescent="0.25">
      <c r="A2832" s="141" t="s">
        <v>4103</v>
      </c>
      <c r="B2832" s="151" t="s">
        <v>4104</v>
      </c>
      <c r="C2832" s="153" t="s">
        <v>3906</v>
      </c>
      <c r="D2832" s="152">
        <v>33</v>
      </c>
      <c r="E2832" s="154">
        <v>186.45000000000002</v>
      </c>
      <c r="F2832" s="154">
        <v>0.27999999999999936</v>
      </c>
      <c r="G2832" s="154">
        <v>9.2399999999999789</v>
      </c>
    </row>
    <row r="2833" spans="1:7" ht="75" x14ac:dyDescent="0.25">
      <c r="A2833" s="141" t="s">
        <v>4103</v>
      </c>
      <c r="B2833" s="151" t="s">
        <v>4104</v>
      </c>
      <c r="C2833" s="153" t="s">
        <v>3934</v>
      </c>
      <c r="D2833" s="152">
        <v>4</v>
      </c>
      <c r="E2833" s="154">
        <v>456.08</v>
      </c>
      <c r="F2833" s="154">
        <v>2.8100000000000023</v>
      </c>
      <c r="G2833" s="154">
        <v>11.240000000000009</v>
      </c>
    </row>
    <row r="2834" spans="1:7" ht="30" x14ac:dyDescent="0.25">
      <c r="A2834" s="141" t="s">
        <v>4103</v>
      </c>
      <c r="B2834" s="151" t="s">
        <v>4104</v>
      </c>
      <c r="C2834" s="153" t="s">
        <v>4106</v>
      </c>
      <c r="D2834" s="152">
        <v>21</v>
      </c>
      <c r="E2834" s="154">
        <v>2370.9</v>
      </c>
      <c r="F2834" s="154">
        <v>2.7600000000000051</v>
      </c>
      <c r="G2834" s="154">
        <v>57.960000000000107</v>
      </c>
    </row>
    <row r="2835" spans="1:7" ht="30" x14ac:dyDescent="0.25">
      <c r="A2835" s="141" t="s">
        <v>4103</v>
      </c>
      <c r="B2835" s="151" t="s">
        <v>4104</v>
      </c>
      <c r="C2835" s="153" t="s">
        <v>3935</v>
      </c>
      <c r="D2835" s="152">
        <v>4</v>
      </c>
      <c r="E2835" s="154">
        <v>478.92</v>
      </c>
      <c r="F2835" s="154">
        <v>2.7299999999999969</v>
      </c>
      <c r="G2835" s="154">
        <v>10.919999999999987</v>
      </c>
    </row>
    <row r="2836" spans="1:7" ht="30" x14ac:dyDescent="0.25">
      <c r="A2836" s="141" t="s">
        <v>4103</v>
      </c>
      <c r="B2836" s="151" t="s">
        <v>4104</v>
      </c>
      <c r="C2836" s="153" t="s">
        <v>4109</v>
      </c>
      <c r="D2836" s="152">
        <v>1</v>
      </c>
      <c r="E2836" s="154">
        <v>119.73</v>
      </c>
      <c r="F2836" s="154">
        <v>2.7299999999999969</v>
      </c>
      <c r="G2836" s="154">
        <v>2.7299999999999969</v>
      </c>
    </row>
    <row r="2837" spans="1:7" ht="45" x14ac:dyDescent="0.25">
      <c r="A2837" s="141" t="s">
        <v>4103</v>
      </c>
      <c r="B2837" s="151" t="s">
        <v>4104</v>
      </c>
      <c r="C2837" s="153" t="s">
        <v>3983</v>
      </c>
      <c r="D2837" s="152">
        <v>4</v>
      </c>
      <c r="E2837" s="154">
        <v>199.52</v>
      </c>
      <c r="F2837" s="154">
        <v>1.120000000000001</v>
      </c>
      <c r="G2837" s="154">
        <v>4.480000000000004</v>
      </c>
    </row>
    <row r="2838" spans="1:7" ht="30" x14ac:dyDescent="0.25">
      <c r="A2838" s="141" t="s">
        <v>4103</v>
      </c>
      <c r="B2838" s="151" t="s">
        <v>4104</v>
      </c>
      <c r="C2838" s="153" t="s">
        <v>4110</v>
      </c>
      <c r="D2838" s="152">
        <v>9</v>
      </c>
      <c r="E2838" s="154">
        <v>637.0200000000001</v>
      </c>
      <c r="F2838" s="154">
        <v>0.94000000000000128</v>
      </c>
      <c r="G2838" s="154">
        <v>8.4600000000000115</v>
      </c>
    </row>
    <row r="2839" spans="1:7" ht="105" x14ac:dyDescent="0.25">
      <c r="A2839" s="141" t="s">
        <v>4103</v>
      </c>
      <c r="B2839" s="151" t="s">
        <v>4104</v>
      </c>
      <c r="C2839" s="153" t="s">
        <v>3998</v>
      </c>
      <c r="D2839" s="152">
        <v>14</v>
      </c>
      <c r="E2839" s="154">
        <v>1651.3</v>
      </c>
      <c r="F2839" s="154">
        <v>2.730000000000004</v>
      </c>
      <c r="G2839" s="154">
        <v>38.220000000000056</v>
      </c>
    </row>
    <row r="2840" spans="1:7" ht="30" x14ac:dyDescent="0.25">
      <c r="A2840" s="141" t="s">
        <v>4103</v>
      </c>
      <c r="B2840" s="151" t="s">
        <v>4104</v>
      </c>
      <c r="C2840" s="153" t="s">
        <v>4111</v>
      </c>
      <c r="D2840" s="152">
        <v>9</v>
      </c>
      <c r="E2840" s="154">
        <v>1878.5700000000002</v>
      </c>
      <c r="F2840" s="154">
        <v>3.9599999999999937</v>
      </c>
      <c r="G2840" s="154">
        <v>35.639999999999944</v>
      </c>
    </row>
    <row r="2841" spans="1:7" ht="45" x14ac:dyDescent="0.25">
      <c r="A2841" s="141" t="s">
        <v>4103</v>
      </c>
      <c r="B2841" s="151" t="s">
        <v>4104</v>
      </c>
      <c r="C2841" s="153" t="s">
        <v>3531</v>
      </c>
      <c r="D2841" s="152">
        <v>34</v>
      </c>
      <c r="E2841" s="154">
        <v>713.66</v>
      </c>
      <c r="F2841" s="154">
        <v>0.16000000000000014</v>
      </c>
      <c r="G2841" s="154">
        <v>5.4400000000000048</v>
      </c>
    </row>
    <row r="2842" spans="1:7" ht="105" x14ac:dyDescent="0.25">
      <c r="A2842" s="141" t="s">
        <v>4112</v>
      </c>
      <c r="B2842" s="151" t="s">
        <v>4113</v>
      </c>
      <c r="C2842" s="153" t="s">
        <v>3476</v>
      </c>
      <c r="D2842" s="152">
        <v>3572</v>
      </c>
      <c r="E2842" s="154">
        <v>95015.200000000012</v>
      </c>
      <c r="F2842" s="154">
        <v>0.22000000000000064</v>
      </c>
      <c r="G2842" s="154">
        <v>785.84000000000231</v>
      </c>
    </row>
    <row r="2843" spans="1:7" ht="30" x14ac:dyDescent="0.25">
      <c r="A2843" s="141" t="s">
        <v>2165</v>
      </c>
      <c r="B2843" s="151" t="s">
        <v>2166</v>
      </c>
      <c r="C2843" s="153" t="s">
        <v>3496</v>
      </c>
      <c r="D2843" s="152">
        <v>642</v>
      </c>
      <c r="E2843" s="154">
        <v>4609.5600000000004</v>
      </c>
      <c r="F2843" s="154">
        <v>1.0000000000000009E-2</v>
      </c>
      <c r="G2843" s="154">
        <v>6.4200000000000053</v>
      </c>
    </row>
    <row r="2844" spans="1:7" ht="30" x14ac:dyDescent="0.25">
      <c r="A2844" s="141" t="s">
        <v>2165</v>
      </c>
      <c r="B2844" s="151" t="s">
        <v>2166</v>
      </c>
      <c r="C2844" s="153" t="s">
        <v>3497</v>
      </c>
      <c r="D2844" s="152">
        <v>355</v>
      </c>
      <c r="E2844" s="154">
        <v>4359.3999999999996</v>
      </c>
      <c r="F2844" s="154">
        <v>1.0000000000000009E-2</v>
      </c>
      <c r="G2844" s="154">
        <v>3.5500000000000034</v>
      </c>
    </row>
    <row r="2845" spans="1:7" ht="30" x14ac:dyDescent="0.25">
      <c r="A2845" s="141" t="s">
        <v>2165</v>
      </c>
      <c r="B2845" s="151" t="s">
        <v>2166</v>
      </c>
      <c r="C2845" s="153" t="s">
        <v>3498</v>
      </c>
      <c r="D2845" s="152">
        <v>139</v>
      </c>
      <c r="E2845" s="154">
        <v>2802.24</v>
      </c>
      <c r="F2845" s="154">
        <v>4.0000000000000036E-2</v>
      </c>
      <c r="G2845" s="154">
        <v>5.5600000000000049</v>
      </c>
    </row>
    <row r="2846" spans="1:7" ht="45" x14ac:dyDescent="0.25">
      <c r="A2846" s="141" t="s">
        <v>2165</v>
      </c>
      <c r="B2846" s="151" t="s">
        <v>2166</v>
      </c>
      <c r="C2846" s="153" t="s">
        <v>3499</v>
      </c>
      <c r="D2846" s="152">
        <v>29</v>
      </c>
      <c r="E2846" s="154">
        <v>848.82999999999993</v>
      </c>
      <c r="F2846" s="154">
        <v>1.0000000000000009E-2</v>
      </c>
      <c r="G2846" s="154">
        <v>0.29000000000000026</v>
      </c>
    </row>
    <row r="2847" spans="1:7" ht="30" x14ac:dyDescent="0.25">
      <c r="A2847" s="141" t="s">
        <v>2165</v>
      </c>
      <c r="B2847" s="151" t="s">
        <v>2166</v>
      </c>
      <c r="C2847" s="153" t="s">
        <v>3544</v>
      </c>
      <c r="D2847" s="152">
        <v>163</v>
      </c>
      <c r="E2847" s="154">
        <v>2590.0700000000002</v>
      </c>
      <c r="F2847" s="154">
        <v>2.0000000000000018E-2</v>
      </c>
      <c r="G2847" s="154">
        <v>3.2600000000000029</v>
      </c>
    </row>
    <row r="2848" spans="1:7" ht="30" x14ac:dyDescent="0.25">
      <c r="A2848" s="141" t="s">
        <v>2165</v>
      </c>
      <c r="B2848" s="151" t="s">
        <v>2166</v>
      </c>
      <c r="C2848" s="153" t="s">
        <v>3541</v>
      </c>
      <c r="D2848" s="152">
        <v>11</v>
      </c>
      <c r="E2848" s="154">
        <v>94.82</v>
      </c>
      <c r="F2848" s="154">
        <v>4.9999999999999822E-2</v>
      </c>
      <c r="G2848" s="154">
        <v>0.54999999999999805</v>
      </c>
    </row>
    <row r="2849" spans="1:7" ht="45" x14ac:dyDescent="0.25">
      <c r="A2849" s="141" t="s">
        <v>2165</v>
      </c>
      <c r="B2849" s="151" t="s">
        <v>2166</v>
      </c>
      <c r="C2849" s="153" t="s">
        <v>3542</v>
      </c>
      <c r="D2849" s="152">
        <v>24</v>
      </c>
      <c r="E2849" s="154">
        <v>249.84</v>
      </c>
      <c r="F2849" s="154">
        <v>2.0000000000000018E-2</v>
      </c>
      <c r="G2849" s="154">
        <v>0.48000000000000043</v>
      </c>
    </row>
    <row r="2850" spans="1:7" ht="30" x14ac:dyDescent="0.25">
      <c r="A2850" s="141" t="s">
        <v>2165</v>
      </c>
      <c r="B2850" s="151" t="s">
        <v>2166</v>
      </c>
      <c r="C2850" s="153" t="s">
        <v>3584</v>
      </c>
      <c r="D2850" s="152">
        <v>30</v>
      </c>
      <c r="E2850" s="154">
        <v>312.3</v>
      </c>
      <c r="F2850" s="154">
        <v>2.0000000000000018E-2</v>
      </c>
      <c r="G2850" s="154">
        <v>0.60000000000000053</v>
      </c>
    </row>
    <row r="2851" spans="1:7" ht="30" x14ac:dyDescent="0.25">
      <c r="A2851" s="141" t="s">
        <v>2165</v>
      </c>
      <c r="B2851" s="151" t="s">
        <v>2166</v>
      </c>
      <c r="C2851" s="153" t="s">
        <v>3585</v>
      </c>
      <c r="D2851" s="152">
        <v>197</v>
      </c>
      <c r="E2851" s="154">
        <v>2050.77</v>
      </c>
      <c r="F2851" s="154">
        <v>2.0000000000000018E-2</v>
      </c>
      <c r="G2851" s="154">
        <v>3.9400000000000035</v>
      </c>
    </row>
    <row r="2852" spans="1:7" ht="30" x14ac:dyDescent="0.25">
      <c r="A2852" s="141" t="s">
        <v>2165</v>
      </c>
      <c r="B2852" s="151" t="s">
        <v>2166</v>
      </c>
      <c r="C2852" s="153" t="s">
        <v>3590</v>
      </c>
      <c r="D2852" s="152">
        <v>80</v>
      </c>
      <c r="E2852" s="154">
        <v>1163.2</v>
      </c>
      <c r="F2852" s="154">
        <v>6.999999999999984E-2</v>
      </c>
      <c r="G2852" s="154">
        <v>5.5999999999999872</v>
      </c>
    </row>
    <row r="2853" spans="1:7" ht="45" x14ac:dyDescent="0.25">
      <c r="A2853" s="141" t="s">
        <v>2165</v>
      </c>
      <c r="B2853" s="151" t="s">
        <v>2166</v>
      </c>
      <c r="C2853" s="153" t="s">
        <v>3591</v>
      </c>
      <c r="D2853" s="152">
        <v>15</v>
      </c>
      <c r="E2853" s="154">
        <v>76.800000000000011</v>
      </c>
      <c r="F2853" s="154">
        <v>1.0000000000000009E-2</v>
      </c>
      <c r="G2853" s="154">
        <v>0.15000000000000013</v>
      </c>
    </row>
    <row r="2854" spans="1:7" ht="60" x14ac:dyDescent="0.25">
      <c r="A2854" s="141" t="s">
        <v>2165</v>
      </c>
      <c r="B2854" s="151" t="s">
        <v>2166</v>
      </c>
      <c r="C2854" s="153" t="s">
        <v>3592</v>
      </c>
      <c r="D2854" s="152">
        <v>62</v>
      </c>
      <c r="E2854" s="154">
        <v>317.44</v>
      </c>
      <c r="F2854" s="154">
        <v>1.0000000000000009E-2</v>
      </c>
      <c r="G2854" s="154">
        <v>0.62000000000000055</v>
      </c>
    </row>
    <row r="2855" spans="1:7" ht="60" x14ac:dyDescent="0.25">
      <c r="A2855" s="141" t="s">
        <v>2165</v>
      </c>
      <c r="B2855" s="151" t="s">
        <v>2166</v>
      </c>
      <c r="C2855" s="153" t="s">
        <v>3593</v>
      </c>
      <c r="D2855" s="152">
        <v>3</v>
      </c>
      <c r="E2855" s="154">
        <v>15.36</v>
      </c>
      <c r="F2855" s="154">
        <v>1.0000000000000009E-2</v>
      </c>
      <c r="G2855" s="154">
        <v>3.0000000000000027E-2</v>
      </c>
    </row>
    <row r="2856" spans="1:7" ht="75" x14ac:dyDescent="0.25">
      <c r="A2856" s="141" t="s">
        <v>2165</v>
      </c>
      <c r="B2856" s="151" t="s">
        <v>2166</v>
      </c>
      <c r="C2856" s="153" t="s">
        <v>3697</v>
      </c>
      <c r="D2856" s="152">
        <v>1</v>
      </c>
      <c r="E2856" s="154">
        <v>5.12</v>
      </c>
      <c r="F2856" s="154">
        <v>1.0000000000000009E-2</v>
      </c>
      <c r="G2856" s="154">
        <v>1.0000000000000009E-2</v>
      </c>
    </row>
    <row r="2857" spans="1:7" ht="45" x14ac:dyDescent="0.25">
      <c r="A2857" s="141" t="s">
        <v>2165</v>
      </c>
      <c r="B2857" s="151" t="s">
        <v>2166</v>
      </c>
      <c r="C2857" s="153" t="s">
        <v>3501</v>
      </c>
      <c r="D2857" s="152">
        <v>183</v>
      </c>
      <c r="E2857" s="154">
        <v>1606.7400000000002</v>
      </c>
      <c r="F2857" s="154">
        <v>3.9999999999999925E-2</v>
      </c>
      <c r="G2857" s="154">
        <v>7.3199999999999861</v>
      </c>
    </row>
    <row r="2858" spans="1:7" ht="45" x14ac:dyDescent="0.25">
      <c r="A2858" s="141" t="s">
        <v>2165</v>
      </c>
      <c r="B2858" s="151" t="s">
        <v>2166</v>
      </c>
      <c r="C2858" s="153" t="s">
        <v>3471</v>
      </c>
      <c r="D2858" s="152">
        <v>185</v>
      </c>
      <c r="E2858" s="154">
        <v>492.1</v>
      </c>
      <c r="F2858" s="154">
        <v>1.0000000000000009E-2</v>
      </c>
      <c r="G2858" s="154">
        <v>1.8500000000000016</v>
      </c>
    </row>
    <row r="2859" spans="1:7" ht="30" x14ac:dyDescent="0.25">
      <c r="A2859" s="141" t="s">
        <v>2165</v>
      </c>
      <c r="B2859" s="151" t="s">
        <v>2166</v>
      </c>
      <c r="C2859" s="153" t="s">
        <v>3590</v>
      </c>
      <c r="D2859" s="152">
        <v>159</v>
      </c>
      <c r="E2859" s="154">
        <v>2311.8599999999997</v>
      </c>
      <c r="F2859" s="154">
        <v>6.999999999999984E-2</v>
      </c>
      <c r="G2859" s="154">
        <v>11.129999999999974</v>
      </c>
    </row>
    <row r="2860" spans="1:7" ht="45" x14ac:dyDescent="0.25">
      <c r="A2860" s="141" t="s">
        <v>2165</v>
      </c>
      <c r="B2860" s="151" t="s">
        <v>2166</v>
      </c>
      <c r="C2860" s="153" t="s">
        <v>3591</v>
      </c>
      <c r="D2860" s="152">
        <v>76</v>
      </c>
      <c r="E2860" s="154">
        <v>389.12</v>
      </c>
      <c r="F2860" s="154">
        <v>1.0000000000000009E-2</v>
      </c>
      <c r="G2860" s="154">
        <v>0.76000000000000068</v>
      </c>
    </row>
    <row r="2861" spans="1:7" ht="60" x14ac:dyDescent="0.25">
      <c r="A2861" s="141" t="s">
        <v>2165</v>
      </c>
      <c r="B2861" s="151" t="s">
        <v>2166</v>
      </c>
      <c r="C2861" s="153" t="s">
        <v>3592</v>
      </c>
      <c r="D2861" s="152">
        <v>234</v>
      </c>
      <c r="E2861" s="154">
        <v>1198.08</v>
      </c>
      <c r="F2861" s="154">
        <v>1.0000000000000009E-2</v>
      </c>
      <c r="G2861" s="154">
        <v>2.3400000000000021</v>
      </c>
    </row>
    <row r="2862" spans="1:7" ht="60" x14ac:dyDescent="0.25">
      <c r="A2862" s="141" t="s">
        <v>2165</v>
      </c>
      <c r="B2862" s="151" t="s">
        <v>2166</v>
      </c>
      <c r="C2862" s="153" t="s">
        <v>3593</v>
      </c>
      <c r="D2862" s="152">
        <v>4</v>
      </c>
      <c r="E2862" s="154">
        <v>20.48</v>
      </c>
      <c r="F2862" s="154">
        <v>1.0000000000000009E-2</v>
      </c>
      <c r="G2862" s="154">
        <v>4.0000000000000036E-2</v>
      </c>
    </row>
    <row r="2863" spans="1:7" ht="75" x14ac:dyDescent="0.25">
      <c r="A2863" s="141" t="s">
        <v>2165</v>
      </c>
      <c r="B2863" s="151" t="s">
        <v>2166</v>
      </c>
      <c r="C2863" s="153" t="s">
        <v>3697</v>
      </c>
      <c r="D2863" s="152">
        <v>2</v>
      </c>
      <c r="E2863" s="154">
        <v>10.24</v>
      </c>
      <c r="F2863" s="154">
        <v>1.0000000000000009E-2</v>
      </c>
      <c r="G2863" s="154">
        <v>2.0000000000000018E-2</v>
      </c>
    </row>
    <row r="2864" spans="1:7" ht="60" x14ac:dyDescent="0.25">
      <c r="A2864" s="141" t="s">
        <v>2165</v>
      </c>
      <c r="B2864" s="151" t="s">
        <v>2166</v>
      </c>
      <c r="C2864" s="153" t="s">
        <v>3594</v>
      </c>
      <c r="D2864" s="152">
        <v>2</v>
      </c>
      <c r="E2864" s="154">
        <v>10.24</v>
      </c>
      <c r="F2864" s="154">
        <v>1.0000000000000009E-2</v>
      </c>
      <c r="G2864" s="154">
        <v>2.0000000000000018E-2</v>
      </c>
    </row>
    <row r="2865" spans="1:7" ht="90" x14ac:dyDescent="0.25">
      <c r="A2865" s="141" t="s">
        <v>2165</v>
      </c>
      <c r="B2865" s="151" t="s">
        <v>2166</v>
      </c>
      <c r="C2865" s="153" t="s">
        <v>3452</v>
      </c>
      <c r="D2865" s="152">
        <v>83</v>
      </c>
      <c r="E2865" s="154">
        <v>2167.96</v>
      </c>
      <c r="F2865" s="154">
        <v>3.0000000000000027E-2</v>
      </c>
      <c r="G2865" s="154">
        <v>2.490000000000002</v>
      </c>
    </row>
    <row r="2866" spans="1:7" ht="30" x14ac:dyDescent="0.25">
      <c r="A2866" s="141" t="s">
        <v>2165</v>
      </c>
      <c r="B2866" s="151" t="s">
        <v>2166</v>
      </c>
      <c r="C2866" s="153" t="s">
        <v>3453</v>
      </c>
      <c r="D2866" s="152">
        <v>5</v>
      </c>
      <c r="E2866" s="154">
        <v>9.9499999999999993</v>
      </c>
      <c r="F2866" s="154">
        <v>1.0000000000000009E-2</v>
      </c>
      <c r="G2866" s="154">
        <v>5.0000000000000044E-2</v>
      </c>
    </row>
    <row r="2867" spans="1:7" ht="30" x14ac:dyDescent="0.25">
      <c r="A2867" s="141" t="s">
        <v>2165</v>
      </c>
      <c r="B2867" s="151" t="s">
        <v>2166</v>
      </c>
      <c r="C2867" s="153" t="s">
        <v>3455</v>
      </c>
      <c r="D2867" s="152">
        <v>38</v>
      </c>
      <c r="E2867" s="154">
        <v>491.34</v>
      </c>
      <c r="F2867" s="154">
        <v>3.0000000000000027E-2</v>
      </c>
      <c r="G2867" s="154">
        <v>1.140000000000001</v>
      </c>
    </row>
    <row r="2868" spans="1:7" ht="90" x14ac:dyDescent="0.25">
      <c r="A2868" s="141" t="s">
        <v>2165</v>
      </c>
      <c r="B2868" s="151" t="s">
        <v>2166</v>
      </c>
      <c r="C2868" s="153" t="s">
        <v>3456</v>
      </c>
      <c r="D2868" s="152">
        <v>13</v>
      </c>
      <c r="E2868" s="154">
        <v>419.25</v>
      </c>
      <c r="F2868" s="154">
        <v>2.0000000000000018E-2</v>
      </c>
      <c r="G2868" s="154">
        <v>0.26000000000000023</v>
      </c>
    </row>
    <row r="2869" spans="1:7" ht="75" x14ac:dyDescent="0.25">
      <c r="A2869" s="141" t="s">
        <v>2165</v>
      </c>
      <c r="B2869" s="151" t="s">
        <v>2166</v>
      </c>
      <c r="C2869" s="153" t="s">
        <v>3457</v>
      </c>
      <c r="D2869" s="152">
        <v>34</v>
      </c>
      <c r="E2869" s="154">
        <v>920.38</v>
      </c>
      <c r="F2869" s="154">
        <v>3.0000000000000027E-2</v>
      </c>
      <c r="G2869" s="154">
        <v>1.0200000000000009</v>
      </c>
    </row>
    <row r="2870" spans="1:7" ht="30" x14ac:dyDescent="0.25">
      <c r="A2870" s="141" t="s">
        <v>2165</v>
      </c>
      <c r="B2870" s="151" t="s">
        <v>2166</v>
      </c>
      <c r="C2870" s="153" t="s">
        <v>3585</v>
      </c>
      <c r="D2870" s="152">
        <v>2</v>
      </c>
      <c r="E2870" s="154">
        <v>20.82</v>
      </c>
      <c r="F2870" s="154">
        <v>2.0000000000000018E-2</v>
      </c>
      <c r="G2870" s="154">
        <v>4.0000000000000036E-2</v>
      </c>
    </row>
    <row r="2871" spans="1:7" ht="30" x14ac:dyDescent="0.25">
      <c r="A2871" s="141" t="s">
        <v>2165</v>
      </c>
      <c r="B2871" s="151" t="s">
        <v>2166</v>
      </c>
      <c r="C2871" s="153" t="s">
        <v>3637</v>
      </c>
      <c r="D2871" s="152">
        <v>51</v>
      </c>
      <c r="E2871" s="154">
        <v>94.35</v>
      </c>
      <c r="F2871" s="154">
        <v>1.0000000000000009E-2</v>
      </c>
      <c r="G2871" s="154">
        <v>0.51000000000000045</v>
      </c>
    </row>
    <row r="2872" spans="1:7" ht="30" x14ac:dyDescent="0.25">
      <c r="A2872" s="141" t="s">
        <v>2165</v>
      </c>
      <c r="B2872" s="151" t="s">
        <v>2166</v>
      </c>
      <c r="C2872" s="153" t="s">
        <v>3462</v>
      </c>
      <c r="D2872" s="152">
        <v>1</v>
      </c>
      <c r="E2872" s="154">
        <v>2.62</v>
      </c>
      <c r="F2872" s="154">
        <v>9.999999999999995E-3</v>
      </c>
      <c r="G2872" s="154">
        <v>9.999999999999995E-3</v>
      </c>
    </row>
    <row r="2873" spans="1:7" ht="30" x14ac:dyDescent="0.25">
      <c r="A2873" s="141" t="s">
        <v>2165</v>
      </c>
      <c r="B2873" s="151" t="s">
        <v>2166</v>
      </c>
      <c r="C2873" s="153" t="s">
        <v>3443</v>
      </c>
      <c r="D2873" s="152">
        <v>483</v>
      </c>
      <c r="E2873" s="154">
        <v>2361.87</v>
      </c>
      <c r="F2873" s="154">
        <v>9.9999999999999811E-3</v>
      </c>
      <c r="G2873" s="154">
        <v>4.8299999999999912</v>
      </c>
    </row>
    <row r="2874" spans="1:7" ht="30" x14ac:dyDescent="0.25">
      <c r="A2874" s="141" t="s">
        <v>2165</v>
      </c>
      <c r="B2874" s="151" t="s">
        <v>2166</v>
      </c>
      <c r="C2874" s="153" t="s">
        <v>3464</v>
      </c>
      <c r="D2874" s="152">
        <v>324</v>
      </c>
      <c r="E2874" s="154">
        <v>1600.56</v>
      </c>
      <c r="F2874" s="154">
        <v>1.0000000000000009E-2</v>
      </c>
      <c r="G2874" s="154">
        <v>3.2400000000000029</v>
      </c>
    </row>
    <row r="2875" spans="1:7" ht="30" x14ac:dyDescent="0.25">
      <c r="A2875" s="141" t="s">
        <v>2165</v>
      </c>
      <c r="B2875" s="151" t="s">
        <v>2166</v>
      </c>
      <c r="C2875" s="153" t="s">
        <v>3596</v>
      </c>
      <c r="D2875" s="152">
        <v>92</v>
      </c>
      <c r="E2875" s="154">
        <v>874.92000000000007</v>
      </c>
      <c r="F2875" s="154">
        <v>2.0000000000000018E-2</v>
      </c>
      <c r="G2875" s="154">
        <v>1.8400000000000016</v>
      </c>
    </row>
    <row r="2876" spans="1:7" ht="30" x14ac:dyDescent="0.25">
      <c r="A2876" s="141" t="s">
        <v>2165</v>
      </c>
      <c r="B2876" s="151" t="s">
        <v>2166</v>
      </c>
      <c r="C2876" s="153" t="s">
        <v>3502</v>
      </c>
      <c r="D2876" s="152">
        <v>335</v>
      </c>
      <c r="E2876" s="154">
        <v>1715.2</v>
      </c>
      <c r="F2876" s="154">
        <v>1.0000000000000009E-2</v>
      </c>
      <c r="G2876" s="154">
        <v>3.3500000000000032</v>
      </c>
    </row>
    <row r="2877" spans="1:7" ht="30" x14ac:dyDescent="0.25">
      <c r="A2877" s="141" t="s">
        <v>2165</v>
      </c>
      <c r="B2877" s="151" t="s">
        <v>2166</v>
      </c>
      <c r="C2877" s="153" t="s">
        <v>3444</v>
      </c>
      <c r="D2877" s="152">
        <v>518</v>
      </c>
      <c r="E2877" s="154">
        <v>2009.84</v>
      </c>
      <c r="F2877" s="154">
        <v>3.0000000000000027E-2</v>
      </c>
      <c r="G2877" s="154">
        <v>15.540000000000013</v>
      </c>
    </row>
    <row r="2878" spans="1:7" ht="30" x14ac:dyDescent="0.25">
      <c r="A2878" s="141" t="s">
        <v>2165</v>
      </c>
      <c r="B2878" s="151" t="s">
        <v>2166</v>
      </c>
      <c r="C2878" s="153" t="s">
        <v>3503</v>
      </c>
      <c r="D2878" s="152">
        <v>66</v>
      </c>
      <c r="E2878" s="154">
        <v>283.8</v>
      </c>
      <c r="F2878" s="154">
        <v>5.0000000000000044E-2</v>
      </c>
      <c r="G2878" s="154">
        <v>3.3000000000000029</v>
      </c>
    </row>
    <row r="2879" spans="1:7" ht="45" x14ac:dyDescent="0.25">
      <c r="A2879" s="141" t="s">
        <v>2165</v>
      </c>
      <c r="B2879" s="151" t="s">
        <v>2166</v>
      </c>
      <c r="C2879" s="153" t="s">
        <v>3445</v>
      </c>
      <c r="D2879" s="152">
        <v>449</v>
      </c>
      <c r="E2879" s="154">
        <v>2896.05</v>
      </c>
      <c r="F2879" s="154">
        <v>2.9999999999999916E-2</v>
      </c>
      <c r="G2879" s="154">
        <v>13.469999999999962</v>
      </c>
    </row>
    <row r="2880" spans="1:7" ht="30" x14ac:dyDescent="0.25">
      <c r="A2880" s="141" t="s">
        <v>2165</v>
      </c>
      <c r="B2880" s="151" t="s">
        <v>2166</v>
      </c>
      <c r="C2880" s="153" t="s">
        <v>3504</v>
      </c>
      <c r="D2880" s="152">
        <v>312</v>
      </c>
      <c r="E2880" s="154">
        <v>1628.64</v>
      </c>
      <c r="F2880" s="154">
        <v>1.0000000000000009E-2</v>
      </c>
      <c r="G2880" s="154">
        <v>3.1200000000000028</v>
      </c>
    </row>
    <row r="2881" spans="1:7" ht="30" x14ac:dyDescent="0.25">
      <c r="A2881" s="141" t="s">
        <v>2165</v>
      </c>
      <c r="B2881" s="151" t="s">
        <v>2166</v>
      </c>
      <c r="C2881" s="153" t="s">
        <v>3446</v>
      </c>
      <c r="D2881" s="152">
        <v>448</v>
      </c>
      <c r="E2881" s="154">
        <v>887.04</v>
      </c>
      <c r="F2881" s="154">
        <v>9.999999999999995E-3</v>
      </c>
      <c r="G2881" s="154">
        <v>4.4799999999999978</v>
      </c>
    </row>
    <row r="2882" spans="1:7" ht="45" x14ac:dyDescent="0.25">
      <c r="A2882" s="141" t="s">
        <v>2165</v>
      </c>
      <c r="B2882" s="151" t="s">
        <v>2166</v>
      </c>
      <c r="C2882" s="153" t="s">
        <v>3599</v>
      </c>
      <c r="D2882" s="152">
        <v>1</v>
      </c>
      <c r="E2882" s="154">
        <v>2.68</v>
      </c>
      <c r="F2882" s="154">
        <v>9.9999999999999811E-3</v>
      </c>
      <c r="G2882" s="154">
        <v>9.9999999999999811E-3</v>
      </c>
    </row>
    <row r="2883" spans="1:7" ht="30" x14ac:dyDescent="0.25">
      <c r="A2883" s="141" t="s">
        <v>2165</v>
      </c>
      <c r="B2883" s="151" t="s">
        <v>2166</v>
      </c>
      <c r="C2883" s="153" t="s">
        <v>3447</v>
      </c>
      <c r="D2883" s="152">
        <v>9</v>
      </c>
      <c r="E2883" s="154">
        <v>207.9</v>
      </c>
      <c r="F2883" s="154">
        <v>0.59000000000000163</v>
      </c>
      <c r="G2883" s="154">
        <v>5.3100000000000147</v>
      </c>
    </row>
    <row r="2884" spans="1:7" ht="60" x14ac:dyDescent="0.25">
      <c r="A2884" s="141" t="s">
        <v>2165</v>
      </c>
      <c r="B2884" s="151" t="s">
        <v>2166</v>
      </c>
      <c r="C2884" s="153" t="s">
        <v>3479</v>
      </c>
      <c r="D2884" s="152">
        <v>717</v>
      </c>
      <c r="E2884" s="154">
        <v>5771.85</v>
      </c>
      <c r="F2884" s="154">
        <v>3.0000000000000027E-2</v>
      </c>
      <c r="G2884" s="154">
        <v>21.510000000000019</v>
      </c>
    </row>
    <row r="2885" spans="1:7" ht="30" x14ac:dyDescent="0.25">
      <c r="A2885" s="141" t="s">
        <v>2165</v>
      </c>
      <c r="B2885" s="151" t="s">
        <v>2166</v>
      </c>
      <c r="C2885" s="153" t="s">
        <v>3480</v>
      </c>
      <c r="D2885" s="152">
        <v>2</v>
      </c>
      <c r="E2885" s="154">
        <v>36.9</v>
      </c>
      <c r="F2885" s="154">
        <v>0.12000000000000011</v>
      </c>
      <c r="G2885" s="154">
        <v>0.24000000000000021</v>
      </c>
    </row>
    <row r="2886" spans="1:7" ht="30" x14ac:dyDescent="0.25">
      <c r="A2886" s="141" t="s">
        <v>2165</v>
      </c>
      <c r="B2886" s="151" t="s">
        <v>2166</v>
      </c>
      <c r="C2886" s="153" t="s">
        <v>3560</v>
      </c>
      <c r="D2886" s="152">
        <v>105</v>
      </c>
      <c r="E2886" s="154">
        <v>1151.8499999999999</v>
      </c>
      <c r="F2886" s="154">
        <v>1.0000000000000009E-2</v>
      </c>
      <c r="G2886" s="154">
        <v>1.0500000000000009</v>
      </c>
    </row>
    <row r="2887" spans="1:7" ht="30" x14ac:dyDescent="0.25">
      <c r="A2887" s="141" t="s">
        <v>2165</v>
      </c>
      <c r="B2887" s="151" t="s">
        <v>2166</v>
      </c>
      <c r="C2887" s="153" t="s">
        <v>3482</v>
      </c>
      <c r="D2887" s="152">
        <v>219</v>
      </c>
      <c r="E2887" s="154">
        <v>1346.8500000000001</v>
      </c>
      <c r="F2887" s="154">
        <v>1.0000000000000009E-2</v>
      </c>
      <c r="G2887" s="154">
        <v>2.1900000000000022</v>
      </c>
    </row>
    <row r="2888" spans="1:7" ht="30" x14ac:dyDescent="0.25">
      <c r="A2888" s="141" t="s">
        <v>2165</v>
      </c>
      <c r="B2888" s="151" t="s">
        <v>2166</v>
      </c>
      <c r="C2888" s="153" t="s">
        <v>3483</v>
      </c>
      <c r="D2888" s="152">
        <v>1</v>
      </c>
      <c r="E2888" s="154">
        <v>7.05</v>
      </c>
      <c r="F2888" s="154">
        <v>1.9999999999999962E-2</v>
      </c>
      <c r="G2888" s="154">
        <v>1.9999999999999962E-2</v>
      </c>
    </row>
    <row r="2889" spans="1:7" ht="45" x14ac:dyDescent="0.25">
      <c r="A2889" s="141" t="s">
        <v>2165</v>
      </c>
      <c r="B2889" s="151" t="s">
        <v>2166</v>
      </c>
      <c r="C2889" s="153" t="s">
        <v>3484</v>
      </c>
      <c r="D2889" s="152">
        <v>336</v>
      </c>
      <c r="E2889" s="154">
        <v>2671.2</v>
      </c>
      <c r="F2889" s="154">
        <v>9.9999999999999534E-3</v>
      </c>
      <c r="G2889" s="154">
        <v>3.3599999999999843</v>
      </c>
    </row>
    <row r="2890" spans="1:7" ht="30" x14ac:dyDescent="0.25">
      <c r="A2890" s="141" t="s">
        <v>2165</v>
      </c>
      <c r="B2890" s="151" t="s">
        <v>2166</v>
      </c>
      <c r="C2890" s="153" t="s">
        <v>3487</v>
      </c>
      <c r="D2890" s="152">
        <v>129</v>
      </c>
      <c r="E2890" s="154">
        <v>1319.67</v>
      </c>
      <c r="F2890" s="154">
        <v>9.000000000000008E-2</v>
      </c>
      <c r="G2890" s="154">
        <v>11.61000000000001</v>
      </c>
    </row>
    <row r="2891" spans="1:7" ht="60" x14ac:dyDescent="0.25">
      <c r="A2891" s="141" t="s">
        <v>2165</v>
      </c>
      <c r="B2891" s="151" t="s">
        <v>2166</v>
      </c>
      <c r="C2891" s="153" t="s">
        <v>3488</v>
      </c>
      <c r="D2891" s="152">
        <v>238</v>
      </c>
      <c r="E2891" s="154">
        <v>3293.92</v>
      </c>
      <c r="F2891" s="154">
        <v>4.0000000000000036E-2</v>
      </c>
      <c r="G2891" s="154">
        <v>9.5200000000000085</v>
      </c>
    </row>
    <row r="2892" spans="1:7" ht="90" x14ac:dyDescent="0.25">
      <c r="A2892" s="141" t="s">
        <v>2165</v>
      </c>
      <c r="B2892" s="151" t="s">
        <v>2166</v>
      </c>
      <c r="C2892" s="153" t="s">
        <v>3489</v>
      </c>
      <c r="D2892" s="152">
        <v>8</v>
      </c>
      <c r="E2892" s="154">
        <v>109.60000000000001</v>
      </c>
      <c r="F2892" s="154">
        <v>4.0000000000000036E-2</v>
      </c>
      <c r="G2892" s="154">
        <v>0.32000000000000028</v>
      </c>
    </row>
    <row r="2893" spans="1:7" ht="30" x14ac:dyDescent="0.25">
      <c r="A2893" s="141" t="s">
        <v>2165</v>
      </c>
      <c r="B2893" s="151" t="s">
        <v>2166</v>
      </c>
      <c r="C2893" s="153" t="s">
        <v>3512</v>
      </c>
      <c r="D2893" s="152">
        <v>127</v>
      </c>
      <c r="E2893" s="154">
        <v>182.88</v>
      </c>
      <c r="F2893" s="154">
        <v>3.0000000000000027E-2</v>
      </c>
      <c r="G2893" s="154">
        <v>3.8100000000000032</v>
      </c>
    </row>
    <row r="2894" spans="1:7" ht="60" x14ac:dyDescent="0.25">
      <c r="A2894" s="141" t="s">
        <v>2165</v>
      </c>
      <c r="B2894" s="151" t="s">
        <v>2166</v>
      </c>
      <c r="C2894" s="153" t="s">
        <v>3513</v>
      </c>
      <c r="D2894" s="152">
        <v>4</v>
      </c>
      <c r="E2894" s="154">
        <v>67.44</v>
      </c>
      <c r="F2894" s="154">
        <v>0.33999999999999986</v>
      </c>
      <c r="G2894" s="154">
        <v>1.3599999999999994</v>
      </c>
    </row>
    <row r="2895" spans="1:7" ht="60" x14ac:dyDescent="0.25">
      <c r="A2895" s="141" t="s">
        <v>2165</v>
      </c>
      <c r="B2895" s="151" t="s">
        <v>2166</v>
      </c>
      <c r="C2895" s="153" t="s">
        <v>3536</v>
      </c>
      <c r="D2895" s="152">
        <v>1</v>
      </c>
      <c r="E2895" s="154">
        <v>21.39</v>
      </c>
      <c r="F2895" s="154">
        <v>0.3199999999999994</v>
      </c>
      <c r="G2895" s="154">
        <v>0.3199999999999994</v>
      </c>
    </row>
    <row r="2896" spans="1:7" ht="30" x14ac:dyDescent="0.25">
      <c r="A2896" s="141" t="s">
        <v>2165</v>
      </c>
      <c r="B2896" s="151" t="s">
        <v>2166</v>
      </c>
      <c r="C2896" s="153" t="s">
        <v>3639</v>
      </c>
      <c r="D2896" s="152">
        <v>1</v>
      </c>
      <c r="E2896" s="154">
        <v>6.17</v>
      </c>
      <c r="F2896" s="154">
        <v>1.0000000000000009E-2</v>
      </c>
      <c r="G2896" s="154">
        <v>1.0000000000000009E-2</v>
      </c>
    </row>
    <row r="2897" spans="1:7" ht="30" x14ac:dyDescent="0.25">
      <c r="A2897" s="141" t="s">
        <v>2165</v>
      </c>
      <c r="B2897" s="151" t="s">
        <v>2166</v>
      </c>
      <c r="C2897" s="153" t="s">
        <v>3515</v>
      </c>
      <c r="D2897" s="152">
        <v>2</v>
      </c>
      <c r="E2897" s="154">
        <v>23.72</v>
      </c>
      <c r="F2897" s="154">
        <v>6.999999999999984E-2</v>
      </c>
      <c r="G2897" s="154">
        <v>0.13999999999999968</v>
      </c>
    </row>
    <row r="2898" spans="1:7" ht="45" x14ac:dyDescent="0.25">
      <c r="A2898" s="141" t="s">
        <v>2165</v>
      </c>
      <c r="B2898" s="151" t="s">
        <v>2166</v>
      </c>
      <c r="C2898" s="153" t="s">
        <v>3506</v>
      </c>
      <c r="D2898" s="152">
        <v>136</v>
      </c>
      <c r="E2898" s="154">
        <v>1225.3599999999999</v>
      </c>
      <c r="F2898" s="154">
        <v>2.9999999999999916E-2</v>
      </c>
      <c r="G2898" s="154">
        <v>4.0799999999999885</v>
      </c>
    </row>
    <row r="2899" spans="1:7" ht="45" x14ac:dyDescent="0.25">
      <c r="A2899" s="141" t="s">
        <v>2165</v>
      </c>
      <c r="B2899" s="151" t="s">
        <v>2166</v>
      </c>
      <c r="C2899" s="153" t="s">
        <v>3720</v>
      </c>
      <c r="D2899" s="152">
        <v>3</v>
      </c>
      <c r="E2899" s="154">
        <v>41.400000000000006</v>
      </c>
      <c r="F2899" s="154">
        <v>0.18999999999999995</v>
      </c>
      <c r="G2899" s="154">
        <v>0.56999999999999984</v>
      </c>
    </row>
    <row r="2900" spans="1:7" ht="75" x14ac:dyDescent="0.25">
      <c r="A2900" s="141" t="s">
        <v>2165</v>
      </c>
      <c r="B2900" s="151" t="s">
        <v>2166</v>
      </c>
      <c r="C2900" s="153" t="s">
        <v>3516</v>
      </c>
      <c r="D2900" s="152">
        <v>31</v>
      </c>
      <c r="E2900" s="154">
        <v>292.95</v>
      </c>
      <c r="F2900" s="154">
        <v>2.0000000000000018E-2</v>
      </c>
      <c r="G2900" s="154">
        <v>0.62000000000000055</v>
      </c>
    </row>
    <row r="2901" spans="1:7" ht="60" x14ac:dyDescent="0.25">
      <c r="A2901" s="141" t="s">
        <v>2165</v>
      </c>
      <c r="B2901" s="151" t="s">
        <v>2166</v>
      </c>
      <c r="C2901" s="153" t="s">
        <v>3517</v>
      </c>
      <c r="D2901" s="152">
        <v>3</v>
      </c>
      <c r="E2901" s="154">
        <v>31.26</v>
      </c>
      <c r="F2901" s="154">
        <v>6.999999999999984E-2</v>
      </c>
      <c r="G2901" s="154">
        <v>0.20999999999999952</v>
      </c>
    </row>
    <row r="2902" spans="1:7" ht="30" x14ac:dyDescent="0.25">
      <c r="A2902" s="141" t="s">
        <v>2165</v>
      </c>
      <c r="B2902" s="151" t="s">
        <v>2166</v>
      </c>
      <c r="C2902" s="153" t="s">
        <v>3612</v>
      </c>
      <c r="D2902" s="152">
        <v>1</v>
      </c>
      <c r="E2902" s="154">
        <v>21.66</v>
      </c>
      <c r="F2902" s="154">
        <v>0.33000000000000007</v>
      </c>
      <c r="G2902" s="154">
        <v>0.33000000000000007</v>
      </c>
    </row>
    <row r="2903" spans="1:7" ht="30" x14ac:dyDescent="0.25">
      <c r="A2903" s="141" t="s">
        <v>2165</v>
      </c>
      <c r="B2903" s="151" t="s">
        <v>2166</v>
      </c>
      <c r="C2903" s="153" t="s">
        <v>3508</v>
      </c>
      <c r="D2903" s="152">
        <v>6</v>
      </c>
      <c r="E2903" s="154">
        <v>32.22</v>
      </c>
      <c r="F2903" s="154">
        <v>2.0000000000000018E-2</v>
      </c>
      <c r="G2903" s="154">
        <v>0.12000000000000011</v>
      </c>
    </row>
    <row r="2904" spans="1:7" ht="45" x14ac:dyDescent="0.25">
      <c r="A2904" s="141" t="s">
        <v>2165</v>
      </c>
      <c r="B2904" s="151" t="s">
        <v>2166</v>
      </c>
      <c r="C2904" s="153" t="s">
        <v>3528</v>
      </c>
      <c r="D2904" s="152">
        <v>31</v>
      </c>
      <c r="E2904" s="154">
        <v>282.41000000000003</v>
      </c>
      <c r="F2904" s="154">
        <v>0.12999999999999989</v>
      </c>
      <c r="G2904" s="154">
        <v>4.0299999999999967</v>
      </c>
    </row>
    <row r="2905" spans="1:7" ht="45" x14ac:dyDescent="0.25">
      <c r="A2905" s="141" t="s">
        <v>2165</v>
      </c>
      <c r="B2905" s="151" t="s">
        <v>2166</v>
      </c>
      <c r="C2905" s="153" t="s">
        <v>3529</v>
      </c>
      <c r="D2905" s="152">
        <v>39</v>
      </c>
      <c r="E2905" s="154">
        <v>1256.97</v>
      </c>
      <c r="F2905" s="154">
        <v>0.26000000000000068</v>
      </c>
      <c r="G2905" s="154">
        <v>10.140000000000025</v>
      </c>
    </row>
    <row r="2906" spans="1:7" ht="60" x14ac:dyDescent="0.25">
      <c r="A2906" s="141" t="s">
        <v>2165</v>
      </c>
      <c r="B2906" s="151" t="s">
        <v>2166</v>
      </c>
      <c r="C2906" s="153" t="s">
        <v>3510</v>
      </c>
      <c r="D2906" s="152">
        <v>1</v>
      </c>
      <c r="E2906" s="154">
        <v>40.17</v>
      </c>
      <c r="F2906" s="154">
        <v>0.37999999999999989</v>
      </c>
      <c r="G2906" s="154">
        <v>0.37999999999999989</v>
      </c>
    </row>
    <row r="2907" spans="1:7" ht="60" x14ac:dyDescent="0.25">
      <c r="A2907" s="141" t="s">
        <v>2165</v>
      </c>
      <c r="B2907" s="151" t="s">
        <v>2166</v>
      </c>
      <c r="C2907" s="153" t="s">
        <v>3479</v>
      </c>
      <c r="D2907" s="152">
        <v>2</v>
      </c>
      <c r="E2907" s="154">
        <v>16.100000000000001</v>
      </c>
      <c r="F2907" s="154">
        <v>3.0000000000000027E-2</v>
      </c>
      <c r="G2907" s="154">
        <v>6.0000000000000053E-2</v>
      </c>
    </row>
    <row r="2908" spans="1:7" ht="30" x14ac:dyDescent="0.25">
      <c r="A2908" s="141" t="s">
        <v>2165</v>
      </c>
      <c r="B2908" s="151" t="s">
        <v>2166</v>
      </c>
      <c r="C2908" s="153" t="s">
        <v>3864</v>
      </c>
      <c r="D2908" s="152">
        <v>2</v>
      </c>
      <c r="E2908" s="154">
        <v>11.24</v>
      </c>
      <c r="F2908" s="154">
        <v>7.9999999999999849E-2</v>
      </c>
      <c r="G2908" s="154">
        <v>0.1599999999999997</v>
      </c>
    </row>
    <row r="2909" spans="1:7" ht="45" x14ac:dyDescent="0.25">
      <c r="A2909" s="141" t="s">
        <v>2165</v>
      </c>
      <c r="B2909" s="151" t="s">
        <v>2166</v>
      </c>
      <c r="C2909" s="153" t="s">
        <v>3471</v>
      </c>
      <c r="D2909" s="152">
        <v>122</v>
      </c>
      <c r="E2909" s="154">
        <v>324.52</v>
      </c>
      <c r="F2909" s="154">
        <v>1.0000000000000009E-2</v>
      </c>
      <c r="G2909" s="154">
        <v>1.2200000000000011</v>
      </c>
    </row>
    <row r="2910" spans="1:7" ht="30" x14ac:dyDescent="0.25">
      <c r="A2910" s="141" t="s">
        <v>2165</v>
      </c>
      <c r="B2910" s="151" t="s">
        <v>2166</v>
      </c>
      <c r="C2910" s="153" t="s">
        <v>3453</v>
      </c>
      <c r="D2910" s="152">
        <v>133</v>
      </c>
      <c r="E2910" s="154">
        <v>264.67</v>
      </c>
      <c r="F2910" s="154">
        <v>1.0000000000000009E-2</v>
      </c>
      <c r="G2910" s="154">
        <v>1.3300000000000012</v>
      </c>
    </row>
    <row r="2911" spans="1:7" ht="45" x14ac:dyDescent="0.25">
      <c r="A2911" s="141" t="s">
        <v>2165</v>
      </c>
      <c r="B2911" s="151" t="s">
        <v>2166</v>
      </c>
      <c r="C2911" s="153" t="s">
        <v>3454</v>
      </c>
      <c r="D2911" s="152">
        <v>19</v>
      </c>
      <c r="E2911" s="154">
        <v>67.260000000000005</v>
      </c>
      <c r="F2911" s="154">
        <v>1.9999999999999962E-2</v>
      </c>
      <c r="G2911" s="154">
        <v>0.37999999999999928</v>
      </c>
    </row>
    <row r="2912" spans="1:7" ht="30" x14ac:dyDescent="0.25">
      <c r="A2912" s="141" t="s">
        <v>2165</v>
      </c>
      <c r="B2912" s="151" t="s">
        <v>2166</v>
      </c>
      <c r="C2912" s="153" t="s">
        <v>3583</v>
      </c>
      <c r="D2912" s="152">
        <v>1</v>
      </c>
      <c r="E2912" s="154">
        <v>2.66</v>
      </c>
      <c r="F2912" s="154">
        <v>1.0000000000000009E-2</v>
      </c>
      <c r="G2912" s="154">
        <v>1.0000000000000009E-2</v>
      </c>
    </row>
    <row r="2913" spans="1:7" ht="30" x14ac:dyDescent="0.25">
      <c r="A2913" s="141" t="s">
        <v>2165</v>
      </c>
      <c r="B2913" s="151" t="s">
        <v>2166</v>
      </c>
      <c r="C2913" s="153" t="s">
        <v>3455</v>
      </c>
      <c r="D2913" s="152">
        <v>8</v>
      </c>
      <c r="E2913" s="154">
        <v>103.44</v>
      </c>
      <c r="F2913" s="154">
        <v>3.0000000000000027E-2</v>
      </c>
      <c r="G2913" s="154">
        <v>0.24000000000000021</v>
      </c>
    </row>
    <row r="2914" spans="1:7" ht="30" x14ac:dyDescent="0.25">
      <c r="A2914" s="141" t="s">
        <v>2165</v>
      </c>
      <c r="B2914" s="151" t="s">
        <v>2166</v>
      </c>
      <c r="C2914" s="153" t="s">
        <v>3521</v>
      </c>
      <c r="D2914" s="152">
        <v>3</v>
      </c>
      <c r="E2914" s="154">
        <v>28.02</v>
      </c>
      <c r="F2914" s="154">
        <v>6.999999999999984E-2</v>
      </c>
      <c r="G2914" s="154">
        <v>0.20999999999999952</v>
      </c>
    </row>
    <row r="2915" spans="1:7" ht="30" x14ac:dyDescent="0.25">
      <c r="A2915" s="141" t="s">
        <v>2165</v>
      </c>
      <c r="B2915" s="151" t="s">
        <v>2166</v>
      </c>
      <c r="C2915" s="153" t="s">
        <v>3522</v>
      </c>
      <c r="D2915" s="152">
        <v>14</v>
      </c>
      <c r="E2915" s="154">
        <v>79.38</v>
      </c>
      <c r="F2915" s="154">
        <v>0.1599999999999997</v>
      </c>
      <c r="G2915" s="154">
        <v>2.2399999999999958</v>
      </c>
    </row>
    <row r="2916" spans="1:7" ht="30" x14ac:dyDescent="0.25">
      <c r="A2916" s="141" t="s">
        <v>2165</v>
      </c>
      <c r="B2916" s="151" t="s">
        <v>2166</v>
      </c>
      <c r="C2916" s="153" t="s">
        <v>3523</v>
      </c>
      <c r="D2916" s="152">
        <v>4</v>
      </c>
      <c r="E2916" s="154">
        <v>32.92</v>
      </c>
      <c r="F2916" s="154">
        <v>8.0000000000000071E-2</v>
      </c>
      <c r="G2916" s="154">
        <v>0.32000000000000028</v>
      </c>
    </row>
    <row r="2917" spans="1:7" ht="30" x14ac:dyDescent="0.25">
      <c r="A2917" s="141" t="s">
        <v>2165</v>
      </c>
      <c r="B2917" s="151" t="s">
        <v>2166</v>
      </c>
      <c r="C2917" s="153" t="s">
        <v>3869</v>
      </c>
      <c r="D2917" s="152">
        <v>3</v>
      </c>
      <c r="E2917" s="154">
        <v>23.85</v>
      </c>
      <c r="F2917" s="154">
        <v>2.0000000000000018E-2</v>
      </c>
      <c r="G2917" s="154">
        <v>6.0000000000000053E-2</v>
      </c>
    </row>
    <row r="2918" spans="1:7" ht="75" x14ac:dyDescent="0.25">
      <c r="A2918" s="141" t="s">
        <v>2165</v>
      </c>
      <c r="B2918" s="151" t="s">
        <v>2166</v>
      </c>
      <c r="C2918" s="153" t="s">
        <v>3493</v>
      </c>
      <c r="D2918" s="152">
        <v>253</v>
      </c>
      <c r="E2918" s="154">
        <v>1295.3600000000001</v>
      </c>
      <c r="F2918" s="154">
        <v>1.0000000000000009E-2</v>
      </c>
      <c r="G2918" s="154">
        <v>2.530000000000002</v>
      </c>
    </row>
    <row r="2919" spans="1:7" ht="30" x14ac:dyDescent="0.25">
      <c r="A2919" s="141" t="s">
        <v>2165</v>
      </c>
      <c r="B2919" s="151" t="s">
        <v>2166</v>
      </c>
      <c r="C2919" s="153" t="s">
        <v>3495</v>
      </c>
      <c r="D2919" s="152">
        <v>22</v>
      </c>
      <c r="E2919" s="154">
        <v>108.68</v>
      </c>
      <c r="F2919" s="154">
        <v>1.0000000000000009E-2</v>
      </c>
      <c r="G2919" s="154">
        <v>0.2200000000000002</v>
      </c>
    </row>
    <row r="2920" spans="1:7" ht="105" x14ac:dyDescent="0.25">
      <c r="A2920" s="141" t="s">
        <v>2165</v>
      </c>
      <c r="B2920" s="151" t="s">
        <v>2166</v>
      </c>
      <c r="C2920" s="153" t="s">
        <v>3476</v>
      </c>
      <c r="D2920" s="152">
        <v>155</v>
      </c>
      <c r="E2920" s="154">
        <v>4123</v>
      </c>
      <c r="F2920" s="154">
        <v>0.22000000000000064</v>
      </c>
      <c r="G2920" s="154">
        <v>34.100000000000101</v>
      </c>
    </row>
    <row r="2921" spans="1:7" ht="30" x14ac:dyDescent="0.25">
      <c r="A2921" s="141" t="s">
        <v>2165</v>
      </c>
      <c r="B2921" s="151" t="s">
        <v>2166</v>
      </c>
      <c r="C2921" s="153" t="s">
        <v>3538</v>
      </c>
      <c r="D2921" s="152">
        <v>1305</v>
      </c>
      <c r="E2921" s="154">
        <v>6616.35</v>
      </c>
      <c r="F2921" s="154">
        <v>2.0000000000000018E-2</v>
      </c>
      <c r="G2921" s="154">
        <v>26.100000000000023</v>
      </c>
    </row>
    <row r="2922" spans="1:7" ht="30" x14ac:dyDescent="0.25">
      <c r="A2922" s="141" t="s">
        <v>2165</v>
      </c>
      <c r="B2922" s="151" t="s">
        <v>2166</v>
      </c>
      <c r="C2922" s="153" t="s">
        <v>3548</v>
      </c>
      <c r="D2922" s="152">
        <v>19</v>
      </c>
      <c r="E2922" s="154">
        <v>837.32999999999993</v>
      </c>
      <c r="F2922" s="154">
        <v>4.0000000000000036E-2</v>
      </c>
      <c r="G2922" s="154">
        <v>0.76000000000000068</v>
      </c>
    </row>
    <row r="2923" spans="1:7" ht="30" x14ac:dyDescent="0.25">
      <c r="A2923" s="141" t="s">
        <v>2165</v>
      </c>
      <c r="B2923" s="151" t="s">
        <v>2166</v>
      </c>
      <c r="C2923" s="153" t="s">
        <v>3538</v>
      </c>
      <c r="D2923" s="152">
        <v>4</v>
      </c>
      <c r="E2923" s="154">
        <v>20.28</v>
      </c>
      <c r="F2923" s="154">
        <v>2.0000000000000018E-2</v>
      </c>
      <c r="G2923" s="154">
        <v>8.0000000000000071E-2</v>
      </c>
    </row>
    <row r="2924" spans="1:7" ht="45" x14ac:dyDescent="0.25">
      <c r="A2924" s="141" t="s">
        <v>2165</v>
      </c>
      <c r="B2924" s="151" t="s">
        <v>2166</v>
      </c>
      <c r="C2924" s="153" t="s">
        <v>3881</v>
      </c>
      <c r="D2924" s="152">
        <v>10</v>
      </c>
      <c r="E2924" s="154">
        <v>575.5</v>
      </c>
      <c r="F2924" s="154">
        <v>1.0000000000000009E-2</v>
      </c>
      <c r="G2924" s="154">
        <v>0.10000000000000009</v>
      </c>
    </row>
    <row r="2925" spans="1:7" ht="75" x14ac:dyDescent="0.25">
      <c r="A2925" s="141" t="s">
        <v>2165</v>
      </c>
      <c r="B2925" s="151" t="s">
        <v>2166</v>
      </c>
      <c r="C2925" s="153" t="s">
        <v>3527</v>
      </c>
      <c r="D2925" s="152">
        <v>10</v>
      </c>
      <c r="E2925" s="154">
        <v>209.9</v>
      </c>
      <c r="F2925" s="154">
        <v>0.16000000000000014</v>
      </c>
      <c r="G2925" s="154">
        <v>1.6000000000000014</v>
      </c>
    </row>
    <row r="2926" spans="1:7" ht="45" x14ac:dyDescent="0.25">
      <c r="A2926" s="141" t="s">
        <v>2165</v>
      </c>
      <c r="B2926" s="151" t="s">
        <v>2166</v>
      </c>
      <c r="C2926" s="153" t="s">
        <v>3881</v>
      </c>
      <c r="D2926" s="152">
        <v>184</v>
      </c>
      <c r="E2926" s="154">
        <v>10589.2</v>
      </c>
      <c r="F2926" s="154">
        <v>1.0000000000000009E-2</v>
      </c>
      <c r="G2926" s="154">
        <v>1.8400000000000016</v>
      </c>
    </row>
    <row r="2927" spans="1:7" ht="75" x14ac:dyDescent="0.25">
      <c r="A2927" s="141" t="s">
        <v>2165</v>
      </c>
      <c r="B2927" s="151" t="s">
        <v>2166</v>
      </c>
      <c r="C2927" s="153" t="s">
        <v>3527</v>
      </c>
      <c r="D2927" s="152">
        <v>184</v>
      </c>
      <c r="E2927" s="154">
        <v>3862.16</v>
      </c>
      <c r="F2927" s="154">
        <v>0.16000000000000014</v>
      </c>
      <c r="G2927" s="154">
        <v>29.440000000000026</v>
      </c>
    </row>
    <row r="2928" spans="1:7" ht="30" x14ac:dyDescent="0.25">
      <c r="A2928" s="141" t="s">
        <v>1279</v>
      </c>
      <c r="B2928" s="151" t="s">
        <v>1280</v>
      </c>
      <c r="C2928" s="153" t="s">
        <v>3496</v>
      </c>
      <c r="D2928" s="152">
        <v>3303</v>
      </c>
      <c r="E2928" s="154">
        <v>23715.54</v>
      </c>
      <c r="F2928" s="154">
        <v>1.0000000000000009E-2</v>
      </c>
      <c r="G2928" s="154">
        <v>33.03000000000003</v>
      </c>
    </row>
    <row r="2929" spans="1:7" ht="30" x14ac:dyDescent="0.25">
      <c r="A2929" s="141" t="s">
        <v>1279</v>
      </c>
      <c r="B2929" s="151" t="s">
        <v>1280</v>
      </c>
      <c r="C2929" s="153" t="s">
        <v>3497</v>
      </c>
      <c r="D2929" s="152">
        <v>1794</v>
      </c>
      <c r="E2929" s="154">
        <v>22030.32</v>
      </c>
      <c r="F2929" s="154">
        <v>1.0000000000000009E-2</v>
      </c>
      <c r="G2929" s="154">
        <v>17.940000000000015</v>
      </c>
    </row>
    <row r="2930" spans="1:7" ht="30" x14ac:dyDescent="0.25">
      <c r="A2930" s="141" t="s">
        <v>1279</v>
      </c>
      <c r="B2930" s="151" t="s">
        <v>1280</v>
      </c>
      <c r="C2930" s="153" t="s">
        <v>3498</v>
      </c>
      <c r="D2930" s="152">
        <v>561</v>
      </c>
      <c r="E2930" s="154">
        <v>11309.76</v>
      </c>
      <c r="F2930" s="154">
        <v>4.0000000000000036E-2</v>
      </c>
      <c r="G2930" s="154">
        <v>22.440000000000019</v>
      </c>
    </row>
    <row r="2931" spans="1:7" ht="45" x14ac:dyDescent="0.25">
      <c r="A2931" s="141" t="s">
        <v>1279</v>
      </c>
      <c r="B2931" s="151" t="s">
        <v>1280</v>
      </c>
      <c r="C2931" s="153" t="s">
        <v>3499</v>
      </c>
      <c r="D2931" s="152">
        <v>67</v>
      </c>
      <c r="E2931" s="154">
        <v>1961.0900000000001</v>
      </c>
      <c r="F2931" s="154">
        <v>1.0000000000000009E-2</v>
      </c>
      <c r="G2931" s="154">
        <v>0.6700000000000006</v>
      </c>
    </row>
    <row r="2932" spans="1:7" ht="120" x14ac:dyDescent="0.25">
      <c r="A2932" s="141" t="s">
        <v>1279</v>
      </c>
      <c r="B2932" s="151" t="s">
        <v>1280</v>
      </c>
      <c r="C2932" s="153" t="s">
        <v>3800</v>
      </c>
      <c r="D2932" s="152">
        <v>289</v>
      </c>
      <c r="E2932" s="154">
        <v>33029.810000000005</v>
      </c>
      <c r="F2932" s="154">
        <v>1.379999999999999</v>
      </c>
      <c r="G2932" s="154">
        <v>398.81999999999971</v>
      </c>
    </row>
    <row r="2933" spans="1:7" ht="60" x14ac:dyDescent="0.25">
      <c r="A2933" s="141" t="s">
        <v>1279</v>
      </c>
      <c r="B2933" s="151" t="s">
        <v>1280</v>
      </c>
      <c r="C2933" s="153" t="s">
        <v>3672</v>
      </c>
      <c r="D2933" s="152">
        <v>64</v>
      </c>
      <c r="E2933" s="154">
        <v>4389.76</v>
      </c>
      <c r="F2933" s="154">
        <v>1.0999999999999979</v>
      </c>
      <c r="G2933" s="154">
        <v>70.399999999999864</v>
      </c>
    </row>
    <row r="2934" spans="1:7" ht="90" x14ac:dyDescent="0.25">
      <c r="A2934" s="141" t="s">
        <v>1279</v>
      </c>
      <c r="B2934" s="151" t="s">
        <v>1280</v>
      </c>
      <c r="C2934" s="153" t="s">
        <v>3673</v>
      </c>
      <c r="D2934" s="152">
        <v>1137</v>
      </c>
      <c r="E2934" s="154">
        <v>104365.23000000001</v>
      </c>
      <c r="F2934" s="154">
        <v>0.72000000000000064</v>
      </c>
      <c r="G2934" s="154">
        <v>818.64000000000078</v>
      </c>
    </row>
    <row r="2935" spans="1:7" ht="60" x14ac:dyDescent="0.25">
      <c r="A2935" s="141" t="s">
        <v>1279</v>
      </c>
      <c r="B2935" s="151" t="s">
        <v>1280</v>
      </c>
      <c r="C2935" s="153" t="s">
        <v>3674</v>
      </c>
      <c r="D2935" s="152">
        <v>60</v>
      </c>
      <c r="E2935" s="154">
        <v>6390.6</v>
      </c>
      <c r="F2935" s="154">
        <v>0.89000000000000057</v>
      </c>
      <c r="G2935" s="154">
        <v>53.400000000000034</v>
      </c>
    </row>
    <row r="2936" spans="1:7" ht="45" x14ac:dyDescent="0.25">
      <c r="A2936" s="141" t="s">
        <v>1279</v>
      </c>
      <c r="B2936" s="151" t="s">
        <v>1280</v>
      </c>
      <c r="C2936" s="153" t="s">
        <v>3675</v>
      </c>
      <c r="D2936" s="152">
        <v>68</v>
      </c>
      <c r="E2936" s="154">
        <v>1283.1600000000001</v>
      </c>
      <c r="F2936" s="154">
        <v>0.75</v>
      </c>
      <c r="G2936" s="154">
        <v>51</v>
      </c>
    </row>
    <row r="2937" spans="1:7" ht="30" x14ac:dyDescent="0.25">
      <c r="A2937" s="141" t="s">
        <v>1279</v>
      </c>
      <c r="B2937" s="151" t="s">
        <v>1280</v>
      </c>
      <c r="C2937" s="153" t="s">
        <v>3677</v>
      </c>
      <c r="D2937" s="152">
        <v>58</v>
      </c>
      <c r="E2937" s="154">
        <v>3937.04</v>
      </c>
      <c r="F2937" s="154">
        <v>3.3900000000000006</v>
      </c>
      <c r="G2937" s="154">
        <v>196.62000000000003</v>
      </c>
    </row>
    <row r="2938" spans="1:7" ht="30" x14ac:dyDescent="0.25">
      <c r="A2938" s="141" t="s">
        <v>1279</v>
      </c>
      <c r="B2938" s="151" t="s">
        <v>1280</v>
      </c>
      <c r="C2938" s="153" t="s">
        <v>3678</v>
      </c>
      <c r="D2938" s="152">
        <v>8</v>
      </c>
      <c r="E2938" s="154">
        <v>1019.68</v>
      </c>
      <c r="F2938" s="154">
        <v>6.3700000000000188</v>
      </c>
      <c r="G2938" s="154">
        <v>50.96000000000015</v>
      </c>
    </row>
    <row r="2939" spans="1:7" ht="30" x14ac:dyDescent="0.25">
      <c r="A2939" s="141" t="s">
        <v>1279</v>
      </c>
      <c r="B2939" s="151" t="s">
        <v>1280</v>
      </c>
      <c r="C2939" s="153" t="s">
        <v>3679</v>
      </c>
      <c r="D2939" s="152">
        <v>397</v>
      </c>
      <c r="E2939" s="154">
        <v>5871.63</v>
      </c>
      <c r="F2939" s="154">
        <v>0.12999999999999989</v>
      </c>
      <c r="G2939" s="154">
        <v>51.609999999999957</v>
      </c>
    </row>
    <row r="2940" spans="1:7" ht="30" x14ac:dyDescent="0.25">
      <c r="A2940" s="141" t="s">
        <v>1279</v>
      </c>
      <c r="B2940" s="151" t="s">
        <v>1280</v>
      </c>
      <c r="C2940" s="153" t="s">
        <v>3680</v>
      </c>
      <c r="D2940" s="152">
        <v>515</v>
      </c>
      <c r="E2940" s="154">
        <v>15419.100000000002</v>
      </c>
      <c r="F2940" s="154">
        <v>0.41999999999999993</v>
      </c>
      <c r="G2940" s="154">
        <v>216.29999999999995</v>
      </c>
    </row>
    <row r="2941" spans="1:7" ht="30" x14ac:dyDescent="0.25">
      <c r="A2941" s="141" t="s">
        <v>1279</v>
      </c>
      <c r="B2941" s="151" t="s">
        <v>1280</v>
      </c>
      <c r="C2941" s="153" t="s">
        <v>3681</v>
      </c>
      <c r="D2941" s="152">
        <v>297</v>
      </c>
      <c r="E2941" s="154">
        <v>9584.19</v>
      </c>
      <c r="F2941" s="154">
        <v>0.48999999999999844</v>
      </c>
      <c r="G2941" s="154">
        <v>145.52999999999955</v>
      </c>
    </row>
    <row r="2942" spans="1:7" ht="30" x14ac:dyDescent="0.25">
      <c r="A2942" s="141" t="s">
        <v>1279</v>
      </c>
      <c r="B2942" s="151" t="s">
        <v>1280</v>
      </c>
      <c r="C2942" s="153" t="s">
        <v>3682</v>
      </c>
      <c r="D2942" s="152">
        <v>1013</v>
      </c>
      <c r="E2942" s="154">
        <v>25568.120000000003</v>
      </c>
      <c r="F2942" s="154">
        <v>0.13999999999999968</v>
      </c>
      <c r="G2942" s="154">
        <v>141.81999999999968</v>
      </c>
    </row>
    <row r="2943" spans="1:7" ht="30" x14ac:dyDescent="0.25">
      <c r="A2943" s="141" t="s">
        <v>1279</v>
      </c>
      <c r="B2943" s="151" t="s">
        <v>1280</v>
      </c>
      <c r="C2943" s="153" t="s">
        <v>3683</v>
      </c>
      <c r="D2943" s="152">
        <v>180</v>
      </c>
      <c r="E2943" s="154">
        <v>6312.6</v>
      </c>
      <c r="F2943" s="154">
        <v>0.12000000000000011</v>
      </c>
      <c r="G2943" s="154">
        <v>21.600000000000019</v>
      </c>
    </row>
    <row r="2944" spans="1:7" ht="30" x14ac:dyDescent="0.25">
      <c r="A2944" s="141" t="s">
        <v>1279</v>
      </c>
      <c r="B2944" s="151" t="s">
        <v>1280</v>
      </c>
      <c r="C2944" s="153" t="s">
        <v>3684</v>
      </c>
      <c r="D2944" s="152">
        <v>877</v>
      </c>
      <c r="E2944" s="154">
        <v>21881.15</v>
      </c>
      <c r="F2944" s="154">
        <v>0.14000000000000012</v>
      </c>
      <c r="G2944" s="154">
        <v>122.78000000000011</v>
      </c>
    </row>
    <row r="2945" spans="1:7" ht="45" x14ac:dyDescent="0.25">
      <c r="A2945" s="141" t="s">
        <v>1279</v>
      </c>
      <c r="B2945" s="151" t="s">
        <v>1280</v>
      </c>
      <c r="C2945" s="153" t="s">
        <v>3894</v>
      </c>
      <c r="D2945" s="152">
        <v>4</v>
      </c>
      <c r="E2945" s="154">
        <v>335.04</v>
      </c>
      <c r="F2945" s="154">
        <v>1.6300000000000026</v>
      </c>
      <c r="G2945" s="154">
        <v>6.5200000000000102</v>
      </c>
    </row>
    <row r="2946" spans="1:7" ht="30" x14ac:dyDescent="0.25">
      <c r="A2946" s="141" t="s">
        <v>1279</v>
      </c>
      <c r="B2946" s="151" t="s">
        <v>1280</v>
      </c>
      <c r="C2946" s="153" t="s">
        <v>3686</v>
      </c>
      <c r="D2946" s="152">
        <v>196</v>
      </c>
      <c r="E2946" s="154">
        <v>2824.3599999999997</v>
      </c>
      <c r="F2946" s="154">
        <v>0.66999999999999993</v>
      </c>
      <c r="G2946" s="154">
        <v>131.32</v>
      </c>
    </row>
    <row r="2947" spans="1:7" ht="30" x14ac:dyDescent="0.25">
      <c r="A2947" s="141" t="s">
        <v>1279</v>
      </c>
      <c r="B2947" s="151" t="s">
        <v>1280</v>
      </c>
      <c r="C2947" s="153" t="s">
        <v>4114</v>
      </c>
      <c r="D2947" s="152">
        <v>1</v>
      </c>
      <c r="E2947" s="154">
        <v>5.94</v>
      </c>
      <c r="F2947" s="154">
        <v>0.29999999999999982</v>
      </c>
      <c r="G2947" s="154">
        <v>0.29999999999999982</v>
      </c>
    </row>
    <row r="2948" spans="1:7" ht="30" x14ac:dyDescent="0.25">
      <c r="A2948" s="141" t="s">
        <v>1279</v>
      </c>
      <c r="B2948" s="151" t="s">
        <v>1280</v>
      </c>
      <c r="C2948" s="153" t="s">
        <v>3687</v>
      </c>
      <c r="D2948" s="152">
        <v>33</v>
      </c>
      <c r="E2948" s="154">
        <v>1254.99</v>
      </c>
      <c r="F2948" s="154">
        <v>1.8999999999999986</v>
      </c>
      <c r="G2948" s="154">
        <v>62.699999999999953</v>
      </c>
    </row>
    <row r="2949" spans="1:7" ht="30" x14ac:dyDescent="0.25">
      <c r="A2949" s="141" t="s">
        <v>1279</v>
      </c>
      <c r="B2949" s="151" t="s">
        <v>1280</v>
      </c>
      <c r="C2949" s="153" t="s">
        <v>3688</v>
      </c>
      <c r="D2949" s="152">
        <v>1</v>
      </c>
      <c r="E2949" s="154">
        <v>40.53</v>
      </c>
      <c r="F2949" s="154">
        <v>2.0300000000000011</v>
      </c>
      <c r="G2949" s="154">
        <v>2.0300000000000011</v>
      </c>
    </row>
    <row r="2950" spans="1:7" ht="30" x14ac:dyDescent="0.25">
      <c r="A2950" s="141" t="s">
        <v>1279</v>
      </c>
      <c r="B2950" s="151" t="s">
        <v>1280</v>
      </c>
      <c r="C2950" s="153" t="s">
        <v>4115</v>
      </c>
      <c r="D2950" s="152">
        <v>84</v>
      </c>
      <c r="E2950" s="154">
        <v>6567.1200000000008</v>
      </c>
      <c r="F2950" s="154">
        <v>3.9099999999999966</v>
      </c>
      <c r="G2950" s="154">
        <v>328.43999999999971</v>
      </c>
    </row>
    <row r="2951" spans="1:7" ht="30" x14ac:dyDescent="0.25">
      <c r="A2951" s="141" t="s">
        <v>1279</v>
      </c>
      <c r="B2951" s="151" t="s">
        <v>1280</v>
      </c>
      <c r="C2951" s="153" t="s">
        <v>3690</v>
      </c>
      <c r="D2951" s="152">
        <v>78</v>
      </c>
      <c r="E2951" s="154">
        <v>3333.7200000000003</v>
      </c>
      <c r="F2951" s="154">
        <v>2.1400000000000006</v>
      </c>
      <c r="G2951" s="154">
        <v>166.92000000000004</v>
      </c>
    </row>
    <row r="2952" spans="1:7" ht="30" x14ac:dyDescent="0.25">
      <c r="A2952" s="141" t="s">
        <v>1279</v>
      </c>
      <c r="B2952" s="151" t="s">
        <v>1280</v>
      </c>
      <c r="C2952" s="153" t="s">
        <v>4026</v>
      </c>
      <c r="D2952" s="152">
        <v>4</v>
      </c>
      <c r="E2952" s="154">
        <v>179.4</v>
      </c>
      <c r="F2952" s="154">
        <v>2.240000000000002</v>
      </c>
      <c r="G2952" s="154">
        <v>8.960000000000008</v>
      </c>
    </row>
    <row r="2953" spans="1:7" ht="30" x14ac:dyDescent="0.25">
      <c r="A2953" s="141" t="s">
        <v>1279</v>
      </c>
      <c r="B2953" s="151" t="s">
        <v>1280</v>
      </c>
      <c r="C2953" s="153" t="s">
        <v>4116</v>
      </c>
      <c r="D2953" s="152">
        <v>1</v>
      </c>
      <c r="E2953" s="154">
        <v>54.89</v>
      </c>
      <c r="F2953" s="154">
        <v>2.740000000000002</v>
      </c>
      <c r="G2953" s="154">
        <v>2.740000000000002</v>
      </c>
    </row>
    <row r="2954" spans="1:7" ht="45" x14ac:dyDescent="0.25">
      <c r="A2954" s="141" t="s">
        <v>1279</v>
      </c>
      <c r="B2954" s="151" t="s">
        <v>1280</v>
      </c>
      <c r="C2954" s="153" t="s">
        <v>3691</v>
      </c>
      <c r="D2954" s="152">
        <v>9</v>
      </c>
      <c r="E2954" s="154">
        <v>271.17</v>
      </c>
      <c r="F2954" s="154">
        <v>0.26999999999999957</v>
      </c>
      <c r="G2954" s="154">
        <v>2.4299999999999962</v>
      </c>
    </row>
    <row r="2955" spans="1:7" ht="30" x14ac:dyDescent="0.25">
      <c r="A2955" s="141" t="s">
        <v>1279</v>
      </c>
      <c r="B2955" s="151" t="s">
        <v>1280</v>
      </c>
      <c r="C2955" s="153" t="s">
        <v>3692</v>
      </c>
      <c r="D2955" s="152">
        <v>61</v>
      </c>
      <c r="E2955" s="154">
        <v>2699.25</v>
      </c>
      <c r="F2955" s="154">
        <v>0.60999999999999943</v>
      </c>
      <c r="G2955" s="154">
        <v>37.209999999999965</v>
      </c>
    </row>
    <row r="2956" spans="1:7" ht="30" x14ac:dyDescent="0.25">
      <c r="A2956" s="141" t="s">
        <v>1279</v>
      </c>
      <c r="B2956" s="151" t="s">
        <v>1280</v>
      </c>
      <c r="C2956" s="153" t="s">
        <v>3693</v>
      </c>
      <c r="D2956" s="152">
        <v>364</v>
      </c>
      <c r="E2956" s="154">
        <v>19277.440000000002</v>
      </c>
      <c r="F2956" s="154">
        <v>0.55999999999999872</v>
      </c>
      <c r="G2956" s="154">
        <v>203.83999999999952</v>
      </c>
    </row>
    <row r="2957" spans="1:7" ht="30" x14ac:dyDescent="0.25">
      <c r="A2957" s="141" t="s">
        <v>1279</v>
      </c>
      <c r="B2957" s="151" t="s">
        <v>1280</v>
      </c>
      <c r="C2957" s="153" t="s">
        <v>3895</v>
      </c>
      <c r="D2957" s="152">
        <v>8</v>
      </c>
      <c r="E2957" s="154">
        <v>734.72</v>
      </c>
      <c r="F2957" s="154">
        <v>1.8100000000000023</v>
      </c>
      <c r="G2957" s="154">
        <v>14.480000000000018</v>
      </c>
    </row>
    <row r="2958" spans="1:7" ht="30" x14ac:dyDescent="0.25">
      <c r="A2958" s="141" t="s">
        <v>1279</v>
      </c>
      <c r="B2958" s="151" t="s">
        <v>1280</v>
      </c>
      <c r="C2958" s="153" t="s">
        <v>3543</v>
      </c>
      <c r="D2958" s="152">
        <v>15</v>
      </c>
      <c r="E2958" s="154">
        <v>78</v>
      </c>
      <c r="F2958" s="154">
        <v>2.9999999999999916E-2</v>
      </c>
      <c r="G2958" s="154">
        <v>0.44999999999999873</v>
      </c>
    </row>
    <row r="2959" spans="1:7" ht="30" x14ac:dyDescent="0.25">
      <c r="A2959" s="141" t="s">
        <v>1279</v>
      </c>
      <c r="B2959" s="151" t="s">
        <v>1280</v>
      </c>
      <c r="C2959" s="153" t="s">
        <v>3544</v>
      </c>
      <c r="D2959" s="152">
        <v>103</v>
      </c>
      <c r="E2959" s="154">
        <v>1636.6699999999998</v>
      </c>
      <c r="F2959" s="154">
        <v>2.0000000000000018E-2</v>
      </c>
      <c r="G2959" s="154">
        <v>2.0600000000000018</v>
      </c>
    </row>
    <row r="2960" spans="1:7" ht="30" x14ac:dyDescent="0.25">
      <c r="A2960" s="141" t="s">
        <v>1279</v>
      </c>
      <c r="B2960" s="151" t="s">
        <v>1280</v>
      </c>
      <c r="C2960" s="153" t="s">
        <v>3541</v>
      </c>
      <c r="D2960" s="152">
        <v>93</v>
      </c>
      <c r="E2960" s="154">
        <v>801.66000000000008</v>
      </c>
      <c r="F2960" s="154">
        <v>4.9999999999999822E-2</v>
      </c>
      <c r="G2960" s="154">
        <v>4.6499999999999835</v>
      </c>
    </row>
    <row r="2961" spans="1:7" ht="45" x14ac:dyDescent="0.25">
      <c r="A2961" s="141" t="s">
        <v>1279</v>
      </c>
      <c r="B2961" s="151" t="s">
        <v>1280</v>
      </c>
      <c r="C2961" s="153" t="s">
        <v>3542</v>
      </c>
      <c r="D2961" s="152">
        <v>47</v>
      </c>
      <c r="E2961" s="154">
        <v>489.27</v>
      </c>
      <c r="F2961" s="154">
        <v>2.0000000000000018E-2</v>
      </c>
      <c r="G2961" s="154">
        <v>0.94000000000000083</v>
      </c>
    </row>
    <row r="2962" spans="1:7" ht="30" x14ac:dyDescent="0.25">
      <c r="A2962" s="141" t="s">
        <v>1279</v>
      </c>
      <c r="B2962" s="151" t="s">
        <v>1280</v>
      </c>
      <c r="C2962" s="153" t="s">
        <v>3584</v>
      </c>
      <c r="D2962" s="152">
        <v>39</v>
      </c>
      <c r="E2962" s="154">
        <v>405.99</v>
      </c>
      <c r="F2962" s="154">
        <v>2.0000000000000018E-2</v>
      </c>
      <c r="G2962" s="154">
        <v>0.78000000000000069</v>
      </c>
    </row>
    <row r="2963" spans="1:7" ht="30" x14ac:dyDescent="0.25">
      <c r="A2963" s="141" t="s">
        <v>1279</v>
      </c>
      <c r="B2963" s="151" t="s">
        <v>1280</v>
      </c>
      <c r="C2963" s="153" t="s">
        <v>3852</v>
      </c>
      <c r="D2963" s="152">
        <v>3</v>
      </c>
      <c r="E2963" s="154">
        <v>31.23</v>
      </c>
      <c r="F2963" s="154">
        <v>2.0000000000000018E-2</v>
      </c>
      <c r="G2963" s="154">
        <v>6.0000000000000053E-2</v>
      </c>
    </row>
    <row r="2964" spans="1:7" ht="30" x14ac:dyDescent="0.25">
      <c r="A2964" s="141" t="s">
        <v>1279</v>
      </c>
      <c r="B2964" s="151" t="s">
        <v>1280</v>
      </c>
      <c r="C2964" s="153" t="s">
        <v>3585</v>
      </c>
      <c r="D2964" s="152">
        <v>267</v>
      </c>
      <c r="E2964" s="154">
        <v>2779.4700000000003</v>
      </c>
      <c r="F2964" s="154">
        <v>2.0000000000000018E-2</v>
      </c>
      <c r="G2964" s="154">
        <v>5.3400000000000052</v>
      </c>
    </row>
    <row r="2965" spans="1:7" ht="30" x14ac:dyDescent="0.25">
      <c r="A2965" s="141" t="s">
        <v>1279</v>
      </c>
      <c r="B2965" s="151" t="s">
        <v>1280</v>
      </c>
      <c r="C2965" s="153" t="s">
        <v>3586</v>
      </c>
      <c r="D2965" s="152">
        <v>1</v>
      </c>
      <c r="E2965" s="154">
        <v>7.25</v>
      </c>
      <c r="F2965" s="154">
        <v>4.0000000000000036E-2</v>
      </c>
      <c r="G2965" s="154">
        <v>4.0000000000000036E-2</v>
      </c>
    </row>
    <row r="2966" spans="1:7" ht="60" x14ac:dyDescent="0.25">
      <c r="A2966" s="141" t="s">
        <v>1279</v>
      </c>
      <c r="B2966" s="151" t="s">
        <v>1280</v>
      </c>
      <c r="C2966" s="153" t="s">
        <v>3588</v>
      </c>
      <c r="D2966" s="152">
        <v>237</v>
      </c>
      <c r="E2966" s="154">
        <v>7512.9000000000005</v>
      </c>
      <c r="F2966" s="154">
        <v>5.0000000000000044E-2</v>
      </c>
      <c r="G2966" s="154">
        <v>11.85000000000001</v>
      </c>
    </row>
    <row r="2967" spans="1:7" ht="30" x14ac:dyDescent="0.25">
      <c r="A2967" s="141" t="s">
        <v>1279</v>
      </c>
      <c r="B2967" s="151" t="s">
        <v>1280</v>
      </c>
      <c r="C2967" s="153" t="s">
        <v>3589</v>
      </c>
      <c r="D2967" s="152">
        <v>153</v>
      </c>
      <c r="E2967" s="154">
        <v>2850.3900000000003</v>
      </c>
      <c r="F2967" s="154">
        <v>0.16999999999999993</v>
      </c>
      <c r="G2967" s="154">
        <v>26.009999999999991</v>
      </c>
    </row>
    <row r="2968" spans="1:7" ht="45" x14ac:dyDescent="0.25">
      <c r="A2968" s="141" t="s">
        <v>1279</v>
      </c>
      <c r="B2968" s="151" t="s">
        <v>1280</v>
      </c>
      <c r="C2968" s="153" t="s">
        <v>4072</v>
      </c>
      <c r="D2968" s="152">
        <v>342</v>
      </c>
      <c r="E2968" s="154">
        <v>5119.74</v>
      </c>
      <c r="F2968" s="154">
        <v>0.12999999999999989</v>
      </c>
      <c r="G2968" s="154">
        <v>44.459999999999965</v>
      </c>
    </row>
    <row r="2969" spans="1:7" ht="45" x14ac:dyDescent="0.25">
      <c r="A2969" s="141" t="s">
        <v>1279</v>
      </c>
      <c r="B2969" s="151" t="s">
        <v>1280</v>
      </c>
      <c r="C2969" s="153" t="s">
        <v>3573</v>
      </c>
      <c r="D2969" s="152">
        <v>271</v>
      </c>
      <c r="E2969" s="154">
        <v>12241.07</v>
      </c>
      <c r="F2969" s="154">
        <v>0.58999999999999986</v>
      </c>
      <c r="G2969" s="154">
        <v>159.88999999999996</v>
      </c>
    </row>
    <row r="2970" spans="1:7" ht="30" x14ac:dyDescent="0.25">
      <c r="A2970" s="141" t="s">
        <v>1279</v>
      </c>
      <c r="B2970" s="151" t="s">
        <v>1280</v>
      </c>
      <c r="C2970" s="153" t="s">
        <v>3710</v>
      </c>
      <c r="D2970" s="152">
        <v>342</v>
      </c>
      <c r="E2970" s="154">
        <v>2547.9</v>
      </c>
      <c r="F2970" s="154">
        <v>0.11999999999999966</v>
      </c>
      <c r="G2970" s="154">
        <v>41.039999999999885</v>
      </c>
    </row>
    <row r="2971" spans="1:7" ht="60" x14ac:dyDescent="0.25">
      <c r="A2971" s="141" t="s">
        <v>1279</v>
      </c>
      <c r="B2971" s="151" t="s">
        <v>1280</v>
      </c>
      <c r="C2971" s="153" t="s">
        <v>3534</v>
      </c>
      <c r="D2971" s="152">
        <v>71</v>
      </c>
      <c r="E2971" s="154">
        <v>5966.84</v>
      </c>
      <c r="F2971" s="154">
        <v>0.66999999999999993</v>
      </c>
      <c r="G2971" s="154">
        <v>47.569999999999993</v>
      </c>
    </row>
    <row r="2972" spans="1:7" ht="60" x14ac:dyDescent="0.25">
      <c r="A2972" s="141" t="s">
        <v>1279</v>
      </c>
      <c r="B2972" s="151" t="s">
        <v>1280</v>
      </c>
      <c r="C2972" s="153" t="s">
        <v>3577</v>
      </c>
      <c r="D2972" s="152">
        <v>342</v>
      </c>
      <c r="E2972" s="154">
        <v>2759.94</v>
      </c>
      <c r="F2972" s="154">
        <v>2.9999999999999916E-2</v>
      </c>
      <c r="G2972" s="154">
        <v>10.259999999999971</v>
      </c>
    </row>
    <row r="2973" spans="1:7" ht="30" x14ac:dyDescent="0.25">
      <c r="A2973" s="141" t="s">
        <v>1279</v>
      </c>
      <c r="B2973" s="151" t="s">
        <v>1280</v>
      </c>
      <c r="C2973" s="153" t="s">
        <v>3578</v>
      </c>
      <c r="D2973" s="152">
        <v>342</v>
      </c>
      <c r="E2973" s="154">
        <v>1829.7</v>
      </c>
      <c r="F2973" s="154">
        <v>0.27000000000000046</v>
      </c>
      <c r="G2973" s="154">
        <v>92.34000000000016</v>
      </c>
    </row>
    <row r="2974" spans="1:7" ht="30" x14ac:dyDescent="0.25">
      <c r="A2974" s="141" t="s">
        <v>1279</v>
      </c>
      <c r="B2974" s="151" t="s">
        <v>1280</v>
      </c>
      <c r="C2974" s="153" t="s">
        <v>3551</v>
      </c>
      <c r="D2974" s="152">
        <v>70</v>
      </c>
      <c r="E2974" s="154">
        <v>4300.0999999999995</v>
      </c>
      <c r="F2974" s="154">
        <v>8.0000000000000071E-2</v>
      </c>
      <c r="G2974" s="154">
        <v>5.600000000000005</v>
      </c>
    </row>
    <row r="2975" spans="1:7" ht="30" x14ac:dyDescent="0.25">
      <c r="A2975" s="141" t="s">
        <v>1279</v>
      </c>
      <c r="B2975" s="151" t="s">
        <v>1280</v>
      </c>
      <c r="C2975" s="153" t="s">
        <v>3545</v>
      </c>
      <c r="D2975" s="152">
        <v>275</v>
      </c>
      <c r="E2975" s="154">
        <v>6943.75</v>
      </c>
      <c r="F2975" s="154">
        <v>4.9999999999999933E-2</v>
      </c>
      <c r="G2975" s="154">
        <v>13.749999999999982</v>
      </c>
    </row>
    <row r="2976" spans="1:7" ht="30" x14ac:dyDescent="0.25">
      <c r="A2976" s="141" t="s">
        <v>1279</v>
      </c>
      <c r="B2976" s="151" t="s">
        <v>1280</v>
      </c>
      <c r="C2976" s="153" t="s">
        <v>3641</v>
      </c>
      <c r="D2976" s="152">
        <v>17</v>
      </c>
      <c r="E2976" s="154">
        <v>411.91</v>
      </c>
      <c r="F2976" s="154">
        <v>4.9999999999999933E-2</v>
      </c>
      <c r="G2976" s="154">
        <v>0.84999999999999887</v>
      </c>
    </row>
    <row r="2977" spans="1:7" ht="30" x14ac:dyDescent="0.25">
      <c r="A2977" s="141" t="s">
        <v>1279</v>
      </c>
      <c r="B2977" s="151" t="s">
        <v>1280</v>
      </c>
      <c r="C2977" s="153" t="s">
        <v>3546</v>
      </c>
      <c r="D2977" s="152">
        <v>248</v>
      </c>
      <c r="E2977" s="154">
        <v>8605.6</v>
      </c>
      <c r="F2977" s="154">
        <v>1.9999999999999962E-2</v>
      </c>
      <c r="G2977" s="154">
        <v>4.9599999999999902</v>
      </c>
    </row>
    <row r="2978" spans="1:7" ht="30" x14ac:dyDescent="0.25">
      <c r="A2978" s="141" t="s">
        <v>1279</v>
      </c>
      <c r="B2978" s="151" t="s">
        <v>1280</v>
      </c>
      <c r="C2978" s="153" t="s">
        <v>3642</v>
      </c>
      <c r="D2978" s="152">
        <v>22</v>
      </c>
      <c r="E2978" s="154">
        <v>605.44000000000005</v>
      </c>
      <c r="F2978" s="154">
        <v>3.0000000000000027E-2</v>
      </c>
      <c r="G2978" s="154">
        <v>0.66000000000000059</v>
      </c>
    </row>
    <row r="2979" spans="1:7" ht="30" x14ac:dyDescent="0.25">
      <c r="A2979" s="141" t="s">
        <v>1279</v>
      </c>
      <c r="B2979" s="151" t="s">
        <v>1280</v>
      </c>
      <c r="C2979" s="153" t="s">
        <v>3590</v>
      </c>
      <c r="D2979" s="152">
        <v>372</v>
      </c>
      <c r="E2979" s="154">
        <v>5408.88</v>
      </c>
      <c r="F2979" s="154">
        <v>6.999999999999984E-2</v>
      </c>
      <c r="G2979" s="154">
        <v>26.039999999999942</v>
      </c>
    </row>
    <row r="2980" spans="1:7" ht="45" x14ac:dyDescent="0.25">
      <c r="A2980" s="141" t="s">
        <v>1279</v>
      </c>
      <c r="B2980" s="151" t="s">
        <v>1280</v>
      </c>
      <c r="C2980" s="153" t="s">
        <v>3591</v>
      </c>
      <c r="D2980" s="152">
        <v>92</v>
      </c>
      <c r="E2980" s="154">
        <v>471.03999999999996</v>
      </c>
      <c r="F2980" s="154">
        <v>1.0000000000000009E-2</v>
      </c>
      <c r="G2980" s="154">
        <v>0.92000000000000082</v>
      </c>
    </row>
    <row r="2981" spans="1:7" ht="60" x14ac:dyDescent="0.25">
      <c r="A2981" s="141" t="s">
        <v>1279</v>
      </c>
      <c r="B2981" s="151" t="s">
        <v>1280</v>
      </c>
      <c r="C2981" s="153" t="s">
        <v>3592</v>
      </c>
      <c r="D2981" s="152">
        <v>269</v>
      </c>
      <c r="E2981" s="154">
        <v>1377.2800000000002</v>
      </c>
      <c r="F2981" s="154">
        <v>1.0000000000000009E-2</v>
      </c>
      <c r="G2981" s="154">
        <v>2.6900000000000022</v>
      </c>
    </row>
    <row r="2982" spans="1:7" ht="60" x14ac:dyDescent="0.25">
      <c r="A2982" s="141" t="s">
        <v>1279</v>
      </c>
      <c r="B2982" s="151" t="s">
        <v>1280</v>
      </c>
      <c r="C2982" s="153" t="s">
        <v>3593</v>
      </c>
      <c r="D2982" s="152">
        <v>22</v>
      </c>
      <c r="E2982" s="154">
        <v>112.64000000000001</v>
      </c>
      <c r="F2982" s="154">
        <v>1.0000000000000009E-2</v>
      </c>
      <c r="G2982" s="154">
        <v>0.2200000000000002</v>
      </c>
    </row>
    <row r="2983" spans="1:7" ht="75" x14ac:dyDescent="0.25">
      <c r="A2983" s="141" t="s">
        <v>1279</v>
      </c>
      <c r="B2983" s="151" t="s">
        <v>1280</v>
      </c>
      <c r="C2983" s="153" t="s">
        <v>3697</v>
      </c>
      <c r="D2983" s="152">
        <v>14</v>
      </c>
      <c r="E2983" s="154">
        <v>71.680000000000007</v>
      </c>
      <c r="F2983" s="154">
        <v>1.0000000000000009E-2</v>
      </c>
      <c r="G2983" s="154">
        <v>0.14000000000000012</v>
      </c>
    </row>
    <row r="2984" spans="1:7" ht="60" x14ac:dyDescent="0.25">
      <c r="A2984" s="141" t="s">
        <v>1279</v>
      </c>
      <c r="B2984" s="151" t="s">
        <v>1280</v>
      </c>
      <c r="C2984" s="153" t="s">
        <v>3594</v>
      </c>
      <c r="D2984" s="152">
        <v>1</v>
      </c>
      <c r="E2984" s="154">
        <v>5.12</v>
      </c>
      <c r="F2984" s="154">
        <v>1.0000000000000009E-2</v>
      </c>
      <c r="G2984" s="154">
        <v>1.0000000000000009E-2</v>
      </c>
    </row>
    <row r="2985" spans="1:7" ht="75" x14ac:dyDescent="0.25">
      <c r="A2985" s="141" t="s">
        <v>1279</v>
      </c>
      <c r="B2985" s="151" t="s">
        <v>1280</v>
      </c>
      <c r="C2985" s="153" t="s">
        <v>3116</v>
      </c>
      <c r="D2985" s="152">
        <v>120</v>
      </c>
      <c r="E2985" s="154">
        <v>507.6</v>
      </c>
      <c r="F2985" s="154">
        <v>5.0000000000000044E-2</v>
      </c>
      <c r="G2985" s="154">
        <v>6.0000000000000053</v>
      </c>
    </row>
    <row r="2986" spans="1:7" ht="45" x14ac:dyDescent="0.25">
      <c r="A2986" s="141" t="s">
        <v>1279</v>
      </c>
      <c r="B2986" s="151" t="s">
        <v>1280</v>
      </c>
      <c r="C2986" s="153" t="s">
        <v>3117</v>
      </c>
      <c r="D2986" s="152">
        <v>321</v>
      </c>
      <c r="E2986" s="154">
        <v>587.43000000000006</v>
      </c>
      <c r="F2986" s="154">
        <v>2.0000000000000018E-2</v>
      </c>
      <c r="G2986" s="154">
        <v>6.4200000000000053</v>
      </c>
    </row>
    <row r="2987" spans="1:7" ht="30" x14ac:dyDescent="0.25">
      <c r="A2987" s="141" t="s">
        <v>1279</v>
      </c>
      <c r="B2987" s="151" t="s">
        <v>1280</v>
      </c>
      <c r="C2987" s="153" t="s">
        <v>3120</v>
      </c>
      <c r="D2987" s="152">
        <v>555</v>
      </c>
      <c r="E2987" s="154">
        <v>810.3</v>
      </c>
      <c r="F2987" s="154">
        <v>2.0000000000000018E-2</v>
      </c>
      <c r="G2987" s="154">
        <v>11.10000000000001</v>
      </c>
    </row>
    <row r="2988" spans="1:7" ht="30" x14ac:dyDescent="0.25">
      <c r="A2988" s="141" t="s">
        <v>1279</v>
      </c>
      <c r="B2988" s="151" t="s">
        <v>1280</v>
      </c>
      <c r="C2988" s="153" t="s">
        <v>3160</v>
      </c>
      <c r="D2988" s="152">
        <v>77</v>
      </c>
      <c r="E2988" s="154">
        <v>428.12</v>
      </c>
      <c r="F2988" s="154">
        <v>0.12999999999999989</v>
      </c>
      <c r="G2988" s="154">
        <v>10.009999999999991</v>
      </c>
    </row>
    <row r="2989" spans="1:7" ht="45" x14ac:dyDescent="0.25">
      <c r="A2989" s="141" t="s">
        <v>1279</v>
      </c>
      <c r="B2989" s="151" t="s">
        <v>1280</v>
      </c>
      <c r="C2989" s="153" t="s">
        <v>3162</v>
      </c>
      <c r="D2989" s="152">
        <v>85</v>
      </c>
      <c r="E2989" s="154">
        <v>408.85</v>
      </c>
      <c r="F2989" s="154">
        <v>0.10000000000000009</v>
      </c>
      <c r="G2989" s="154">
        <v>8.5000000000000071</v>
      </c>
    </row>
    <row r="2990" spans="1:7" ht="45" x14ac:dyDescent="0.25">
      <c r="A2990" s="141" t="s">
        <v>1279</v>
      </c>
      <c r="B2990" s="151" t="s">
        <v>1280</v>
      </c>
      <c r="C2990" s="153" t="s">
        <v>3253</v>
      </c>
      <c r="D2990" s="152">
        <v>1</v>
      </c>
      <c r="E2990" s="154">
        <v>9.9600000000000009</v>
      </c>
      <c r="F2990" s="154">
        <v>0.26999999999999957</v>
      </c>
      <c r="G2990" s="154">
        <v>0.26999999999999957</v>
      </c>
    </row>
    <row r="2991" spans="1:7" ht="30" x14ac:dyDescent="0.25">
      <c r="A2991" s="141" t="s">
        <v>1279</v>
      </c>
      <c r="B2991" s="151" t="s">
        <v>1280</v>
      </c>
      <c r="C2991" s="153" t="s">
        <v>3146</v>
      </c>
      <c r="D2991" s="152">
        <v>68</v>
      </c>
      <c r="E2991" s="154">
        <v>377.4</v>
      </c>
      <c r="F2991" s="154">
        <v>9.9999999999999811E-3</v>
      </c>
      <c r="G2991" s="154">
        <v>0.67999999999999872</v>
      </c>
    </row>
    <row r="2992" spans="1:7" ht="30" x14ac:dyDescent="0.25">
      <c r="A2992" s="141" t="s">
        <v>1279</v>
      </c>
      <c r="B2992" s="151" t="s">
        <v>1280</v>
      </c>
      <c r="C2992" s="153" t="s">
        <v>3177</v>
      </c>
      <c r="D2992" s="152">
        <v>317</v>
      </c>
      <c r="E2992" s="154">
        <v>2257.04</v>
      </c>
      <c r="F2992" s="154">
        <v>0.14000000000000012</v>
      </c>
      <c r="G2992" s="154">
        <v>44.380000000000038</v>
      </c>
    </row>
    <row r="2993" spans="1:7" ht="30" x14ac:dyDescent="0.25">
      <c r="A2993" s="141" t="s">
        <v>1279</v>
      </c>
      <c r="B2993" s="151" t="s">
        <v>1280</v>
      </c>
      <c r="C2993" s="153" t="s">
        <v>3236</v>
      </c>
      <c r="D2993" s="152">
        <v>14</v>
      </c>
      <c r="E2993" s="154">
        <v>92.539999999999992</v>
      </c>
      <c r="F2993" s="154">
        <v>0.19999999999999973</v>
      </c>
      <c r="G2993" s="154">
        <v>2.7999999999999963</v>
      </c>
    </row>
    <row r="2994" spans="1:7" ht="30" x14ac:dyDescent="0.25">
      <c r="A2994" s="141" t="s">
        <v>1279</v>
      </c>
      <c r="B2994" s="151" t="s">
        <v>1280</v>
      </c>
      <c r="C2994" s="153" t="s">
        <v>3188</v>
      </c>
      <c r="D2994" s="152">
        <v>166</v>
      </c>
      <c r="E2994" s="154">
        <v>373.5</v>
      </c>
      <c r="F2994" s="154">
        <v>2.0000000000000018E-2</v>
      </c>
      <c r="G2994" s="154">
        <v>3.3200000000000029</v>
      </c>
    </row>
    <row r="2995" spans="1:7" ht="30" x14ac:dyDescent="0.25">
      <c r="A2995" s="141" t="s">
        <v>1279</v>
      </c>
      <c r="B2995" s="151" t="s">
        <v>1280</v>
      </c>
      <c r="C2995" s="153" t="s">
        <v>3255</v>
      </c>
      <c r="D2995" s="152">
        <v>77</v>
      </c>
      <c r="E2995" s="154">
        <v>305.69</v>
      </c>
      <c r="F2995" s="154">
        <v>1.0000000000000009E-2</v>
      </c>
      <c r="G2995" s="154">
        <v>0.77000000000000068</v>
      </c>
    </row>
    <row r="2996" spans="1:7" ht="30" x14ac:dyDescent="0.25">
      <c r="A2996" s="141" t="s">
        <v>1279</v>
      </c>
      <c r="B2996" s="151" t="s">
        <v>1280</v>
      </c>
      <c r="C2996" s="153" t="s">
        <v>3192</v>
      </c>
      <c r="D2996" s="152">
        <v>79</v>
      </c>
      <c r="E2996" s="154">
        <v>293.09000000000003</v>
      </c>
      <c r="F2996" s="154">
        <v>3.0000000000000027E-2</v>
      </c>
      <c r="G2996" s="154">
        <v>2.3700000000000019</v>
      </c>
    </row>
    <row r="2997" spans="1:7" ht="45" x14ac:dyDescent="0.25">
      <c r="A2997" s="141" t="s">
        <v>1279</v>
      </c>
      <c r="B2997" s="151" t="s">
        <v>1280</v>
      </c>
      <c r="C2997" s="153" t="s">
        <v>3194</v>
      </c>
      <c r="D2997" s="152">
        <v>80</v>
      </c>
      <c r="E2997" s="154">
        <v>508.80000000000007</v>
      </c>
      <c r="F2997" s="154">
        <v>1.0000000000000009E-2</v>
      </c>
      <c r="G2997" s="154">
        <v>0.80000000000000071</v>
      </c>
    </row>
    <row r="2998" spans="1:7" ht="30" x14ac:dyDescent="0.25">
      <c r="A2998" s="141" t="s">
        <v>1279</v>
      </c>
      <c r="B2998" s="151" t="s">
        <v>1280</v>
      </c>
      <c r="C2998" s="153" t="s">
        <v>3260</v>
      </c>
      <c r="D2998" s="152">
        <v>108</v>
      </c>
      <c r="E2998" s="154">
        <v>1019.52</v>
      </c>
      <c r="F2998" s="154">
        <v>0.37999999999999989</v>
      </c>
      <c r="G2998" s="154">
        <v>41.039999999999992</v>
      </c>
    </row>
    <row r="2999" spans="1:7" ht="45" x14ac:dyDescent="0.25">
      <c r="A2999" s="141" t="s">
        <v>1279</v>
      </c>
      <c r="B2999" s="151" t="s">
        <v>1280</v>
      </c>
      <c r="C2999" s="153" t="s">
        <v>3261</v>
      </c>
      <c r="D2999" s="152">
        <v>15</v>
      </c>
      <c r="E2999" s="154">
        <v>189.45</v>
      </c>
      <c r="F2999" s="154">
        <v>0.44999999999999929</v>
      </c>
      <c r="G2999" s="154">
        <v>6.7499999999999893</v>
      </c>
    </row>
    <row r="3000" spans="1:7" ht="30" x14ac:dyDescent="0.25">
      <c r="A3000" s="141" t="s">
        <v>1279</v>
      </c>
      <c r="B3000" s="151" t="s">
        <v>1280</v>
      </c>
      <c r="C3000" s="153" t="s">
        <v>3265</v>
      </c>
      <c r="D3000" s="152">
        <v>1</v>
      </c>
      <c r="E3000" s="154">
        <v>4.28</v>
      </c>
      <c r="F3000" s="154">
        <v>0.1599999999999997</v>
      </c>
      <c r="G3000" s="154">
        <v>0.1599999999999997</v>
      </c>
    </row>
    <row r="3001" spans="1:7" ht="30" x14ac:dyDescent="0.25">
      <c r="A3001" s="141" t="s">
        <v>1279</v>
      </c>
      <c r="B3001" s="151" t="s">
        <v>1280</v>
      </c>
      <c r="C3001" s="153" t="s">
        <v>3270</v>
      </c>
      <c r="D3001" s="152">
        <v>76</v>
      </c>
      <c r="E3001" s="154">
        <v>885.40000000000009</v>
      </c>
      <c r="F3001" s="154">
        <v>0.33999999999999986</v>
      </c>
      <c r="G3001" s="154">
        <v>25.839999999999989</v>
      </c>
    </row>
    <row r="3002" spans="1:7" ht="45" x14ac:dyDescent="0.25">
      <c r="A3002" s="141" t="s">
        <v>1279</v>
      </c>
      <c r="B3002" s="151" t="s">
        <v>1280</v>
      </c>
      <c r="C3002" s="153" t="s">
        <v>3271</v>
      </c>
      <c r="D3002" s="152">
        <v>76</v>
      </c>
      <c r="E3002" s="154">
        <v>848.16000000000008</v>
      </c>
      <c r="F3002" s="154">
        <v>0.25999999999999979</v>
      </c>
      <c r="G3002" s="154">
        <v>19.759999999999984</v>
      </c>
    </row>
    <row r="3003" spans="1:7" ht="45" x14ac:dyDescent="0.25">
      <c r="A3003" s="141" t="s">
        <v>1279</v>
      </c>
      <c r="B3003" s="151" t="s">
        <v>1280</v>
      </c>
      <c r="C3003" s="153" t="s">
        <v>3471</v>
      </c>
      <c r="D3003" s="152">
        <v>5</v>
      </c>
      <c r="E3003" s="154">
        <v>13.3</v>
      </c>
      <c r="F3003" s="154">
        <v>1.0000000000000009E-2</v>
      </c>
      <c r="G3003" s="154">
        <v>5.0000000000000044E-2</v>
      </c>
    </row>
    <row r="3004" spans="1:7" ht="45" x14ac:dyDescent="0.25">
      <c r="A3004" s="141" t="s">
        <v>1279</v>
      </c>
      <c r="B3004" s="151" t="s">
        <v>1280</v>
      </c>
      <c r="C3004" s="153" t="s">
        <v>3579</v>
      </c>
      <c r="D3004" s="152">
        <v>45</v>
      </c>
      <c r="E3004" s="154">
        <v>1622.6999999999998</v>
      </c>
      <c r="F3004" s="154">
        <v>0.87999999999999901</v>
      </c>
      <c r="G3004" s="154">
        <v>39.599999999999952</v>
      </c>
    </row>
    <row r="3005" spans="1:7" ht="30" x14ac:dyDescent="0.25">
      <c r="A3005" s="141" t="s">
        <v>1279</v>
      </c>
      <c r="B3005" s="151" t="s">
        <v>1280</v>
      </c>
      <c r="C3005" s="153" t="s">
        <v>3523</v>
      </c>
      <c r="D3005" s="152">
        <v>1</v>
      </c>
      <c r="E3005" s="154">
        <v>8.23</v>
      </c>
      <c r="F3005" s="154">
        <v>8.0000000000000071E-2</v>
      </c>
      <c r="G3005" s="154">
        <v>8.0000000000000071E-2</v>
      </c>
    </row>
    <row r="3006" spans="1:7" ht="30" x14ac:dyDescent="0.25">
      <c r="A3006" s="141" t="s">
        <v>1279</v>
      </c>
      <c r="B3006" s="151" t="s">
        <v>1280</v>
      </c>
      <c r="C3006" s="153" t="s">
        <v>3524</v>
      </c>
      <c r="D3006" s="152">
        <v>2</v>
      </c>
      <c r="E3006" s="154">
        <v>11.48</v>
      </c>
      <c r="F3006" s="154">
        <v>4.0000000000000036E-2</v>
      </c>
      <c r="G3006" s="154">
        <v>8.0000000000000071E-2</v>
      </c>
    </row>
    <row r="3007" spans="1:7" ht="30" x14ac:dyDescent="0.25">
      <c r="A3007" s="141" t="s">
        <v>1279</v>
      </c>
      <c r="B3007" s="151" t="s">
        <v>1280</v>
      </c>
      <c r="C3007" s="153" t="s">
        <v>3651</v>
      </c>
      <c r="D3007" s="152">
        <v>7</v>
      </c>
      <c r="E3007" s="154">
        <v>199.01</v>
      </c>
      <c r="F3007" s="154">
        <v>0.20999999999999996</v>
      </c>
      <c r="G3007" s="154">
        <v>1.4699999999999998</v>
      </c>
    </row>
    <row r="3008" spans="1:7" ht="30" x14ac:dyDescent="0.25">
      <c r="A3008" s="141" t="s">
        <v>1279</v>
      </c>
      <c r="B3008" s="151" t="s">
        <v>1280</v>
      </c>
      <c r="C3008" s="153" t="s">
        <v>3955</v>
      </c>
      <c r="D3008" s="152">
        <v>41</v>
      </c>
      <c r="E3008" s="154">
        <v>986.87</v>
      </c>
      <c r="F3008" s="154">
        <v>0.29999999999999982</v>
      </c>
      <c r="G3008" s="154">
        <v>12.299999999999994</v>
      </c>
    </row>
    <row r="3009" spans="1:7" ht="30" x14ac:dyDescent="0.25">
      <c r="A3009" s="141" t="s">
        <v>1279</v>
      </c>
      <c r="B3009" s="151" t="s">
        <v>1280</v>
      </c>
      <c r="C3009" s="153" t="s">
        <v>3957</v>
      </c>
      <c r="D3009" s="152">
        <v>1</v>
      </c>
      <c r="E3009" s="154">
        <v>10.98</v>
      </c>
      <c r="F3009" s="154">
        <v>0.29000000000000004</v>
      </c>
      <c r="G3009" s="154">
        <v>0.29000000000000004</v>
      </c>
    </row>
    <row r="3010" spans="1:7" ht="45" x14ac:dyDescent="0.25">
      <c r="A3010" s="141" t="s">
        <v>1279</v>
      </c>
      <c r="B3010" s="151" t="s">
        <v>1280</v>
      </c>
      <c r="C3010" s="153" t="s">
        <v>3531</v>
      </c>
      <c r="D3010" s="152">
        <v>41</v>
      </c>
      <c r="E3010" s="154">
        <v>860.59000000000015</v>
      </c>
      <c r="F3010" s="154">
        <v>0.16000000000000014</v>
      </c>
      <c r="G3010" s="154">
        <v>6.5600000000000058</v>
      </c>
    </row>
    <row r="3011" spans="1:7" ht="30" x14ac:dyDescent="0.25">
      <c r="A3011" s="141" t="s">
        <v>1279</v>
      </c>
      <c r="B3011" s="151" t="s">
        <v>1280</v>
      </c>
      <c r="C3011" s="153" t="s">
        <v>3460</v>
      </c>
      <c r="D3011" s="152">
        <v>34</v>
      </c>
      <c r="E3011" s="154">
        <v>548.42000000000007</v>
      </c>
      <c r="F3011" s="154">
        <v>2.0000000000000018E-2</v>
      </c>
      <c r="G3011" s="154">
        <v>0.6800000000000006</v>
      </c>
    </row>
    <row r="3012" spans="1:7" ht="45" x14ac:dyDescent="0.25">
      <c r="A3012" s="141" t="s">
        <v>1279</v>
      </c>
      <c r="B3012" s="151" t="s">
        <v>1280</v>
      </c>
      <c r="C3012" s="153" t="s">
        <v>3501</v>
      </c>
      <c r="D3012" s="152">
        <v>241</v>
      </c>
      <c r="E3012" s="154">
        <v>2115.98</v>
      </c>
      <c r="F3012" s="154">
        <v>3.9999999999999925E-2</v>
      </c>
      <c r="G3012" s="154">
        <v>9.639999999999981</v>
      </c>
    </row>
    <row r="3013" spans="1:7" ht="45" x14ac:dyDescent="0.25">
      <c r="A3013" s="141" t="s">
        <v>1279</v>
      </c>
      <c r="B3013" s="151" t="s">
        <v>1280</v>
      </c>
      <c r="C3013" s="153" t="s">
        <v>3471</v>
      </c>
      <c r="D3013" s="152">
        <v>304</v>
      </c>
      <c r="E3013" s="154">
        <v>808.63999999999987</v>
      </c>
      <c r="F3013" s="154">
        <v>1.0000000000000009E-2</v>
      </c>
      <c r="G3013" s="154">
        <v>3.0400000000000027</v>
      </c>
    </row>
    <row r="3014" spans="1:7" ht="30" x14ac:dyDescent="0.25">
      <c r="A3014" s="141" t="s">
        <v>1279</v>
      </c>
      <c r="B3014" s="151" t="s">
        <v>1280</v>
      </c>
      <c r="C3014" s="153" t="s">
        <v>3583</v>
      </c>
      <c r="D3014" s="152">
        <v>1</v>
      </c>
      <c r="E3014" s="154">
        <v>2.66</v>
      </c>
      <c r="F3014" s="154">
        <v>1.0000000000000009E-2</v>
      </c>
      <c r="G3014" s="154">
        <v>1.0000000000000009E-2</v>
      </c>
    </row>
    <row r="3015" spans="1:7" ht="30" x14ac:dyDescent="0.25">
      <c r="A3015" s="141" t="s">
        <v>1279</v>
      </c>
      <c r="B3015" s="151" t="s">
        <v>1280</v>
      </c>
      <c r="C3015" s="153" t="s">
        <v>3590</v>
      </c>
      <c r="D3015" s="152">
        <v>1644</v>
      </c>
      <c r="E3015" s="154">
        <v>23903.760000000002</v>
      </c>
      <c r="F3015" s="154">
        <v>6.999999999999984E-2</v>
      </c>
      <c r="G3015" s="154">
        <v>115.07999999999974</v>
      </c>
    </row>
    <row r="3016" spans="1:7" ht="45" x14ac:dyDescent="0.25">
      <c r="A3016" s="141" t="s">
        <v>1279</v>
      </c>
      <c r="B3016" s="151" t="s">
        <v>1280</v>
      </c>
      <c r="C3016" s="153" t="s">
        <v>3591</v>
      </c>
      <c r="D3016" s="152">
        <v>966</v>
      </c>
      <c r="E3016" s="154">
        <v>4945.92</v>
      </c>
      <c r="F3016" s="154">
        <v>1.0000000000000009E-2</v>
      </c>
      <c r="G3016" s="154">
        <v>9.660000000000009</v>
      </c>
    </row>
    <row r="3017" spans="1:7" ht="60" x14ac:dyDescent="0.25">
      <c r="A3017" s="141" t="s">
        <v>1279</v>
      </c>
      <c r="B3017" s="151" t="s">
        <v>1280</v>
      </c>
      <c r="C3017" s="153" t="s">
        <v>3592</v>
      </c>
      <c r="D3017" s="152">
        <v>2216</v>
      </c>
      <c r="E3017" s="154">
        <v>11345.92</v>
      </c>
      <c r="F3017" s="154">
        <v>1.0000000000000009E-2</v>
      </c>
      <c r="G3017" s="154">
        <v>22.160000000000018</v>
      </c>
    </row>
    <row r="3018" spans="1:7" ht="60" x14ac:dyDescent="0.25">
      <c r="A3018" s="141" t="s">
        <v>1279</v>
      </c>
      <c r="B3018" s="151" t="s">
        <v>1280</v>
      </c>
      <c r="C3018" s="153" t="s">
        <v>3593</v>
      </c>
      <c r="D3018" s="152">
        <v>84</v>
      </c>
      <c r="E3018" s="154">
        <v>430.08000000000004</v>
      </c>
      <c r="F3018" s="154">
        <v>1.0000000000000009E-2</v>
      </c>
      <c r="G3018" s="154">
        <v>0.84000000000000075</v>
      </c>
    </row>
    <row r="3019" spans="1:7" ht="75" x14ac:dyDescent="0.25">
      <c r="A3019" s="141" t="s">
        <v>1279</v>
      </c>
      <c r="B3019" s="151" t="s">
        <v>1280</v>
      </c>
      <c r="C3019" s="153" t="s">
        <v>3697</v>
      </c>
      <c r="D3019" s="152">
        <v>22</v>
      </c>
      <c r="E3019" s="154">
        <v>112.64000000000001</v>
      </c>
      <c r="F3019" s="154">
        <v>1.0000000000000009E-2</v>
      </c>
      <c r="G3019" s="154">
        <v>0.2200000000000002</v>
      </c>
    </row>
    <row r="3020" spans="1:7" ht="90" x14ac:dyDescent="0.25">
      <c r="A3020" s="141" t="s">
        <v>1279</v>
      </c>
      <c r="B3020" s="151" t="s">
        <v>1280</v>
      </c>
      <c r="C3020" s="153" t="s">
        <v>3452</v>
      </c>
      <c r="D3020" s="152">
        <v>1279</v>
      </c>
      <c r="E3020" s="154">
        <v>33407.479999999996</v>
      </c>
      <c r="F3020" s="154">
        <v>3.0000000000000027E-2</v>
      </c>
      <c r="G3020" s="154">
        <v>38.370000000000033</v>
      </c>
    </row>
    <row r="3021" spans="1:7" ht="45" x14ac:dyDescent="0.25">
      <c r="A3021" s="141" t="s">
        <v>1279</v>
      </c>
      <c r="B3021" s="151" t="s">
        <v>1280</v>
      </c>
      <c r="C3021" s="153" t="s">
        <v>3471</v>
      </c>
      <c r="D3021" s="152">
        <v>69</v>
      </c>
      <c r="E3021" s="154">
        <v>183.54000000000002</v>
      </c>
      <c r="F3021" s="154">
        <v>1.0000000000000009E-2</v>
      </c>
      <c r="G3021" s="154">
        <v>0.69000000000000061</v>
      </c>
    </row>
    <row r="3022" spans="1:7" ht="30" x14ac:dyDescent="0.25">
      <c r="A3022" s="141" t="s">
        <v>1279</v>
      </c>
      <c r="B3022" s="151" t="s">
        <v>1280</v>
      </c>
      <c r="C3022" s="153" t="s">
        <v>3453</v>
      </c>
      <c r="D3022" s="152">
        <v>57</v>
      </c>
      <c r="E3022" s="154">
        <v>113.42999999999999</v>
      </c>
      <c r="F3022" s="154">
        <v>1.0000000000000009E-2</v>
      </c>
      <c r="G3022" s="154">
        <v>0.57000000000000051</v>
      </c>
    </row>
    <row r="3023" spans="1:7" ht="45" x14ac:dyDescent="0.25">
      <c r="A3023" s="141" t="s">
        <v>1279</v>
      </c>
      <c r="B3023" s="151" t="s">
        <v>1280</v>
      </c>
      <c r="C3023" s="153" t="s">
        <v>3454</v>
      </c>
      <c r="D3023" s="152">
        <v>102</v>
      </c>
      <c r="E3023" s="154">
        <v>361.08000000000004</v>
      </c>
      <c r="F3023" s="154">
        <v>1.9999999999999962E-2</v>
      </c>
      <c r="G3023" s="154">
        <v>2.039999999999996</v>
      </c>
    </row>
    <row r="3024" spans="1:7" ht="30" x14ac:dyDescent="0.25">
      <c r="A3024" s="141" t="s">
        <v>1279</v>
      </c>
      <c r="B3024" s="151" t="s">
        <v>1280</v>
      </c>
      <c r="C3024" s="153" t="s">
        <v>3583</v>
      </c>
      <c r="D3024" s="152">
        <v>2</v>
      </c>
      <c r="E3024" s="154">
        <v>5.32</v>
      </c>
      <c r="F3024" s="154">
        <v>1.0000000000000009E-2</v>
      </c>
      <c r="G3024" s="154">
        <v>2.0000000000000018E-2</v>
      </c>
    </row>
    <row r="3025" spans="1:7" ht="30" x14ac:dyDescent="0.25">
      <c r="A3025" s="141" t="s">
        <v>1279</v>
      </c>
      <c r="B3025" s="151" t="s">
        <v>1280</v>
      </c>
      <c r="C3025" s="153" t="s">
        <v>3455</v>
      </c>
      <c r="D3025" s="152">
        <v>746</v>
      </c>
      <c r="E3025" s="154">
        <v>9645.7799999999988</v>
      </c>
      <c r="F3025" s="154">
        <v>3.0000000000000027E-2</v>
      </c>
      <c r="G3025" s="154">
        <v>22.38000000000002</v>
      </c>
    </row>
    <row r="3026" spans="1:7" ht="30" x14ac:dyDescent="0.25">
      <c r="A3026" s="141" t="s">
        <v>1279</v>
      </c>
      <c r="B3026" s="151" t="s">
        <v>1280</v>
      </c>
      <c r="C3026" s="153" t="s">
        <v>3662</v>
      </c>
      <c r="D3026" s="152">
        <v>4</v>
      </c>
      <c r="E3026" s="154">
        <v>34.800000000000004</v>
      </c>
      <c r="F3026" s="154">
        <v>4.9999999999999933E-2</v>
      </c>
      <c r="G3026" s="154">
        <v>0.19999999999999973</v>
      </c>
    </row>
    <row r="3027" spans="1:7" ht="90" x14ac:dyDescent="0.25">
      <c r="A3027" s="141" t="s">
        <v>1279</v>
      </c>
      <c r="B3027" s="151" t="s">
        <v>1280</v>
      </c>
      <c r="C3027" s="153" t="s">
        <v>3456</v>
      </c>
      <c r="D3027" s="152">
        <v>111</v>
      </c>
      <c r="E3027" s="154">
        <v>3579.75</v>
      </c>
      <c r="F3027" s="154">
        <v>2.0000000000000018E-2</v>
      </c>
      <c r="G3027" s="154">
        <v>2.220000000000002</v>
      </c>
    </row>
    <row r="3028" spans="1:7" ht="75" x14ac:dyDescent="0.25">
      <c r="A3028" s="141" t="s">
        <v>1279</v>
      </c>
      <c r="B3028" s="151" t="s">
        <v>1280</v>
      </c>
      <c r="C3028" s="153" t="s">
        <v>3457</v>
      </c>
      <c r="D3028" s="152">
        <v>221</v>
      </c>
      <c r="E3028" s="154">
        <v>5982.47</v>
      </c>
      <c r="F3028" s="154">
        <v>3.0000000000000027E-2</v>
      </c>
      <c r="G3028" s="154">
        <v>6.6300000000000061</v>
      </c>
    </row>
    <row r="3029" spans="1:7" ht="30" x14ac:dyDescent="0.25">
      <c r="A3029" s="141" t="s">
        <v>1279</v>
      </c>
      <c r="B3029" s="151" t="s">
        <v>1280</v>
      </c>
      <c r="C3029" s="153" t="s">
        <v>3585</v>
      </c>
      <c r="D3029" s="152">
        <v>3</v>
      </c>
      <c r="E3029" s="154">
        <v>31.23</v>
      </c>
      <c r="F3029" s="154">
        <v>2.0000000000000018E-2</v>
      </c>
      <c r="G3029" s="154">
        <v>6.0000000000000053E-2</v>
      </c>
    </row>
    <row r="3030" spans="1:7" ht="30" x14ac:dyDescent="0.25">
      <c r="A3030" s="141" t="s">
        <v>1279</v>
      </c>
      <c r="B3030" s="151" t="s">
        <v>1280</v>
      </c>
      <c r="C3030" s="153" t="s">
        <v>3637</v>
      </c>
      <c r="D3030" s="152">
        <v>1530</v>
      </c>
      <c r="E3030" s="154">
        <v>2830.5</v>
      </c>
      <c r="F3030" s="154">
        <v>1.0000000000000009E-2</v>
      </c>
      <c r="G3030" s="154">
        <v>15.300000000000013</v>
      </c>
    </row>
    <row r="3031" spans="1:7" ht="30" x14ac:dyDescent="0.25">
      <c r="A3031" s="141" t="s">
        <v>1279</v>
      </c>
      <c r="B3031" s="151" t="s">
        <v>1280</v>
      </c>
      <c r="C3031" s="153" t="s">
        <v>3731</v>
      </c>
      <c r="D3031" s="152">
        <v>1</v>
      </c>
      <c r="E3031" s="154">
        <v>1.3900000000000001</v>
      </c>
      <c r="F3031" s="154">
        <v>9.9999999999999811E-3</v>
      </c>
      <c r="G3031" s="154">
        <v>9.9999999999999811E-3</v>
      </c>
    </row>
    <row r="3032" spans="1:7" ht="30" x14ac:dyDescent="0.25">
      <c r="A3032" s="141" t="s">
        <v>1279</v>
      </c>
      <c r="B3032" s="151" t="s">
        <v>1280</v>
      </c>
      <c r="C3032" s="153" t="s">
        <v>3595</v>
      </c>
      <c r="D3032" s="152">
        <v>216</v>
      </c>
      <c r="E3032" s="154">
        <v>671.76</v>
      </c>
      <c r="F3032" s="154">
        <v>9.999999999999995E-3</v>
      </c>
      <c r="G3032" s="154">
        <v>2.1599999999999988</v>
      </c>
    </row>
    <row r="3033" spans="1:7" ht="30" x14ac:dyDescent="0.25">
      <c r="A3033" s="141" t="s">
        <v>1279</v>
      </c>
      <c r="B3033" s="151" t="s">
        <v>1280</v>
      </c>
      <c r="C3033" s="153" t="s">
        <v>3461</v>
      </c>
      <c r="D3033" s="152">
        <v>7</v>
      </c>
      <c r="E3033" s="154">
        <v>33.599999999999994</v>
      </c>
      <c r="F3033" s="154">
        <v>9.999999999999995E-3</v>
      </c>
      <c r="G3033" s="154">
        <v>6.9999999999999965E-2</v>
      </c>
    </row>
    <row r="3034" spans="1:7" ht="30" x14ac:dyDescent="0.25">
      <c r="A3034" s="141" t="s">
        <v>1279</v>
      </c>
      <c r="B3034" s="151" t="s">
        <v>1280</v>
      </c>
      <c r="C3034" s="153" t="s">
        <v>3813</v>
      </c>
      <c r="D3034" s="152">
        <v>41</v>
      </c>
      <c r="E3034" s="154">
        <v>68.06</v>
      </c>
      <c r="F3034" s="154">
        <v>9.999999999999995E-3</v>
      </c>
      <c r="G3034" s="154">
        <v>0.40999999999999981</v>
      </c>
    </row>
    <row r="3035" spans="1:7" ht="30" x14ac:dyDescent="0.25">
      <c r="A3035" s="141" t="s">
        <v>1279</v>
      </c>
      <c r="B3035" s="151" t="s">
        <v>1280</v>
      </c>
      <c r="C3035" s="153" t="s">
        <v>3462</v>
      </c>
      <c r="D3035" s="152">
        <v>19</v>
      </c>
      <c r="E3035" s="154">
        <v>49.78</v>
      </c>
      <c r="F3035" s="154">
        <v>9.999999999999995E-3</v>
      </c>
      <c r="G3035" s="154">
        <v>0.18999999999999989</v>
      </c>
    </row>
    <row r="3036" spans="1:7" ht="30" x14ac:dyDescent="0.25">
      <c r="A3036" s="141" t="s">
        <v>1279</v>
      </c>
      <c r="B3036" s="151" t="s">
        <v>1280</v>
      </c>
      <c r="C3036" s="153" t="s">
        <v>3463</v>
      </c>
      <c r="D3036" s="152">
        <v>19</v>
      </c>
      <c r="E3036" s="154">
        <v>49.78</v>
      </c>
      <c r="F3036" s="154">
        <v>9.999999999999995E-3</v>
      </c>
      <c r="G3036" s="154">
        <v>0.18999999999999989</v>
      </c>
    </row>
    <row r="3037" spans="1:7" ht="30" x14ac:dyDescent="0.25">
      <c r="A3037" s="141" t="s">
        <v>1279</v>
      </c>
      <c r="B3037" s="151" t="s">
        <v>1280</v>
      </c>
      <c r="C3037" s="153" t="s">
        <v>3443</v>
      </c>
      <c r="D3037" s="152">
        <v>1595</v>
      </c>
      <c r="E3037" s="154">
        <v>7799.55</v>
      </c>
      <c r="F3037" s="154">
        <v>9.9999999999999811E-3</v>
      </c>
      <c r="G3037" s="154">
        <v>15.949999999999969</v>
      </c>
    </row>
    <row r="3038" spans="1:7" ht="30" x14ac:dyDescent="0.25">
      <c r="A3038" s="141" t="s">
        <v>1279</v>
      </c>
      <c r="B3038" s="151" t="s">
        <v>1280</v>
      </c>
      <c r="C3038" s="153" t="s">
        <v>3464</v>
      </c>
      <c r="D3038" s="152">
        <v>539</v>
      </c>
      <c r="E3038" s="154">
        <v>2662.6600000000003</v>
      </c>
      <c r="F3038" s="154">
        <v>1.0000000000000009E-2</v>
      </c>
      <c r="G3038" s="154">
        <v>5.390000000000005</v>
      </c>
    </row>
    <row r="3039" spans="1:7" ht="30" x14ac:dyDescent="0.25">
      <c r="A3039" s="141" t="s">
        <v>1279</v>
      </c>
      <c r="B3039" s="151" t="s">
        <v>1280</v>
      </c>
      <c r="C3039" s="153" t="s">
        <v>3596</v>
      </c>
      <c r="D3039" s="152">
        <v>219</v>
      </c>
      <c r="E3039" s="154">
        <v>2082.69</v>
      </c>
      <c r="F3039" s="154">
        <v>2.0000000000000018E-2</v>
      </c>
      <c r="G3039" s="154">
        <v>4.3800000000000043</v>
      </c>
    </row>
    <row r="3040" spans="1:7" ht="30" x14ac:dyDescent="0.25">
      <c r="A3040" s="141" t="s">
        <v>1279</v>
      </c>
      <c r="B3040" s="151" t="s">
        <v>1280</v>
      </c>
      <c r="C3040" s="153" t="s">
        <v>3502</v>
      </c>
      <c r="D3040" s="152">
        <v>1296</v>
      </c>
      <c r="E3040" s="154">
        <v>6635.52</v>
      </c>
      <c r="F3040" s="154">
        <v>1.0000000000000009E-2</v>
      </c>
      <c r="G3040" s="154">
        <v>12.960000000000012</v>
      </c>
    </row>
    <row r="3041" spans="1:7" ht="30" x14ac:dyDescent="0.25">
      <c r="A3041" s="141" t="s">
        <v>1279</v>
      </c>
      <c r="B3041" s="151" t="s">
        <v>1280</v>
      </c>
      <c r="C3041" s="153" t="s">
        <v>3444</v>
      </c>
      <c r="D3041" s="152">
        <v>1649</v>
      </c>
      <c r="E3041" s="154">
        <v>6398.12</v>
      </c>
      <c r="F3041" s="154">
        <v>3.0000000000000027E-2</v>
      </c>
      <c r="G3041" s="154">
        <v>49.470000000000041</v>
      </c>
    </row>
    <row r="3042" spans="1:7" ht="30" x14ac:dyDescent="0.25">
      <c r="A3042" s="141" t="s">
        <v>1279</v>
      </c>
      <c r="B3042" s="151" t="s">
        <v>1280</v>
      </c>
      <c r="C3042" s="153" t="s">
        <v>3503</v>
      </c>
      <c r="D3042" s="152">
        <v>532</v>
      </c>
      <c r="E3042" s="154">
        <v>2287.6000000000004</v>
      </c>
      <c r="F3042" s="154">
        <v>5.0000000000000044E-2</v>
      </c>
      <c r="G3042" s="154">
        <v>26.600000000000023</v>
      </c>
    </row>
    <row r="3043" spans="1:7" ht="45" x14ac:dyDescent="0.25">
      <c r="A3043" s="141" t="s">
        <v>1279</v>
      </c>
      <c r="B3043" s="151" t="s">
        <v>1280</v>
      </c>
      <c r="C3043" s="153" t="s">
        <v>3445</v>
      </c>
      <c r="D3043" s="152">
        <v>692</v>
      </c>
      <c r="E3043" s="154">
        <v>4463.4000000000005</v>
      </c>
      <c r="F3043" s="154">
        <v>2.9999999999999916E-2</v>
      </c>
      <c r="G3043" s="154">
        <v>20.759999999999941</v>
      </c>
    </row>
    <row r="3044" spans="1:7" ht="30" x14ac:dyDescent="0.25">
      <c r="A3044" s="141" t="s">
        <v>1279</v>
      </c>
      <c r="B3044" s="151" t="s">
        <v>1280</v>
      </c>
      <c r="C3044" s="153" t="s">
        <v>3504</v>
      </c>
      <c r="D3044" s="152">
        <v>1234</v>
      </c>
      <c r="E3044" s="154">
        <v>6441.4800000000005</v>
      </c>
      <c r="F3044" s="154">
        <v>1.0000000000000009E-2</v>
      </c>
      <c r="G3044" s="154">
        <v>12.340000000000011</v>
      </c>
    </row>
    <row r="3045" spans="1:7" ht="30" x14ac:dyDescent="0.25">
      <c r="A3045" s="141" t="s">
        <v>1279</v>
      </c>
      <c r="B3045" s="151" t="s">
        <v>1280</v>
      </c>
      <c r="C3045" s="153" t="s">
        <v>4059</v>
      </c>
      <c r="D3045" s="152">
        <v>4</v>
      </c>
      <c r="E3045" s="154">
        <v>31.32</v>
      </c>
      <c r="F3045" s="154">
        <v>0.10000000000000009</v>
      </c>
      <c r="G3045" s="154">
        <v>0.40000000000000036</v>
      </c>
    </row>
    <row r="3046" spans="1:7" ht="30" x14ac:dyDescent="0.25">
      <c r="A3046" s="141" t="s">
        <v>1279</v>
      </c>
      <c r="B3046" s="151" t="s">
        <v>1280</v>
      </c>
      <c r="C3046" s="153" t="s">
        <v>3446</v>
      </c>
      <c r="D3046" s="152">
        <v>1569</v>
      </c>
      <c r="E3046" s="154">
        <v>3106.62</v>
      </c>
      <c r="F3046" s="154">
        <v>9.999999999999995E-3</v>
      </c>
      <c r="G3046" s="154">
        <v>15.689999999999992</v>
      </c>
    </row>
    <row r="3047" spans="1:7" ht="30" x14ac:dyDescent="0.25">
      <c r="A3047" s="141" t="s">
        <v>1279</v>
      </c>
      <c r="B3047" s="151" t="s">
        <v>1280</v>
      </c>
      <c r="C3047" s="153" t="s">
        <v>3853</v>
      </c>
      <c r="D3047" s="152">
        <v>1</v>
      </c>
      <c r="E3047" s="154">
        <v>31.970000000000002</v>
      </c>
      <c r="F3047" s="154">
        <v>0.92999999999999972</v>
      </c>
      <c r="G3047" s="154">
        <v>0.92999999999999972</v>
      </c>
    </row>
    <row r="3048" spans="1:7" ht="30" x14ac:dyDescent="0.25">
      <c r="A3048" s="141" t="s">
        <v>1279</v>
      </c>
      <c r="B3048" s="151" t="s">
        <v>1280</v>
      </c>
      <c r="C3048" s="153" t="s">
        <v>4117</v>
      </c>
      <c r="D3048" s="152">
        <v>2</v>
      </c>
      <c r="E3048" s="154">
        <v>83.86</v>
      </c>
      <c r="F3048" s="154">
        <v>1.120000000000001</v>
      </c>
      <c r="G3048" s="154">
        <v>2.240000000000002</v>
      </c>
    </row>
    <row r="3049" spans="1:7" ht="60" x14ac:dyDescent="0.25">
      <c r="A3049" s="141" t="s">
        <v>1279</v>
      </c>
      <c r="B3049" s="151" t="s">
        <v>1280</v>
      </c>
      <c r="C3049" s="153" t="s">
        <v>3479</v>
      </c>
      <c r="D3049" s="152">
        <v>848</v>
      </c>
      <c r="E3049" s="154">
        <v>6826.4</v>
      </c>
      <c r="F3049" s="154">
        <v>3.0000000000000027E-2</v>
      </c>
      <c r="G3049" s="154">
        <v>25.440000000000023</v>
      </c>
    </row>
    <row r="3050" spans="1:7" ht="30" x14ac:dyDescent="0.25">
      <c r="A3050" s="141" t="s">
        <v>1279</v>
      </c>
      <c r="B3050" s="151" t="s">
        <v>1280</v>
      </c>
      <c r="C3050" s="153" t="s">
        <v>3480</v>
      </c>
      <c r="D3050" s="152">
        <v>2</v>
      </c>
      <c r="E3050" s="154">
        <v>36.9</v>
      </c>
      <c r="F3050" s="154">
        <v>0.12000000000000011</v>
      </c>
      <c r="G3050" s="154">
        <v>0.24000000000000021</v>
      </c>
    </row>
    <row r="3051" spans="1:7" ht="30" x14ac:dyDescent="0.25">
      <c r="A3051" s="141" t="s">
        <v>1279</v>
      </c>
      <c r="B3051" s="151" t="s">
        <v>1280</v>
      </c>
      <c r="C3051" s="153" t="s">
        <v>3558</v>
      </c>
      <c r="D3051" s="152">
        <v>1</v>
      </c>
      <c r="E3051" s="154">
        <v>9.5</v>
      </c>
      <c r="F3051" s="154">
        <v>8.0000000000000071E-2</v>
      </c>
      <c r="G3051" s="154">
        <v>8.0000000000000071E-2</v>
      </c>
    </row>
    <row r="3052" spans="1:7" ht="30" x14ac:dyDescent="0.25">
      <c r="A3052" s="141" t="s">
        <v>1279</v>
      </c>
      <c r="B3052" s="151" t="s">
        <v>1280</v>
      </c>
      <c r="C3052" s="153" t="s">
        <v>3560</v>
      </c>
      <c r="D3052" s="152">
        <v>6</v>
      </c>
      <c r="E3052" s="154">
        <v>65.820000000000007</v>
      </c>
      <c r="F3052" s="154">
        <v>1.0000000000000009E-2</v>
      </c>
      <c r="G3052" s="154">
        <v>6.0000000000000053E-2</v>
      </c>
    </row>
    <row r="3053" spans="1:7" ht="30" x14ac:dyDescent="0.25">
      <c r="A3053" s="141" t="s">
        <v>1279</v>
      </c>
      <c r="B3053" s="151" t="s">
        <v>1280</v>
      </c>
      <c r="C3053" s="153" t="s">
        <v>3856</v>
      </c>
      <c r="D3053" s="152">
        <v>107</v>
      </c>
      <c r="E3053" s="154">
        <v>937.32</v>
      </c>
      <c r="F3053" s="154">
        <v>2.0000000000000018E-2</v>
      </c>
      <c r="G3053" s="154">
        <v>2.1400000000000019</v>
      </c>
    </row>
    <row r="3054" spans="1:7" ht="30" x14ac:dyDescent="0.25">
      <c r="A3054" s="141" t="s">
        <v>1279</v>
      </c>
      <c r="B3054" s="151" t="s">
        <v>1280</v>
      </c>
      <c r="C3054" s="153" t="s">
        <v>3482</v>
      </c>
      <c r="D3054" s="152">
        <v>725</v>
      </c>
      <c r="E3054" s="154">
        <v>4458.75</v>
      </c>
      <c r="F3054" s="154">
        <v>1.0000000000000009E-2</v>
      </c>
      <c r="G3054" s="154">
        <v>7.2500000000000062</v>
      </c>
    </row>
    <row r="3055" spans="1:7" ht="30" x14ac:dyDescent="0.25">
      <c r="A3055" s="141" t="s">
        <v>1279</v>
      </c>
      <c r="B3055" s="151" t="s">
        <v>1280</v>
      </c>
      <c r="C3055" s="153" t="s">
        <v>3483</v>
      </c>
      <c r="D3055" s="152">
        <v>7</v>
      </c>
      <c r="E3055" s="154">
        <v>49.349999999999994</v>
      </c>
      <c r="F3055" s="154">
        <v>1.9999999999999962E-2</v>
      </c>
      <c r="G3055" s="154">
        <v>0.13999999999999974</v>
      </c>
    </row>
    <row r="3056" spans="1:7" ht="45" x14ac:dyDescent="0.25">
      <c r="A3056" s="141" t="s">
        <v>1279</v>
      </c>
      <c r="B3056" s="151" t="s">
        <v>1280</v>
      </c>
      <c r="C3056" s="153" t="s">
        <v>3484</v>
      </c>
      <c r="D3056" s="152">
        <v>992</v>
      </c>
      <c r="E3056" s="154">
        <v>7886.4</v>
      </c>
      <c r="F3056" s="154">
        <v>9.9999999999999534E-3</v>
      </c>
      <c r="G3056" s="154">
        <v>9.9199999999999537</v>
      </c>
    </row>
    <row r="3057" spans="1:7" ht="30" x14ac:dyDescent="0.25">
      <c r="A3057" s="141" t="s">
        <v>1279</v>
      </c>
      <c r="B3057" s="151" t="s">
        <v>1280</v>
      </c>
      <c r="C3057" s="153" t="s">
        <v>3487</v>
      </c>
      <c r="D3057" s="152">
        <v>73</v>
      </c>
      <c r="E3057" s="154">
        <v>746.79</v>
      </c>
      <c r="F3057" s="154">
        <v>9.000000000000008E-2</v>
      </c>
      <c r="G3057" s="154">
        <v>6.5700000000000056</v>
      </c>
    </row>
    <row r="3058" spans="1:7" ht="30" x14ac:dyDescent="0.25">
      <c r="A3058" s="141" t="s">
        <v>1279</v>
      </c>
      <c r="B3058" s="151" t="s">
        <v>1280</v>
      </c>
      <c r="C3058" s="153" t="s">
        <v>3638</v>
      </c>
      <c r="D3058" s="152">
        <v>166</v>
      </c>
      <c r="E3058" s="154">
        <v>1718.1000000000001</v>
      </c>
      <c r="F3058" s="154">
        <v>9.000000000000008E-2</v>
      </c>
      <c r="G3058" s="154">
        <v>14.940000000000014</v>
      </c>
    </row>
    <row r="3059" spans="1:7" ht="60" x14ac:dyDescent="0.25">
      <c r="A3059" s="141" t="s">
        <v>1279</v>
      </c>
      <c r="B3059" s="151" t="s">
        <v>1280</v>
      </c>
      <c r="C3059" s="153" t="s">
        <v>3488</v>
      </c>
      <c r="D3059" s="152">
        <v>884</v>
      </c>
      <c r="E3059" s="154">
        <v>12234.560000000001</v>
      </c>
      <c r="F3059" s="154">
        <v>4.0000000000000036E-2</v>
      </c>
      <c r="G3059" s="154">
        <v>35.360000000000028</v>
      </c>
    </row>
    <row r="3060" spans="1:7" ht="90" x14ac:dyDescent="0.25">
      <c r="A3060" s="141" t="s">
        <v>1279</v>
      </c>
      <c r="B3060" s="151" t="s">
        <v>1280</v>
      </c>
      <c r="C3060" s="153" t="s">
        <v>3489</v>
      </c>
      <c r="D3060" s="152">
        <v>212</v>
      </c>
      <c r="E3060" s="154">
        <v>2904.4</v>
      </c>
      <c r="F3060" s="154">
        <v>4.0000000000000036E-2</v>
      </c>
      <c r="G3060" s="154">
        <v>8.4800000000000075</v>
      </c>
    </row>
    <row r="3061" spans="1:7" ht="75" x14ac:dyDescent="0.25">
      <c r="A3061" s="141" t="s">
        <v>1279</v>
      </c>
      <c r="B3061" s="151" t="s">
        <v>1280</v>
      </c>
      <c r="C3061" s="153" t="s">
        <v>3516</v>
      </c>
      <c r="D3061" s="152">
        <v>38</v>
      </c>
      <c r="E3061" s="154">
        <v>359.1</v>
      </c>
      <c r="F3061" s="154">
        <v>2.0000000000000018E-2</v>
      </c>
      <c r="G3061" s="154">
        <v>0.76000000000000068</v>
      </c>
    </row>
    <row r="3062" spans="1:7" ht="30" x14ac:dyDescent="0.25">
      <c r="A3062" s="141" t="s">
        <v>1279</v>
      </c>
      <c r="B3062" s="151" t="s">
        <v>1280</v>
      </c>
      <c r="C3062" s="153" t="s">
        <v>3453</v>
      </c>
      <c r="D3062" s="152">
        <v>1</v>
      </c>
      <c r="E3062" s="154">
        <v>1.99</v>
      </c>
      <c r="F3062" s="154">
        <v>1.0000000000000009E-2</v>
      </c>
      <c r="G3062" s="154">
        <v>1.0000000000000009E-2</v>
      </c>
    </row>
    <row r="3063" spans="1:7" ht="45" x14ac:dyDescent="0.25">
      <c r="A3063" s="141" t="s">
        <v>1279</v>
      </c>
      <c r="B3063" s="151" t="s">
        <v>1280</v>
      </c>
      <c r="C3063" s="153" t="s">
        <v>3454</v>
      </c>
      <c r="D3063" s="152">
        <v>9</v>
      </c>
      <c r="E3063" s="154">
        <v>31.86</v>
      </c>
      <c r="F3063" s="154">
        <v>1.9999999999999962E-2</v>
      </c>
      <c r="G3063" s="154">
        <v>0.17999999999999966</v>
      </c>
    </row>
    <row r="3064" spans="1:7" ht="30" x14ac:dyDescent="0.25">
      <c r="A3064" s="141" t="s">
        <v>1279</v>
      </c>
      <c r="B3064" s="151" t="s">
        <v>1280</v>
      </c>
      <c r="C3064" s="153" t="s">
        <v>3507</v>
      </c>
      <c r="D3064" s="152">
        <v>185</v>
      </c>
      <c r="E3064" s="154">
        <v>1676.1</v>
      </c>
      <c r="F3064" s="154">
        <v>3.0000000000000027E-2</v>
      </c>
      <c r="G3064" s="154">
        <v>5.5500000000000052</v>
      </c>
    </row>
    <row r="3065" spans="1:7" ht="30" x14ac:dyDescent="0.25">
      <c r="A3065" s="141" t="s">
        <v>1279</v>
      </c>
      <c r="B3065" s="151" t="s">
        <v>1280</v>
      </c>
      <c r="C3065" s="153" t="s">
        <v>3604</v>
      </c>
      <c r="D3065" s="152">
        <v>20</v>
      </c>
      <c r="E3065" s="154">
        <v>305.8</v>
      </c>
      <c r="F3065" s="154">
        <v>0.10000000000000009</v>
      </c>
      <c r="G3065" s="154">
        <v>2.0000000000000018</v>
      </c>
    </row>
    <row r="3066" spans="1:7" ht="60" x14ac:dyDescent="0.25">
      <c r="A3066" s="141" t="s">
        <v>1279</v>
      </c>
      <c r="B3066" s="151" t="s">
        <v>1280</v>
      </c>
      <c r="C3066" s="153" t="s">
        <v>3408</v>
      </c>
      <c r="D3066" s="152">
        <v>1</v>
      </c>
      <c r="E3066" s="154">
        <v>0.48</v>
      </c>
      <c r="F3066" s="154">
        <v>9.999999999999995E-3</v>
      </c>
      <c r="G3066" s="154">
        <v>9.999999999999995E-3</v>
      </c>
    </row>
    <row r="3067" spans="1:7" ht="60" x14ac:dyDescent="0.25">
      <c r="A3067" s="141" t="s">
        <v>1279</v>
      </c>
      <c r="B3067" s="151" t="s">
        <v>1280</v>
      </c>
      <c r="C3067" s="153" t="s">
        <v>3431</v>
      </c>
      <c r="D3067" s="152">
        <v>1</v>
      </c>
      <c r="E3067" s="154">
        <v>0.76</v>
      </c>
      <c r="F3067" s="154">
        <v>9.9999999999999811E-3</v>
      </c>
      <c r="G3067" s="154">
        <v>9.9999999999999811E-3</v>
      </c>
    </row>
    <row r="3068" spans="1:7" ht="45" x14ac:dyDescent="0.25">
      <c r="A3068" s="141" t="s">
        <v>1279</v>
      </c>
      <c r="B3068" s="151" t="s">
        <v>1280</v>
      </c>
      <c r="C3068" s="153" t="s">
        <v>3579</v>
      </c>
      <c r="D3068" s="152">
        <v>1</v>
      </c>
      <c r="E3068" s="154">
        <v>36.06</v>
      </c>
      <c r="F3068" s="154">
        <v>0.87999999999999901</v>
      </c>
      <c r="G3068" s="154">
        <v>0.87999999999999901</v>
      </c>
    </row>
    <row r="3069" spans="1:7" ht="30" x14ac:dyDescent="0.25">
      <c r="A3069" s="141" t="s">
        <v>1279</v>
      </c>
      <c r="B3069" s="151" t="s">
        <v>1280</v>
      </c>
      <c r="C3069" s="153" t="s">
        <v>3606</v>
      </c>
      <c r="D3069" s="152">
        <v>121</v>
      </c>
      <c r="E3069" s="154">
        <v>886.93000000000006</v>
      </c>
      <c r="F3069" s="154">
        <v>0.11999999999999966</v>
      </c>
      <c r="G3069" s="154">
        <v>14.519999999999959</v>
      </c>
    </row>
    <row r="3070" spans="1:7" ht="45" x14ac:dyDescent="0.25">
      <c r="A3070" s="141" t="s">
        <v>1279</v>
      </c>
      <c r="B3070" s="151" t="s">
        <v>1280</v>
      </c>
      <c r="C3070" s="153" t="s">
        <v>3607</v>
      </c>
      <c r="D3070" s="152">
        <v>49</v>
      </c>
      <c r="E3070" s="154">
        <v>504.70000000000005</v>
      </c>
      <c r="F3070" s="154">
        <v>0.18000000000000016</v>
      </c>
      <c r="G3070" s="154">
        <v>8.8200000000000074</v>
      </c>
    </row>
    <row r="3071" spans="1:7" ht="30" x14ac:dyDescent="0.25">
      <c r="A3071" s="141" t="s">
        <v>1279</v>
      </c>
      <c r="B3071" s="151" t="s">
        <v>1280</v>
      </c>
      <c r="C3071" s="153" t="s">
        <v>3606</v>
      </c>
      <c r="D3071" s="152">
        <v>4</v>
      </c>
      <c r="E3071" s="154">
        <v>29.32</v>
      </c>
      <c r="F3071" s="154">
        <v>0.11999999999999966</v>
      </c>
      <c r="G3071" s="154">
        <v>0.47999999999999865</v>
      </c>
    </row>
    <row r="3072" spans="1:7" ht="45" x14ac:dyDescent="0.25">
      <c r="A3072" s="141" t="s">
        <v>1279</v>
      </c>
      <c r="B3072" s="151" t="s">
        <v>1280</v>
      </c>
      <c r="C3072" s="153" t="s">
        <v>3607</v>
      </c>
      <c r="D3072" s="152">
        <v>6</v>
      </c>
      <c r="E3072" s="154">
        <v>61.800000000000004</v>
      </c>
      <c r="F3072" s="154">
        <v>0.18000000000000016</v>
      </c>
      <c r="G3072" s="154">
        <v>1.080000000000001</v>
      </c>
    </row>
    <row r="3073" spans="1:7" ht="30" x14ac:dyDescent="0.25">
      <c r="A3073" s="141" t="s">
        <v>1279</v>
      </c>
      <c r="B3073" s="151" t="s">
        <v>1280</v>
      </c>
      <c r="C3073" s="153" t="s">
        <v>3608</v>
      </c>
      <c r="D3073" s="152">
        <v>13</v>
      </c>
      <c r="E3073" s="154">
        <v>66.819999999999993</v>
      </c>
      <c r="F3073" s="154">
        <v>9.000000000000008E-2</v>
      </c>
      <c r="G3073" s="154">
        <v>1.170000000000001</v>
      </c>
    </row>
    <row r="3074" spans="1:7" ht="30" x14ac:dyDescent="0.25">
      <c r="A3074" s="141" t="s">
        <v>1279</v>
      </c>
      <c r="B3074" s="151" t="s">
        <v>1280</v>
      </c>
      <c r="C3074" s="153" t="s">
        <v>3609</v>
      </c>
      <c r="D3074" s="152">
        <v>252</v>
      </c>
      <c r="E3074" s="154">
        <v>514.08000000000004</v>
      </c>
      <c r="F3074" s="154">
        <v>2.0000000000000018E-2</v>
      </c>
      <c r="G3074" s="154">
        <v>5.0400000000000045</v>
      </c>
    </row>
    <row r="3075" spans="1:7" ht="30" x14ac:dyDescent="0.25">
      <c r="A3075" s="141" t="s">
        <v>1279</v>
      </c>
      <c r="B3075" s="151" t="s">
        <v>1280</v>
      </c>
      <c r="C3075" s="153" t="s">
        <v>3857</v>
      </c>
      <c r="D3075" s="152">
        <v>7</v>
      </c>
      <c r="E3075" s="154">
        <v>23.52</v>
      </c>
      <c r="F3075" s="154">
        <v>4.0000000000000036E-2</v>
      </c>
      <c r="G3075" s="154">
        <v>0.28000000000000025</v>
      </c>
    </row>
    <row r="3076" spans="1:7" ht="30" x14ac:dyDescent="0.25">
      <c r="A3076" s="141" t="s">
        <v>1279</v>
      </c>
      <c r="B3076" s="151" t="s">
        <v>1280</v>
      </c>
      <c r="C3076" s="153" t="s">
        <v>3512</v>
      </c>
      <c r="D3076" s="152">
        <v>461</v>
      </c>
      <c r="E3076" s="154">
        <v>663.84</v>
      </c>
      <c r="F3076" s="154">
        <v>3.0000000000000027E-2</v>
      </c>
      <c r="G3076" s="154">
        <v>13.830000000000013</v>
      </c>
    </row>
    <row r="3077" spans="1:7" ht="60" x14ac:dyDescent="0.25">
      <c r="A3077" s="141" t="s">
        <v>1279</v>
      </c>
      <c r="B3077" s="151" t="s">
        <v>1280</v>
      </c>
      <c r="C3077" s="153" t="s">
        <v>3513</v>
      </c>
      <c r="D3077" s="152">
        <v>5</v>
      </c>
      <c r="E3077" s="154">
        <v>84.3</v>
      </c>
      <c r="F3077" s="154">
        <v>0.33999999999999986</v>
      </c>
      <c r="G3077" s="154">
        <v>1.6999999999999993</v>
      </c>
    </row>
    <row r="3078" spans="1:7" ht="45" x14ac:dyDescent="0.25">
      <c r="A3078" s="141" t="s">
        <v>1279</v>
      </c>
      <c r="B3078" s="151" t="s">
        <v>1280</v>
      </c>
      <c r="C3078" s="153" t="s">
        <v>3535</v>
      </c>
      <c r="D3078" s="152">
        <v>5</v>
      </c>
      <c r="E3078" s="154">
        <v>66.2</v>
      </c>
      <c r="F3078" s="154">
        <v>0.16000000000000014</v>
      </c>
      <c r="G3078" s="154">
        <v>0.80000000000000071</v>
      </c>
    </row>
    <row r="3079" spans="1:7" ht="30" x14ac:dyDescent="0.25">
      <c r="A3079" s="141" t="s">
        <v>1279</v>
      </c>
      <c r="B3079" s="151" t="s">
        <v>1280</v>
      </c>
      <c r="C3079" s="153" t="s">
        <v>3617</v>
      </c>
      <c r="D3079" s="152">
        <v>3</v>
      </c>
      <c r="E3079" s="154">
        <v>50.46</v>
      </c>
      <c r="F3079" s="154">
        <v>0.21999999999999975</v>
      </c>
      <c r="G3079" s="154">
        <v>0.65999999999999925</v>
      </c>
    </row>
    <row r="3080" spans="1:7" ht="60" x14ac:dyDescent="0.25">
      <c r="A3080" s="141" t="s">
        <v>1279</v>
      </c>
      <c r="B3080" s="151" t="s">
        <v>1280</v>
      </c>
      <c r="C3080" s="153" t="s">
        <v>3536</v>
      </c>
      <c r="D3080" s="152">
        <v>12</v>
      </c>
      <c r="E3080" s="154">
        <v>256.68</v>
      </c>
      <c r="F3080" s="154">
        <v>0.3199999999999994</v>
      </c>
      <c r="G3080" s="154">
        <v>3.8399999999999928</v>
      </c>
    </row>
    <row r="3081" spans="1:7" ht="30" x14ac:dyDescent="0.25">
      <c r="A3081" s="141" t="s">
        <v>1279</v>
      </c>
      <c r="B3081" s="151" t="s">
        <v>1280</v>
      </c>
      <c r="C3081" s="153" t="s">
        <v>3514</v>
      </c>
      <c r="D3081" s="152">
        <v>70</v>
      </c>
      <c r="E3081" s="154">
        <v>116.9</v>
      </c>
      <c r="F3081" s="154">
        <v>9.9999999999999811E-3</v>
      </c>
      <c r="G3081" s="154">
        <v>0.69999999999999862</v>
      </c>
    </row>
    <row r="3082" spans="1:7" ht="30" x14ac:dyDescent="0.25">
      <c r="A3082" s="141" t="s">
        <v>1279</v>
      </c>
      <c r="B3082" s="151" t="s">
        <v>1280</v>
      </c>
      <c r="C3082" s="153" t="s">
        <v>3515</v>
      </c>
      <c r="D3082" s="152">
        <v>40</v>
      </c>
      <c r="E3082" s="154">
        <v>474.40000000000003</v>
      </c>
      <c r="F3082" s="154">
        <v>6.999999999999984E-2</v>
      </c>
      <c r="G3082" s="154">
        <v>2.7999999999999936</v>
      </c>
    </row>
    <row r="3083" spans="1:7" ht="45" x14ac:dyDescent="0.25">
      <c r="A3083" s="141" t="s">
        <v>1279</v>
      </c>
      <c r="B3083" s="151" t="s">
        <v>1280</v>
      </c>
      <c r="C3083" s="153" t="s">
        <v>3506</v>
      </c>
      <c r="D3083" s="152">
        <v>436</v>
      </c>
      <c r="E3083" s="154">
        <v>3928.3600000000006</v>
      </c>
      <c r="F3083" s="154">
        <v>2.9999999999999916E-2</v>
      </c>
      <c r="G3083" s="154">
        <v>13.079999999999963</v>
      </c>
    </row>
    <row r="3084" spans="1:7" ht="45" x14ac:dyDescent="0.25">
      <c r="A3084" s="141" t="s">
        <v>1279</v>
      </c>
      <c r="B3084" s="151" t="s">
        <v>1280</v>
      </c>
      <c r="C3084" s="153" t="s">
        <v>3720</v>
      </c>
      <c r="D3084" s="152">
        <v>2</v>
      </c>
      <c r="E3084" s="154">
        <v>27.6</v>
      </c>
      <c r="F3084" s="154">
        <v>0.18999999999999995</v>
      </c>
      <c r="G3084" s="154">
        <v>0.37999999999999989</v>
      </c>
    </row>
    <row r="3085" spans="1:7" ht="30" x14ac:dyDescent="0.25">
      <c r="A3085" s="141" t="s">
        <v>1279</v>
      </c>
      <c r="B3085" s="151" t="s">
        <v>1280</v>
      </c>
      <c r="C3085" s="153" t="s">
        <v>3859</v>
      </c>
      <c r="D3085" s="152">
        <v>1</v>
      </c>
      <c r="E3085" s="154">
        <v>8.84</v>
      </c>
      <c r="F3085" s="154">
        <v>2.0000000000000018E-2</v>
      </c>
      <c r="G3085" s="154">
        <v>2.0000000000000018E-2</v>
      </c>
    </row>
    <row r="3086" spans="1:7" ht="75" x14ac:dyDescent="0.25">
      <c r="A3086" s="141" t="s">
        <v>1279</v>
      </c>
      <c r="B3086" s="151" t="s">
        <v>1280</v>
      </c>
      <c r="C3086" s="153" t="s">
        <v>3516</v>
      </c>
      <c r="D3086" s="152">
        <v>444</v>
      </c>
      <c r="E3086" s="154">
        <v>4195.8</v>
      </c>
      <c r="F3086" s="154">
        <v>2.0000000000000018E-2</v>
      </c>
      <c r="G3086" s="154">
        <v>8.8800000000000079</v>
      </c>
    </row>
    <row r="3087" spans="1:7" ht="60" x14ac:dyDescent="0.25">
      <c r="A3087" s="141" t="s">
        <v>1279</v>
      </c>
      <c r="B3087" s="151" t="s">
        <v>1280</v>
      </c>
      <c r="C3087" s="153" t="s">
        <v>3517</v>
      </c>
      <c r="D3087" s="152">
        <v>191</v>
      </c>
      <c r="E3087" s="154">
        <v>1990.2199999999998</v>
      </c>
      <c r="F3087" s="154">
        <v>6.999999999999984E-2</v>
      </c>
      <c r="G3087" s="154">
        <v>13.369999999999969</v>
      </c>
    </row>
    <row r="3088" spans="1:7" ht="30" x14ac:dyDescent="0.25">
      <c r="A3088" s="141" t="s">
        <v>1279</v>
      </c>
      <c r="B3088" s="151" t="s">
        <v>1280</v>
      </c>
      <c r="C3088" s="153" t="s">
        <v>3612</v>
      </c>
      <c r="D3088" s="152">
        <v>9</v>
      </c>
      <c r="E3088" s="154">
        <v>194.94</v>
      </c>
      <c r="F3088" s="154">
        <v>0.33000000000000007</v>
      </c>
      <c r="G3088" s="154">
        <v>2.9700000000000006</v>
      </c>
    </row>
    <row r="3089" spans="1:7" ht="30" x14ac:dyDescent="0.25">
      <c r="A3089" s="141" t="s">
        <v>1279</v>
      </c>
      <c r="B3089" s="151" t="s">
        <v>1280</v>
      </c>
      <c r="C3089" s="153" t="s">
        <v>3508</v>
      </c>
      <c r="D3089" s="152">
        <v>148</v>
      </c>
      <c r="E3089" s="154">
        <v>794.76</v>
      </c>
      <c r="F3089" s="154">
        <v>2.0000000000000018E-2</v>
      </c>
      <c r="G3089" s="154">
        <v>2.9600000000000026</v>
      </c>
    </row>
    <row r="3090" spans="1:7" ht="30" x14ac:dyDescent="0.25">
      <c r="A3090" s="141" t="s">
        <v>1279</v>
      </c>
      <c r="B3090" s="151" t="s">
        <v>1280</v>
      </c>
      <c r="C3090" s="153" t="s">
        <v>3648</v>
      </c>
      <c r="D3090" s="152">
        <v>2</v>
      </c>
      <c r="E3090" s="154">
        <v>24.22</v>
      </c>
      <c r="F3090" s="154">
        <v>6.0000000000000053E-2</v>
      </c>
      <c r="G3090" s="154">
        <v>0.12000000000000011</v>
      </c>
    </row>
    <row r="3091" spans="1:7" ht="30" x14ac:dyDescent="0.25">
      <c r="A3091" s="141" t="s">
        <v>1279</v>
      </c>
      <c r="B3091" s="151" t="s">
        <v>1280</v>
      </c>
      <c r="C3091" s="153" t="s">
        <v>3518</v>
      </c>
      <c r="D3091" s="152">
        <v>33</v>
      </c>
      <c r="E3091" s="154">
        <v>745.8</v>
      </c>
      <c r="F3091" s="154">
        <v>0.28000000000000025</v>
      </c>
      <c r="G3091" s="154">
        <v>9.2400000000000091</v>
      </c>
    </row>
    <row r="3092" spans="1:7" ht="45" x14ac:dyDescent="0.25">
      <c r="A3092" s="141" t="s">
        <v>1279</v>
      </c>
      <c r="B3092" s="151" t="s">
        <v>1280</v>
      </c>
      <c r="C3092" s="153" t="s">
        <v>3528</v>
      </c>
      <c r="D3092" s="152">
        <v>67</v>
      </c>
      <c r="E3092" s="154">
        <v>610.37</v>
      </c>
      <c r="F3092" s="154">
        <v>0.12999999999999989</v>
      </c>
      <c r="G3092" s="154">
        <v>8.7099999999999937</v>
      </c>
    </row>
    <row r="3093" spans="1:7" ht="45" x14ac:dyDescent="0.25">
      <c r="A3093" s="141" t="s">
        <v>1279</v>
      </c>
      <c r="B3093" s="151" t="s">
        <v>1280</v>
      </c>
      <c r="C3093" s="153" t="s">
        <v>3529</v>
      </c>
      <c r="D3093" s="152">
        <v>56</v>
      </c>
      <c r="E3093" s="154">
        <v>1804.88</v>
      </c>
      <c r="F3093" s="154">
        <v>0.26000000000000068</v>
      </c>
      <c r="G3093" s="154">
        <v>14.560000000000038</v>
      </c>
    </row>
    <row r="3094" spans="1:7" ht="60" x14ac:dyDescent="0.25">
      <c r="A3094" s="141" t="s">
        <v>1279</v>
      </c>
      <c r="B3094" s="151" t="s">
        <v>1280</v>
      </c>
      <c r="C3094" s="153" t="s">
        <v>3510</v>
      </c>
      <c r="D3094" s="152">
        <v>14</v>
      </c>
      <c r="E3094" s="154">
        <v>562.38</v>
      </c>
      <c r="F3094" s="154">
        <v>0.37999999999999989</v>
      </c>
      <c r="G3094" s="154">
        <v>5.3199999999999985</v>
      </c>
    </row>
    <row r="3095" spans="1:7" ht="30" x14ac:dyDescent="0.25">
      <c r="A3095" s="141" t="s">
        <v>1279</v>
      </c>
      <c r="B3095" s="151" t="s">
        <v>1280</v>
      </c>
      <c r="C3095" s="153" t="s">
        <v>3614</v>
      </c>
      <c r="D3095" s="152">
        <v>19</v>
      </c>
      <c r="E3095" s="154">
        <v>242.63</v>
      </c>
      <c r="F3095" s="154">
        <v>0.11999999999999966</v>
      </c>
      <c r="G3095" s="154">
        <v>2.2799999999999936</v>
      </c>
    </row>
    <row r="3096" spans="1:7" ht="45" x14ac:dyDescent="0.25">
      <c r="A3096" s="141" t="s">
        <v>1279</v>
      </c>
      <c r="B3096" s="151" t="s">
        <v>1280</v>
      </c>
      <c r="C3096" s="153" t="s">
        <v>3530</v>
      </c>
      <c r="D3096" s="152">
        <v>7</v>
      </c>
      <c r="E3096" s="154">
        <v>205.31</v>
      </c>
      <c r="F3096" s="154">
        <v>9.000000000000008E-2</v>
      </c>
      <c r="G3096" s="154">
        <v>0.63000000000000056</v>
      </c>
    </row>
    <row r="3097" spans="1:7" ht="30" x14ac:dyDescent="0.25">
      <c r="A3097" s="141" t="s">
        <v>1279</v>
      </c>
      <c r="B3097" s="151" t="s">
        <v>1280</v>
      </c>
      <c r="C3097" s="153" t="s">
        <v>3615</v>
      </c>
      <c r="D3097" s="152">
        <v>1</v>
      </c>
      <c r="E3097" s="154">
        <v>1.96</v>
      </c>
      <c r="F3097" s="154">
        <v>2.0000000000000018E-2</v>
      </c>
      <c r="G3097" s="154">
        <v>2.0000000000000018E-2</v>
      </c>
    </row>
    <row r="3098" spans="1:7" ht="30" x14ac:dyDescent="0.25">
      <c r="A3098" s="141" t="s">
        <v>1279</v>
      </c>
      <c r="B3098" s="151" t="s">
        <v>1280</v>
      </c>
      <c r="C3098" s="153" t="s">
        <v>3618</v>
      </c>
      <c r="D3098" s="152">
        <v>1</v>
      </c>
      <c r="E3098" s="154">
        <v>92.64</v>
      </c>
      <c r="F3098" s="154">
        <v>2.1199999999999974</v>
      </c>
      <c r="G3098" s="154">
        <v>2.1199999999999974</v>
      </c>
    </row>
    <row r="3099" spans="1:7" ht="30" x14ac:dyDescent="0.25">
      <c r="A3099" s="141" t="s">
        <v>1279</v>
      </c>
      <c r="B3099" s="151" t="s">
        <v>1280</v>
      </c>
      <c r="C3099" s="153" t="s">
        <v>3519</v>
      </c>
      <c r="D3099" s="152">
        <v>6</v>
      </c>
      <c r="E3099" s="154">
        <v>121.74</v>
      </c>
      <c r="F3099" s="154">
        <v>0.16999999999999993</v>
      </c>
      <c r="G3099" s="154">
        <v>1.0199999999999996</v>
      </c>
    </row>
    <row r="3100" spans="1:7" ht="45" x14ac:dyDescent="0.25">
      <c r="A3100" s="141" t="s">
        <v>1279</v>
      </c>
      <c r="B3100" s="151" t="s">
        <v>1280</v>
      </c>
      <c r="C3100" s="153" t="s">
        <v>3520</v>
      </c>
      <c r="D3100" s="152">
        <v>15</v>
      </c>
      <c r="E3100" s="154">
        <v>369.15</v>
      </c>
      <c r="F3100" s="154">
        <v>0.13999999999999968</v>
      </c>
      <c r="G3100" s="154">
        <v>2.0999999999999952</v>
      </c>
    </row>
    <row r="3101" spans="1:7" ht="45" x14ac:dyDescent="0.25">
      <c r="A3101" s="141" t="s">
        <v>1279</v>
      </c>
      <c r="B3101" s="151" t="s">
        <v>1280</v>
      </c>
      <c r="C3101" s="153" t="s">
        <v>4118</v>
      </c>
      <c r="D3101" s="152">
        <v>3</v>
      </c>
      <c r="E3101" s="154">
        <v>100.02000000000001</v>
      </c>
      <c r="F3101" s="154">
        <v>7.0000000000000062E-2</v>
      </c>
      <c r="G3101" s="154">
        <v>0.21000000000000019</v>
      </c>
    </row>
    <row r="3102" spans="1:7" ht="30" x14ac:dyDescent="0.25">
      <c r="A3102" s="141" t="s">
        <v>1279</v>
      </c>
      <c r="B3102" s="151" t="s">
        <v>1280</v>
      </c>
      <c r="C3102" s="153" t="s">
        <v>3862</v>
      </c>
      <c r="D3102" s="152">
        <v>16</v>
      </c>
      <c r="E3102" s="154">
        <v>200.16000000000003</v>
      </c>
      <c r="F3102" s="154">
        <v>4.0000000000000036E-2</v>
      </c>
      <c r="G3102" s="154">
        <v>0.64000000000000057</v>
      </c>
    </row>
    <row r="3103" spans="1:7" ht="45" x14ac:dyDescent="0.25">
      <c r="A3103" s="141" t="s">
        <v>1279</v>
      </c>
      <c r="B3103" s="151" t="s">
        <v>1280</v>
      </c>
      <c r="C3103" s="153" t="s">
        <v>3532</v>
      </c>
      <c r="D3103" s="152">
        <v>1</v>
      </c>
      <c r="E3103" s="154">
        <v>40.07</v>
      </c>
      <c r="F3103" s="154">
        <v>0.39000000000000057</v>
      </c>
      <c r="G3103" s="154">
        <v>0.39000000000000057</v>
      </c>
    </row>
    <row r="3104" spans="1:7" ht="60" x14ac:dyDescent="0.25">
      <c r="A3104" s="141" t="s">
        <v>1279</v>
      </c>
      <c r="B3104" s="151" t="s">
        <v>1280</v>
      </c>
      <c r="C3104" s="153" t="s">
        <v>3479</v>
      </c>
      <c r="D3104" s="152">
        <v>252</v>
      </c>
      <c r="E3104" s="154">
        <v>2028.6000000000001</v>
      </c>
      <c r="F3104" s="154">
        <v>3.0000000000000027E-2</v>
      </c>
      <c r="G3104" s="154">
        <v>7.5600000000000067</v>
      </c>
    </row>
    <row r="3105" spans="1:7" ht="45" x14ac:dyDescent="0.25">
      <c r="A3105" s="141" t="s">
        <v>1279</v>
      </c>
      <c r="B3105" s="151" t="s">
        <v>1280</v>
      </c>
      <c r="C3105" s="153" t="s">
        <v>4119</v>
      </c>
      <c r="D3105" s="152">
        <v>1</v>
      </c>
      <c r="E3105" s="154">
        <v>532.47</v>
      </c>
      <c r="F3105" s="154">
        <v>26.620000000000005</v>
      </c>
      <c r="G3105" s="154">
        <v>26.620000000000005</v>
      </c>
    </row>
    <row r="3106" spans="1:7" ht="30" x14ac:dyDescent="0.25">
      <c r="A3106" s="141" t="s">
        <v>1279</v>
      </c>
      <c r="B3106" s="151" t="s">
        <v>1280</v>
      </c>
      <c r="C3106" s="153" t="s">
        <v>3864</v>
      </c>
      <c r="D3106" s="152">
        <v>137</v>
      </c>
      <c r="E3106" s="154">
        <v>769.94</v>
      </c>
      <c r="F3106" s="154">
        <v>7.9999999999999849E-2</v>
      </c>
      <c r="G3106" s="154">
        <v>10.95999999999998</v>
      </c>
    </row>
    <row r="3107" spans="1:7" ht="60" x14ac:dyDescent="0.25">
      <c r="A3107" s="141" t="s">
        <v>1279</v>
      </c>
      <c r="B3107" s="151" t="s">
        <v>1280</v>
      </c>
      <c r="C3107" s="153" t="s">
        <v>3714</v>
      </c>
      <c r="D3107" s="152">
        <v>24</v>
      </c>
      <c r="E3107" s="154">
        <v>329.04</v>
      </c>
      <c r="F3107" s="154">
        <v>6.0000000000000053E-2</v>
      </c>
      <c r="G3107" s="154">
        <v>1.4400000000000013</v>
      </c>
    </row>
    <row r="3108" spans="1:7" ht="30" x14ac:dyDescent="0.25">
      <c r="A3108" s="141" t="s">
        <v>1279</v>
      </c>
      <c r="B3108" s="151" t="s">
        <v>1280</v>
      </c>
      <c r="C3108" s="153" t="s">
        <v>3865</v>
      </c>
      <c r="D3108" s="152">
        <v>4</v>
      </c>
      <c r="E3108" s="154">
        <v>84.72</v>
      </c>
      <c r="F3108" s="154">
        <v>0.29000000000000004</v>
      </c>
      <c r="G3108" s="154">
        <v>1.1600000000000001</v>
      </c>
    </row>
    <row r="3109" spans="1:7" ht="30" x14ac:dyDescent="0.25">
      <c r="A3109" s="141" t="s">
        <v>1279</v>
      </c>
      <c r="B3109" s="151" t="s">
        <v>1280</v>
      </c>
      <c r="C3109" s="153" t="s">
        <v>3859</v>
      </c>
      <c r="D3109" s="152">
        <v>4</v>
      </c>
      <c r="E3109" s="154">
        <v>35.36</v>
      </c>
      <c r="F3109" s="154">
        <v>2.0000000000000018E-2</v>
      </c>
      <c r="G3109" s="154">
        <v>8.0000000000000071E-2</v>
      </c>
    </row>
    <row r="3110" spans="1:7" ht="45" x14ac:dyDescent="0.25">
      <c r="A3110" s="141" t="s">
        <v>1279</v>
      </c>
      <c r="B3110" s="151" t="s">
        <v>1280</v>
      </c>
      <c r="C3110" s="153" t="s">
        <v>3715</v>
      </c>
      <c r="D3110" s="152">
        <v>8</v>
      </c>
      <c r="E3110" s="154">
        <v>87.04</v>
      </c>
      <c r="F3110" s="154">
        <v>0.16999999999999993</v>
      </c>
      <c r="G3110" s="154">
        <v>1.3599999999999994</v>
      </c>
    </row>
    <row r="3111" spans="1:7" ht="45" x14ac:dyDescent="0.25">
      <c r="A3111" s="141" t="s">
        <v>1279</v>
      </c>
      <c r="B3111" s="151" t="s">
        <v>1280</v>
      </c>
      <c r="C3111" s="153" t="s">
        <v>4065</v>
      </c>
      <c r="D3111" s="152">
        <v>82</v>
      </c>
      <c r="E3111" s="154">
        <v>10117.98</v>
      </c>
      <c r="F3111" s="154">
        <v>1.0899999999999999</v>
      </c>
      <c r="G3111" s="154">
        <v>89.38</v>
      </c>
    </row>
    <row r="3112" spans="1:7" ht="75" x14ac:dyDescent="0.25">
      <c r="A3112" s="141" t="s">
        <v>1279</v>
      </c>
      <c r="B3112" s="151" t="s">
        <v>1280</v>
      </c>
      <c r="C3112" s="153" t="s">
        <v>3516</v>
      </c>
      <c r="D3112" s="152">
        <v>1</v>
      </c>
      <c r="E3112" s="154">
        <v>9.4500000000000011</v>
      </c>
      <c r="F3112" s="154">
        <v>2.0000000000000018E-2</v>
      </c>
      <c r="G3112" s="154">
        <v>2.0000000000000018E-2</v>
      </c>
    </row>
    <row r="3113" spans="1:7" ht="30" x14ac:dyDescent="0.25">
      <c r="A3113" s="141" t="s">
        <v>1279</v>
      </c>
      <c r="B3113" s="151" t="s">
        <v>1280</v>
      </c>
      <c r="C3113" s="153" t="s">
        <v>3508</v>
      </c>
      <c r="D3113" s="152">
        <v>1</v>
      </c>
      <c r="E3113" s="154">
        <v>5.37</v>
      </c>
      <c r="F3113" s="154">
        <v>2.0000000000000018E-2</v>
      </c>
      <c r="G3113" s="154">
        <v>2.0000000000000018E-2</v>
      </c>
    </row>
    <row r="3114" spans="1:7" ht="45" x14ac:dyDescent="0.25">
      <c r="A3114" s="141" t="s">
        <v>1279</v>
      </c>
      <c r="B3114" s="151" t="s">
        <v>1280</v>
      </c>
      <c r="C3114" s="153" t="s">
        <v>3471</v>
      </c>
      <c r="D3114" s="152">
        <v>28</v>
      </c>
      <c r="E3114" s="154">
        <v>74.47999999999999</v>
      </c>
      <c r="F3114" s="154">
        <v>1.0000000000000009E-2</v>
      </c>
      <c r="G3114" s="154">
        <v>0.28000000000000025</v>
      </c>
    </row>
    <row r="3115" spans="1:7" ht="30" x14ac:dyDescent="0.25">
      <c r="A3115" s="141" t="s">
        <v>1279</v>
      </c>
      <c r="B3115" s="151" t="s">
        <v>1280</v>
      </c>
      <c r="C3115" s="153" t="s">
        <v>3453</v>
      </c>
      <c r="D3115" s="152">
        <v>242</v>
      </c>
      <c r="E3115" s="154">
        <v>481.58000000000004</v>
      </c>
      <c r="F3115" s="154">
        <v>1.0000000000000009E-2</v>
      </c>
      <c r="G3115" s="154">
        <v>2.4200000000000021</v>
      </c>
    </row>
    <row r="3116" spans="1:7" ht="45" x14ac:dyDescent="0.25">
      <c r="A3116" s="141" t="s">
        <v>1279</v>
      </c>
      <c r="B3116" s="151" t="s">
        <v>1280</v>
      </c>
      <c r="C3116" s="153" t="s">
        <v>3454</v>
      </c>
      <c r="D3116" s="152">
        <v>7</v>
      </c>
      <c r="E3116" s="154">
        <v>24.78</v>
      </c>
      <c r="F3116" s="154">
        <v>1.9999999999999962E-2</v>
      </c>
      <c r="G3116" s="154">
        <v>0.13999999999999974</v>
      </c>
    </row>
    <row r="3117" spans="1:7" ht="30" x14ac:dyDescent="0.25">
      <c r="A3117" s="141" t="s">
        <v>1279</v>
      </c>
      <c r="B3117" s="151" t="s">
        <v>1280</v>
      </c>
      <c r="C3117" s="153" t="s">
        <v>3583</v>
      </c>
      <c r="D3117" s="152">
        <v>1</v>
      </c>
      <c r="E3117" s="154">
        <v>2.66</v>
      </c>
      <c r="F3117" s="154">
        <v>1.0000000000000009E-2</v>
      </c>
      <c r="G3117" s="154">
        <v>1.0000000000000009E-2</v>
      </c>
    </row>
    <row r="3118" spans="1:7" ht="30" x14ac:dyDescent="0.25">
      <c r="A3118" s="141" t="s">
        <v>1279</v>
      </c>
      <c r="B3118" s="151" t="s">
        <v>1280</v>
      </c>
      <c r="C3118" s="153" t="s">
        <v>3455</v>
      </c>
      <c r="D3118" s="152">
        <v>2</v>
      </c>
      <c r="E3118" s="154">
        <v>25.86</v>
      </c>
      <c r="F3118" s="154">
        <v>3.0000000000000027E-2</v>
      </c>
      <c r="G3118" s="154">
        <v>6.0000000000000053E-2</v>
      </c>
    </row>
    <row r="3119" spans="1:7" ht="30" x14ac:dyDescent="0.25">
      <c r="A3119" s="141" t="s">
        <v>1279</v>
      </c>
      <c r="B3119" s="151" t="s">
        <v>1280</v>
      </c>
      <c r="C3119" s="153" t="s">
        <v>3663</v>
      </c>
      <c r="D3119" s="152">
        <v>1</v>
      </c>
      <c r="E3119" s="154">
        <v>22.37</v>
      </c>
      <c r="F3119" s="154">
        <v>0.72999999999999865</v>
      </c>
      <c r="G3119" s="154">
        <v>0.72999999999999865</v>
      </c>
    </row>
    <row r="3120" spans="1:7" ht="30" x14ac:dyDescent="0.25">
      <c r="A3120" s="141" t="s">
        <v>1279</v>
      </c>
      <c r="B3120" s="151" t="s">
        <v>1280</v>
      </c>
      <c r="C3120" s="153" t="s">
        <v>3521</v>
      </c>
      <c r="D3120" s="152">
        <v>2</v>
      </c>
      <c r="E3120" s="154">
        <v>18.68</v>
      </c>
      <c r="F3120" s="154">
        <v>6.999999999999984E-2</v>
      </c>
      <c r="G3120" s="154">
        <v>0.13999999999999968</v>
      </c>
    </row>
    <row r="3121" spans="1:7" ht="30" x14ac:dyDescent="0.25">
      <c r="A3121" s="141" t="s">
        <v>1279</v>
      </c>
      <c r="B3121" s="151" t="s">
        <v>1280</v>
      </c>
      <c r="C3121" s="153" t="s">
        <v>3522</v>
      </c>
      <c r="D3121" s="152">
        <v>14</v>
      </c>
      <c r="E3121" s="154">
        <v>79.38</v>
      </c>
      <c r="F3121" s="154">
        <v>0.1599999999999997</v>
      </c>
      <c r="G3121" s="154">
        <v>2.2399999999999958</v>
      </c>
    </row>
    <row r="3122" spans="1:7" ht="30" x14ac:dyDescent="0.25">
      <c r="A3122" s="141" t="s">
        <v>1279</v>
      </c>
      <c r="B3122" s="151" t="s">
        <v>1280</v>
      </c>
      <c r="C3122" s="153" t="s">
        <v>3523</v>
      </c>
      <c r="D3122" s="152">
        <v>2</v>
      </c>
      <c r="E3122" s="154">
        <v>16.46</v>
      </c>
      <c r="F3122" s="154">
        <v>8.0000000000000071E-2</v>
      </c>
      <c r="G3122" s="154">
        <v>0.16000000000000014</v>
      </c>
    </row>
    <row r="3123" spans="1:7" ht="30" x14ac:dyDescent="0.25">
      <c r="A3123" s="141" t="s">
        <v>1279</v>
      </c>
      <c r="B3123" s="151" t="s">
        <v>1280</v>
      </c>
      <c r="C3123" s="153" t="s">
        <v>3524</v>
      </c>
      <c r="D3123" s="152">
        <v>8</v>
      </c>
      <c r="E3123" s="154">
        <v>45.92</v>
      </c>
      <c r="F3123" s="154">
        <v>4.0000000000000036E-2</v>
      </c>
      <c r="G3123" s="154">
        <v>0.32000000000000028</v>
      </c>
    </row>
    <row r="3124" spans="1:7" ht="30" x14ac:dyDescent="0.25">
      <c r="A3124" s="141" t="s">
        <v>1279</v>
      </c>
      <c r="B3124" s="151" t="s">
        <v>1280</v>
      </c>
      <c r="C3124" s="153" t="s">
        <v>3651</v>
      </c>
      <c r="D3124" s="152">
        <v>1</v>
      </c>
      <c r="E3124" s="154">
        <v>28.43</v>
      </c>
      <c r="F3124" s="154">
        <v>0.20999999999999996</v>
      </c>
      <c r="G3124" s="154">
        <v>0.20999999999999996</v>
      </c>
    </row>
    <row r="3125" spans="1:7" ht="45" x14ac:dyDescent="0.25">
      <c r="A3125" s="141" t="s">
        <v>1279</v>
      </c>
      <c r="B3125" s="151" t="s">
        <v>1280</v>
      </c>
      <c r="C3125" s="153" t="s">
        <v>3739</v>
      </c>
      <c r="D3125" s="152">
        <v>1</v>
      </c>
      <c r="E3125" s="154">
        <v>2.41</v>
      </c>
      <c r="F3125" s="154">
        <v>2.9999999999999916E-2</v>
      </c>
      <c r="G3125" s="154">
        <v>2.9999999999999916E-2</v>
      </c>
    </row>
    <row r="3126" spans="1:7" ht="30" x14ac:dyDescent="0.25">
      <c r="A3126" s="141" t="s">
        <v>1279</v>
      </c>
      <c r="B3126" s="151" t="s">
        <v>1280</v>
      </c>
      <c r="C3126" s="153" t="s">
        <v>3492</v>
      </c>
      <c r="D3126" s="152">
        <v>5</v>
      </c>
      <c r="E3126" s="154">
        <v>109.55000000000001</v>
      </c>
      <c r="F3126" s="154">
        <v>1.9999999999999962E-2</v>
      </c>
      <c r="G3126" s="154">
        <v>9.9999999999999811E-2</v>
      </c>
    </row>
    <row r="3127" spans="1:7" ht="30" x14ac:dyDescent="0.25">
      <c r="A3127" s="141" t="s">
        <v>1279</v>
      </c>
      <c r="B3127" s="151" t="s">
        <v>1280</v>
      </c>
      <c r="C3127" s="153" t="s">
        <v>3869</v>
      </c>
      <c r="D3127" s="152">
        <v>236</v>
      </c>
      <c r="E3127" s="154">
        <v>1876.2000000000003</v>
      </c>
      <c r="F3127" s="154">
        <v>2.0000000000000018E-2</v>
      </c>
      <c r="G3127" s="154">
        <v>4.7200000000000042</v>
      </c>
    </row>
    <row r="3128" spans="1:7" ht="75" x14ac:dyDescent="0.25">
      <c r="A3128" s="141" t="s">
        <v>1279</v>
      </c>
      <c r="B3128" s="151" t="s">
        <v>1280</v>
      </c>
      <c r="C3128" s="153" t="s">
        <v>3493</v>
      </c>
      <c r="D3128" s="152">
        <v>330</v>
      </c>
      <c r="E3128" s="154">
        <v>1689.6</v>
      </c>
      <c r="F3128" s="154">
        <v>1.0000000000000009E-2</v>
      </c>
      <c r="G3128" s="154">
        <v>3.3000000000000029</v>
      </c>
    </row>
    <row r="3129" spans="1:7" ht="30" x14ac:dyDescent="0.25">
      <c r="A3129" s="141" t="s">
        <v>1279</v>
      </c>
      <c r="B3129" s="151" t="s">
        <v>1280</v>
      </c>
      <c r="C3129" s="153" t="s">
        <v>3494</v>
      </c>
      <c r="D3129" s="152">
        <v>183</v>
      </c>
      <c r="E3129" s="154">
        <v>629.52</v>
      </c>
      <c r="F3129" s="154">
        <v>9.999999999999995E-3</v>
      </c>
      <c r="G3129" s="154">
        <v>1.8299999999999992</v>
      </c>
    </row>
    <row r="3130" spans="1:7" ht="30" x14ac:dyDescent="0.25">
      <c r="A3130" s="141" t="s">
        <v>1279</v>
      </c>
      <c r="B3130" s="151" t="s">
        <v>1280</v>
      </c>
      <c r="C3130" s="153" t="s">
        <v>3495</v>
      </c>
      <c r="D3130" s="152">
        <v>105</v>
      </c>
      <c r="E3130" s="154">
        <v>518.70000000000005</v>
      </c>
      <c r="F3130" s="154">
        <v>1.0000000000000009E-2</v>
      </c>
      <c r="G3130" s="154">
        <v>1.0500000000000009</v>
      </c>
    </row>
    <row r="3131" spans="1:7" ht="45" x14ac:dyDescent="0.25">
      <c r="A3131" s="141" t="s">
        <v>1279</v>
      </c>
      <c r="B3131" s="151" t="s">
        <v>1280</v>
      </c>
      <c r="C3131" s="153" t="s">
        <v>3720</v>
      </c>
      <c r="D3131" s="152">
        <v>73</v>
      </c>
      <c r="E3131" s="154">
        <v>1007.4000000000001</v>
      </c>
      <c r="F3131" s="154">
        <v>0.18999999999999995</v>
      </c>
      <c r="G3131" s="154">
        <v>13.869999999999996</v>
      </c>
    </row>
    <row r="3132" spans="1:7" ht="105" x14ac:dyDescent="0.25">
      <c r="A3132" s="141" t="s">
        <v>1279</v>
      </c>
      <c r="B3132" s="151" t="s">
        <v>1280</v>
      </c>
      <c r="C3132" s="153" t="s">
        <v>3476</v>
      </c>
      <c r="D3132" s="152">
        <v>1571</v>
      </c>
      <c r="E3132" s="154">
        <v>41788.6</v>
      </c>
      <c r="F3132" s="154">
        <v>0.22000000000000064</v>
      </c>
      <c r="G3132" s="154">
        <v>345.62000000000103</v>
      </c>
    </row>
    <row r="3133" spans="1:7" ht="75" x14ac:dyDescent="0.25">
      <c r="A3133" s="141" t="s">
        <v>1279</v>
      </c>
      <c r="B3133" s="151" t="s">
        <v>1280</v>
      </c>
      <c r="C3133" s="153" t="s">
        <v>3723</v>
      </c>
      <c r="D3133" s="152">
        <v>77</v>
      </c>
      <c r="E3133" s="154">
        <v>1796.41</v>
      </c>
      <c r="F3133" s="154">
        <v>8.0000000000000071E-2</v>
      </c>
      <c r="G3133" s="154">
        <v>6.1600000000000055</v>
      </c>
    </row>
    <row r="3134" spans="1:7" ht="45" x14ac:dyDescent="0.25">
      <c r="A3134" s="141" t="s">
        <v>1279</v>
      </c>
      <c r="B3134" s="151" t="s">
        <v>1280</v>
      </c>
      <c r="C3134" s="153" t="s">
        <v>4072</v>
      </c>
      <c r="D3134" s="152">
        <v>1</v>
      </c>
      <c r="E3134" s="154">
        <v>14.97</v>
      </c>
      <c r="F3134" s="154">
        <v>0.12999999999999989</v>
      </c>
      <c r="G3134" s="154">
        <v>0.12999999999999989</v>
      </c>
    </row>
    <row r="3135" spans="1:7" ht="45" x14ac:dyDescent="0.25">
      <c r="A3135" s="141" t="s">
        <v>1279</v>
      </c>
      <c r="B3135" s="151" t="s">
        <v>1280</v>
      </c>
      <c r="C3135" s="153" t="s">
        <v>3573</v>
      </c>
      <c r="D3135" s="152">
        <v>4</v>
      </c>
      <c r="E3135" s="154">
        <v>180.68</v>
      </c>
      <c r="F3135" s="154">
        <v>0.58999999999999986</v>
      </c>
      <c r="G3135" s="154">
        <v>2.3599999999999994</v>
      </c>
    </row>
    <row r="3136" spans="1:7" ht="30" x14ac:dyDescent="0.25">
      <c r="A3136" s="141" t="s">
        <v>1279</v>
      </c>
      <c r="B3136" s="151" t="s">
        <v>1280</v>
      </c>
      <c r="C3136" s="153" t="s">
        <v>3710</v>
      </c>
      <c r="D3136" s="152">
        <v>6</v>
      </c>
      <c r="E3136" s="154">
        <v>44.7</v>
      </c>
      <c r="F3136" s="154">
        <v>0.11999999999999966</v>
      </c>
      <c r="G3136" s="154">
        <v>0.71999999999999797</v>
      </c>
    </row>
    <row r="3137" spans="1:7" ht="60" x14ac:dyDescent="0.25">
      <c r="A3137" s="141" t="s">
        <v>1279</v>
      </c>
      <c r="B3137" s="151" t="s">
        <v>1280</v>
      </c>
      <c r="C3137" s="153" t="s">
        <v>3534</v>
      </c>
      <c r="D3137" s="152">
        <v>2</v>
      </c>
      <c r="E3137" s="154">
        <v>168.08</v>
      </c>
      <c r="F3137" s="154">
        <v>0.66999999999999993</v>
      </c>
      <c r="G3137" s="154">
        <v>1.3399999999999999</v>
      </c>
    </row>
    <row r="3138" spans="1:7" ht="60" x14ac:dyDescent="0.25">
      <c r="A3138" s="141" t="s">
        <v>1279</v>
      </c>
      <c r="B3138" s="151" t="s">
        <v>1280</v>
      </c>
      <c r="C3138" s="153" t="s">
        <v>3577</v>
      </c>
      <c r="D3138" s="152">
        <v>6</v>
      </c>
      <c r="E3138" s="154">
        <v>48.42</v>
      </c>
      <c r="F3138" s="154">
        <v>2.9999999999999916E-2</v>
      </c>
      <c r="G3138" s="154">
        <v>0.17999999999999949</v>
      </c>
    </row>
    <row r="3139" spans="1:7" ht="30" x14ac:dyDescent="0.25">
      <c r="A3139" s="141" t="s">
        <v>1279</v>
      </c>
      <c r="B3139" s="151" t="s">
        <v>1280</v>
      </c>
      <c r="C3139" s="153" t="s">
        <v>3578</v>
      </c>
      <c r="D3139" s="152">
        <v>6</v>
      </c>
      <c r="E3139" s="154">
        <v>32.1</v>
      </c>
      <c r="F3139" s="154">
        <v>0.27000000000000046</v>
      </c>
      <c r="G3139" s="154">
        <v>1.6200000000000028</v>
      </c>
    </row>
    <row r="3140" spans="1:7" ht="45" x14ac:dyDescent="0.25">
      <c r="A3140" s="141" t="s">
        <v>1279</v>
      </c>
      <c r="B3140" s="151" t="s">
        <v>1280</v>
      </c>
      <c r="C3140" s="153" t="s">
        <v>3115</v>
      </c>
      <c r="D3140" s="152">
        <v>12</v>
      </c>
      <c r="E3140" s="154">
        <v>7.92</v>
      </c>
      <c r="F3140" s="154">
        <v>1.0000000000000009E-2</v>
      </c>
      <c r="G3140" s="154">
        <v>0.12000000000000011</v>
      </c>
    </row>
    <row r="3141" spans="1:7" ht="75" x14ac:dyDescent="0.25">
      <c r="A3141" s="141" t="s">
        <v>1279</v>
      </c>
      <c r="B3141" s="151" t="s">
        <v>1280</v>
      </c>
      <c r="C3141" s="153" t="s">
        <v>3116</v>
      </c>
      <c r="D3141" s="152">
        <v>135</v>
      </c>
      <c r="E3141" s="154">
        <v>571.04999999999995</v>
      </c>
      <c r="F3141" s="154">
        <v>5.0000000000000044E-2</v>
      </c>
      <c r="G3141" s="154">
        <v>6.7500000000000062</v>
      </c>
    </row>
    <row r="3142" spans="1:7" ht="30" x14ac:dyDescent="0.25">
      <c r="A3142" s="141" t="s">
        <v>1279</v>
      </c>
      <c r="B3142" s="151" t="s">
        <v>1280</v>
      </c>
      <c r="C3142" s="153" t="s">
        <v>3120</v>
      </c>
      <c r="D3142" s="152">
        <v>13</v>
      </c>
      <c r="E3142" s="154">
        <v>18.98</v>
      </c>
      <c r="F3142" s="154">
        <v>2.0000000000000018E-2</v>
      </c>
      <c r="G3142" s="154">
        <v>0.26000000000000023</v>
      </c>
    </row>
    <row r="3143" spans="1:7" ht="30" x14ac:dyDescent="0.25">
      <c r="A3143" s="141" t="s">
        <v>1279</v>
      </c>
      <c r="B3143" s="151" t="s">
        <v>1280</v>
      </c>
      <c r="C3143" s="153" t="s">
        <v>3130</v>
      </c>
      <c r="D3143" s="152">
        <v>69</v>
      </c>
      <c r="E3143" s="154">
        <v>86.25</v>
      </c>
      <c r="F3143" s="154">
        <v>1.0000000000000009E-2</v>
      </c>
      <c r="G3143" s="154">
        <v>0.69000000000000061</v>
      </c>
    </row>
    <row r="3144" spans="1:7" ht="30" x14ac:dyDescent="0.25">
      <c r="A3144" s="141" t="s">
        <v>1279</v>
      </c>
      <c r="B3144" s="151" t="s">
        <v>1280</v>
      </c>
      <c r="C3144" s="153" t="s">
        <v>3131</v>
      </c>
      <c r="D3144" s="152">
        <v>101</v>
      </c>
      <c r="E3144" s="154">
        <v>126.25</v>
      </c>
      <c r="F3144" s="154">
        <v>1.0000000000000009E-2</v>
      </c>
      <c r="G3144" s="154">
        <v>1.0100000000000009</v>
      </c>
    </row>
    <row r="3145" spans="1:7" ht="30" x14ac:dyDescent="0.25">
      <c r="A3145" s="141" t="s">
        <v>1279</v>
      </c>
      <c r="B3145" s="151" t="s">
        <v>1280</v>
      </c>
      <c r="C3145" s="153" t="s">
        <v>3133</v>
      </c>
      <c r="D3145" s="152">
        <v>6</v>
      </c>
      <c r="E3145" s="154">
        <v>9.24</v>
      </c>
      <c r="F3145" s="154">
        <v>3.0000000000000027E-2</v>
      </c>
      <c r="G3145" s="154">
        <v>0.18000000000000016</v>
      </c>
    </row>
    <row r="3146" spans="1:7" ht="30" x14ac:dyDescent="0.25">
      <c r="A3146" s="141" t="s">
        <v>1279</v>
      </c>
      <c r="B3146" s="151" t="s">
        <v>1280</v>
      </c>
      <c r="C3146" s="153" t="s">
        <v>3166</v>
      </c>
      <c r="D3146" s="152">
        <v>59</v>
      </c>
      <c r="E3146" s="154">
        <v>73.75</v>
      </c>
      <c r="F3146" s="154">
        <v>1.0000000000000009E-2</v>
      </c>
      <c r="G3146" s="154">
        <v>0.59000000000000052</v>
      </c>
    </row>
    <row r="3147" spans="1:7" ht="30" x14ac:dyDescent="0.25">
      <c r="A3147" s="141" t="s">
        <v>1279</v>
      </c>
      <c r="B3147" s="151" t="s">
        <v>1280</v>
      </c>
      <c r="C3147" s="153" t="s">
        <v>3177</v>
      </c>
      <c r="D3147" s="152">
        <v>20</v>
      </c>
      <c r="E3147" s="154">
        <v>142.4</v>
      </c>
      <c r="F3147" s="154">
        <v>0.14000000000000012</v>
      </c>
      <c r="G3147" s="154">
        <v>2.8000000000000025</v>
      </c>
    </row>
    <row r="3148" spans="1:7" ht="30" x14ac:dyDescent="0.25">
      <c r="A3148" s="141" t="s">
        <v>1279</v>
      </c>
      <c r="B3148" s="151" t="s">
        <v>1280</v>
      </c>
      <c r="C3148" s="153" t="s">
        <v>3149</v>
      </c>
      <c r="D3148" s="152">
        <v>11</v>
      </c>
      <c r="E3148" s="154">
        <v>28.050000000000004</v>
      </c>
      <c r="F3148" s="154">
        <v>5.0000000000000044E-2</v>
      </c>
      <c r="G3148" s="154">
        <v>0.55000000000000049</v>
      </c>
    </row>
    <row r="3149" spans="1:7" ht="30" x14ac:dyDescent="0.25">
      <c r="A3149" s="141" t="s">
        <v>1279</v>
      </c>
      <c r="B3149" s="151" t="s">
        <v>1280</v>
      </c>
      <c r="C3149" s="153" t="s">
        <v>3179</v>
      </c>
      <c r="D3149" s="152">
        <v>13</v>
      </c>
      <c r="E3149" s="154">
        <v>66.820000000000007</v>
      </c>
      <c r="F3149" s="154">
        <v>0.10999999999999988</v>
      </c>
      <c r="G3149" s="154">
        <v>1.4299999999999984</v>
      </c>
    </row>
    <row r="3150" spans="1:7" ht="30" x14ac:dyDescent="0.25">
      <c r="A3150" s="141" t="s">
        <v>1279</v>
      </c>
      <c r="B3150" s="151" t="s">
        <v>1280</v>
      </c>
      <c r="C3150" s="153" t="s">
        <v>3258</v>
      </c>
      <c r="D3150" s="152">
        <v>1</v>
      </c>
      <c r="E3150" s="154">
        <v>14.21</v>
      </c>
      <c r="F3150" s="154">
        <v>0.41999999999999993</v>
      </c>
      <c r="G3150" s="154">
        <v>0.41999999999999993</v>
      </c>
    </row>
    <row r="3151" spans="1:7" ht="30" x14ac:dyDescent="0.25">
      <c r="A3151" s="141" t="s">
        <v>1279</v>
      </c>
      <c r="B3151" s="151" t="s">
        <v>1280</v>
      </c>
      <c r="C3151" s="153" t="s">
        <v>3265</v>
      </c>
      <c r="D3151" s="152">
        <v>2</v>
      </c>
      <c r="E3151" s="154">
        <v>8.56</v>
      </c>
      <c r="F3151" s="154">
        <v>0.1599999999999997</v>
      </c>
      <c r="G3151" s="154">
        <v>0.3199999999999994</v>
      </c>
    </row>
    <row r="3152" spans="1:7" ht="30" x14ac:dyDescent="0.25">
      <c r="A3152" s="141" t="s">
        <v>1279</v>
      </c>
      <c r="B3152" s="151" t="s">
        <v>1280</v>
      </c>
      <c r="C3152" s="153" t="s">
        <v>3218</v>
      </c>
      <c r="D3152" s="152">
        <v>13</v>
      </c>
      <c r="E3152" s="154">
        <v>80.86</v>
      </c>
      <c r="F3152" s="154">
        <v>0.20999999999999996</v>
      </c>
      <c r="G3152" s="154">
        <v>2.7299999999999995</v>
      </c>
    </row>
    <row r="3153" spans="1:7" ht="30" x14ac:dyDescent="0.25">
      <c r="A3153" s="141" t="s">
        <v>1279</v>
      </c>
      <c r="B3153" s="151" t="s">
        <v>1280</v>
      </c>
      <c r="C3153" s="153" t="s">
        <v>3220</v>
      </c>
      <c r="D3153" s="152">
        <v>2</v>
      </c>
      <c r="E3153" s="154">
        <v>23.52</v>
      </c>
      <c r="F3153" s="154">
        <v>0.33000000000000007</v>
      </c>
      <c r="G3153" s="154">
        <v>0.66000000000000014</v>
      </c>
    </row>
    <row r="3154" spans="1:7" ht="30" x14ac:dyDescent="0.25">
      <c r="A3154" s="141" t="s">
        <v>1279</v>
      </c>
      <c r="B3154" s="151" t="s">
        <v>1280</v>
      </c>
      <c r="C3154" s="153" t="s">
        <v>3496</v>
      </c>
      <c r="D3154" s="152">
        <v>2</v>
      </c>
      <c r="E3154" s="154">
        <v>14.36</v>
      </c>
      <c r="F3154" s="154">
        <v>1.0000000000000009E-2</v>
      </c>
      <c r="G3154" s="154">
        <v>2.0000000000000018E-2</v>
      </c>
    </row>
    <row r="3155" spans="1:7" ht="30" x14ac:dyDescent="0.25">
      <c r="A3155" s="141" t="s">
        <v>1279</v>
      </c>
      <c r="B3155" s="151" t="s">
        <v>1280</v>
      </c>
      <c r="C3155" s="153" t="s">
        <v>3680</v>
      </c>
      <c r="D3155" s="152">
        <v>3</v>
      </c>
      <c r="E3155" s="154">
        <v>89.820000000000007</v>
      </c>
      <c r="F3155" s="154">
        <v>0.41999999999999993</v>
      </c>
      <c r="G3155" s="154">
        <v>1.2599999999999998</v>
      </c>
    </row>
    <row r="3156" spans="1:7" ht="30" x14ac:dyDescent="0.25">
      <c r="A3156" s="141" t="s">
        <v>1279</v>
      </c>
      <c r="B3156" s="151" t="s">
        <v>1280</v>
      </c>
      <c r="C3156" s="153" t="s">
        <v>3681</v>
      </c>
      <c r="D3156" s="152">
        <v>8</v>
      </c>
      <c r="E3156" s="154">
        <v>258.16000000000003</v>
      </c>
      <c r="F3156" s="154">
        <v>0.48999999999999844</v>
      </c>
      <c r="G3156" s="154">
        <v>3.9199999999999875</v>
      </c>
    </row>
    <row r="3157" spans="1:7" ht="30" x14ac:dyDescent="0.25">
      <c r="A3157" s="141" t="s">
        <v>1279</v>
      </c>
      <c r="B3157" s="151" t="s">
        <v>1280</v>
      </c>
      <c r="C3157" s="153" t="s">
        <v>3686</v>
      </c>
      <c r="D3157" s="152">
        <v>7</v>
      </c>
      <c r="E3157" s="154">
        <v>100.87</v>
      </c>
      <c r="F3157" s="154">
        <v>0.66999999999999993</v>
      </c>
      <c r="G3157" s="154">
        <v>4.6899999999999995</v>
      </c>
    </row>
    <row r="3158" spans="1:7" ht="30" x14ac:dyDescent="0.25">
      <c r="A3158" s="141" t="s">
        <v>1279</v>
      </c>
      <c r="B3158" s="151" t="s">
        <v>1280</v>
      </c>
      <c r="C3158" s="153" t="s">
        <v>3687</v>
      </c>
      <c r="D3158" s="152">
        <v>2</v>
      </c>
      <c r="E3158" s="154">
        <v>76.06</v>
      </c>
      <c r="F3158" s="154">
        <v>1.8999999999999986</v>
      </c>
      <c r="G3158" s="154">
        <v>3.7999999999999972</v>
      </c>
    </row>
    <row r="3159" spans="1:7" ht="30" x14ac:dyDescent="0.25">
      <c r="A3159" s="141" t="s">
        <v>1279</v>
      </c>
      <c r="B3159" s="151" t="s">
        <v>1280</v>
      </c>
      <c r="C3159" s="153" t="s">
        <v>4115</v>
      </c>
      <c r="D3159" s="152">
        <v>4</v>
      </c>
      <c r="E3159" s="154">
        <v>312.72000000000003</v>
      </c>
      <c r="F3159" s="154">
        <v>3.9099999999999966</v>
      </c>
      <c r="G3159" s="154">
        <v>15.639999999999986</v>
      </c>
    </row>
    <row r="3160" spans="1:7" ht="30" x14ac:dyDescent="0.25">
      <c r="A3160" s="141" t="s">
        <v>1279</v>
      </c>
      <c r="B3160" s="151" t="s">
        <v>1280</v>
      </c>
      <c r="C3160" s="153" t="s">
        <v>3690</v>
      </c>
      <c r="D3160" s="152">
        <v>1</v>
      </c>
      <c r="E3160" s="154">
        <v>42.74</v>
      </c>
      <c r="F3160" s="154">
        <v>2.1400000000000006</v>
      </c>
      <c r="G3160" s="154">
        <v>2.1400000000000006</v>
      </c>
    </row>
    <row r="3161" spans="1:7" ht="30" x14ac:dyDescent="0.25">
      <c r="A3161" s="141" t="s">
        <v>1279</v>
      </c>
      <c r="B3161" s="151" t="s">
        <v>1280</v>
      </c>
      <c r="C3161" s="153" t="s">
        <v>3692</v>
      </c>
      <c r="D3161" s="152">
        <v>3</v>
      </c>
      <c r="E3161" s="154">
        <v>132.75</v>
      </c>
      <c r="F3161" s="154">
        <v>0.60999999999999943</v>
      </c>
      <c r="G3161" s="154">
        <v>1.8299999999999983</v>
      </c>
    </row>
    <row r="3162" spans="1:7" ht="30" x14ac:dyDescent="0.25">
      <c r="A3162" s="141" t="s">
        <v>1279</v>
      </c>
      <c r="B3162" s="151" t="s">
        <v>1280</v>
      </c>
      <c r="C3162" s="153" t="s">
        <v>3693</v>
      </c>
      <c r="D3162" s="152">
        <v>15</v>
      </c>
      <c r="E3162" s="154">
        <v>794.40000000000009</v>
      </c>
      <c r="F3162" s="154">
        <v>0.55999999999999872</v>
      </c>
      <c r="G3162" s="154">
        <v>8.3999999999999808</v>
      </c>
    </row>
    <row r="3163" spans="1:7" ht="30" x14ac:dyDescent="0.25">
      <c r="A3163" s="141" t="s">
        <v>1279</v>
      </c>
      <c r="B3163" s="151" t="s">
        <v>1280</v>
      </c>
      <c r="C3163" s="153" t="s">
        <v>3250</v>
      </c>
      <c r="D3163" s="152">
        <v>1</v>
      </c>
      <c r="E3163" s="154">
        <v>3.25</v>
      </c>
      <c r="F3163" s="154">
        <v>9.9999999999999811E-3</v>
      </c>
      <c r="G3163" s="154">
        <v>9.9999999999999811E-3</v>
      </c>
    </row>
    <row r="3164" spans="1:7" ht="30" x14ac:dyDescent="0.25">
      <c r="A3164" s="141" t="s">
        <v>1279</v>
      </c>
      <c r="B3164" s="151" t="s">
        <v>1280</v>
      </c>
      <c r="C3164" s="153" t="s">
        <v>3127</v>
      </c>
      <c r="D3164" s="152">
        <v>139</v>
      </c>
      <c r="E3164" s="154">
        <v>265.49</v>
      </c>
      <c r="F3164" s="154">
        <v>9.9999999999999811E-3</v>
      </c>
      <c r="G3164" s="154">
        <v>1.3899999999999975</v>
      </c>
    </row>
    <row r="3165" spans="1:7" ht="30" x14ac:dyDescent="0.25">
      <c r="A3165" s="141" t="s">
        <v>1279</v>
      </c>
      <c r="B3165" s="151" t="s">
        <v>1280</v>
      </c>
      <c r="C3165" s="153" t="s">
        <v>3130</v>
      </c>
      <c r="D3165" s="152">
        <v>40</v>
      </c>
      <c r="E3165" s="154">
        <v>50</v>
      </c>
      <c r="F3165" s="154">
        <v>1.0000000000000009E-2</v>
      </c>
      <c r="G3165" s="154">
        <v>0.40000000000000036</v>
      </c>
    </row>
    <row r="3166" spans="1:7" ht="30" x14ac:dyDescent="0.25">
      <c r="A3166" s="141" t="s">
        <v>1279</v>
      </c>
      <c r="B3166" s="151" t="s">
        <v>1280</v>
      </c>
      <c r="C3166" s="153" t="s">
        <v>3131</v>
      </c>
      <c r="D3166" s="152">
        <v>67</v>
      </c>
      <c r="E3166" s="154">
        <v>83.75</v>
      </c>
      <c r="F3166" s="154">
        <v>1.0000000000000009E-2</v>
      </c>
      <c r="G3166" s="154">
        <v>0.6700000000000006</v>
      </c>
    </row>
    <row r="3167" spans="1:7" ht="30" x14ac:dyDescent="0.25">
      <c r="A3167" s="141" t="s">
        <v>1279</v>
      </c>
      <c r="B3167" s="151" t="s">
        <v>1280</v>
      </c>
      <c r="C3167" s="153" t="s">
        <v>3132</v>
      </c>
      <c r="D3167" s="152">
        <v>14</v>
      </c>
      <c r="E3167" s="154">
        <v>17.5</v>
      </c>
      <c r="F3167" s="154">
        <v>1.0000000000000009E-2</v>
      </c>
      <c r="G3167" s="154">
        <v>0.14000000000000012</v>
      </c>
    </row>
    <row r="3168" spans="1:7" ht="30" x14ac:dyDescent="0.25">
      <c r="A3168" s="141" t="s">
        <v>1279</v>
      </c>
      <c r="B3168" s="151" t="s">
        <v>1280</v>
      </c>
      <c r="C3168" s="153" t="s">
        <v>3133</v>
      </c>
      <c r="D3168" s="152">
        <v>2</v>
      </c>
      <c r="E3168" s="154">
        <v>3.08</v>
      </c>
      <c r="F3168" s="154">
        <v>3.0000000000000027E-2</v>
      </c>
      <c r="G3168" s="154">
        <v>6.0000000000000053E-2</v>
      </c>
    </row>
    <row r="3169" spans="1:7" ht="30" x14ac:dyDescent="0.25">
      <c r="A3169" s="141" t="s">
        <v>1279</v>
      </c>
      <c r="B3169" s="151" t="s">
        <v>1280</v>
      </c>
      <c r="C3169" s="153" t="s">
        <v>3214</v>
      </c>
      <c r="D3169" s="152">
        <v>1</v>
      </c>
      <c r="E3169" s="154">
        <v>7.3100000000000005</v>
      </c>
      <c r="F3169" s="154">
        <v>7.0000000000000062E-2</v>
      </c>
      <c r="G3169" s="154">
        <v>7.0000000000000062E-2</v>
      </c>
    </row>
    <row r="3170" spans="1:7" ht="30" x14ac:dyDescent="0.25">
      <c r="A3170" s="141" t="s">
        <v>1279</v>
      </c>
      <c r="B3170" s="151" t="s">
        <v>1280</v>
      </c>
      <c r="C3170" s="153" t="s">
        <v>3538</v>
      </c>
      <c r="D3170" s="152">
        <v>2258</v>
      </c>
      <c r="E3170" s="154">
        <v>11448.06</v>
      </c>
      <c r="F3170" s="154">
        <v>2.0000000000000018E-2</v>
      </c>
      <c r="G3170" s="154">
        <v>45.160000000000039</v>
      </c>
    </row>
    <row r="3171" spans="1:7" ht="30" x14ac:dyDescent="0.25">
      <c r="A3171" s="141" t="s">
        <v>1279</v>
      </c>
      <c r="B3171" s="151" t="s">
        <v>1280</v>
      </c>
      <c r="C3171" s="153" t="s">
        <v>3547</v>
      </c>
      <c r="D3171" s="152">
        <v>136</v>
      </c>
      <c r="E3171" s="154">
        <v>4228.24</v>
      </c>
      <c r="F3171" s="154">
        <v>4.9999999999999822E-2</v>
      </c>
      <c r="G3171" s="154">
        <v>6.7999999999999758</v>
      </c>
    </row>
    <row r="3172" spans="1:7" ht="30" x14ac:dyDescent="0.25">
      <c r="A3172" s="141" t="s">
        <v>1279</v>
      </c>
      <c r="B3172" s="151" t="s">
        <v>1280</v>
      </c>
      <c r="C3172" s="153" t="s">
        <v>3548</v>
      </c>
      <c r="D3172" s="152">
        <v>230</v>
      </c>
      <c r="E3172" s="154">
        <v>10136.1</v>
      </c>
      <c r="F3172" s="154">
        <v>4.0000000000000036E-2</v>
      </c>
      <c r="G3172" s="154">
        <v>9.2000000000000082</v>
      </c>
    </row>
    <row r="3173" spans="1:7" ht="30" x14ac:dyDescent="0.25">
      <c r="A3173" s="141" t="s">
        <v>1279</v>
      </c>
      <c r="B3173" s="151" t="s">
        <v>1280</v>
      </c>
      <c r="C3173" s="153" t="s">
        <v>3538</v>
      </c>
      <c r="D3173" s="152">
        <v>7</v>
      </c>
      <c r="E3173" s="154">
        <v>35.49</v>
      </c>
      <c r="F3173" s="154">
        <v>2.0000000000000018E-2</v>
      </c>
      <c r="G3173" s="154">
        <v>0.14000000000000012</v>
      </c>
    </row>
    <row r="3174" spans="1:7" ht="30" x14ac:dyDescent="0.25">
      <c r="A3174" s="141" t="s">
        <v>1279</v>
      </c>
      <c r="B3174" s="151" t="s">
        <v>1280</v>
      </c>
      <c r="C3174" s="153" t="s">
        <v>3545</v>
      </c>
      <c r="D3174" s="152">
        <v>2</v>
      </c>
      <c r="E3174" s="154">
        <v>50.5</v>
      </c>
      <c r="F3174" s="154">
        <v>4.9999999999999933E-2</v>
      </c>
      <c r="G3174" s="154">
        <v>9.9999999999999867E-2</v>
      </c>
    </row>
    <row r="3175" spans="1:7" ht="75" x14ac:dyDescent="0.25">
      <c r="A3175" s="141" t="s">
        <v>1279</v>
      </c>
      <c r="B3175" s="151" t="s">
        <v>1280</v>
      </c>
      <c r="C3175" s="153" t="s">
        <v>3116</v>
      </c>
      <c r="D3175" s="152">
        <v>2</v>
      </c>
      <c r="E3175" s="154">
        <v>8.4600000000000009</v>
      </c>
      <c r="F3175" s="154">
        <v>5.0000000000000044E-2</v>
      </c>
      <c r="G3175" s="154">
        <v>0.10000000000000009</v>
      </c>
    </row>
    <row r="3176" spans="1:7" ht="30" x14ac:dyDescent="0.25">
      <c r="A3176" s="141" t="s">
        <v>1279</v>
      </c>
      <c r="B3176" s="151" t="s">
        <v>1280</v>
      </c>
      <c r="C3176" s="153" t="s">
        <v>3128</v>
      </c>
      <c r="D3176" s="152">
        <v>1</v>
      </c>
      <c r="E3176" s="154">
        <v>1.73</v>
      </c>
      <c r="F3176" s="154">
        <v>1.0000000000000009E-2</v>
      </c>
      <c r="G3176" s="154">
        <v>1.0000000000000009E-2</v>
      </c>
    </row>
    <row r="3177" spans="1:7" ht="30" x14ac:dyDescent="0.25">
      <c r="A3177" s="141" t="s">
        <v>1279</v>
      </c>
      <c r="B3177" s="151" t="s">
        <v>1280</v>
      </c>
      <c r="C3177" s="153" t="s">
        <v>3131</v>
      </c>
      <c r="D3177" s="152">
        <v>24</v>
      </c>
      <c r="E3177" s="154">
        <v>30</v>
      </c>
      <c r="F3177" s="154">
        <v>1.0000000000000009E-2</v>
      </c>
      <c r="G3177" s="154">
        <v>0.24000000000000021</v>
      </c>
    </row>
    <row r="3178" spans="1:7" ht="30" x14ac:dyDescent="0.25">
      <c r="A3178" s="141" t="s">
        <v>1279</v>
      </c>
      <c r="B3178" s="151" t="s">
        <v>1280</v>
      </c>
      <c r="C3178" s="153" t="s">
        <v>3133</v>
      </c>
      <c r="D3178" s="152">
        <v>1</v>
      </c>
      <c r="E3178" s="154">
        <v>1.54</v>
      </c>
      <c r="F3178" s="154">
        <v>3.0000000000000027E-2</v>
      </c>
      <c r="G3178" s="154">
        <v>3.0000000000000027E-2</v>
      </c>
    </row>
    <row r="3179" spans="1:7" ht="30" x14ac:dyDescent="0.25">
      <c r="A3179" s="141" t="s">
        <v>1279</v>
      </c>
      <c r="B3179" s="151" t="s">
        <v>1280</v>
      </c>
      <c r="C3179" s="153" t="s">
        <v>3165</v>
      </c>
      <c r="D3179" s="152">
        <v>19</v>
      </c>
      <c r="E3179" s="154">
        <v>26.410000000000004</v>
      </c>
      <c r="F3179" s="154">
        <v>3.0000000000000027E-2</v>
      </c>
      <c r="G3179" s="154">
        <v>0.57000000000000051</v>
      </c>
    </row>
    <row r="3180" spans="1:7" ht="30" x14ac:dyDescent="0.25">
      <c r="A3180" s="141" t="s">
        <v>1279</v>
      </c>
      <c r="B3180" s="151" t="s">
        <v>1280</v>
      </c>
      <c r="C3180" s="153" t="s">
        <v>3135</v>
      </c>
      <c r="D3180" s="152">
        <v>29</v>
      </c>
      <c r="E3180" s="154">
        <v>58</v>
      </c>
      <c r="F3180" s="154">
        <v>3.0000000000000027E-2</v>
      </c>
      <c r="G3180" s="154">
        <v>0.87000000000000077</v>
      </c>
    </row>
    <row r="3181" spans="1:7" ht="30" x14ac:dyDescent="0.25">
      <c r="A3181" s="141" t="s">
        <v>1279</v>
      </c>
      <c r="B3181" s="151" t="s">
        <v>1280</v>
      </c>
      <c r="C3181" s="153" t="s">
        <v>3136</v>
      </c>
      <c r="D3181" s="152">
        <v>29</v>
      </c>
      <c r="E3181" s="154">
        <v>90.77</v>
      </c>
      <c r="F3181" s="154">
        <v>9.9999999999999811E-3</v>
      </c>
      <c r="G3181" s="154">
        <v>0.28999999999999948</v>
      </c>
    </row>
    <row r="3182" spans="1:7" ht="30" x14ac:dyDescent="0.25">
      <c r="A3182" s="141" t="s">
        <v>1279</v>
      </c>
      <c r="B3182" s="151" t="s">
        <v>1280</v>
      </c>
      <c r="C3182" s="153" t="s">
        <v>3168</v>
      </c>
      <c r="D3182" s="152">
        <v>15</v>
      </c>
      <c r="E3182" s="154">
        <v>21.75</v>
      </c>
      <c r="F3182" s="154">
        <v>1.0000000000000009E-2</v>
      </c>
      <c r="G3182" s="154">
        <v>0.15000000000000013</v>
      </c>
    </row>
    <row r="3183" spans="1:7" ht="30" x14ac:dyDescent="0.25">
      <c r="A3183" s="141" t="s">
        <v>1279</v>
      </c>
      <c r="B3183" s="151" t="s">
        <v>1280</v>
      </c>
      <c r="C3183" s="153" t="s">
        <v>3138</v>
      </c>
      <c r="D3183" s="152">
        <v>23</v>
      </c>
      <c r="E3183" s="154">
        <v>33.35</v>
      </c>
      <c r="F3183" s="154">
        <v>1.0000000000000009E-2</v>
      </c>
      <c r="G3183" s="154">
        <v>0.2300000000000002</v>
      </c>
    </row>
    <row r="3184" spans="1:7" ht="45" x14ac:dyDescent="0.25">
      <c r="A3184" s="141" t="s">
        <v>1279</v>
      </c>
      <c r="B3184" s="151" t="s">
        <v>1280</v>
      </c>
      <c r="C3184" s="153" t="s">
        <v>3170</v>
      </c>
      <c r="D3184" s="152">
        <v>5</v>
      </c>
      <c r="E3184" s="154">
        <v>17.450000000000003</v>
      </c>
      <c r="F3184" s="154">
        <v>5.0000000000000044E-2</v>
      </c>
      <c r="G3184" s="154">
        <v>0.25000000000000022</v>
      </c>
    </row>
    <row r="3185" spans="1:7" ht="30" x14ac:dyDescent="0.25">
      <c r="A3185" s="141" t="s">
        <v>1279</v>
      </c>
      <c r="B3185" s="151" t="s">
        <v>1280</v>
      </c>
      <c r="C3185" s="153" t="s">
        <v>3139</v>
      </c>
      <c r="D3185" s="152">
        <v>26</v>
      </c>
      <c r="E3185" s="154">
        <v>90.740000000000009</v>
      </c>
      <c r="F3185" s="154">
        <v>5.0000000000000044E-2</v>
      </c>
      <c r="G3185" s="154">
        <v>1.3000000000000012</v>
      </c>
    </row>
    <row r="3186" spans="1:7" ht="30" x14ac:dyDescent="0.25">
      <c r="A3186" s="141" t="s">
        <v>1279</v>
      </c>
      <c r="B3186" s="151" t="s">
        <v>1280</v>
      </c>
      <c r="C3186" s="153" t="s">
        <v>3174</v>
      </c>
      <c r="D3186" s="152">
        <v>16</v>
      </c>
      <c r="E3186" s="154">
        <v>87.84</v>
      </c>
      <c r="F3186" s="154">
        <v>0.12000000000000011</v>
      </c>
      <c r="G3186" s="154">
        <v>1.9200000000000017</v>
      </c>
    </row>
    <row r="3187" spans="1:7" ht="30" x14ac:dyDescent="0.25">
      <c r="A3187" s="141" t="s">
        <v>1279</v>
      </c>
      <c r="B3187" s="151" t="s">
        <v>1280</v>
      </c>
      <c r="C3187" s="153" t="s">
        <v>3175</v>
      </c>
      <c r="D3187" s="152">
        <v>1</v>
      </c>
      <c r="E3187" s="154">
        <v>5.49</v>
      </c>
      <c r="F3187" s="154">
        <v>0.12000000000000011</v>
      </c>
      <c r="G3187" s="154">
        <v>0.12000000000000011</v>
      </c>
    </row>
    <row r="3188" spans="1:7" ht="30" x14ac:dyDescent="0.25">
      <c r="A3188" s="141" t="s">
        <v>1279</v>
      </c>
      <c r="B3188" s="151" t="s">
        <v>1280</v>
      </c>
      <c r="C3188" s="153" t="s">
        <v>3149</v>
      </c>
      <c r="D3188" s="152">
        <v>1</v>
      </c>
      <c r="E3188" s="154">
        <v>2.5500000000000003</v>
      </c>
      <c r="F3188" s="154">
        <v>5.0000000000000044E-2</v>
      </c>
      <c r="G3188" s="154">
        <v>5.0000000000000044E-2</v>
      </c>
    </row>
    <row r="3189" spans="1:7" ht="30" x14ac:dyDescent="0.25">
      <c r="A3189" s="141" t="s">
        <v>1279</v>
      </c>
      <c r="B3189" s="151" t="s">
        <v>1280</v>
      </c>
      <c r="C3189" s="153" t="s">
        <v>3179</v>
      </c>
      <c r="D3189" s="152">
        <v>1</v>
      </c>
      <c r="E3189" s="154">
        <v>5.14</v>
      </c>
      <c r="F3189" s="154">
        <v>0.10999999999999988</v>
      </c>
      <c r="G3189" s="154">
        <v>0.10999999999999988</v>
      </c>
    </row>
    <row r="3190" spans="1:7" ht="30" x14ac:dyDescent="0.25">
      <c r="A3190" s="141" t="s">
        <v>1279</v>
      </c>
      <c r="B3190" s="151" t="s">
        <v>1280</v>
      </c>
      <c r="C3190" s="153" t="s">
        <v>3186</v>
      </c>
      <c r="D3190" s="152">
        <v>1</v>
      </c>
      <c r="E3190" s="154">
        <v>8.7200000000000006</v>
      </c>
      <c r="F3190" s="154">
        <v>0.16999999999999993</v>
      </c>
      <c r="G3190" s="154">
        <v>0.16999999999999993</v>
      </c>
    </row>
    <row r="3191" spans="1:7" ht="30" x14ac:dyDescent="0.25">
      <c r="A3191" s="141" t="s">
        <v>1279</v>
      </c>
      <c r="B3191" s="151" t="s">
        <v>1280</v>
      </c>
      <c r="C3191" s="153" t="s">
        <v>3192</v>
      </c>
      <c r="D3191" s="152">
        <v>1</v>
      </c>
      <c r="E3191" s="154">
        <v>3.71</v>
      </c>
      <c r="F3191" s="154">
        <v>3.0000000000000027E-2</v>
      </c>
      <c r="G3191" s="154">
        <v>3.0000000000000027E-2</v>
      </c>
    </row>
    <row r="3192" spans="1:7" ht="30" x14ac:dyDescent="0.25">
      <c r="A3192" s="141" t="s">
        <v>1279</v>
      </c>
      <c r="B3192" s="151" t="s">
        <v>1280</v>
      </c>
      <c r="C3192" s="153" t="s">
        <v>3193</v>
      </c>
      <c r="D3192" s="152">
        <v>1</v>
      </c>
      <c r="E3192" s="154">
        <v>9.2799999999999994</v>
      </c>
      <c r="F3192" s="154">
        <v>0.13000000000000034</v>
      </c>
      <c r="G3192" s="154">
        <v>0.13000000000000034</v>
      </c>
    </row>
    <row r="3193" spans="1:7" ht="30" x14ac:dyDescent="0.25">
      <c r="A3193" s="141" t="s">
        <v>1279</v>
      </c>
      <c r="B3193" s="151" t="s">
        <v>1280</v>
      </c>
      <c r="C3193" s="153" t="s">
        <v>3215</v>
      </c>
      <c r="D3193" s="152">
        <v>1</v>
      </c>
      <c r="E3193" s="154">
        <v>5.39</v>
      </c>
      <c r="F3193" s="154">
        <v>0.20999999999999996</v>
      </c>
      <c r="G3193" s="154">
        <v>0.20999999999999996</v>
      </c>
    </row>
    <row r="3194" spans="1:7" ht="30" x14ac:dyDescent="0.25">
      <c r="A3194" s="141" t="s">
        <v>1279</v>
      </c>
      <c r="B3194" s="151" t="s">
        <v>1280</v>
      </c>
      <c r="C3194" s="153" t="s">
        <v>3265</v>
      </c>
      <c r="D3194" s="152">
        <v>1</v>
      </c>
      <c r="E3194" s="154">
        <v>4.28</v>
      </c>
      <c r="F3194" s="154">
        <v>0.1599999999999997</v>
      </c>
      <c r="G3194" s="154">
        <v>0.1599999999999997</v>
      </c>
    </row>
    <row r="3195" spans="1:7" ht="60" x14ac:dyDescent="0.25">
      <c r="A3195" s="141" t="s">
        <v>1279</v>
      </c>
      <c r="B3195" s="151" t="s">
        <v>1280</v>
      </c>
      <c r="C3195" s="153" t="s">
        <v>3882</v>
      </c>
      <c r="D3195" s="152">
        <v>16</v>
      </c>
      <c r="E3195" s="154">
        <v>920.80000000000007</v>
      </c>
      <c r="F3195" s="154">
        <v>1.0000000000000009E-2</v>
      </c>
      <c r="G3195" s="154">
        <v>0.16000000000000014</v>
      </c>
    </row>
    <row r="3196" spans="1:7" ht="75" x14ac:dyDescent="0.25">
      <c r="A3196" s="141" t="s">
        <v>1279</v>
      </c>
      <c r="B3196" s="151" t="s">
        <v>1280</v>
      </c>
      <c r="C3196" s="153" t="s">
        <v>3527</v>
      </c>
      <c r="D3196" s="152">
        <v>20</v>
      </c>
      <c r="E3196" s="154">
        <v>419.8</v>
      </c>
      <c r="F3196" s="154">
        <v>0.16000000000000014</v>
      </c>
      <c r="G3196" s="154">
        <v>3.2000000000000028</v>
      </c>
    </row>
    <row r="3197" spans="1:7" ht="45" x14ac:dyDescent="0.25">
      <c r="A3197" s="141" t="s">
        <v>1279</v>
      </c>
      <c r="B3197" s="151" t="s">
        <v>1280</v>
      </c>
      <c r="C3197" s="153" t="s">
        <v>3881</v>
      </c>
      <c r="D3197" s="152">
        <v>141</v>
      </c>
      <c r="E3197" s="154">
        <v>8114.5500000000011</v>
      </c>
      <c r="F3197" s="154">
        <v>1.0000000000000009E-2</v>
      </c>
      <c r="G3197" s="154">
        <v>1.4100000000000013</v>
      </c>
    </row>
    <row r="3198" spans="1:7" ht="60" x14ac:dyDescent="0.25">
      <c r="A3198" s="141" t="s">
        <v>1279</v>
      </c>
      <c r="B3198" s="151" t="s">
        <v>1280</v>
      </c>
      <c r="C3198" s="153" t="s">
        <v>3882</v>
      </c>
      <c r="D3198" s="152">
        <v>47</v>
      </c>
      <c r="E3198" s="154">
        <v>2704.8500000000004</v>
      </c>
      <c r="F3198" s="154">
        <v>1.0000000000000009E-2</v>
      </c>
      <c r="G3198" s="154">
        <v>0.47000000000000042</v>
      </c>
    </row>
    <row r="3199" spans="1:7" ht="75" x14ac:dyDescent="0.25">
      <c r="A3199" s="141" t="s">
        <v>1279</v>
      </c>
      <c r="B3199" s="151" t="s">
        <v>1280</v>
      </c>
      <c r="C3199" s="153" t="s">
        <v>3527</v>
      </c>
      <c r="D3199" s="152">
        <v>196</v>
      </c>
      <c r="E3199" s="154">
        <v>4114.04</v>
      </c>
      <c r="F3199" s="154">
        <v>0.16000000000000014</v>
      </c>
      <c r="G3199" s="154">
        <v>31.360000000000028</v>
      </c>
    </row>
    <row r="3200" spans="1:7" ht="30" x14ac:dyDescent="0.25">
      <c r="A3200" s="141" t="s">
        <v>1279</v>
      </c>
      <c r="B3200" s="151" t="s">
        <v>1280</v>
      </c>
      <c r="C3200" s="153" t="s">
        <v>3111</v>
      </c>
      <c r="D3200" s="152">
        <v>73</v>
      </c>
      <c r="E3200" s="154">
        <v>94.9</v>
      </c>
      <c r="F3200" s="154">
        <v>2.0000000000000018E-2</v>
      </c>
      <c r="G3200" s="154">
        <v>1.4600000000000013</v>
      </c>
    </row>
    <row r="3201" spans="1:7" ht="75" x14ac:dyDescent="0.25">
      <c r="A3201" s="141" t="s">
        <v>1279</v>
      </c>
      <c r="B3201" s="151" t="s">
        <v>1280</v>
      </c>
      <c r="C3201" s="153" t="s">
        <v>3116</v>
      </c>
      <c r="D3201" s="152">
        <v>1</v>
      </c>
      <c r="E3201" s="154">
        <v>4.2300000000000004</v>
      </c>
      <c r="F3201" s="154">
        <v>5.0000000000000044E-2</v>
      </c>
      <c r="G3201" s="154">
        <v>5.0000000000000044E-2</v>
      </c>
    </row>
    <row r="3202" spans="1:7" ht="45" x14ac:dyDescent="0.25">
      <c r="A3202" s="141" t="s">
        <v>1279</v>
      </c>
      <c r="B3202" s="151" t="s">
        <v>1280</v>
      </c>
      <c r="C3202" s="153" t="s">
        <v>3117</v>
      </c>
      <c r="D3202" s="152">
        <v>3</v>
      </c>
      <c r="E3202" s="154">
        <v>5.49</v>
      </c>
      <c r="F3202" s="154">
        <v>2.0000000000000018E-2</v>
      </c>
      <c r="G3202" s="154">
        <v>6.0000000000000053E-2</v>
      </c>
    </row>
    <row r="3203" spans="1:7" ht="30" x14ac:dyDescent="0.25">
      <c r="A3203" s="141" t="s">
        <v>1279</v>
      </c>
      <c r="B3203" s="151" t="s">
        <v>1280</v>
      </c>
      <c r="C3203" s="153" t="s">
        <v>3118</v>
      </c>
      <c r="D3203" s="152">
        <v>1</v>
      </c>
      <c r="E3203" s="154">
        <v>2.39</v>
      </c>
      <c r="F3203" s="154">
        <v>3.0000000000000027E-2</v>
      </c>
      <c r="G3203" s="154">
        <v>3.0000000000000027E-2</v>
      </c>
    </row>
    <row r="3204" spans="1:7" ht="30" x14ac:dyDescent="0.25">
      <c r="A3204" s="141" t="s">
        <v>1279</v>
      </c>
      <c r="B3204" s="151" t="s">
        <v>1280</v>
      </c>
      <c r="C3204" s="153" t="s">
        <v>3119</v>
      </c>
      <c r="D3204" s="152">
        <v>1</v>
      </c>
      <c r="E3204" s="154">
        <v>2.7600000000000002</v>
      </c>
      <c r="F3204" s="154">
        <v>2.9999999999999916E-2</v>
      </c>
      <c r="G3204" s="154">
        <v>2.9999999999999916E-2</v>
      </c>
    </row>
    <row r="3205" spans="1:7" ht="30" x14ac:dyDescent="0.25">
      <c r="A3205" s="141" t="s">
        <v>1279</v>
      </c>
      <c r="B3205" s="151" t="s">
        <v>1280</v>
      </c>
      <c r="C3205" s="153" t="s">
        <v>3158</v>
      </c>
      <c r="D3205" s="152">
        <v>1</v>
      </c>
      <c r="E3205" s="154">
        <v>7.68</v>
      </c>
      <c r="F3205" s="154">
        <v>0.25</v>
      </c>
      <c r="G3205" s="154">
        <v>0.25</v>
      </c>
    </row>
    <row r="3206" spans="1:7" ht="30" x14ac:dyDescent="0.25">
      <c r="A3206" s="141" t="s">
        <v>1279</v>
      </c>
      <c r="B3206" s="151" t="s">
        <v>1280</v>
      </c>
      <c r="C3206" s="153" t="s">
        <v>3120</v>
      </c>
      <c r="D3206" s="152">
        <v>3</v>
      </c>
      <c r="E3206" s="154">
        <v>4.38</v>
      </c>
      <c r="F3206" s="154">
        <v>2.0000000000000018E-2</v>
      </c>
      <c r="G3206" s="154">
        <v>6.0000000000000053E-2</v>
      </c>
    </row>
    <row r="3207" spans="1:7" ht="30" x14ac:dyDescent="0.25">
      <c r="A3207" s="141" t="s">
        <v>1279</v>
      </c>
      <c r="B3207" s="151" t="s">
        <v>1280</v>
      </c>
      <c r="C3207" s="153" t="s">
        <v>3127</v>
      </c>
      <c r="D3207" s="152">
        <v>1</v>
      </c>
      <c r="E3207" s="154">
        <v>1.9100000000000001</v>
      </c>
      <c r="F3207" s="154">
        <v>9.9999999999999811E-3</v>
      </c>
      <c r="G3207" s="154">
        <v>9.9999999999999811E-3</v>
      </c>
    </row>
    <row r="3208" spans="1:7" ht="30" x14ac:dyDescent="0.25">
      <c r="A3208" s="141" t="s">
        <v>1279</v>
      </c>
      <c r="B3208" s="151" t="s">
        <v>1280</v>
      </c>
      <c r="C3208" s="153" t="s">
        <v>3128</v>
      </c>
      <c r="D3208" s="152">
        <v>3</v>
      </c>
      <c r="E3208" s="154">
        <v>5.1899999999999995</v>
      </c>
      <c r="F3208" s="154">
        <v>1.0000000000000009E-2</v>
      </c>
      <c r="G3208" s="154">
        <v>3.0000000000000027E-2</v>
      </c>
    </row>
    <row r="3209" spans="1:7" ht="30" x14ac:dyDescent="0.25">
      <c r="A3209" s="141" t="s">
        <v>1279</v>
      </c>
      <c r="B3209" s="151" t="s">
        <v>1280</v>
      </c>
      <c r="C3209" s="153" t="s">
        <v>3130</v>
      </c>
      <c r="D3209" s="152">
        <v>1</v>
      </c>
      <c r="E3209" s="154">
        <v>1.25</v>
      </c>
      <c r="F3209" s="154">
        <v>1.0000000000000009E-2</v>
      </c>
      <c r="G3209" s="154">
        <v>1.0000000000000009E-2</v>
      </c>
    </row>
    <row r="3210" spans="1:7" ht="30" x14ac:dyDescent="0.25">
      <c r="A3210" s="141" t="s">
        <v>1279</v>
      </c>
      <c r="B3210" s="151" t="s">
        <v>1280</v>
      </c>
      <c r="C3210" s="153" t="s">
        <v>3131</v>
      </c>
      <c r="D3210" s="152">
        <v>3</v>
      </c>
      <c r="E3210" s="154">
        <v>3.75</v>
      </c>
      <c r="F3210" s="154">
        <v>1.0000000000000009E-2</v>
      </c>
      <c r="G3210" s="154">
        <v>3.0000000000000027E-2</v>
      </c>
    </row>
    <row r="3211" spans="1:7" ht="30" x14ac:dyDescent="0.25">
      <c r="A3211" s="141" t="s">
        <v>1279</v>
      </c>
      <c r="B3211" s="151" t="s">
        <v>1280</v>
      </c>
      <c r="C3211" s="153" t="s">
        <v>3135</v>
      </c>
      <c r="D3211" s="152">
        <v>1</v>
      </c>
      <c r="E3211" s="154">
        <v>2</v>
      </c>
      <c r="F3211" s="154">
        <v>3.0000000000000027E-2</v>
      </c>
      <c r="G3211" s="154">
        <v>3.0000000000000027E-2</v>
      </c>
    </row>
    <row r="3212" spans="1:7" ht="30" x14ac:dyDescent="0.25">
      <c r="A3212" s="141" t="s">
        <v>1279</v>
      </c>
      <c r="B3212" s="151" t="s">
        <v>1280</v>
      </c>
      <c r="C3212" s="153" t="s">
        <v>3136</v>
      </c>
      <c r="D3212" s="152">
        <v>1</v>
      </c>
      <c r="E3212" s="154">
        <v>3.13</v>
      </c>
      <c r="F3212" s="154">
        <v>9.9999999999999811E-3</v>
      </c>
      <c r="G3212" s="154">
        <v>9.9999999999999811E-3</v>
      </c>
    </row>
    <row r="3213" spans="1:7" ht="30" x14ac:dyDescent="0.25">
      <c r="A3213" s="141" t="s">
        <v>1279</v>
      </c>
      <c r="B3213" s="151" t="s">
        <v>1280</v>
      </c>
      <c r="C3213" s="153" t="s">
        <v>3168</v>
      </c>
      <c r="D3213" s="152">
        <v>1</v>
      </c>
      <c r="E3213" s="154">
        <v>1.45</v>
      </c>
      <c r="F3213" s="154">
        <v>1.0000000000000009E-2</v>
      </c>
      <c r="G3213" s="154">
        <v>1.0000000000000009E-2</v>
      </c>
    </row>
    <row r="3214" spans="1:7" ht="30" x14ac:dyDescent="0.25">
      <c r="A3214" s="141" t="s">
        <v>1279</v>
      </c>
      <c r="B3214" s="151" t="s">
        <v>1280</v>
      </c>
      <c r="C3214" s="153" t="s">
        <v>3138</v>
      </c>
      <c r="D3214" s="152">
        <v>2</v>
      </c>
      <c r="E3214" s="154">
        <v>2.9</v>
      </c>
      <c r="F3214" s="154">
        <v>1.0000000000000009E-2</v>
      </c>
      <c r="G3214" s="154">
        <v>2.0000000000000018E-2</v>
      </c>
    </row>
    <row r="3215" spans="1:7" ht="45" x14ac:dyDescent="0.25">
      <c r="A3215" s="141" t="s">
        <v>1279</v>
      </c>
      <c r="B3215" s="151" t="s">
        <v>1280</v>
      </c>
      <c r="C3215" s="153" t="s">
        <v>3170</v>
      </c>
      <c r="D3215" s="152">
        <v>1</v>
      </c>
      <c r="E3215" s="154">
        <v>3.49</v>
      </c>
      <c r="F3215" s="154">
        <v>5.0000000000000044E-2</v>
      </c>
      <c r="G3215" s="154">
        <v>5.0000000000000044E-2</v>
      </c>
    </row>
    <row r="3216" spans="1:7" ht="30" x14ac:dyDescent="0.25">
      <c r="A3216" s="141" t="s">
        <v>1279</v>
      </c>
      <c r="B3216" s="151" t="s">
        <v>1280</v>
      </c>
      <c r="C3216" s="153" t="s">
        <v>3139</v>
      </c>
      <c r="D3216" s="152">
        <v>2</v>
      </c>
      <c r="E3216" s="154">
        <v>6.98</v>
      </c>
      <c r="F3216" s="154">
        <v>5.0000000000000044E-2</v>
      </c>
      <c r="G3216" s="154">
        <v>0.10000000000000009</v>
      </c>
    </row>
    <row r="3217" spans="1:7" ht="30" x14ac:dyDescent="0.25">
      <c r="A3217" s="141" t="s">
        <v>1279</v>
      </c>
      <c r="B3217" s="151" t="s">
        <v>1280</v>
      </c>
      <c r="C3217" s="153" t="s">
        <v>3140</v>
      </c>
      <c r="D3217" s="152">
        <v>2</v>
      </c>
      <c r="E3217" s="154">
        <v>2.48</v>
      </c>
      <c r="F3217" s="154">
        <v>4.0000000000000036E-2</v>
      </c>
      <c r="G3217" s="154">
        <v>8.0000000000000071E-2</v>
      </c>
    </row>
    <row r="3218" spans="1:7" ht="30" x14ac:dyDescent="0.25">
      <c r="A3218" s="141" t="s">
        <v>1279</v>
      </c>
      <c r="B3218" s="151" t="s">
        <v>1280</v>
      </c>
      <c r="C3218" s="153" t="s">
        <v>3141</v>
      </c>
      <c r="D3218" s="152">
        <v>1</v>
      </c>
      <c r="E3218" s="154">
        <v>1.24</v>
      </c>
      <c r="F3218" s="154">
        <v>4.0000000000000036E-2</v>
      </c>
      <c r="G3218" s="154">
        <v>4.0000000000000036E-2</v>
      </c>
    </row>
    <row r="3219" spans="1:7" ht="30" x14ac:dyDescent="0.25">
      <c r="A3219" s="141" t="s">
        <v>1279</v>
      </c>
      <c r="B3219" s="151" t="s">
        <v>1280</v>
      </c>
      <c r="C3219" s="153" t="s">
        <v>3142</v>
      </c>
      <c r="D3219" s="152">
        <v>2</v>
      </c>
      <c r="E3219" s="154">
        <v>2.5</v>
      </c>
      <c r="F3219" s="154">
        <v>1.0000000000000009E-2</v>
      </c>
      <c r="G3219" s="154">
        <v>2.0000000000000018E-2</v>
      </c>
    </row>
    <row r="3220" spans="1:7" ht="30" x14ac:dyDescent="0.25">
      <c r="A3220" s="141" t="s">
        <v>1279</v>
      </c>
      <c r="B3220" s="151" t="s">
        <v>1280</v>
      </c>
      <c r="C3220" s="153" t="s">
        <v>3149</v>
      </c>
      <c r="D3220" s="152">
        <v>1</v>
      </c>
      <c r="E3220" s="154">
        <v>2.5500000000000003</v>
      </c>
      <c r="F3220" s="154">
        <v>5.0000000000000044E-2</v>
      </c>
      <c r="G3220" s="154">
        <v>5.0000000000000044E-2</v>
      </c>
    </row>
    <row r="3221" spans="1:7" ht="30" x14ac:dyDescent="0.25">
      <c r="A3221" s="141" t="s">
        <v>1279</v>
      </c>
      <c r="B3221" s="151" t="s">
        <v>1280</v>
      </c>
      <c r="C3221" s="153" t="s">
        <v>3179</v>
      </c>
      <c r="D3221" s="152">
        <v>2</v>
      </c>
      <c r="E3221" s="154">
        <v>10.28</v>
      </c>
      <c r="F3221" s="154">
        <v>0.10999999999999988</v>
      </c>
      <c r="G3221" s="154">
        <v>0.21999999999999975</v>
      </c>
    </row>
    <row r="3222" spans="1:7" ht="30" x14ac:dyDescent="0.25">
      <c r="A3222" s="141" t="s">
        <v>1279</v>
      </c>
      <c r="B3222" s="151" t="s">
        <v>1280</v>
      </c>
      <c r="C3222" s="153" t="s">
        <v>3215</v>
      </c>
      <c r="D3222" s="152">
        <v>133</v>
      </c>
      <c r="E3222" s="154">
        <v>716.87</v>
      </c>
      <c r="F3222" s="154">
        <v>0.20999999999999996</v>
      </c>
      <c r="G3222" s="154">
        <v>27.929999999999996</v>
      </c>
    </row>
    <row r="3223" spans="1:7" ht="30" x14ac:dyDescent="0.25">
      <c r="A3223" s="141" t="s">
        <v>1279</v>
      </c>
      <c r="B3223" s="151" t="s">
        <v>1280</v>
      </c>
      <c r="C3223" s="153" t="s">
        <v>3216</v>
      </c>
      <c r="D3223" s="152">
        <v>19</v>
      </c>
      <c r="E3223" s="154">
        <v>102.41000000000001</v>
      </c>
      <c r="F3223" s="154">
        <v>0.20999999999999996</v>
      </c>
      <c r="G3223" s="154">
        <v>3.9899999999999993</v>
      </c>
    </row>
    <row r="3224" spans="1:7" ht="45" x14ac:dyDescent="0.25">
      <c r="A3224" s="141" t="s">
        <v>1279</v>
      </c>
      <c r="B3224" s="151" t="s">
        <v>1280</v>
      </c>
      <c r="C3224" s="153" t="s">
        <v>3881</v>
      </c>
      <c r="D3224" s="152">
        <v>36</v>
      </c>
      <c r="E3224" s="154">
        <v>2071.8000000000002</v>
      </c>
      <c r="F3224" s="154">
        <v>1.0000000000000009E-2</v>
      </c>
      <c r="G3224" s="154">
        <v>0.36000000000000032</v>
      </c>
    </row>
    <row r="3225" spans="1:7" ht="60" x14ac:dyDescent="0.25">
      <c r="A3225" s="141" t="s">
        <v>1279</v>
      </c>
      <c r="B3225" s="151" t="s">
        <v>1280</v>
      </c>
      <c r="C3225" s="153" t="s">
        <v>3882</v>
      </c>
      <c r="D3225" s="152">
        <v>11</v>
      </c>
      <c r="E3225" s="154">
        <v>633.05000000000007</v>
      </c>
      <c r="F3225" s="154">
        <v>1.0000000000000009E-2</v>
      </c>
      <c r="G3225" s="154">
        <v>0.1100000000000001</v>
      </c>
    </row>
    <row r="3226" spans="1:7" ht="75" x14ac:dyDescent="0.25">
      <c r="A3226" s="141" t="s">
        <v>1279</v>
      </c>
      <c r="B3226" s="151" t="s">
        <v>1280</v>
      </c>
      <c r="C3226" s="153" t="s">
        <v>3527</v>
      </c>
      <c r="D3226" s="152">
        <v>50</v>
      </c>
      <c r="E3226" s="154">
        <v>1049.5</v>
      </c>
      <c r="F3226" s="154">
        <v>0.16000000000000014</v>
      </c>
      <c r="G3226" s="154">
        <v>8.0000000000000071</v>
      </c>
    </row>
    <row r="3227" spans="1:7" ht="30" x14ac:dyDescent="0.25">
      <c r="A3227" s="141" t="s">
        <v>3272</v>
      </c>
      <c r="B3227" s="151" t="s">
        <v>3273</v>
      </c>
      <c r="C3227" s="153" t="s">
        <v>3215</v>
      </c>
      <c r="D3227" s="152">
        <v>3</v>
      </c>
      <c r="E3227" s="154">
        <v>16.169999999999998</v>
      </c>
      <c r="F3227" s="154">
        <v>0.20999999999999996</v>
      </c>
      <c r="G3227" s="154">
        <v>0.62999999999999989</v>
      </c>
    </row>
    <row r="3228" spans="1:7" ht="30" x14ac:dyDescent="0.25">
      <c r="A3228" s="141" t="s">
        <v>3272</v>
      </c>
      <c r="B3228" s="151" t="s">
        <v>3273</v>
      </c>
      <c r="C3228" s="153" t="s">
        <v>3496</v>
      </c>
      <c r="D3228" s="152">
        <v>401</v>
      </c>
      <c r="E3228" s="154">
        <v>2879.1800000000003</v>
      </c>
      <c r="F3228" s="154">
        <v>1.0000000000000009E-2</v>
      </c>
      <c r="G3228" s="154">
        <v>4.0100000000000033</v>
      </c>
    </row>
    <row r="3229" spans="1:7" ht="30" x14ac:dyDescent="0.25">
      <c r="A3229" s="141" t="s">
        <v>3272</v>
      </c>
      <c r="B3229" s="151" t="s">
        <v>3273</v>
      </c>
      <c r="C3229" s="153" t="s">
        <v>3497</v>
      </c>
      <c r="D3229" s="152">
        <v>5323</v>
      </c>
      <c r="E3229" s="154">
        <v>65366.44</v>
      </c>
      <c r="F3229" s="154">
        <v>1.0000000000000009E-2</v>
      </c>
      <c r="G3229" s="154">
        <v>53.230000000000047</v>
      </c>
    </row>
    <row r="3230" spans="1:7" ht="30" x14ac:dyDescent="0.25">
      <c r="A3230" s="141" t="s">
        <v>3272</v>
      </c>
      <c r="B3230" s="151" t="s">
        <v>3273</v>
      </c>
      <c r="C3230" s="153" t="s">
        <v>3498</v>
      </c>
      <c r="D3230" s="152">
        <v>925</v>
      </c>
      <c r="E3230" s="154">
        <v>18648</v>
      </c>
      <c r="F3230" s="154">
        <v>4.0000000000000036E-2</v>
      </c>
      <c r="G3230" s="154">
        <v>37.000000000000036</v>
      </c>
    </row>
    <row r="3231" spans="1:7" ht="45" x14ac:dyDescent="0.25">
      <c r="A3231" s="141" t="s">
        <v>3272</v>
      </c>
      <c r="B3231" s="151" t="s">
        <v>3273</v>
      </c>
      <c r="C3231" s="153" t="s">
        <v>3499</v>
      </c>
      <c r="D3231" s="152">
        <v>184</v>
      </c>
      <c r="E3231" s="154">
        <v>5385.68</v>
      </c>
      <c r="F3231" s="154">
        <v>1.0000000000000009E-2</v>
      </c>
      <c r="G3231" s="154">
        <v>1.8400000000000016</v>
      </c>
    </row>
    <row r="3232" spans="1:7" ht="30" x14ac:dyDescent="0.25">
      <c r="A3232" s="141" t="s">
        <v>3272</v>
      </c>
      <c r="B3232" s="151" t="s">
        <v>3273</v>
      </c>
      <c r="C3232" s="153" t="s">
        <v>3679</v>
      </c>
      <c r="D3232" s="152">
        <v>415</v>
      </c>
      <c r="E3232" s="154">
        <v>6137.85</v>
      </c>
      <c r="F3232" s="154">
        <v>0.12999999999999989</v>
      </c>
      <c r="G3232" s="154">
        <v>53.949999999999953</v>
      </c>
    </row>
    <row r="3233" spans="1:7" ht="30" x14ac:dyDescent="0.25">
      <c r="A3233" s="141" t="s">
        <v>3272</v>
      </c>
      <c r="B3233" s="151" t="s">
        <v>3273</v>
      </c>
      <c r="C3233" s="153" t="s">
        <v>3680</v>
      </c>
      <c r="D3233" s="152">
        <v>686</v>
      </c>
      <c r="E3233" s="154">
        <v>20538.84</v>
      </c>
      <c r="F3233" s="154">
        <v>0.41999999999999993</v>
      </c>
      <c r="G3233" s="154">
        <v>288.11999999999995</v>
      </c>
    </row>
    <row r="3234" spans="1:7" ht="30" x14ac:dyDescent="0.25">
      <c r="A3234" s="141" t="s">
        <v>3272</v>
      </c>
      <c r="B3234" s="151" t="s">
        <v>3273</v>
      </c>
      <c r="C3234" s="153" t="s">
        <v>3681</v>
      </c>
      <c r="D3234" s="152">
        <v>410</v>
      </c>
      <c r="E3234" s="154">
        <v>13230.7</v>
      </c>
      <c r="F3234" s="154">
        <v>0.48999999999999844</v>
      </c>
      <c r="G3234" s="154">
        <v>200.89999999999935</v>
      </c>
    </row>
    <row r="3235" spans="1:7" ht="30" x14ac:dyDescent="0.25">
      <c r="A3235" s="141" t="s">
        <v>3272</v>
      </c>
      <c r="B3235" s="151" t="s">
        <v>3273</v>
      </c>
      <c r="C3235" s="153" t="s">
        <v>3682</v>
      </c>
      <c r="D3235" s="152">
        <v>872</v>
      </c>
      <c r="E3235" s="154">
        <v>22009.279999999999</v>
      </c>
      <c r="F3235" s="154">
        <v>0.13999999999999968</v>
      </c>
      <c r="G3235" s="154">
        <v>122.07999999999973</v>
      </c>
    </row>
    <row r="3236" spans="1:7" ht="30" x14ac:dyDescent="0.25">
      <c r="A3236" s="141" t="s">
        <v>3272</v>
      </c>
      <c r="B3236" s="151" t="s">
        <v>3273</v>
      </c>
      <c r="C3236" s="153" t="s">
        <v>3683</v>
      </c>
      <c r="D3236" s="152">
        <v>118</v>
      </c>
      <c r="E3236" s="154">
        <v>4138.26</v>
      </c>
      <c r="F3236" s="154">
        <v>0.12000000000000011</v>
      </c>
      <c r="G3236" s="154">
        <v>14.160000000000013</v>
      </c>
    </row>
    <row r="3237" spans="1:7" ht="30" x14ac:dyDescent="0.25">
      <c r="A3237" s="141" t="s">
        <v>3272</v>
      </c>
      <c r="B3237" s="151" t="s">
        <v>3273</v>
      </c>
      <c r="C3237" s="153" t="s">
        <v>3684</v>
      </c>
      <c r="D3237" s="152">
        <v>1095</v>
      </c>
      <c r="E3237" s="154">
        <v>27320.25</v>
      </c>
      <c r="F3237" s="154">
        <v>0.14000000000000012</v>
      </c>
      <c r="G3237" s="154">
        <v>153.30000000000013</v>
      </c>
    </row>
    <row r="3238" spans="1:7" ht="30" x14ac:dyDescent="0.25">
      <c r="A3238" s="141" t="s">
        <v>3272</v>
      </c>
      <c r="B3238" s="151" t="s">
        <v>3273</v>
      </c>
      <c r="C3238" s="153" t="s">
        <v>3685</v>
      </c>
      <c r="D3238" s="152">
        <v>96</v>
      </c>
      <c r="E3238" s="154">
        <v>7814.4</v>
      </c>
      <c r="F3238" s="154">
        <v>1.6600000000000037</v>
      </c>
      <c r="G3238" s="154">
        <v>159.36000000000035</v>
      </c>
    </row>
    <row r="3239" spans="1:7" ht="30" x14ac:dyDescent="0.25">
      <c r="A3239" s="141" t="s">
        <v>3272</v>
      </c>
      <c r="B3239" s="151" t="s">
        <v>3273</v>
      </c>
      <c r="C3239" s="153" t="s">
        <v>3686</v>
      </c>
      <c r="D3239" s="152">
        <v>532</v>
      </c>
      <c r="E3239" s="154">
        <v>7666.119999999999</v>
      </c>
      <c r="F3239" s="154">
        <v>0.66999999999999993</v>
      </c>
      <c r="G3239" s="154">
        <v>356.43999999999994</v>
      </c>
    </row>
    <row r="3240" spans="1:7" ht="30" x14ac:dyDescent="0.25">
      <c r="A3240" s="141" t="s">
        <v>3272</v>
      </c>
      <c r="B3240" s="151" t="s">
        <v>3273</v>
      </c>
      <c r="C3240" s="153" t="s">
        <v>4026</v>
      </c>
      <c r="D3240" s="152">
        <v>3</v>
      </c>
      <c r="E3240" s="154">
        <v>134.55000000000001</v>
      </c>
      <c r="F3240" s="154">
        <v>2.240000000000002</v>
      </c>
      <c r="G3240" s="154">
        <v>6.720000000000006</v>
      </c>
    </row>
    <row r="3241" spans="1:7" ht="45" x14ac:dyDescent="0.25">
      <c r="A3241" s="141" t="s">
        <v>3272</v>
      </c>
      <c r="B3241" s="151" t="s">
        <v>3273</v>
      </c>
      <c r="C3241" s="153" t="s">
        <v>3691</v>
      </c>
      <c r="D3241" s="152">
        <v>72</v>
      </c>
      <c r="E3241" s="154">
        <v>2169.3599999999997</v>
      </c>
      <c r="F3241" s="154">
        <v>0.26999999999999957</v>
      </c>
      <c r="G3241" s="154">
        <v>19.439999999999969</v>
      </c>
    </row>
    <row r="3242" spans="1:7" ht="30" x14ac:dyDescent="0.25">
      <c r="A3242" s="141" t="s">
        <v>3272</v>
      </c>
      <c r="B3242" s="151" t="s">
        <v>3273</v>
      </c>
      <c r="C3242" s="153" t="s">
        <v>3692</v>
      </c>
      <c r="D3242" s="152">
        <v>150</v>
      </c>
      <c r="E3242" s="154">
        <v>6637.5</v>
      </c>
      <c r="F3242" s="154">
        <v>0.60999999999999943</v>
      </c>
      <c r="G3242" s="154">
        <v>91.499999999999915</v>
      </c>
    </row>
    <row r="3243" spans="1:7" ht="30" x14ac:dyDescent="0.25">
      <c r="A3243" s="141" t="s">
        <v>3272</v>
      </c>
      <c r="B3243" s="151" t="s">
        <v>3273</v>
      </c>
      <c r="C3243" s="153" t="s">
        <v>3693</v>
      </c>
      <c r="D3243" s="152">
        <v>1011</v>
      </c>
      <c r="E3243" s="154">
        <v>53542.559999999998</v>
      </c>
      <c r="F3243" s="154">
        <v>0.55999999999999872</v>
      </c>
      <c r="G3243" s="154">
        <v>566.15999999999872</v>
      </c>
    </row>
    <row r="3244" spans="1:7" ht="30" x14ac:dyDescent="0.25">
      <c r="A3244" s="141" t="s">
        <v>3272</v>
      </c>
      <c r="B3244" s="151" t="s">
        <v>3273</v>
      </c>
      <c r="C3244" s="153" t="s">
        <v>3896</v>
      </c>
      <c r="D3244" s="152">
        <v>110</v>
      </c>
      <c r="E3244" s="154">
        <v>1202.3</v>
      </c>
      <c r="F3244" s="154">
        <v>0.55000000000000071</v>
      </c>
      <c r="G3244" s="154">
        <v>60.500000000000078</v>
      </c>
    </row>
    <row r="3245" spans="1:7" ht="30" x14ac:dyDescent="0.25">
      <c r="A3245" s="141" t="s">
        <v>3272</v>
      </c>
      <c r="B3245" s="151" t="s">
        <v>3273</v>
      </c>
      <c r="C3245" s="153" t="s">
        <v>3897</v>
      </c>
      <c r="D3245" s="152">
        <v>532</v>
      </c>
      <c r="E3245" s="154">
        <v>15353.52</v>
      </c>
      <c r="F3245" s="154">
        <v>1.4400000000000013</v>
      </c>
      <c r="G3245" s="154">
        <v>766.08000000000072</v>
      </c>
    </row>
    <row r="3246" spans="1:7" ht="75" x14ac:dyDescent="0.25">
      <c r="A3246" s="141" t="s">
        <v>3272</v>
      </c>
      <c r="B3246" s="151" t="s">
        <v>3273</v>
      </c>
      <c r="C3246" s="153" t="s">
        <v>3457</v>
      </c>
      <c r="D3246" s="152">
        <v>2</v>
      </c>
      <c r="E3246" s="154">
        <v>54.14</v>
      </c>
      <c r="F3246" s="154">
        <v>3.0000000000000027E-2</v>
      </c>
      <c r="G3246" s="154">
        <v>6.0000000000000053E-2</v>
      </c>
    </row>
    <row r="3247" spans="1:7" ht="30" x14ac:dyDescent="0.25">
      <c r="A3247" s="141" t="s">
        <v>3272</v>
      </c>
      <c r="B3247" s="151" t="s">
        <v>3273</v>
      </c>
      <c r="C3247" s="153" t="s">
        <v>3543</v>
      </c>
      <c r="D3247" s="152">
        <v>105</v>
      </c>
      <c r="E3247" s="154">
        <v>546</v>
      </c>
      <c r="F3247" s="154">
        <v>2.9999999999999916E-2</v>
      </c>
      <c r="G3247" s="154">
        <v>3.149999999999991</v>
      </c>
    </row>
    <row r="3248" spans="1:7" ht="30" x14ac:dyDescent="0.25">
      <c r="A3248" s="141" t="s">
        <v>3272</v>
      </c>
      <c r="B3248" s="151" t="s">
        <v>3273</v>
      </c>
      <c r="C3248" s="153" t="s">
        <v>3544</v>
      </c>
      <c r="D3248" s="152">
        <v>214</v>
      </c>
      <c r="E3248" s="154">
        <v>3400.46</v>
      </c>
      <c r="F3248" s="154">
        <v>2.0000000000000018E-2</v>
      </c>
      <c r="G3248" s="154">
        <v>4.2800000000000038</v>
      </c>
    </row>
    <row r="3249" spans="1:7" ht="30" x14ac:dyDescent="0.25">
      <c r="A3249" s="141" t="s">
        <v>3272</v>
      </c>
      <c r="B3249" s="151" t="s">
        <v>3273</v>
      </c>
      <c r="C3249" s="153" t="s">
        <v>3541</v>
      </c>
      <c r="D3249" s="152">
        <v>650</v>
      </c>
      <c r="E3249" s="154">
        <v>5603</v>
      </c>
      <c r="F3249" s="154">
        <v>4.9999999999999822E-2</v>
      </c>
      <c r="G3249" s="154">
        <v>32.499999999999886</v>
      </c>
    </row>
    <row r="3250" spans="1:7" ht="45" x14ac:dyDescent="0.25">
      <c r="A3250" s="141" t="s">
        <v>3272</v>
      </c>
      <c r="B3250" s="151" t="s">
        <v>3273</v>
      </c>
      <c r="C3250" s="153" t="s">
        <v>3542</v>
      </c>
      <c r="D3250" s="152">
        <v>491</v>
      </c>
      <c r="E3250" s="154">
        <v>5111.3100000000004</v>
      </c>
      <c r="F3250" s="154">
        <v>2.0000000000000018E-2</v>
      </c>
      <c r="G3250" s="154">
        <v>9.8200000000000092</v>
      </c>
    </row>
    <row r="3251" spans="1:7" ht="30" x14ac:dyDescent="0.25">
      <c r="A3251" s="141" t="s">
        <v>3272</v>
      </c>
      <c r="B3251" s="151" t="s">
        <v>3273</v>
      </c>
      <c r="C3251" s="153" t="s">
        <v>3584</v>
      </c>
      <c r="D3251" s="152">
        <v>53</v>
      </c>
      <c r="E3251" s="154">
        <v>551.73</v>
      </c>
      <c r="F3251" s="154">
        <v>2.0000000000000018E-2</v>
      </c>
      <c r="G3251" s="154">
        <v>1.0600000000000009</v>
      </c>
    </row>
    <row r="3252" spans="1:7" ht="30" x14ac:dyDescent="0.25">
      <c r="A3252" s="141" t="s">
        <v>3272</v>
      </c>
      <c r="B3252" s="151" t="s">
        <v>3273</v>
      </c>
      <c r="C3252" s="153" t="s">
        <v>3585</v>
      </c>
      <c r="D3252" s="152">
        <v>655</v>
      </c>
      <c r="E3252" s="154">
        <v>6818.5499999999993</v>
      </c>
      <c r="F3252" s="154">
        <v>2.0000000000000018E-2</v>
      </c>
      <c r="G3252" s="154">
        <v>13.100000000000012</v>
      </c>
    </row>
    <row r="3253" spans="1:7" ht="45" x14ac:dyDescent="0.25">
      <c r="A3253" s="141" t="s">
        <v>3272</v>
      </c>
      <c r="B3253" s="151" t="s">
        <v>3273</v>
      </c>
      <c r="C3253" s="153" t="s">
        <v>3789</v>
      </c>
      <c r="D3253" s="152">
        <v>55</v>
      </c>
      <c r="E3253" s="154">
        <v>1633.5000000000002</v>
      </c>
      <c r="F3253" s="154">
        <v>0.69999999999999929</v>
      </c>
      <c r="G3253" s="154">
        <v>38.499999999999957</v>
      </c>
    </row>
    <row r="3254" spans="1:7" ht="30" x14ac:dyDescent="0.25">
      <c r="A3254" s="141" t="s">
        <v>3272</v>
      </c>
      <c r="B3254" s="151" t="s">
        <v>3273</v>
      </c>
      <c r="C3254" s="153" t="s">
        <v>3586</v>
      </c>
      <c r="D3254" s="152">
        <v>3</v>
      </c>
      <c r="E3254" s="154">
        <v>21.75</v>
      </c>
      <c r="F3254" s="154">
        <v>4.0000000000000036E-2</v>
      </c>
      <c r="G3254" s="154">
        <v>0.12000000000000011</v>
      </c>
    </row>
    <row r="3255" spans="1:7" ht="30" x14ac:dyDescent="0.25">
      <c r="A3255" s="141" t="s">
        <v>3272</v>
      </c>
      <c r="B3255" s="151" t="s">
        <v>3273</v>
      </c>
      <c r="C3255" s="153" t="s">
        <v>3782</v>
      </c>
      <c r="D3255" s="152">
        <v>19</v>
      </c>
      <c r="E3255" s="154">
        <v>137.75</v>
      </c>
      <c r="F3255" s="154">
        <v>4.0000000000000036E-2</v>
      </c>
      <c r="G3255" s="154">
        <v>0.76000000000000068</v>
      </c>
    </row>
    <row r="3256" spans="1:7" ht="60" x14ac:dyDescent="0.25">
      <c r="A3256" s="141" t="s">
        <v>3272</v>
      </c>
      <c r="B3256" s="151" t="s">
        <v>3273</v>
      </c>
      <c r="C3256" s="153" t="s">
        <v>3588</v>
      </c>
      <c r="D3256" s="152">
        <v>929</v>
      </c>
      <c r="E3256" s="154">
        <v>29449.3</v>
      </c>
      <c r="F3256" s="154">
        <v>5.0000000000000044E-2</v>
      </c>
      <c r="G3256" s="154">
        <v>46.450000000000038</v>
      </c>
    </row>
    <row r="3257" spans="1:7" ht="30" x14ac:dyDescent="0.25">
      <c r="A3257" s="141" t="s">
        <v>3272</v>
      </c>
      <c r="B3257" s="151" t="s">
        <v>3273</v>
      </c>
      <c r="C3257" s="153" t="s">
        <v>3551</v>
      </c>
      <c r="D3257" s="152">
        <v>386</v>
      </c>
      <c r="E3257" s="154">
        <v>23711.98</v>
      </c>
      <c r="F3257" s="154">
        <v>8.0000000000000071E-2</v>
      </c>
      <c r="G3257" s="154">
        <v>30.880000000000027</v>
      </c>
    </row>
    <row r="3258" spans="1:7" ht="30" x14ac:dyDescent="0.25">
      <c r="A3258" s="141" t="s">
        <v>3272</v>
      </c>
      <c r="B3258" s="151" t="s">
        <v>3273</v>
      </c>
      <c r="C3258" s="153" t="s">
        <v>3455</v>
      </c>
      <c r="D3258" s="152">
        <v>2</v>
      </c>
      <c r="E3258" s="154">
        <v>25.86</v>
      </c>
      <c r="F3258" s="154">
        <v>3.0000000000000027E-2</v>
      </c>
      <c r="G3258" s="154">
        <v>6.0000000000000053E-2</v>
      </c>
    </row>
    <row r="3259" spans="1:7" ht="30" x14ac:dyDescent="0.25">
      <c r="A3259" s="141" t="s">
        <v>3272</v>
      </c>
      <c r="B3259" s="151" t="s">
        <v>3273</v>
      </c>
      <c r="C3259" s="153" t="s">
        <v>4120</v>
      </c>
      <c r="D3259" s="152">
        <v>2</v>
      </c>
      <c r="E3259" s="154">
        <v>22.04</v>
      </c>
      <c r="F3259" s="154">
        <v>2.0000000000000018E-2</v>
      </c>
      <c r="G3259" s="154">
        <v>4.0000000000000036E-2</v>
      </c>
    </row>
    <row r="3260" spans="1:7" ht="30" x14ac:dyDescent="0.25">
      <c r="A3260" s="141" t="s">
        <v>3272</v>
      </c>
      <c r="B3260" s="151" t="s">
        <v>3273</v>
      </c>
      <c r="C3260" s="153" t="s">
        <v>3545</v>
      </c>
      <c r="D3260" s="152">
        <v>771</v>
      </c>
      <c r="E3260" s="154">
        <v>19467.75</v>
      </c>
      <c r="F3260" s="154">
        <v>4.9999999999999933E-2</v>
      </c>
      <c r="G3260" s="154">
        <v>38.549999999999947</v>
      </c>
    </row>
    <row r="3261" spans="1:7" ht="30" x14ac:dyDescent="0.25">
      <c r="A3261" s="141" t="s">
        <v>3272</v>
      </c>
      <c r="B3261" s="151" t="s">
        <v>3273</v>
      </c>
      <c r="C3261" s="153" t="s">
        <v>3641</v>
      </c>
      <c r="D3261" s="152">
        <v>77</v>
      </c>
      <c r="E3261" s="154">
        <v>1865.71</v>
      </c>
      <c r="F3261" s="154">
        <v>4.9999999999999933E-2</v>
      </c>
      <c r="G3261" s="154">
        <v>3.8499999999999948</v>
      </c>
    </row>
    <row r="3262" spans="1:7" ht="30" x14ac:dyDescent="0.25">
      <c r="A3262" s="141" t="s">
        <v>3272</v>
      </c>
      <c r="B3262" s="151" t="s">
        <v>3273</v>
      </c>
      <c r="C3262" s="153" t="s">
        <v>3546</v>
      </c>
      <c r="D3262" s="152">
        <v>712</v>
      </c>
      <c r="E3262" s="154">
        <v>24706.400000000001</v>
      </c>
      <c r="F3262" s="154">
        <v>1.9999999999999962E-2</v>
      </c>
      <c r="G3262" s="154">
        <v>14.239999999999974</v>
      </c>
    </row>
    <row r="3263" spans="1:7" ht="30" x14ac:dyDescent="0.25">
      <c r="A3263" s="141" t="s">
        <v>3272</v>
      </c>
      <c r="B3263" s="151" t="s">
        <v>3273</v>
      </c>
      <c r="C3263" s="153" t="s">
        <v>3642</v>
      </c>
      <c r="D3263" s="152">
        <v>136</v>
      </c>
      <c r="E3263" s="154">
        <v>3742.72</v>
      </c>
      <c r="F3263" s="154">
        <v>3.0000000000000027E-2</v>
      </c>
      <c r="G3263" s="154">
        <v>4.0800000000000036</v>
      </c>
    </row>
    <row r="3264" spans="1:7" ht="30" x14ac:dyDescent="0.25">
      <c r="A3264" s="141" t="s">
        <v>3272</v>
      </c>
      <c r="B3264" s="151" t="s">
        <v>3273</v>
      </c>
      <c r="C3264" s="153" t="s">
        <v>3590</v>
      </c>
      <c r="D3264" s="152">
        <v>611</v>
      </c>
      <c r="E3264" s="154">
        <v>8883.94</v>
      </c>
      <c r="F3264" s="154">
        <v>6.999999999999984E-2</v>
      </c>
      <c r="G3264" s="154">
        <v>42.769999999999904</v>
      </c>
    </row>
    <row r="3265" spans="1:7" ht="60" x14ac:dyDescent="0.25">
      <c r="A3265" s="141" t="s">
        <v>3272</v>
      </c>
      <c r="B3265" s="151" t="s">
        <v>3273</v>
      </c>
      <c r="C3265" s="153" t="s">
        <v>4121</v>
      </c>
      <c r="D3265" s="152">
        <v>2</v>
      </c>
      <c r="E3265" s="154">
        <v>6.46</v>
      </c>
      <c r="F3265" s="154">
        <v>3.0000000000000027E-2</v>
      </c>
      <c r="G3265" s="154">
        <v>6.0000000000000053E-2</v>
      </c>
    </row>
    <row r="3266" spans="1:7" ht="30" x14ac:dyDescent="0.25">
      <c r="A3266" s="141" t="s">
        <v>3272</v>
      </c>
      <c r="B3266" s="151" t="s">
        <v>3273</v>
      </c>
      <c r="C3266" s="153" t="s">
        <v>4122</v>
      </c>
      <c r="D3266" s="152">
        <v>2</v>
      </c>
      <c r="E3266" s="154">
        <v>2.2600000000000002</v>
      </c>
      <c r="F3266" s="154">
        <v>9.9999999999999811E-3</v>
      </c>
      <c r="G3266" s="154">
        <v>1.9999999999999962E-2</v>
      </c>
    </row>
    <row r="3267" spans="1:7" ht="45" x14ac:dyDescent="0.25">
      <c r="A3267" s="141" t="s">
        <v>3272</v>
      </c>
      <c r="B3267" s="151" t="s">
        <v>3273</v>
      </c>
      <c r="C3267" s="153" t="s">
        <v>3591</v>
      </c>
      <c r="D3267" s="152">
        <v>296</v>
      </c>
      <c r="E3267" s="154">
        <v>1515.52</v>
      </c>
      <c r="F3267" s="154">
        <v>1.0000000000000009E-2</v>
      </c>
      <c r="G3267" s="154">
        <v>2.9600000000000026</v>
      </c>
    </row>
    <row r="3268" spans="1:7" ht="60" x14ac:dyDescent="0.25">
      <c r="A3268" s="141" t="s">
        <v>3272</v>
      </c>
      <c r="B3268" s="151" t="s">
        <v>3273</v>
      </c>
      <c r="C3268" s="153" t="s">
        <v>3592</v>
      </c>
      <c r="D3268" s="152">
        <v>358</v>
      </c>
      <c r="E3268" s="154">
        <v>1832.96</v>
      </c>
      <c r="F3268" s="154">
        <v>1.0000000000000009E-2</v>
      </c>
      <c r="G3268" s="154">
        <v>3.5800000000000032</v>
      </c>
    </row>
    <row r="3269" spans="1:7" ht="60" x14ac:dyDescent="0.25">
      <c r="A3269" s="141" t="s">
        <v>3272</v>
      </c>
      <c r="B3269" s="151" t="s">
        <v>3273</v>
      </c>
      <c r="C3269" s="153" t="s">
        <v>3593</v>
      </c>
      <c r="D3269" s="152">
        <v>36</v>
      </c>
      <c r="E3269" s="154">
        <v>184.32</v>
      </c>
      <c r="F3269" s="154">
        <v>1.0000000000000009E-2</v>
      </c>
      <c r="G3269" s="154">
        <v>0.36000000000000032</v>
      </c>
    </row>
    <row r="3270" spans="1:7" ht="75" x14ac:dyDescent="0.25">
      <c r="A3270" s="141" t="s">
        <v>3272</v>
      </c>
      <c r="B3270" s="151" t="s">
        <v>3273</v>
      </c>
      <c r="C3270" s="153" t="s">
        <v>3697</v>
      </c>
      <c r="D3270" s="152">
        <v>12</v>
      </c>
      <c r="E3270" s="154">
        <v>61.440000000000005</v>
      </c>
      <c r="F3270" s="154">
        <v>1.0000000000000009E-2</v>
      </c>
      <c r="G3270" s="154">
        <v>0.12000000000000011</v>
      </c>
    </row>
    <row r="3271" spans="1:7" ht="60" x14ac:dyDescent="0.25">
      <c r="A3271" s="141" t="s">
        <v>3272</v>
      </c>
      <c r="B3271" s="151" t="s">
        <v>3273</v>
      </c>
      <c r="C3271" s="153" t="s">
        <v>3594</v>
      </c>
      <c r="D3271" s="152">
        <v>10</v>
      </c>
      <c r="E3271" s="154">
        <v>51.2</v>
      </c>
      <c r="F3271" s="154">
        <v>1.0000000000000009E-2</v>
      </c>
      <c r="G3271" s="154">
        <v>0.10000000000000009</v>
      </c>
    </row>
    <row r="3272" spans="1:7" ht="30" x14ac:dyDescent="0.25">
      <c r="A3272" s="141" t="s">
        <v>3272</v>
      </c>
      <c r="B3272" s="151" t="s">
        <v>3273</v>
      </c>
      <c r="C3272" s="153" t="s">
        <v>3111</v>
      </c>
      <c r="D3272" s="152">
        <v>86</v>
      </c>
      <c r="E3272" s="154">
        <v>111.80000000000001</v>
      </c>
      <c r="F3272" s="154">
        <v>2.0000000000000018E-2</v>
      </c>
      <c r="G3272" s="154">
        <v>1.7200000000000015</v>
      </c>
    </row>
    <row r="3273" spans="1:7" ht="30" x14ac:dyDescent="0.25">
      <c r="A3273" s="141" t="s">
        <v>3272</v>
      </c>
      <c r="B3273" s="151" t="s">
        <v>3273</v>
      </c>
      <c r="C3273" s="153" t="s">
        <v>3112</v>
      </c>
      <c r="D3273" s="152">
        <v>89</v>
      </c>
      <c r="E3273" s="154">
        <v>128.16</v>
      </c>
      <c r="F3273" s="154">
        <v>3.0000000000000027E-2</v>
      </c>
      <c r="G3273" s="154">
        <v>2.6700000000000026</v>
      </c>
    </row>
    <row r="3274" spans="1:7" ht="30" x14ac:dyDescent="0.25">
      <c r="A3274" s="141" t="s">
        <v>3272</v>
      </c>
      <c r="B3274" s="151" t="s">
        <v>3273</v>
      </c>
      <c r="C3274" s="153" t="s">
        <v>3113</v>
      </c>
      <c r="D3274" s="152">
        <v>74</v>
      </c>
      <c r="E3274" s="154">
        <v>118.4</v>
      </c>
      <c r="F3274" s="154">
        <v>2.9999999999999916E-2</v>
      </c>
      <c r="G3274" s="154">
        <v>2.2199999999999935</v>
      </c>
    </row>
    <row r="3275" spans="1:7" ht="30" x14ac:dyDescent="0.25">
      <c r="A3275" s="141" t="s">
        <v>3272</v>
      </c>
      <c r="B3275" s="151" t="s">
        <v>3273</v>
      </c>
      <c r="C3275" s="153" t="s">
        <v>3114</v>
      </c>
      <c r="D3275" s="152">
        <v>5</v>
      </c>
      <c r="E3275" s="154">
        <v>4.3500000000000005</v>
      </c>
      <c r="F3275" s="154">
        <v>2.0000000000000018E-2</v>
      </c>
      <c r="G3275" s="154">
        <v>0.10000000000000009</v>
      </c>
    </row>
    <row r="3276" spans="1:7" ht="75" x14ac:dyDescent="0.25">
      <c r="A3276" s="141" t="s">
        <v>3272</v>
      </c>
      <c r="B3276" s="151" t="s">
        <v>3273</v>
      </c>
      <c r="C3276" s="153" t="s">
        <v>3116</v>
      </c>
      <c r="D3276" s="152">
        <v>58</v>
      </c>
      <c r="E3276" s="154">
        <v>245.34</v>
      </c>
      <c r="F3276" s="154">
        <v>5.0000000000000044E-2</v>
      </c>
      <c r="G3276" s="154">
        <v>2.9000000000000026</v>
      </c>
    </row>
    <row r="3277" spans="1:7" ht="45" x14ac:dyDescent="0.25">
      <c r="A3277" s="141" t="s">
        <v>3272</v>
      </c>
      <c r="B3277" s="151" t="s">
        <v>3273</v>
      </c>
      <c r="C3277" s="153" t="s">
        <v>3117</v>
      </c>
      <c r="D3277" s="152">
        <v>48</v>
      </c>
      <c r="E3277" s="154">
        <v>87.84</v>
      </c>
      <c r="F3277" s="154">
        <v>2.0000000000000018E-2</v>
      </c>
      <c r="G3277" s="154">
        <v>0.96000000000000085</v>
      </c>
    </row>
    <row r="3278" spans="1:7" ht="30" x14ac:dyDescent="0.25">
      <c r="A3278" s="141" t="s">
        <v>3272</v>
      </c>
      <c r="B3278" s="151" t="s">
        <v>3273</v>
      </c>
      <c r="C3278" s="153" t="s">
        <v>3120</v>
      </c>
      <c r="D3278" s="152">
        <v>258</v>
      </c>
      <c r="E3278" s="154">
        <v>376.68</v>
      </c>
      <c r="F3278" s="154">
        <v>2.0000000000000018E-2</v>
      </c>
      <c r="G3278" s="154">
        <v>5.1600000000000046</v>
      </c>
    </row>
    <row r="3279" spans="1:7" ht="30" x14ac:dyDescent="0.25">
      <c r="A3279" s="141" t="s">
        <v>3272</v>
      </c>
      <c r="B3279" s="151" t="s">
        <v>3273</v>
      </c>
      <c r="C3279" s="153" t="s">
        <v>3126</v>
      </c>
      <c r="D3279" s="152">
        <v>58</v>
      </c>
      <c r="E3279" s="154">
        <v>243.02</v>
      </c>
      <c r="F3279" s="154">
        <v>1.0000000000000009E-2</v>
      </c>
      <c r="G3279" s="154">
        <v>0.58000000000000052</v>
      </c>
    </row>
    <row r="3280" spans="1:7" ht="30" x14ac:dyDescent="0.25">
      <c r="A3280" s="141" t="s">
        <v>3272</v>
      </c>
      <c r="B3280" s="151" t="s">
        <v>3273</v>
      </c>
      <c r="C3280" s="153" t="s">
        <v>3277</v>
      </c>
      <c r="D3280" s="152">
        <v>48</v>
      </c>
      <c r="E3280" s="154">
        <v>65.28</v>
      </c>
      <c r="F3280" s="154">
        <v>2.0000000000000018E-2</v>
      </c>
      <c r="G3280" s="154">
        <v>0.96000000000000085</v>
      </c>
    </row>
    <row r="3281" spans="1:7" ht="30" x14ac:dyDescent="0.25">
      <c r="A3281" s="141" t="s">
        <v>3272</v>
      </c>
      <c r="B3281" s="151" t="s">
        <v>3273</v>
      </c>
      <c r="C3281" s="153" t="s">
        <v>3160</v>
      </c>
      <c r="D3281" s="152">
        <v>47</v>
      </c>
      <c r="E3281" s="154">
        <v>261.32</v>
      </c>
      <c r="F3281" s="154">
        <v>0.12999999999999989</v>
      </c>
      <c r="G3281" s="154">
        <v>6.109999999999995</v>
      </c>
    </row>
    <row r="3282" spans="1:7" ht="45" x14ac:dyDescent="0.25">
      <c r="A3282" s="141" t="s">
        <v>3272</v>
      </c>
      <c r="B3282" s="151" t="s">
        <v>3273</v>
      </c>
      <c r="C3282" s="153" t="s">
        <v>3162</v>
      </c>
      <c r="D3282" s="152">
        <v>51</v>
      </c>
      <c r="E3282" s="154">
        <v>245.31000000000003</v>
      </c>
      <c r="F3282" s="154">
        <v>0.10000000000000009</v>
      </c>
      <c r="G3282" s="154">
        <v>5.100000000000005</v>
      </c>
    </row>
    <row r="3283" spans="1:7" ht="30" x14ac:dyDescent="0.25">
      <c r="A3283" s="141" t="s">
        <v>3272</v>
      </c>
      <c r="B3283" s="151" t="s">
        <v>3273</v>
      </c>
      <c r="C3283" s="153" t="s">
        <v>3146</v>
      </c>
      <c r="D3283" s="152">
        <v>46</v>
      </c>
      <c r="E3283" s="154">
        <v>255.3</v>
      </c>
      <c r="F3283" s="154">
        <v>9.9999999999999811E-3</v>
      </c>
      <c r="G3283" s="154">
        <v>0.45999999999999913</v>
      </c>
    </row>
    <row r="3284" spans="1:7" ht="30" x14ac:dyDescent="0.25">
      <c r="A3284" s="141" t="s">
        <v>3272</v>
      </c>
      <c r="B3284" s="151" t="s">
        <v>3273</v>
      </c>
      <c r="C3284" s="153" t="s">
        <v>3177</v>
      </c>
      <c r="D3284" s="152">
        <v>134</v>
      </c>
      <c r="E3284" s="154">
        <v>954.07999999999993</v>
      </c>
      <c r="F3284" s="154">
        <v>0.14000000000000012</v>
      </c>
      <c r="G3284" s="154">
        <v>18.760000000000016</v>
      </c>
    </row>
    <row r="3285" spans="1:7" ht="30" x14ac:dyDescent="0.25">
      <c r="A3285" s="141" t="s">
        <v>3272</v>
      </c>
      <c r="B3285" s="151" t="s">
        <v>3273</v>
      </c>
      <c r="C3285" s="153" t="s">
        <v>3236</v>
      </c>
      <c r="D3285" s="152">
        <v>3</v>
      </c>
      <c r="E3285" s="154">
        <v>19.830000000000002</v>
      </c>
      <c r="F3285" s="154">
        <v>0.19999999999999973</v>
      </c>
      <c r="G3285" s="154">
        <v>0.5999999999999992</v>
      </c>
    </row>
    <row r="3286" spans="1:7" ht="30" x14ac:dyDescent="0.25">
      <c r="A3286" s="141" t="s">
        <v>3272</v>
      </c>
      <c r="B3286" s="151" t="s">
        <v>3273</v>
      </c>
      <c r="C3286" s="153" t="s">
        <v>3188</v>
      </c>
      <c r="D3286" s="152">
        <v>74</v>
      </c>
      <c r="E3286" s="154">
        <v>166.5</v>
      </c>
      <c r="F3286" s="154">
        <v>2.0000000000000018E-2</v>
      </c>
      <c r="G3286" s="154">
        <v>1.4800000000000013</v>
      </c>
    </row>
    <row r="3287" spans="1:7" ht="30" x14ac:dyDescent="0.25">
      <c r="A3287" s="141" t="s">
        <v>3272</v>
      </c>
      <c r="B3287" s="151" t="s">
        <v>3273</v>
      </c>
      <c r="C3287" s="153" t="s">
        <v>3255</v>
      </c>
      <c r="D3287" s="152">
        <v>41</v>
      </c>
      <c r="E3287" s="154">
        <v>162.76999999999998</v>
      </c>
      <c r="F3287" s="154">
        <v>1.0000000000000009E-2</v>
      </c>
      <c r="G3287" s="154">
        <v>0.41000000000000036</v>
      </c>
    </row>
    <row r="3288" spans="1:7" ht="30" x14ac:dyDescent="0.25">
      <c r="A3288" s="141" t="s">
        <v>3272</v>
      </c>
      <c r="B3288" s="151" t="s">
        <v>3273</v>
      </c>
      <c r="C3288" s="153" t="s">
        <v>3325</v>
      </c>
      <c r="D3288" s="152">
        <v>2</v>
      </c>
      <c r="E3288" s="154">
        <v>29.44</v>
      </c>
      <c r="F3288" s="154">
        <v>0.44999999999999929</v>
      </c>
      <c r="G3288" s="154">
        <v>0.89999999999999858</v>
      </c>
    </row>
    <row r="3289" spans="1:7" ht="30" x14ac:dyDescent="0.25">
      <c r="A3289" s="141" t="s">
        <v>3272</v>
      </c>
      <c r="B3289" s="151" t="s">
        <v>3273</v>
      </c>
      <c r="C3289" s="153" t="s">
        <v>3192</v>
      </c>
      <c r="D3289" s="152">
        <v>42</v>
      </c>
      <c r="E3289" s="154">
        <v>155.82</v>
      </c>
      <c r="F3289" s="154">
        <v>3.0000000000000027E-2</v>
      </c>
      <c r="G3289" s="154">
        <v>1.2600000000000011</v>
      </c>
    </row>
    <row r="3290" spans="1:7" ht="30" x14ac:dyDescent="0.25">
      <c r="A3290" s="141" t="s">
        <v>3272</v>
      </c>
      <c r="B3290" s="151" t="s">
        <v>3273</v>
      </c>
      <c r="C3290" s="153" t="s">
        <v>3270</v>
      </c>
      <c r="D3290" s="152">
        <v>53</v>
      </c>
      <c r="E3290" s="154">
        <v>617.45000000000005</v>
      </c>
      <c r="F3290" s="154">
        <v>0.33999999999999986</v>
      </c>
      <c r="G3290" s="154">
        <v>18.019999999999992</v>
      </c>
    </row>
    <row r="3291" spans="1:7" ht="45" x14ac:dyDescent="0.25">
      <c r="A3291" s="141" t="s">
        <v>3272</v>
      </c>
      <c r="B3291" s="151" t="s">
        <v>3273</v>
      </c>
      <c r="C3291" s="153" t="s">
        <v>3271</v>
      </c>
      <c r="D3291" s="152">
        <v>53</v>
      </c>
      <c r="E3291" s="154">
        <v>591.48</v>
      </c>
      <c r="F3291" s="154">
        <v>0.25999999999999979</v>
      </c>
      <c r="G3291" s="154">
        <v>13.779999999999989</v>
      </c>
    </row>
    <row r="3292" spans="1:7" ht="45" x14ac:dyDescent="0.25">
      <c r="A3292" s="141" t="s">
        <v>3272</v>
      </c>
      <c r="B3292" s="151" t="s">
        <v>3273</v>
      </c>
      <c r="C3292" s="153" t="s">
        <v>3296</v>
      </c>
      <c r="D3292" s="152">
        <v>1</v>
      </c>
      <c r="E3292" s="154">
        <v>8.32</v>
      </c>
      <c r="F3292" s="154">
        <v>0.16999999999999993</v>
      </c>
      <c r="G3292" s="154">
        <v>0.16999999999999993</v>
      </c>
    </row>
    <row r="3293" spans="1:7" ht="45" x14ac:dyDescent="0.25">
      <c r="A3293" s="141" t="s">
        <v>3272</v>
      </c>
      <c r="B3293" s="151" t="s">
        <v>3273</v>
      </c>
      <c r="C3293" s="153" t="s">
        <v>3501</v>
      </c>
      <c r="D3293" s="152">
        <v>263</v>
      </c>
      <c r="E3293" s="154">
        <v>2309.1400000000003</v>
      </c>
      <c r="F3293" s="154">
        <v>3.9999999999999925E-2</v>
      </c>
      <c r="G3293" s="154">
        <v>10.51999999999998</v>
      </c>
    </row>
    <row r="3294" spans="1:7" ht="45" x14ac:dyDescent="0.25">
      <c r="A3294" s="141" t="s">
        <v>3272</v>
      </c>
      <c r="B3294" s="151" t="s">
        <v>3273</v>
      </c>
      <c r="C3294" s="153" t="s">
        <v>3471</v>
      </c>
      <c r="D3294" s="152">
        <v>264</v>
      </c>
      <c r="E3294" s="154">
        <v>702.24</v>
      </c>
      <c r="F3294" s="154">
        <v>1.0000000000000009E-2</v>
      </c>
      <c r="G3294" s="154">
        <v>2.6400000000000023</v>
      </c>
    </row>
    <row r="3295" spans="1:7" ht="30" x14ac:dyDescent="0.25">
      <c r="A3295" s="141" t="s">
        <v>3272</v>
      </c>
      <c r="B3295" s="151" t="s">
        <v>3273</v>
      </c>
      <c r="C3295" s="153" t="s">
        <v>3583</v>
      </c>
      <c r="D3295" s="152">
        <v>8</v>
      </c>
      <c r="E3295" s="154">
        <v>21.28</v>
      </c>
      <c r="F3295" s="154">
        <v>1.0000000000000009E-2</v>
      </c>
      <c r="G3295" s="154">
        <v>8.0000000000000071E-2</v>
      </c>
    </row>
    <row r="3296" spans="1:7" ht="30" x14ac:dyDescent="0.25">
      <c r="A3296" s="141" t="s">
        <v>3272</v>
      </c>
      <c r="B3296" s="151" t="s">
        <v>3273</v>
      </c>
      <c r="C3296" s="153" t="s">
        <v>3590</v>
      </c>
      <c r="D3296" s="152">
        <v>1680</v>
      </c>
      <c r="E3296" s="154">
        <v>24427.199999999997</v>
      </c>
      <c r="F3296" s="154">
        <v>6.999999999999984E-2</v>
      </c>
      <c r="G3296" s="154">
        <v>117.59999999999974</v>
      </c>
    </row>
    <row r="3297" spans="1:7" ht="60" x14ac:dyDescent="0.25">
      <c r="A3297" s="141" t="s">
        <v>3272</v>
      </c>
      <c r="B3297" s="151" t="s">
        <v>3273</v>
      </c>
      <c r="C3297" s="153" t="s">
        <v>4121</v>
      </c>
      <c r="D3297" s="152">
        <v>1</v>
      </c>
      <c r="E3297" s="154">
        <v>3.23</v>
      </c>
      <c r="F3297" s="154">
        <v>3.0000000000000027E-2</v>
      </c>
      <c r="G3297" s="154">
        <v>3.0000000000000027E-2</v>
      </c>
    </row>
    <row r="3298" spans="1:7" ht="45" x14ac:dyDescent="0.25">
      <c r="A3298" s="141" t="s">
        <v>3272</v>
      </c>
      <c r="B3298" s="151" t="s">
        <v>3273</v>
      </c>
      <c r="C3298" s="153" t="s">
        <v>3591</v>
      </c>
      <c r="D3298" s="152">
        <v>1668</v>
      </c>
      <c r="E3298" s="154">
        <v>8540.16</v>
      </c>
      <c r="F3298" s="154">
        <v>1.0000000000000009E-2</v>
      </c>
      <c r="G3298" s="154">
        <v>16.680000000000014</v>
      </c>
    </row>
    <row r="3299" spans="1:7" ht="60" x14ac:dyDescent="0.25">
      <c r="A3299" s="141" t="s">
        <v>3272</v>
      </c>
      <c r="B3299" s="151" t="s">
        <v>3273</v>
      </c>
      <c r="C3299" s="153" t="s">
        <v>3592</v>
      </c>
      <c r="D3299" s="152">
        <v>1566</v>
      </c>
      <c r="E3299" s="154">
        <v>8017.92</v>
      </c>
      <c r="F3299" s="154">
        <v>1.0000000000000009E-2</v>
      </c>
      <c r="G3299" s="154">
        <v>15.660000000000014</v>
      </c>
    </row>
    <row r="3300" spans="1:7" ht="60" x14ac:dyDescent="0.25">
      <c r="A3300" s="141" t="s">
        <v>3272</v>
      </c>
      <c r="B3300" s="151" t="s">
        <v>3273</v>
      </c>
      <c r="C3300" s="153" t="s">
        <v>3593</v>
      </c>
      <c r="D3300" s="152">
        <v>106</v>
      </c>
      <c r="E3300" s="154">
        <v>542.72</v>
      </c>
      <c r="F3300" s="154">
        <v>1.0000000000000009E-2</v>
      </c>
      <c r="G3300" s="154">
        <v>1.0600000000000009</v>
      </c>
    </row>
    <row r="3301" spans="1:7" ht="75" x14ac:dyDescent="0.25">
      <c r="A3301" s="141" t="s">
        <v>3272</v>
      </c>
      <c r="B3301" s="151" t="s">
        <v>3273</v>
      </c>
      <c r="C3301" s="153" t="s">
        <v>3697</v>
      </c>
      <c r="D3301" s="152">
        <v>10</v>
      </c>
      <c r="E3301" s="154">
        <v>51.2</v>
      </c>
      <c r="F3301" s="154">
        <v>1.0000000000000009E-2</v>
      </c>
      <c r="G3301" s="154">
        <v>0.10000000000000009</v>
      </c>
    </row>
    <row r="3302" spans="1:7" ht="60" x14ac:dyDescent="0.25">
      <c r="A3302" s="141" t="s">
        <v>3272</v>
      </c>
      <c r="B3302" s="151" t="s">
        <v>3273</v>
      </c>
      <c r="C3302" s="153" t="s">
        <v>3594</v>
      </c>
      <c r="D3302" s="152">
        <v>12</v>
      </c>
      <c r="E3302" s="154">
        <v>61.44</v>
      </c>
      <c r="F3302" s="154">
        <v>1.0000000000000009E-2</v>
      </c>
      <c r="G3302" s="154">
        <v>0.12000000000000011</v>
      </c>
    </row>
    <row r="3303" spans="1:7" ht="75" x14ac:dyDescent="0.25">
      <c r="A3303" s="141" t="s">
        <v>3272</v>
      </c>
      <c r="B3303" s="151" t="s">
        <v>3273</v>
      </c>
      <c r="C3303" s="153" t="s">
        <v>3712</v>
      </c>
      <c r="D3303" s="152">
        <v>17</v>
      </c>
      <c r="E3303" s="154">
        <v>255.17</v>
      </c>
      <c r="F3303" s="154">
        <v>1.0000000000000009E-2</v>
      </c>
      <c r="G3303" s="154">
        <v>0.17000000000000015</v>
      </c>
    </row>
    <row r="3304" spans="1:7" ht="90" x14ac:dyDescent="0.25">
      <c r="A3304" s="141" t="s">
        <v>3272</v>
      </c>
      <c r="B3304" s="151" t="s">
        <v>3273</v>
      </c>
      <c r="C3304" s="153" t="s">
        <v>3452</v>
      </c>
      <c r="D3304" s="152">
        <v>1027</v>
      </c>
      <c r="E3304" s="154">
        <v>26825.239999999998</v>
      </c>
      <c r="F3304" s="154">
        <v>3.0000000000000027E-2</v>
      </c>
      <c r="G3304" s="154">
        <v>30.810000000000027</v>
      </c>
    </row>
    <row r="3305" spans="1:7" ht="45" x14ac:dyDescent="0.25">
      <c r="A3305" s="141" t="s">
        <v>3272</v>
      </c>
      <c r="B3305" s="151" t="s">
        <v>3273</v>
      </c>
      <c r="C3305" s="153" t="s">
        <v>3471</v>
      </c>
      <c r="D3305" s="152">
        <v>44</v>
      </c>
      <c r="E3305" s="154">
        <v>117.03999999999999</v>
      </c>
      <c r="F3305" s="154">
        <v>1.0000000000000009E-2</v>
      </c>
      <c r="G3305" s="154">
        <v>0.44000000000000039</v>
      </c>
    </row>
    <row r="3306" spans="1:7" ht="30" x14ac:dyDescent="0.25">
      <c r="A3306" s="141" t="s">
        <v>3272</v>
      </c>
      <c r="B3306" s="151" t="s">
        <v>3273</v>
      </c>
      <c r="C3306" s="153" t="s">
        <v>3453</v>
      </c>
      <c r="D3306" s="152">
        <v>65</v>
      </c>
      <c r="E3306" s="154">
        <v>129.35000000000002</v>
      </c>
      <c r="F3306" s="154">
        <v>1.0000000000000009E-2</v>
      </c>
      <c r="G3306" s="154">
        <v>0.65000000000000058</v>
      </c>
    </row>
    <row r="3307" spans="1:7" ht="45" x14ac:dyDescent="0.25">
      <c r="A3307" s="141" t="s">
        <v>3272</v>
      </c>
      <c r="B3307" s="151" t="s">
        <v>3273</v>
      </c>
      <c r="C3307" s="153" t="s">
        <v>3454</v>
      </c>
      <c r="D3307" s="152">
        <v>120</v>
      </c>
      <c r="E3307" s="154">
        <v>424.8</v>
      </c>
      <c r="F3307" s="154">
        <v>1.9999999999999962E-2</v>
      </c>
      <c r="G3307" s="154">
        <v>2.3999999999999955</v>
      </c>
    </row>
    <row r="3308" spans="1:7" ht="30" x14ac:dyDescent="0.25">
      <c r="A3308" s="141" t="s">
        <v>3272</v>
      </c>
      <c r="B3308" s="151" t="s">
        <v>3273</v>
      </c>
      <c r="C3308" s="153" t="s">
        <v>3583</v>
      </c>
      <c r="D3308" s="152">
        <v>2</v>
      </c>
      <c r="E3308" s="154">
        <v>5.32</v>
      </c>
      <c r="F3308" s="154">
        <v>1.0000000000000009E-2</v>
      </c>
      <c r="G3308" s="154">
        <v>2.0000000000000018E-2</v>
      </c>
    </row>
    <row r="3309" spans="1:7" ht="30" x14ac:dyDescent="0.25">
      <c r="A3309" s="141" t="s">
        <v>3272</v>
      </c>
      <c r="B3309" s="151" t="s">
        <v>3273</v>
      </c>
      <c r="C3309" s="153" t="s">
        <v>3455</v>
      </c>
      <c r="D3309" s="152">
        <v>482</v>
      </c>
      <c r="E3309" s="154">
        <v>6232.26</v>
      </c>
      <c r="F3309" s="154">
        <v>3.0000000000000027E-2</v>
      </c>
      <c r="G3309" s="154">
        <v>14.460000000000013</v>
      </c>
    </row>
    <row r="3310" spans="1:7" ht="30" x14ac:dyDescent="0.25">
      <c r="A3310" s="141" t="s">
        <v>3272</v>
      </c>
      <c r="B3310" s="151" t="s">
        <v>3273</v>
      </c>
      <c r="C3310" s="153" t="s">
        <v>3662</v>
      </c>
      <c r="D3310" s="152">
        <v>107</v>
      </c>
      <c r="E3310" s="154">
        <v>930.9</v>
      </c>
      <c r="F3310" s="154">
        <v>4.9999999999999933E-2</v>
      </c>
      <c r="G3310" s="154">
        <v>5.3499999999999925</v>
      </c>
    </row>
    <row r="3311" spans="1:7" ht="90" x14ac:dyDescent="0.25">
      <c r="A3311" s="141" t="s">
        <v>3272</v>
      </c>
      <c r="B3311" s="151" t="s">
        <v>3273</v>
      </c>
      <c r="C3311" s="153" t="s">
        <v>3456</v>
      </c>
      <c r="D3311" s="152">
        <v>46</v>
      </c>
      <c r="E3311" s="154">
        <v>1483.5</v>
      </c>
      <c r="F3311" s="154">
        <v>2.0000000000000018E-2</v>
      </c>
      <c r="G3311" s="154">
        <v>0.92000000000000082</v>
      </c>
    </row>
    <row r="3312" spans="1:7" ht="75" x14ac:dyDescent="0.25">
      <c r="A3312" s="141" t="s">
        <v>3272</v>
      </c>
      <c r="B3312" s="151" t="s">
        <v>3273</v>
      </c>
      <c r="C3312" s="153" t="s">
        <v>3457</v>
      </c>
      <c r="D3312" s="152">
        <v>142</v>
      </c>
      <c r="E3312" s="154">
        <v>3843.94</v>
      </c>
      <c r="F3312" s="154">
        <v>3.0000000000000027E-2</v>
      </c>
      <c r="G3312" s="154">
        <v>4.2600000000000033</v>
      </c>
    </row>
    <row r="3313" spans="1:7" ht="30" x14ac:dyDescent="0.25">
      <c r="A3313" s="141" t="s">
        <v>3272</v>
      </c>
      <c r="B3313" s="151" t="s">
        <v>3273</v>
      </c>
      <c r="C3313" s="153" t="s">
        <v>3585</v>
      </c>
      <c r="D3313" s="152">
        <v>10</v>
      </c>
      <c r="E3313" s="154">
        <v>104.10000000000001</v>
      </c>
      <c r="F3313" s="154">
        <v>2.0000000000000018E-2</v>
      </c>
      <c r="G3313" s="154">
        <v>0.20000000000000018</v>
      </c>
    </row>
    <row r="3314" spans="1:7" ht="30" x14ac:dyDescent="0.25">
      <c r="A3314" s="141" t="s">
        <v>3272</v>
      </c>
      <c r="B3314" s="151" t="s">
        <v>3273</v>
      </c>
      <c r="C3314" s="153" t="s">
        <v>3548</v>
      </c>
      <c r="D3314" s="152">
        <v>5</v>
      </c>
      <c r="E3314" s="154">
        <v>220.35000000000002</v>
      </c>
      <c r="F3314" s="154">
        <v>4.0000000000000036E-2</v>
      </c>
      <c r="G3314" s="154">
        <v>0.20000000000000018</v>
      </c>
    </row>
    <row r="3315" spans="1:7" ht="30" x14ac:dyDescent="0.25">
      <c r="A3315" s="141" t="s">
        <v>3272</v>
      </c>
      <c r="B3315" s="151" t="s">
        <v>3273</v>
      </c>
      <c r="C3315" s="153" t="s">
        <v>3595</v>
      </c>
      <c r="D3315" s="152">
        <v>10</v>
      </c>
      <c r="E3315" s="154">
        <v>31.099999999999998</v>
      </c>
      <c r="F3315" s="154">
        <v>9.999999999999995E-3</v>
      </c>
      <c r="G3315" s="154">
        <v>9.999999999999995E-2</v>
      </c>
    </row>
    <row r="3316" spans="1:7" ht="30" x14ac:dyDescent="0.25">
      <c r="A3316" s="141" t="s">
        <v>3272</v>
      </c>
      <c r="B3316" s="151" t="s">
        <v>3273</v>
      </c>
      <c r="C3316" s="153" t="s">
        <v>3461</v>
      </c>
      <c r="D3316" s="152">
        <v>107</v>
      </c>
      <c r="E3316" s="154">
        <v>513.6</v>
      </c>
      <c r="F3316" s="154">
        <v>9.999999999999995E-3</v>
      </c>
      <c r="G3316" s="154">
        <v>1.0699999999999994</v>
      </c>
    </row>
    <row r="3317" spans="1:7" ht="30" x14ac:dyDescent="0.25">
      <c r="A3317" s="141" t="s">
        <v>3272</v>
      </c>
      <c r="B3317" s="151" t="s">
        <v>3273</v>
      </c>
      <c r="C3317" s="153" t="s">
        <v>3813</v>
      </c>
      <c r="D3317" s="152">
        <v>37</v>
      </c>
      <c r="E3317" s="154">
        <v>61.42</v>
      </c>
      <c r="F3317" s="154">
        <v>9.999999999999995E-3</v>
      </c>
      <c r="G3317" s="154">
        <v>0.36999999999999983</v>
      </c>
    </row>
    <row r="3318" spans="1:7" ht="30" x14ac:dyDescent="0.25">
      <c r="A3318" s="141" t="s">
        <v>3272</v>
      </c>
      <c r="B3318" s="151" t="s">
        <v>3273</v>
      </c>
      <c r="C3318" s="153" t="s">
        <v>3462</v>
      </c>
      <c r="D3318" s="152">
        <v>70</v>
      </c>
      <c r="E3318" s="154">
        <v>183.4</v>
      </c>
      <c r="F3318" s="154">
        <v>9.999999999999995E-3</v>
      </c>
      <c r="G3318" s="154">
        <v>0.69999999999999962</v>
      </c>
    </row>
    <row r="3319" spans="1:7" ht="30" x14ac:dyDescent="0.25">
      <c r="A3319" s="141" t="s">
        <v>3272</v>
      </c>
      <c r="B3319" s="151" t="s">
        <v>3273</v>
      </c>
      <c r="C3319" s="153" t="s">
        <v>3463</v>
      </c>
      <c r="D3319" s="152">
        <v>5</v>
      </c>
      <c r="E3319" s="154">
        <v>13.100000000000001</v>
      </c>
      <c r="F3319" s="154">
        <v>9.999999999999995E-3</v>
      </c>
      <c r="G3319" s="154">
        <v>4.9999999999999975E-2</v>
      </c>
    </row>
    <row r="3320" spans="1:7" ht="30" x14ac:dyDescent="0.25">
      <c r="A3320" s="141" t="s">
        <v>3272</v>
      </c>
      <c r="B3320" s="151" t="s">
        <v>3273</v>
      </c>
      <c r="C3320" s="153" t="s">
        <v>3443</v>
      </c>
      <c r="D3320" s="152">
        <v>796</v>
      </c>
      <c r="E3320" s="154">
        <v>3892.44</v>
      </c>
      <c r="F3320" s="154">
        <v>9.9999999999999811E-3</v>
      </c>
      <c r="G3320" s="154">
        <v>7.9599999999999849</v>
      </c>
    </row>
    <row r="3321" spans="1:7" ht="30" x14ac:dyDescent="0.25">
      <c r="A3321" s="141" t="s">
        <v>3272</v>
      </c>
      <c r="B3321" s="151" t="s">
        <v>3273</v>
      </c>
      <c r="C3321" s="153" t="s">
        <v>3464</v>
      </c>
      <c r="D3321" s="152">
        <v>97</v>
      </c>
      <c r="E3321" s="154">
        <v>479.18000000000006</v>
      </c>
      <c r="F3321" s="154">
        <v>1.0000000000000009E-2</v>
      </c>
      <c r="G3321" s="154">
        <v>0.97000000000000086</v>
      </c>
    </row>
    <row r="3322" spans="1:7" ht="30" x14ac:dyDescent="0.25">
      <c r="A3322" s="141" t="s">
        <v>3272</v>
      </c>
      <c r="B3322" s="151" t="s">
        <v>3273</v>
      </c>
      <c r="C3322" s="153" t="s">
        <v>3596</v>
      </c>
      <c r="D3322" s="152">
        <v>277</v>
      </c>
      <c r="E3322" s="154">
        <v>2634.27</v>
      </c>
      <c r="F3322" s="154">
        <v>2.0000000000000018E-2</v>
      </c>
      <c r="G3322" s="154">
        <v>5.5400000000000045</v>
      </c>
    </row>
    <row r="3323" spans="1:7" ht="30" x14ac:dyDescent="0.25">
      <c r="A3323" s="141" t="s">
        <v>3272</v>
      </c>
      <c r="B3323" s="151" t="s">
        <v>3273</v>
      </c>
      <c r="C3323" s="153" t="s">
        <v>3502</v>
      </c>
      <c r="D3323" s="152">
        <v>33</v>
      </c>
      <c r="E3323" s="154">
        <v>168.96</v>
      </c>
      <c r="F3323" s="154">
        <v>1.0000000000000009E-2</v>
      </c>
      <c r="G3323" s="154">
        <v>0.33000000000000029</v>
      </c>
    </row>
    <row r="3324" spans="1:7" ht="30" x14ac:dyDescent="0.25">
      <c r="A3324" s="141" t="s">
        <v>3272</v>
      </c>
      <c r="B3324" s="151" t="s">
        <v>3273</v>
      </c>
      <c r="C3324" s="153" t="s">
        <v>3444</v>
      </c>
      <c r="D3324" s="152">
        <v>648</v>
      </c>
      <c r="E3324" s="154">
        <v>2514.2399999999998</v>
      </c>
      <c r="F3324" s="154">
        <v>3.0000000000000027E-2</v>
      </c>
      <c r="G3324" s="154">
        <v>19.440000000000019</v>
      </c>
    </row>
    <row r="3325" spans="1:7" ht="30" x14ac:dyDescent="0.25">
      <c r="A3325" s="141" t="s">
        <v>3272</v>
      </c>
      <c r="B3325" s="151" t="s">
        <v>3273</v>
      </c>
      <c r="C3325" s="153" t="s">
        <v>3503</v>
      </c>
      <c r="D3325" s="152">
        <v>25</v>
      </c>
      <c r="E3325" s="154">
        <v>107.5</v>
      </c>
      <c r="F3325" s="154">
        <v>5.0000000000000044E-2</v>
      </c>
      <c r="G3325" s="154">
        <v>1.2500000000000011</v>
      </c>
    </row>
    <row r="3326" spans="1:7" ht="30" x14ac:dyDescent="0.25">
      <c r="A3326" s="141" t="s">
        <v>3272</v>
      </c>
      <c r="B3326" s="151" t="s">
        <v>3273</v>
      </c>
      <c r="C3326" s="153" t="s">
        <v>3504</v>
      </c>
      <c r="D3326" s="152">
        <v>609</v>
      </c>
      <c r="E3326" s="154">
        <v>3178.98</v>
      </c>
      <c r="F3326" s="154">
        <v>1.0000000000000009E-2</v>
      </c>
      <c r="G3326" s="154">
        <v>6.0900000000000052</v>
      </c>
    </row>
    <row r="3327" spans="1:7" ht="30" x14ac:dyDescent="0.25">
      <c r="A3327" s="141" t="s">
        <v>3272</v>
      </c>
      <c r="B3327" s="151" t="s">
        <v>3273</v>
      </c>
      <c r="C3327" s="153" t="s">
        <v>3597</v>
      </c>
      <c r="D3327" s="152">
        <v>636</v>
      </c>
      <c r="E3327" s="154">
        <v>7065.9600000000009</v>
      </c>
      <c r="F3327" s="154">
        <v>8.9999999999999858E-2</v>
      </c>
      <c r="G3327" s="154">
        <v>57.23999999999991</v>
      </c>
    </row>
    <row r="3328" spans="1:7" ht="30" x14ac:dyDescent="0.25">
      <c r="A3328" s="141" t="s">
        <v>3272</v>
      </c>
      <c r="B3328" s="151" t="s">
        <v>3273</v>
      </c>
      <c r="C3328" s="153" t="s">
        <v>4059</v>
      </c>
      <c r="D3328" s="152">
        <v>3</v>
      </c>
      <c r="E3328" s="154">
        <v>23.490000000000002</v>
      </c>
      <c r="F3328" s="154">
        <v>0.10000000000000009</v>
      </c>
      <c r="G3328" s="154">
        <v>0.30000000000000027</v>
      </c>
    </row>
    <row r="3329" spans="1:7" ht="30" x14ac:dyDescent="0.25">
      <c r="A3329" s="141" t="s">
        <v>3272</v>
      </c>
      <c r="B3329" s="151" t="s">
        <v>3273</v>
      </c>
      <c r="C3329" s="153" t="s">
        <v>3446</v>
      </c>
      <c r="D3329" s="152">
        <v>697</v>
      </c>
      <c r="E3329" s="154">
        <v>1380.06</v>
      </c>
      <c r="F3329" s="154">
        <v>9.999999999999995E-3</v>
      </c>
      <c r="G3329" s="154">
        <v>6.9699999999999962</v>
      </c>
    </row>
    <row r="3330" spans="1:7" ht="60" x14ac:dyDescent="0.25">
      <c r="A3330" s="141" t="s">
        <v>3272</v>
      </c>
      <c r="B3330" s="151" t="s">
        <v>3273</v>
      </c>
      <c r="C3330" s="153" t="s">
        <v>3479</v>
      </c>
      <c r="D3330" s="152">
        <v>10</v>
      </c>
      <c r="E3330" s="154">
        <v>80.5</v>
      </c>
      <c r="F3330" s="154">
        <v>3.0000000000000027E-2</v>
      </c>
      <c r="G3330" s="154">
        <v>0.30000000000000027</v>
      </c>
    </row>
    <row r="3331" spans="1:7" ht="30" x14ac:dyDescent="0.25">
      <c r="A3331" s="141" t="s">
        <v>3272</v>
      </c>
      <c r="B3331" s="151" t="s">
        <v>3273</v>
      </c>
      <c r="C3331" s="153" t="s">
        <v>3480</v>
      </c>
      <c r="D3331" s="152">
        <v>3</v>
      </c>
      <c r="E3331" s="154">
        <v>55.349999999999994</v>
      </c>
      <c r="F3331" s="154">
        <v>0.12000000000000011</v>
      </c>
      <c r="G3331" s="154">
        <v>0.36000000000000032</v>
      </c>
    </row>
    <row r="3332" spans="1:7" ht="30" x14ac:dyDescent="0.25">
      <c r="A3332" s="141" t="s">
        <v>3272</v>
      </c>
      <c r="B3332" s="151" t="s">
        <v>3273</v>
      </c>
      <c r="C3332" s="153" t="s">
        <v>3558</v>
      </c>
      <c r="D3332" s="152">
        <v>1</v>
      </c>
      <c r="E3332" s="154">
        <v>9.5</v>
      </c>
      <c r="F3332" s="154">
        <v>8.0000000000000071E-2</v>
      </c>
      <c r="G3332" s="154">
        <v>8.0000000000000071E-2</v>
      </c>
    </row>
    <row r="3333" spans="1:7" ht="60" x14ac:dyDescent="0.25">
      <c r="A3333" s="141" t="s">
        <v>3272</v>
      </c>
      <c r="B3333" s="151" t="s">
        <v>3273</v>
      </c>
      <c r="C3333" s="153" t="s">
        <v>3481</v>
      </c>
      <c r="D3333" s="152">
        <v>74</v>
      </c>
      <c r="E3333" s="154">
        <v>880.6</v>
      </c>
      <c r="F3333" s="154">
        <v>9.9999999999999534E-3</v>
      </c>
      <c r="G3333" s="154">
        <v>0.73999999999999655</v>
      </c>
    </row>
    <row r="3334" spans="1:7" ht="45" x14ac:dyDescent="0.25">
      <c r="A3334" s="141" t="s">
        <v>3272</v>
      </c>
      <c r="B3334" s="151" t="s">
        <v>3273</v>
      </c>
      <c r="C3334" s="153" t="s">
        <v>3855</v>
      </c>
      <c r="D3334" s="152">
        <v>3</v>
      </c>
      <c r="E3334" s="154">
        <v>22.05</v>
      </c>
      <c r="F3334" s="154">
        <v>2.0000000000000018E-2</v>
      </c>
      <c r="G3334" s="154">
        <v>6.0000000000000053E-2</v>
      </c>
    </row>
    <row r="3335" spans="1:7" ht="30" x14ac:dyDescent="0.25">
      <c r="A3335" s="141" t="s">
        <v>3272</v>
      </c>
      <c r="B3335" s="151" t="s">
        <v>3273</v>
      </c>
      <c r="C3335" s="153" t="s">
        <v>3654</v>
      </c>
      <c r="D3335" s="152">
        <v>10</v>
      </c>
      <c r="E3335" s="154">
        <v>68.300000000000011</v>
      </c>
      <c r="F3335" s="154">
        <v>6.0000000000000053E-2</v>
      </c>
      <c r="G3335" s="154">
        <v>0.60000000000000053</v>
      </c>
    </row>
    <row r="3336" spans="1:7" ht="30" x14ac:dyDescent="0.25">
      <c r="A3336" s="141" t="s">
        <v>3272</v>
      </c>
      <c r="B3336" s="151" t="s">
        <v>3273</v>
      </c>
      <c r="C3336" s="153" t="s">
        <v>3560</v>
      </c>
      <c r="D3336" s="152">
        <v>1</v>
      </c>
      <c r="E3336" s="154">
        <v>10.97</v>
      </c>
      <c r="F3336" s="154">
        <v>1.0000000000000009E-2</v>
      </c>
      <c r="G3336" s="154">
        <v>1.0000000000000009E-2</v>
      </c>
    </row>
    <row r="3337" spans="1:7" ht="30" x14ac:dyDescent="0.25">
      <c r="A3337" s="141" t="s">
        <v>3272</v>
      </c>
      <c r="B3337" s="151" t="s">
        <v>3273</v>
      </c>
      <c r="C3337" s="153" t="s">
        <v>3482</v>
      </c>
      <c r="D3337" s="152">
        <v>195</v>
      </c>
      <c r="E3337" s="154">
        <v>1199.25</v>
      </c>
      <c r="F3337" s="154">
        <v>1.0000000000000009E-2</v>
      </c>
      <c r="G3337" s="154">
        <v>1.9500000000000017</v>
      </c>
    </row>
    <row r="3338" spans="1:7" ht="45" x14ac:dyDescent="0.25">
      <c r="A3338" s="141" t="s">
        <v>3272</v>
      </c>
      <c r="B3338" s="151" t="s">
        <v>3273</v>
      </c>
      <c r="C3338" s="153" t="s">
        <v>3484</v>
      </c>
      <c r="D3338" s="152">
        <v>163</v>
      </c>
      <c r="E3338" s="154">
        <v>1295.8500000000001</v>
      </c>
      <c r="F3338" s="154">
        <v>9.9999999999999534E-3</v>
      </c>
      <c r="G3338" s="154">
        <v>1.6299999999999923</v>
      </c>
    </row>
    <row r="3339" spans="1:7" ht="30" x14ac:dyDescent="0.25">
      <c r="A3339" s="141" t="s">
        <v>3272</v>
      </c>
      <c r="B3339" s="151" t="s">
        <v>3273</v>
      </c>
      <c r="C3339" s="153" t="s">
        <v>3487</v>
      </c>
      <c r="D3339" s="152">
        <v>72</v>
      </c>
      <c r="E3339" s="154">
        <v>736.56</v>
      </c>
      <c r="F3339" s="154">
        <v>9.000000000000008E-2</v>
      </c>
      <c r="G3339" s="154">
        <v>6.4800000000000058</v>
      </c>
    </row>
    <row r="3340" spans="1:7" ht="60" x14ac:dyDescent="0.25">
      <c r="A3340" s="141" t="s">
        <v>3272</v>
      </c>
      <c r="B3340" s="151" t="s">
        <v>3273</v>
      </c>
      <c r="C3340" s="153" t="s">
        <v>3488</v>
      </c>
      <c r="D3340" s="152">
        <v>192</v>
      </c>
      <c r="E3340" s="154">
        <v>2657.28</v>
      </c>
      <c r="F3340" s="154">
        <v>4.0000000000000036E-2</v>
      </c>
      <c r="G3340" s="154">
        <v>7.6800000000000068</v>
      </c>
    </row>
    <row r="3341" spans="1:7" ht="90" x14ac:dyDescent="0.25">
      <c r="A3341" s="141" t="s">
        <v>3272</v>
      </c>
      <c r="B3341" s="151" t="s">
        <v>3273</v>
      </c>
      <c r="C3341" s="153" t="s">
        <v>3489</v>
      </c>
      <c r="D3341" s="152">
        <v>105</v>
      </c>
      <c r="E3341" s="154">
        <v>1438.5</v>
      </c>
      <c r="F3341" s="154">
        <v>4.0000000000000036E-2</v>
      </c>
      <c r="G3341" s="154">
        <v>4.2000000000000037</v>
      </c>
    </row>
    <row r="3342" spans="1:7" ht="45" x14ac:dyDescent="0.25">
      <c r="A3342" s="141" t="s">
        <v>3272</v>
      </c>
      <c r="B3342" s="151" t="s">
        <v>3273</v>
      </c>
      <c r="C3342" s="153" t="s">
        <v>3506</v>
      </c>
      <c r="D3342" s="152">
        <v>14</v>
      </c>
      <c r="E3342" s="154">
        <v>126.14</v>
      </c>
      <c r="F3342" s="154">
        <v>2.9999999999999916E-2</v>
      </c>
      <c r="G3342" s="154">
        <v>0.41999999999999882</v>
      </c>
    </row>
    <row r="3343" spans="1:7" ht="30" x14ac:dyDescent="0.25">
      <c r="A3343" s="141" t="s">
        <v>3272</v>
      </c>
      <c r="B3343" s="151" t="s">
        <v>3273</v>
      </c>
      <c r="C3343" s="153" t="s">
        <v>3507</v>
      </c>
      <c r="D3343" s="152">
        <v>17</v>
      </c>
      <c r="E3343" s="154">
        <v>154.01999999999998</v>
      </c>
      <c r="F3343" s="154">
        <v>3.0000000000000027E-2</v>
      </c>
      <c r="G3343" s="154">
        <v>0.51000000000000045</v>
      </c>
    </row>
    <row r="3344" spans="1:7" ht="75" x14ac:dyDescent="0.25">
      <c r="A3344" s="141" t="s">
        <v>3272</v>
      </c>
      <c r="B3344" s="151" t="s">
        <v>3273</v>
      </c>
      <c r="C3344" s="153" t="s">
        <v>3516</v>
      </c>
      <c r="D3344" s="152">
        <v>30</v>
      </c>
      <c r="E3344" s="154">
        <v>283.5</v>
      </c>
      <c r="F3344" s="154">
        <v>2.0000000000000018E-2</v>
      </c>
      <c r="G3344" s="154">
        <v>0.60000000000000053</v>
      </c>
    </row>
    <row r="3345" spans="1:7" ht="30" x14ac:dyDescent="0.25">
      <c r="A3345" s="141" t="s">
        <v>3272</v>
      </c>
      <c r="B3345" s="151" t="s">
        <v>3273</v>
      </c>
      <c r="C3345" s="153" t="s">
        <v>3604</v>
      </c>
      <c r="D3345" s="152">
        <v>2</v>
      </c>
      <c r="E3345" s="154">
        <v>30.580000000000002</v>
      </c>
      <c r="F3345" s="154">
        <v>0.10000000000000009</v>
      </c>
      <c r="G3345" s="154">
        <v>0.20000000000000018</v>
      </c>
    </row>
    <row r="3346" spans="1:7" ht="45" x14ac:dyDescent="0.25">
      <c r="A3346" s="141" t="s">
        <v>3272</v>
      </c>
      <c r="B3346" s="151" t="s">
        <v>3273</v>
      </c>
      <c r="C3346" s="153" t="s">
        <v>3605</v>
      </c>
      <c r="D3346" s="152">
        <v>15</v>
      </c>
      <c r="E3346" s="154">
        <v>277.8</v>
      </c>
      <c r="F3346" s="154">
        <v>0.14000000000000012</v>
      </c>
      <c r="G3346" s="154">
        <v>2.1000000000000019</v>
      </c>
    </row>
    <row r="3347" spans="1:7" ht="60" x14ac:dyDescent="0.25">
      <c r="A3347" s="141" t="s">
        <v>3272</v>
      </c>
      <c r="B3347" s="151" t="s">
        <v>3273</v>
      </c>
      <c r="C3347" s="153" t="s">
        <v>3509</v>
      </c>
      <c r="D3347" s="152">
        <v>202</v>
      </c>
      <c r="E3347" s="154">
        <v>3621.8599999999997</v>
      </c>
      <c r="F3347" s="154">
        <v>0.11999999999999966</v>
      </c>
      <c r="G3347" s="154">
        <v>24.239999999999931</v>
      </c>
    </row>
    <row r="3348" spans="1:7" ht="60" x14ac:dyDescent="0.25">
      <c r="A3348" s="141" t="s">
        <v>3272</v>
      </c>
      <c r="B3348" s="151" t="s">
        <v>3273</v>
      </c>
      <c r="C3348" s="153" t="s">
        <v>3510</v>
      </c>
      <c r="D3348" s="152">
        <v>9</v>
      </c>
      <c r="E3348" s="154">
        <v>361.53000000000003</v>
      </c>
      <c r="F3348" s="154">
        <v>0.37999999999999989</v>
      </c>
      <c r="G3348" s="154">
        <v>3.419999999999999</v>
      </c>
    </row>
    <row r="3349" spans="1:7" ht="30" x14ac:dyDescent="0.25">
      <c r="A3349" s="141" t="s">
        <v>3272</v>
      </c>
      <c r="B3349" s="151" t="s">
        <v>3273</v>
      </c>
      <c r="C3349" s="153" t="s">
        <v>3606</v>
      </c>
      <c r="D3349" s="152">
        <v>98</v>
      </c>
      <c r="E3349" s="154">
        <v>718.34</v>
      </c>
      <c r="F3349" s="154">
        <v>0.11999999999999966</v>
      </c>
      <c r="G3349" s="154">
        <v>11.759999999999966</v>
      </c>
    </row>
    <row r="3350" spans="1:7" ht="45" x14ac:dyDescent="0.25">
      <c r="A3350" s="141" t="s">
        <v>3272</v>
      </c>
      <c r="B3350" s="151" t="s">
        <v>3273</v>
      </c>
      <c r="C3350" s="153" t="s">
        <v>3607</v>
      </c>
      <c r="D3350" s="152">
        <v>55</v>
      </c>
      <c r="E3350" s="154">
        <v>566.5</v>
      </c>
      <c r="F3350" s="154">
        <v>0.18000000000000016</v>
      </c>
      <c r="G3350" s="154">
        <v>9.9000000000000092</v>
      </c>
    </row>
    <row r="3351" spans="1:7" ht="30" x14ac:dyDescent="0.25">
      <c r="A3351" s="141" t="s">
        <v>3272</v>
      </c>
      <c r="B3351" s="151" t="s">
        <v>3273</v>
      </c>
      <c r="C3351" s="153" t="s">
        <v>3515</v>
      </c>
      <c r="D3351" s="152">
        <v>29</v>
      </c>
      <c r="E3351" s="154">
        <v>343.94</v>
      </c>
      <c r="F3351" s="154">
        <v>6.999999999999984E-2</v>
      </c>
      <c r="G3351" s="154">
        <v>2.0299999999999954</v>
      </c>
    </row>
    <row r="3352" spans="1:7" ht="45" x14ac:dyDescent="0.25">
      <c r="A3352" s="141" t="s">
        <v>3272</v>
      </c>
      <c r="B3352" s="151" t="s">
        <v>3273</v>
      </c>
      <c r="C3352" s="153" t="s">
        <v>3506</v>
      </c>
      <c r="D3352" s="152">
        <v>28</v>
      </c>
      <c r="E3352" s="154">
        <v>252.28</v>
      </c>
      <c r="F3352" s="154">
        <v>2.9999999999999916E-2</v>
      </c>
      <c r="G3352" s="154">
        <v>0.83999999999999764</v>
      </c>
    </row>
    <row r="3353" spans="1:7" ht="30" x14ac:dyDescent="0.25">
      <c r="A3353" s="141" t="s">
        <v>3272</v>
      </c>
      <c r="B3353" s="151" t="s">
        <v>3273</v>
      </c>
      <c r="C3353" s="153" t="s">
        <v>3642</v>
      </c>
      <c r="D3353" s="152">
        <v>3</v>
      </c>
      <c r="E3353" s="154">
        <v>82.56</v>
      </c>
      <c r="F3353" s="154">
        <v>3.0000000000000027E-2</v>
      </c>
      <c r="G3353" s="154">
        <v>9.000000000000008E-2</v>
      </c>
    </row>
    <row r="3354" spans="1:7" ht="75" x14ac:dyDescent="0.25">
      <c r="A3354" s="141" t="s">
        <v>3272</v>
      </c>
      <c r="B3354" s="151" t="s">
        <v>3273</v>
      </c>
      <c r="C3354" s="153" t="s">
        <v>3516</v>
      </c>
      <c r="D3354" s="152">
        <v>6</v>
      </c>
      <c r="E3354" s="154">
        <v>56.7</v>
      </c>
      <c r="F3354" s="154">
        <v>2.0000000000000018E-2</v>
      </c>
      <c r="G3354" s="154">
        <v>0.12000000000000011</v>
      </c>
    </row>
    <row r="3355" spans="1:7" ht="30" x14ac:dyDescent="0.25">
      <c r="A3355" s="141" t="s">
        <v>3272</v>
      </c>
      <c r="B3355" s="151" t="s">
        <v>3273</v>
      </c>
      <c r="C3355" s="153" t="s">
        <v>3612</v>
      </c>
      <c r="D3355" s="152">
        <v>7</v>
      </c>
      <c r="E3355" s="154">
        <v>151.62</v>
      </c>
      <c r="F3355" s="154">
        <v>0.33000000000000007</v>
      </c>
      <c r="G3355" s="154">
        <v>2.3100000000000005</v>
      </c>
    </row>
    <row r="3356" spans="1:7" ht="30" x14ac:dyDescent="0.25">
      <c r="A3356" s="141" t="s">
        <v>3272</v>
      </c>
      <c r="B3356" s="151" t="s">
        <v>3273</v>
      </c>
      <c r="C3356" s="153" t="s">
        <v>3508</v>
      </c>
      <c r="D3356" s="152">
        <v>22</v>
      </c>
      <c r="E3356" s="154">
        <v>118.14</v>
      </c>
      <c r="F3356" s="154">
        <v>2.0000000000000018E-2</v>
      </c>
      <c r="G3356" s="154">
        <v>0.44000000000000039</v>
      </c>
    </row>
    <row r="3357" spans="1:7" ht="30" x14ac:dyDescent="0.25">
      <c r="A3357" s="141" t="s">
        <v>3272</v>
      </c>
      <c r="B3357" s="151" t="s">
        <v>3273</v>
      </c>
      <c r="C3357" s="153" t="s">
        <v>3518</v>
      </c>
      <c r="D3357" s="152">
        <v>92</v>
      </c>
      <c r="E3357" s="154">
        <v>2079.1999999999998</v>
      </c>
      <c r="F3357" s="154">
        <v>0.28000000000000025</v>
      </c>
      <c r="G3357" s="154">
        <v>25.760000000000023</v>
      </c>
    </row>
    <row r="3358" spans="1:7" ht="45" x14ac:dyDescent="0.25">
      <c r="A3358" s="141" t="s">
        <v>3272</v>
      </c>
      <c r="B3358" s="151" t="s">
        <v>3273</v>
      </c>
      <c r="C3358" s="153" t="s">
        <v>3529</v>
      </c>
      <c r="D3358" s="152">
        <v>7</v>
      </c>
      <c r="E3358" s="154">
        <v>225.61</v>
      </c>
      <c r="F3358" s="154">
        <v>0.26000000000000068</v>
      </c>
      <c r="G3358" s="154">
        <v>1.8200000000000047</v>
      </c>
    </row>
    <row r="3359" spans="1:7" ht="60" x14ac:dyDescent="0.25">
      <c r="A3359" s="141" t="s">
        <v>3272</v>
      </c>
      <c r="B3359" s="151" t="s">
        <v>3273</v>
      </c>
      <c r="C3359" s="153" t="s">
        <v>3510</v>
      </c>
      <c r="D3359" s="152">
        <v>23</v>
      </c>
      <c r="E3359" s="154">
        <v>923.91000000000008</v>
      </c>
      <c r="F3359" s="154">
        <v>0.37999999999999989</v>
      </c>
      <c r="G3359" s="154">
        <v>8.7399999999999984</v>
      </c>
    </row>
    <row r="3360" spans="1:7" ht="45" x14ac:dyDescent="0.25">
      <c r="A3360" s="141" t="s">
        <v>3272</v>
      </c>
      <c r="B3360" s="151" t="s">
        <v>3273</v>
      </c>
      <c r="C3360" s="153" t="s">
        <v>3530</v>
      </c>
      <c r="D3360" s="152">
        <v>2</v>
      </c>
      <c r="E3360" s="154">
        <v>58.660000000000004</v>
      </c>
      <c r="F3360" s="154">
        <v>9.000000000000008E-2</v>
      </c>
      <c r="G3360" s="154">
        <v>0.18000000000000016</v>
      </c>
    </row>
    <row r="3361" spans="1:7" ht="45" x14ac:dyDescent="0.25">
      <c r="A3361" s="141" t="s">
        <v>3272</v>
      </c>
      <c r="B3361" s="151" t="s">
        <v>3273</v>
      </c>
      <c r="C3361" s="153" t="s">
        <v>3471</v>
      </c>
      <c r="D3361" s="152">
        <v>270</v>
      </c>
      <c r="E3361" s="154">
        <v>718.2</v>
      </c>
      <c r="F3361" s="154">
        <v>1.0000000000000009E-2</v>
      </c>
      <c r="G3361" s="154">
        <v>2.7000000000000024</v>
      </c>
    </row>
    <row r="3362" spans="1:7" ht="30" x14ac:dyDescent="0.25">
      <c r="A3362" s="141" t="s">
        <v>3272</v>
      </c>
      <c r="B3362" s="151" t="s">
        <v>3273</v>
      </c>
      <c r="C3362" s="153" t="s">
        <v>3453</v>
      </c>
      <c r="D3362" s="152">
        <v>112</v>
      </c>
      <c r="E3362" s="154">
        <v>222.88</v>
      </c>
      <c r="F3362" s="154">
        <v>1.0000000000000009E-2</v>
      </c>
      <c r="G3362" s="154">
        <v>1.120000000000001</v>
      </c>
    </row>
    <row r="3363" spans="1:7" ht="45" x14ac:dyDescent="0.25">
      <c r="A3363" s="141" t="s">
        <v>3272</v>
      </c>
      <c r="B3363" s="151" t="s">
        <v>3273</v>
      </c>
      <c r="C3363" s="153" t="s">
        <v>3454</v>
      </c>
      <c r="D3363" s="152">
        <v>12</v>
      </c>
      <c r="E3363" s="154">
        <v>42.48</v>
      </c>
      <c r="F3363" s="154">
        <v>1.9999999999999962E-2</v>
      </c>
      <c r="G3363" s="154">
        <v>0.23999999999999955</v>
      </c>
    </row>
    <row r="3364" spans="1:7" ht="30" x14ac:dyDescent="0.25">
      <c r="A3364" s="141" t="s">
        <v>3272</v>
      </c>
      <c r="B3364" s="151" t="s">
        <v>3273</v>
      </c>
      <c r="C3364" s="153" t="s">
        <v>3583</v>
      </c>
      <c r="D3364" s="152">
        <v>6</v>
      </c>
      <c r="E3364" s="154">
        <v>15.96</v>
      </c>
      <c r="F3364" s="154">
        <v>1.0000000000000009E-2</v>
      </c>
      <c r="G3364" s="154">
        <v>6.0000000000000053E-2</v>
      </c>
    </row>
    <row r="3365" spans="1:7" ht="30" x14ac:dyDescent="0.25">
      <c r="A3365" s="141" t="s">
        <v>3272</v>
      </c>
      <c r="B3365" s="151" t="s">
        <v>3273</v>
      </c>
      <c r="C3365" s="153" t="s">
        <v>3455</v>
      </c>
      <c r="D3365" s="152">
        <v>1</v>
      </c>
      <c r="E3365" s="154">
        <v>12.93</v>
      </c>
      <c r="F3365" s="154">
        <v>3.0000000000000027E-2</v>
      </c>
      <c r="G3365" s="154">
        <v>3.0000000000000027E-2</v>
      </c>
    </row>
    <row r="3366" spans="1:7" ht="30" x14ac:dyDescent="0.25">
      <c r="A3366" s="141" t="s">
        <v>3272</v>
      </c>
      <c r="B3366" s="151" t="s">
        <v>3273</v>
      </c>
      <c r="C3366" s="153" t="s">
        <v>3521</v>
      </c>
      <c r="D3366" s="152">
        <v>10</v>
      </c>
      <c r="E3366" s="154">
        <v>93.4</v>
      </c>
      <c r="F3366" s="154">
        <v>6.999999999999984E-2</v>
      </c>
      <c r="G3366" s="154">
        <v>0.6999999999999984</v>
      </c>
    </row>
    <row r="3367" spans="1:7" ht="30" x14ac:dyDescent="0.25">
      <c r="A3367" s="141" t="s">
        <v>3272</v>
      </c>
      <c r="B3367" s="151" t="s">
        <v>3273</v>
      </c>
      <c r="C3367" s="153" t="s">
        <v>3522</v>
      </c>
      <c r="D3367" s="152">
        <v>2</v>
      </c>
      <c r="E3367" s="154">
        <v>11.34</v>
      </c>
      <c r="F3367" s="154">
        <v>0.1599999999999997</v>
      </c>
      <c r="G3367" s="154">
        <v>0.3199999999999994</v>
      </c>
    </row>
    <row r="3368" spans="1:7" ht="30" x14ac:dyDescent="0.25">
      <c r="A3368" s="141" t="s">
        <v>3272</v>
      </c>
      <c r="B3368" s="151" t="s">
        <v>3273</v>
      </c>
      <c r="C3368" s="153" t="s">
        <v>3523</v>
      </c>
      <c r="D3368" s="152">
        <v>6</v>
      </c>
      <c r="E3368" s="154">
        <v>49.38000000000001</v>
      </c>
      <c r="F3368" s="154">
        <v>8.0000000000000071E-2</v>
      </c>
      <c r="G3368" s="154">
        <v>0.48000000000000043</v>
      </c>
    </row>
    <row r="3369" spans="1:7" ht="30" x14ac:dyDescent="0.25">
      <c r="A3369" s="141" t="s">
        <v>3272</v>
      </c>
      <c r="B3369" s="151" t="s">
        <v>3273</v>
      </c>
      <c r="C3369" s="153" t="s">
        <v>3524</v>
      </c>
      <c r="D3369" s="152">
        <v>7</v>
      </c>
      <c r="E3369" s="154">
        <v>40.18</v>
      </c>
      <c r="F3369" s="154">
        <v>4.0000000000000036E-2</v>
      </c>
      <c r="G3369" s="154">
        <v>0.28000000000000025</v>
      </c>
    </row>
    <row r="3370" spans="1:7" ht="30" x14ac:dyDescent="0.25">
      <c r="A3370" s="141" t="s">
        <v>3272</v>
      </c>
      <c r="B3370" s="151" t="s">
        <v>3273</v>
      </c>
      <c r="C3370" s="153" t="s">
        <v>3511</v>
      </c>
      <c r="D3370" s="152">
        <v>1</v>
      </c>
      <c r="E3370" s="154">
        <v>1.04</v>
      </c>
      <c r="F3370" s="154">
        <v>9.999999999999995E-3</v>
      </c>
      <c r="G3370" s="154">
        <v>9.999999999999995E-3</v>
      </c>
    </row>
    <row r="3371" spans="1:7" ht="30" x14ac:dyDescent="0.25">
      <c r="A3371" s="141" t="s">
        <v>3272</v>
      </c>
      <c r="B3371" s="151" t="s">
        <v>3273</v>
      </c>
      <c r="C3371" s="153" t="s">
        <v>3869</v>
      </c>
      <c r="D3371" s="152">
        <v>36</v>
      </c>
      <c r="E3371" s="154">
        <v>286.2</v>
      </c>
      <c r="F3371" s="154">
        <v>2.0000000000000018E-2</v>
      </c>
      <c r="G3371" s="154">
        <v>0.72000000000000064</v>
      </c>
    </row>
    <row r="3372" spans="1:7" ht="75" x14ac:dyDescent="0.25">
      <c r="A3372" s="141" t="s">
        <v>3272</v>
      </c>
      <c r="B3372" s="151" t="s">
        <v>3273</v>
      </c>
      <c r="C3372" s="153" t="s">
        <v>3493</v>
      </c>
      <c r="D3372" s="152">
        <v>386</v>
      </c>
      <c r="E3372" s="154">
        <v>1976.3200000000002</v>
      </c>
      <c r="F3372" s="154">
        <v>1.0000000000000009E-2</v>
      </c>
      <c r="G3372" s="154">
        <v>3.8600000000000034</v>
      </c>
    </row>
    <row r="3373" spans="1:7" ht="30" x14ac:dyDescent="0.25">
      <c r="A3373" s="141" t="s">
        <v>3272</v>
      </c>
      <c r="B3373" s="151" t="s">
        <v>3273</v>
      </c>
      <c r="C3373" s="153" t="s">
        <v>3494</v>
      </c>
      <c r="D3373" s="152">
        <v>45</v>
      </c>
      <c r="E3373" s="154">
        <v>154.80000000000001</v>
      </c>
      <c r="F3373" s="154">
        <v>9.999999999999995E-3</v>
      </c>
      <c r="G3373" s="154">
        <v>0.44999999999999979</v>
      </c>
    </row>
    <row r="3374" spans="1:7" ht="30" x14ac:dyDescent="0.25">
      <c r="A3374" s="141" t="s">
        <v>3272</v>
      </c>
      <c r="B3374" s="151" t="s">
        <v>3273</v>
      </c>
      <c r="C3374" s="153" t="s">
        <v>3495</v>
      </c>
      <c r="D3374" s="152">
        <v>483</v>
      </c>
      <c r="E3374" s="154">
        <v>2386.02</v>
      </c>
      <c r="F3374" s="154">
        <v>1.0000000000000009E-2</v>
      </c>
      <c r="G3374" s="154">
        <v>4.8300000000000045</v>
      </c>
    </row>
    <row r="3375" spans="1:7" ht="45" x14ac:dyDescent="0.25">
      <c r="A3375" s="141" t="s">
        <v>3272</v>
      </c>
      <c r="B3375" s="151" t="s">
        <v>3273</v>
      </c>
      <c r="C3375" s="153" t="s">
        <v>3720</v>
      </c>
      <c r="D3375" s="152">
        <v>395</v>
      </c>
      <c r="E3375" s="154">
        <v>5451</v>
      </c>
      <c r="F3375" s="154">
        <v>0.18999999999999995</v>
      </c>
      <c r="G3375" s="154">
        <v>75.049999999999983</v>
      </c>
    </row>
    <row r="3376" spans="1:7" ht="75" x14ac:dyDescent="0.25">
      <c r="A3376" s="141" t="s">
        <v>3272</v>
      </c>
      <c r="B3376" s="151" t="s">
        <v>3273</v>
      </c>
      <c r="C3376" s="153" t="s">
        <v>3516</v>
      </c>
      <c r="D3376" s="152">
        <v>1</v>
      </c>
      <c r="E3376" s="154">
        <v>9.4500000000000011</v>
      </c>
      <c r="F3376" s="154">
        <v>2.0000000000000018E-2</v>
      </c>
      <c r="G3376" s="154">
        <v>2.0000000000000018E-2</v>
      </c>
    </row>
    <row r="3377" spans="1:7" ht="60" x14ac:dyDescent="0.25">
      <c r="A3377" s="141" t="s">
        <v>3272</v>
      </c>
      <c r="B3377" s="151" t="s">
        <v>3273</v>
      </c>
      <c r="C3377" s="153" t="s">
        <v>3509</v>
      </c>
      <c r="D3377" s="152">
        <v>7</v>
      </c>
      <c r="E3377" s="154">
        <v>125.51</v>
      </c>
      <c r="F3377" s="154">
        <v>0.11999999999999966</v>
      </c>
      <c r="G3377" s="154">
        <v>0.83999999999999764</v>
      </c>
    </row>
    <row r="3378" spans="1:7" ht="45" x14ac:dyDescent="0.25">
      <c r="A3378" s="141" t="s">
        <v>3272</v>
      </c>
      <c r="B3378" s="151" t="s">
        <v>3273</v>
      </c>
      <c r="C3378" s="153" t="s">
        <v>3115</v>
      </c>
      <c r="D3378" s="152">
        <v>9</v>
      </c>
      <c r="E3378" s="154">
        <v>5.94</v>
      </c>
      <c r="F3378" s="154">
        <v>1.0000000000000009E-2</v>
      </c>
      <c r="G3378" s="154">
        <v>9.000000000000008E-2</v>
      </c>
    </row>
    <row r="3379" spans="1:7" ht="75" x14ac:dyDescent="0.25">
      <c r="A3379" s="141" t="s">
        <v>3272</v>
      </c>
      <c r="B3379" s="151" t="s">
        <v>3273</v>
      </c>
      <c r="C3379" s="153" t="s">
        <v>3116</v>
      </c>
      <c r="D3379" s="152">
        <v>54</v>
      </c>
      <c r="E3379" s="154">
        <v>228.42000000000002</v>
      </c>
      <c r="F3379" s="154">
        <v>5.0000000000000044E-2</v>
      </c>
      <c r="G3379" s="154">
        <v>2.7000000000000024</v>
      </c>
    </row>
    <row r="3380" spans="1:7" ht="30" x14ac:dyDescent="0.25">
      <c r="A3380" s="141" t="s">
        <v>3272</v>
      </c>
      <c r="B3380" s="151" t="s">
        <v>3273</v>
      </c>
      <c r="C3380" s="153" t="s">
        <v>3120</v>
      </c>
      <c r="D3380" s="152">
        <v>14</v>
      </c>
      <c r="E3380" s="154">
        <v>20.439999999999998</v>
      </c>
      <c r="F3380" s="154">
        <v>2.0000000000000018E-2</v>
      </c>
      <c r="G3380" s="154">
        <v>0.28000000000000025</v>
      </c>
    </row>
    <row r="3381" spans="1:7" ht="30" x14ac:dyDescent="0.25">
      <c r="A3381" s="141" t="s">
        <v>3272</v>
      </c>
      <c r="B3381" s="151" t="s">
        <v>3273</v>
      </c>
      <c r="C3381" s="153" t="s">
        <v>3130</v>
      </c>
      <c r="D3381" s="152">
        <v>17</v>
      </c>
      <c r="E3381" s="154">
        <v>21.25</v>
      </c>
      <c r="F3381" s="154">
        <v>1.0000000000000009E-2</v>
      </c>
      <c r="G3381" s="154">
        <v>0.17000000000000015</v>
      </c>
    </row>
    <row r="3382" spans="1:7" ht="30" x14ac:dyDescent="0.25">
      <c r="A3382" s="141" t="s">
        <v>3272</v>
      </c>
      <c r="B3382" s="151" t="s">
        <v>3273</v>
      </c>
      <c r="C3382" s="153" t="s">
        <v>3131</v>
      </c>
      <c r="D3382" s="152">
        <v>24</v>
      </c>
      <c r="E3382" s="154">
        <v>30</v>
      </c>
      <c r="F3382" s="154">
        <v>1.0000000000000009E-2</v>
      </c>
      <c r="G3382" s="154">
        <v>0.24000000000000021</v>
      </c>
    </row>
    <row r="3383" spans="1:7" ht="30" x14ac:dyDescent="0.25">
      <c r="A3383" s="141" t="s">
        <v>3272</v>
      </c>
      <c r="B3383" s="151" t="s">
        <v>3273</v>
      </c>
      <c r="C3383" s="153" t="s">
        <v>3166</v>
      </c>
      <c r="D3383" s="152">
        <v>19</v>
      </c>
      <c r="E3383" s="154">
        <v>23.75</v>
      </c>
      <c r="F3383" s="154">
        <v>1.0000000000000009E-2</v>
      </c>
      <c r="G3383" s="154">
        <v>0.19000000000000017</v>
      </c>
    </row>
    <row r="3384" spans="1:7" ht="30" x14ac:dyDescent="0.25">
      <c r="A3384" s="141" t="s">
        <v>3272</v>
      </c>
      <c r="B3384" s="151" t="s">
        <v>3273</v>
      </c>
      <c r="C3384" s="153" t="s">
        <v>3177</v>
      </c>
      <c r="D3384" s="152">
        <v>2</v>
      </c>
      <c r="E3384" s="154">
        <v>14.24</v>
      </c>
      <c r="F3384" s="154">
        <v>0.14000000000000012</v>
      </c>
      <c r="G3384" s="154">
        <v>0.28000000000000025</v>
      </c>
    </row>
    <row r="3385" spans="1:7" ht="30" x14ac:dyDescent="0.25">
      <c r="A3385" s="141" t="s">
        <v>3272</v>
      </c>
      <c r="B3385" s="151" t="s">
        <v>3273</v>
      </c>
      <c r="C3385" s="153" t="s">
        <v>3149</v>
      </c>
      <c r="D3385" s="152">
        <v>3</v>
      </c>
      <c r="E3385" s="154">
        <v>7.65</v>
      </c>
      <c r="F3385" s="154">
        <v>5.0000000000000044E-2</v>
      </c>
      <c r="G3385" s="154">
        <v>0.15000000000000013</v>
      </c>
    </row>
    <row r="3386" spans="1:7" ht="30" x14ac:dyDescent="0.25">
      <c r="A3386" s="141" t="s">
        <v>3272</v>
      </c>
      <c r="B3386" s="151" t="s">
        <v>3273</v>
      </c>
      <c r="C3386" s="153" t="s">
        <v>3179</v>
      </c>
      <c r="D3386" s="152">
        <v>3</v>
      </c>
      <c r="E3386" s="154">
        <v>15.419999999999998</v>
      </c>
      <c r="F3386" s="154">
        <v>0.10999999999999988</v>
      </c>
      <c r="G3386" s="154">
        <v>0.32999999999999963</v>
      </c>
    </row>
    <row r="3387" spans="1:7" ht="30" x14ac:dyDescent="0.25">
      <c r="A3387" s="141" t="s">
        <v>3272</v>
      </c>
      <c r="B3387" s="151" t="s">
        <v>3273</v>
      </c>
      <c r="C3387" s="153" t="s">
        <v>3218</v>
      </c>
      <c r="D3387" s="152">
        <v>6</v>
      </c>
      <c r="E3387" s="154">
        <v>37.32</v>
      </c>
      <c r="F3387" s="154">
        <v>0.20999999999999996</v>
      </c>
      <c r="G3387" s="154">
        <v>1.2599999999999998</v>
      </c>
    </row>
    <row r="3388" spans="1:7" ht="30" x14ac:dyDescent="0.25">
      <c r="A3388" s="141" t="s">
        <v>3272</v>
      </c>
      <c r="B3388" s="151" t="s">
        <v>3273</v>
      </c>
      <c r="C3388" s="153" t="s">
        <v>3590</v>
      </c>
      <c r="D3388" s="152">
        <v>3</v>
      </c>
      <c r="E3388" s="154">
        <v>43.620000000000005</v>
      </c>
      <c r="F3388" s="154">
        <v>6.999999999999984E-2</v>
      </c>
      <c r="G3388" s="154">
        <v>0.20999999999999952</v>
      </c>
    </row>
    <row r="3389" spans="1:7" ht="60" x14ac:dyDescent="0.25">
      <c r="A3389" s="141" t="s">
        <v>3272</v>
      </c>
      <c r="B3389" s="151" t="s">
        <v>3273</v>
      </c>
      <c r="C3389" s="153" t="s">
        <v>3592</v>
      </c>
      <c r="D3389" s="152">
        <v>1</v>
      </c>
      <c r="E3389" s="154">
        <v>5.12</v>
      </c>
      <c r="F3389" s="154">
        <v>1.0000000000000009E-2</v>
      </c>
      <c r="G3389" s="154">
        <v>1.0000000000000009E-2</v>
      </c>
    </row>
    <row r="3390" spans="1:7" ht="60" x14ac:dyDescent="0.25">
      <c r="A3390" s="141" t="s">
        <v>3272</v>
      </c>
      <c r="B3390" s="151" t="s">
        <v>3273</v>
      </c>
      <c r="C3390" s="153" t="s">
        <v>3593</v>
      </c>
      <c r="D3390" s="152">
        <v>2</v>
      </c>
      <c r="E3390" s="154">
        <v>10.24</v>
      </c>
      <c r="F3390" s="154">
        <v>1.0000000000000009E-2</v>
      </c>
      <c r="G3390" s="154">
        <v>2.0000000000000018E-2</v>
      </c>
    </row>
    <row r="3391" spans="1:7" ht="30" x14ac:dyDescent="0.25">
      <c r="A3391" s="141" t="s">
        <v>3272</v>
      </c>
      <c r="B3391" s="151" t="s">
        <v>3273</v>
      </c>
      <c r="C3391" s="153" t="s">
        <v>3679</v>
      </c>
      <c r="D3391" s="152">
        <v>2</v>
      </c>
      <c r="E3391" s="154">
        <v>29.580000000000002</v>
      </c>
      <c r="F3391" s="154">
        <v>0.12999999999999989</v>
      </c>
      <c r="G3391" s="154">
        <v>0.25999999999999979</v>
      </c>
    </row>
    <row r="3392" spans="1:7" ht="30" x14ac:dyDescent="0.25">
      <c r="A3392" s="141" t="s">
        <v>3272</v>
      </c>
      <c r="B3392" s="151" t="s">
        <v>3273</v>
      </c>
      <c r="C3392" s="153" t="s">
        <v>3680</v>
      </c>
      <c r="D3392" s="152">
        <v>6</v>
      </c>
      <c r="E3392" s="154">
        <v>179.64000000000001</v>
      </c>
      <c r="F3392" s="154">
        <v>0.41999999999999993</v>
      </c>
      <c r="G3392" s="154">
        <v>2.5199999999999996</v>
      </c>
    </row>
    <row r="3393" spans="1:7" ht="30" x14ac:dyDescent="0.25">
      <c r="A3393" s="141" t="s">
        <v>3272</v>
      </c>
      <c r="B3393" s="151" t="s">
        <v>3273</v>
      </c>
      <c r="C3393" s="153" t="s">
        <v>3681</v>
      </c>
      <c r="D3393" s="152">
        <v>6</v>
      </c>
      <c r="E3393" s="154">
        <v>193.62</v>
      </c>
      <c r="F3393" s="154">
        <v>0.48999999999999844</v>
      </c>
      <c r="G3393" s="154">
        <v>2.9399999999999906</v>
      </c>
    </row>
    <row r="3394" spans="1:7" ht="30" x14ac:dyDescent="0.25">
      <c r="A3394" s="141" t="s">
        <v>3272</v>
      </c>
      <c r="B3394" s="151" t="s">
        <v>3273</v>
      </c>
      <c r="C3394" s="153" t="s">
        <v>3686</v>
      </c>
      <c r="D3394" s="152">
        <v>8</v>
      </c>
      <c r="E3394" s="154">
        <v>115.28</v>
      </c>
      <c r="F3394" s="154">
        <v>0.66999999999999993</v>
      </c>
      <c r="G3394" s="154">
        <v>5.3599999999999994</v>
      </c>
    </row>
    <row r="3395" spans="1:7" ht="45" x14ac:dyDescent="0.25">
      <c r="A3395" s="141" t="s">
        <v>3272</v>
      </c>
      <c r="B3395" s="151" t="s">
        <v>3273</v>
      </c>
      <c r="C3395" s="153" t="s">
        <v>3691</v>
      </c>
      <c r="D3395" s="152">
        <v>2</v>
      </c>
      <c r="E3395" s="154">
        <v>60.26</v>
      </c>
      <c r="F3395" s="154">
        <v>0.26999999999999957</v>
      </c>
      <c r="G3395" s="154">
        <v>0.53999999999999915</v>
      </c>
    </row>
    <row r="3396" spans="1:7" ht="30" x14ac:dyDescent="0.25">
      <c r="A3396" s="141" t="s">
        <v>3272</v>
      </c>
      <c r="B3396" s="151" t="s">
        <v>3273</v>
      </c>
      <c r="C3396" s="153" t="s">
        <v>3692</v>
      </c>
      <c r="D3396" s="152">
        <v>4</v>
      </c>
      <c r="E3396" s="154">
        <v>177</v>
      </c>
      <c r="F3396" s="154">
        <v>0.60999999999999943</v>
      </c>
      <c r="G3396" s="154">
        <v>2.4399999999999977</v>
      </c>
    </row>
    <row r="3397" spans="1:7" ht="30" x14ac:dyDescent="0.25">
      <c r="A3397" s="141" t="s">
        <v>3272</v>
      </c>
      <c r="B3397" s="151" t="s">
        <v>3273</v>
      </c>
      <c r="C3397" s="153" t="s">
        <v>3693</v>
      </c>
      <c r="D3397" s="152">
        <v>15</v>
      </c>
      <c r="E3397" s="154">
        <v>794.4</v>
      </c>
      <c r="F3397" s="154">
        <v>0.55999999999999872</v>
      </c>
      <c r="G3397" s="154">
        <v>8.3999999999999808</v>
      </c>
    </row>
    <row r="3398" spans="1:7" ht="30" x14ac:dyDescent="0.25">
      <c r="A3398" s="141" t="s">
        <v>3272</v>
      </c>
      <c r="B3398" s="151" t="s">
        <v>3273</v>
      </c>
      <c r="C3398" s="153" t="s">
        <v>3127</v>
      </c>
      <c r="D3398" s="152">
        <v>61</v>
      </c>
      <c r="E3398" s="154">
        <v>116.51</v>
      </c>
      <c r="F3398" s="154">
        <v>9.9999999999999811E-3</v>
      </c>
      <c r="G3398" s="154">
        <v>0.60999999999999888</v>
      </c>
    </row>
    <row r="3399" spans="1:7" ht="30" x14ac:dyDescent="0.25">
      <c r="A3399" s="141" t="s">
        <v>3272</v>
      </c>
      <c r="B3399" s="151" t="s">
        <v>3273</v>
      </c>
      <c r="C3399" s="153" t="s">
        <v>3130</v>
      </c>
      <c r="D3399" s="152">
        <v>12</v>
      </c>
      <c r="E3399" s="154">
        <v>15</v>
      </c>
      <c r="F3399" s="154">
        <v>1.0000000000000009E-2</v>
      </c>
      <c r="G3399" s="154">
        <v>0.12000000000000011</v>
      </c>
    </row>
    <row r="3400" spans="1:7" ht="30" x14ac:dyDescent="0.25">
      <c r="A3400" s="141" t="s">
        <v>3272</v>
      </c>
      <c r="B3400" s="151" t="s">
        <v>3273</v>
      </c>
      <c r="C3400" s="153" t="s">
        <v>3131</v>
      </c>
      <c r="D3400" s="152">
        <v>29</v>
      </c>
      <c r="E3400" s="154">
        <v>36.25</v>
      </c>
      <c r="F3400" s="154">
        <v>1.0000000000000009E-2</v>
      </c>
      <c r="G3400" s="154">
        <v>0.29000000000000026</v>
      </c>
    </row>
    <row r="3401" spans="1:7" ht="30" x14ac:dyDescent="0.25">
      <c r="A3401" s="141" t="s">
        <v>3272</v>
      </c>
      <c r="B3401" s="151" t="s">
        <v>3273</v>
      </c>
      <c r="C3401" s="153" t="s">
        <v>3132</v>
      </c>
      <c r="D3401" s="152">
        <v>6</v>
      </c>
      <c r="E3401" s="154">
        <v>7.5</v>
      </c>
      <c r="F3401" s="154">
        <v>1.0000000000000009E-2</v>
      </c>
      <c r="G3401" s="154">
        <v>6.0000000000000053E-2</v>
      </c>
    </row>
    <row r="3402" spans="1:7" ht="30" x14ac:dyDescent="0.25">
      <c r="A3402" s="141" t="s">
        <v>3272</v>
      </c>
      <c r="B3402" s="151" t="s">
        <v>3273</v>
      </c>
      <c r="C3402" s="153" t="s">
        <v>3133</v>
      </c>
      <c r="D3402" s="152">
        <v>3</v>
      </c>
      <c r="E3402" s="154">
        <v>4.62</v>
      </c>
      <c r="F3402" s="154">
        <v>3.0000000000000027E-2</v>
      </c>
      <c r="G3402" s="154">
        <v>9.000000000000008E-2</v>
      </c>
    </row>
    <row r="3403" spans="1:7" ht="30" x14ac:dyDescent="0.25">
      <c r="A3403" s="141" t="s">
        <v>3272</v>
      </c>
      <c r="B3403" s="151" t="s">
        <v>3273</v>
      </c>
      <c r="C3403" s="153" t="s">
        <v>3538</v>
      </c>
      <c r="D3403" s="152">
        <v>1417</v>
      </c>
      <c r="E3403" s="154">
        <v>7184.1900000000005</v>
      </c>
      <c r="F3403" s="154">
        <v>2.0000000000000018E-2</v>
      </c>
      <c r="G3403" s="154">
        <v>28.340000000000025</v>
      </c>
    </row>
    <row r="3404" spans="1:7" ht="30" x14ac:dyDescent="0.25">
      <c r="A3404" s="141" t="s">
        <v>3272</v>
      </c>
      <c r="B3404" s="151" t="s">
        <v>3273</v>
      </c>
      <c r="C3404" s="153" t="s">
        <v>3547</v>
      </c>
      <c r="D3404" s="152">
        <v>320</v>
      </c>
      <c r="E3404" s="154">
        <v>9948.7999999999993</v>
      </c>
      <c r="F3404" s="154">
        <v>4.9999999999999822E-2</v>
      </c>
      <c r="G3404" s="154">
        <v>15.999999999999943</v>
      </c>
    </row>
    <row r="3405" spans="1:7" ht="30" x14ac:dyDescent="0.25">
      <c r="A3405" s="141" t="s">
        <v>3272</v>
      </c>
      <c r="B3405" s="151" t="s">
        <v>3273</v>
      </c>
      <c r="C3405" s="153" t="s">
        <v>3620</v>
      </c>
      <c r="D3405" s="152">
        <v>399</v>
      </c>
      <c r="E3405" s="154">
        <v>8949.57</v>
      </c>
      <c r="F3405" s="154">
        <v>7.9999999999999849E-2</v>
      </c>
      <c r="G3405" s="154">
        <v>31.919999999999941</v>
      </c>
    </row>
    <row r="3406" spans="1:7" ht="30" x14ac:dyDescent="0.25">
      <c r="A3406" s="141" t="s">
        <v>3272</v>
      </c>
      <c r="B3406" s="151" t="s">
        <v>3273</v>
      </c>
      <c r="C3406" s="153" t="s">
        <v>3548</v>
      </c>
      <c r="D3406" s="152">
        <v>1163</v>
      </c>
      <c r="E3406" s="154">
        <v>51253.41</v>
      </c>
      <c r="F3406" s="154">
        <v>4.0000000000000036E-2</v>
      </c>
      <c r="G3406" s="154">
        <v>46.520000000000039</v>
      </c>
    </row>
    <row r="3407" spans="1:7" ht="30" x14ac:dyDescent="0.25">
      <c r="A3407" s="141" t="s">
        <v>3272</v>
      </c>
      <c r="B3407" s="151" t="s">
        <v>3273</v>
      </c>
      <c r="C3407" s="153" t="s">
        <v>3877</v>
      </c>
      <c r="D3407" s="152">
        <v>677</v>
      </c>
      <c r="E3407" s="154">
        <v>9674.33</v>
      </c>
      <c r="F3407" s="154">
        <v>1.0000000000000009E-2</v>
      </c>
      <c r="G3407" s="154">
        <v>6.7700000000000058</v>
      </c>
    </row>
    <row r="3408" spans="1:7" ht="30" x14ac:dyDescent="0.25">
      <c r="A3408" s="141" t="s">
        <v>3272</v>
      </c>
      <c r="B3408" s="151" t="s">
        <v>3273</v>
      </c>
      <c r="C3408" s="153" t="s">
        <v>3633</v>
      </c>
      <c r="D3408" s="152">
        <v>6</v>
      </c>
      <c r="E3408" s="154">
        <v>109.98000000000002</v>
      </c>
      <c r="F3408" s="154">
        <v>1.0000000000000009E-2</v>
      </c>
      <c r="G3408" s="154">
        <v>6.0000000000000053E-2</v>
      </c>
    </row>
    <row r="3409" spans="1:7" ht="45" x14ac:dyDescent="0.25">
      <c r="A3409" s="141" t="s">
        <v>3272</v>
      </c>
      <c r="B3409" s="151" t="s">
        <v>3273</v>
      </c>
      <c r="C3409" s="153" t="s">
        <v>3623</v>
      </c>
      <c r="D3409" s="152">
        <v>168</v>
      </c>
      <c r="E3409" s="154">
        <v>1972.3200000000002</v>
      </c>
      <c r="F3409" s="154">
        <v>1.0000000000000009E-2</v>
      </c>
      <c r="G3409" s="154">
        <v>1.6800000000000015</v>
      </c>
    </row>
    <row r="3410" spans="1:7" ht="45" x14ac:dyDescent="0.25">
      <c r="A3410" s="141" t="s">
        <v>3272</v>
      </c>
      <c r="B3410" s="151" t="s">
        <v>3273</v>
      </c>
      <c r="C3410" s="153" t="s">
        <v>3624</v>
      </c>
      <c r="D3410" s="152">
        <v>133</v>
      </c>
      <c r="E3410" s="154">
        <v>2098.7400000000002</v>
      </c>
      <c r="F3410" s="154">
        <v>1.0000000000000009E-2</v>
      </c>
      <c r="G3410" s="154">
        <v>1.3300000000000012</v>
      </c>
    </row>
    <row r="3411" spans="1:7" ht="75" x14ac:dyDescent="0.25">
      <c r="A3411" s="141" t="s">
        <v>3272</v>
      </c>
      <c r="B3411" s="151" t="s">
        <v>3273</v>
      </c>
      <c r="C3411" s="153" t="s">
        <v>3625</v>
      </c>
      <c r="D3411" s="152">
        <v>203</v>
      </c>
      <c r="E3411" s="154">
        <v>1609.79</v>
      </c>
      <c r="F3411" s="154">
        <v>9.999999999999995E-3</v>
      </c>
      <c r="G3411" s="154">
        <v>2.0299999999999989</v>
      </c>
    </row>
    <row r="3412" spans="1:7" ht="75" x14ac:dyDescent="0.25">
      <c r="A3412" s="141" t="s">
        <v>3272</v>
      </c>
      <c r="B3412" s="151" t="s">
        <v>3273</v>
      </c>
      <c r="C3412" s="153" t="s">
        <v>3634</v>
      </c>
      <c r="D3412" s="152">
        <v>263</v>
      </c>
      <c r="E3412" s="154">
        <v>2908.78</v>
      </c>
      <c r="F3412" s="154">
        <v>9.999999999999995E-3</v>
      </c>
      <c r="G3412" s="154">
        <v>2.6299999999999986</v>
      </c>
    </row>
    <row r="3413" spans="1:7" ht="60" x14ac:dyDescent="0.25">
      <c r="A3413" s="141" t="s">
        <v>3272</v>
      </c>
      <c r="B3413" s="151" t="s">
        <v>3273</v>
      </c>
      <c r="C3413" s="153" t="s">
        <v>3635</v>
      </c>
      <c r="D3413" s="152">
        <v>481</v>
      </c>
      <c r="E3413" s="154">
        <v>947.56999999999994</v>
      </c>
      <c r="F3413" s="154">
        <v>9.999999999999995E-3</v>
      </c>
      <c r="G3413" s="154">
        <v>4.8099999999999978</v>
      </c>
    </row>
    <row r="3414" spans="1:7" ht="75" x14ac:dyDescent="0.25">
      <c r="A3414" s="141" t="s">
        <v>3272</v>
      </c>
      <c r="B3414" s="151" t="s">
        <v>3273</v>
      </c>
      <c r="C3414" s="153" t="s">
        <v>3626</v>
      </c>
      <c r="D3414" s="152">
        <v>472</v>
      </c>
      <c r="E3414" s="154">
        <v>8651.76</v>
      </c>
      <c r="F3414" s="154">
        <v>1.0000000000000009E-2</v>
      </c>
      <c r="G3414" s="154">
        <v>4.7200000000000042</v>
      </c>
    </row>
    <row r="3415" spans="1:7" ht="30" x14ac:dyDescent="0.25">
      <c r="A3415" s="141" t="s">
        <v>3272</v>
      </c>
      <c r="B3415" s="151" t="s">
        <v>3273</v>
      </c>
      <c r="C3415" s="153" t="s">
        <v>3877</v>
      </c>
      <c r="D3415" s="152">
        <v>30</v>
      </c>
      <c r="E3415" s="154">
        <v>428.69999999999993</v>
      </c>
      <c r="F3415" s="154">
        <v>1.0000000000000009E-2</v>
      </c>
      <c r="G3415" s="154">
        <v>0.30000000000000027</v>
      </c>
    </row>
    <row r="3416" spans="1:7" ht="45" x14ac:dyDescent="0.25">
      <c r="A3416" s="141" t="s">
        <v>3272</v>
      </c>
      <c r="B3416" s="151" t="s">
        <v>3273</v>
      </c>
      <c r="C3416" s="153" t="s">
        <v>3623</v>
      </c>
      <c r="D3416" s="152">
        <v>263</v>
      </c>
      <c r="E3416" s="154">
        <v>3087.62</v>
      </c>
      <c r="F3416" s="154">
        <v>1.0000000000000009E-2</v>
      </c>
      <c r="G3416" s="154">
        <v>2.6300000000000026</v>
      </c>
    </row>
    <row r="3417" spans="1:7" ht="45" x14ac:dyDescent="0.25">
      <c r="A3417" s="141" t="s">
        <v>3272</v>
      </c>
      <c r="B3417" s="151" t="s">
        <v>3273</v>
      </c>
      <c r="C3417" s="153" t="s">
        <v>3624</v>
      </c>
      <c r="D3417" s="152">
        <v>8</v>
      </c>
      <c r="E3417" s="154">
        <v>126.24000000000001</v>
      </c>
      <c r="F3417" s="154">
        <v>1.0000000000000009E-2</v>
      </c>
      <c r="G3417" s="154">
        <v>8.0000000000000071E-2</v>
      </c>
    </row>
    <row r="3418" spans="1:7" ht="60" x14ac:dyDescent="0.25">
      <c r="A3418" s="141" t="s">
        <v>3272</v>
      </c>
      <c r="B3418" s="151" t="s">
        <v>3273</v>
      </c>
      <c r="C3418" s="153" t="s">
        <v>3724</v>
      </c>
      <c r="D3418" s="152">
        <v>10</v>
      </c>
      <c r="E3418" s="154">
        <v>183.3</v>
      </c>
      <c r="F3418" s="154">
        <v>1.0000000000000009E-2</v>
      </c>
      <c r="G3418" s="154">
        <v>0.10000000000000009</v>
      </c>
    </row>
    <row r="3419" spans="1:7" ht="75" x14ac:dyDescent="0.25">
      <c r="A3419" s="141" t="s">
        <v>3272</v>
      </c>
      <c r="B3419" s="151" t="s">
        <v>3273</v>
      </c>
      <c r="C3419" s="153" t="s">
        <v>3626</v>
      </c>
      <c r="D3419" s="152">
        <v>1413</v>
      </c>
      <c r="E3419" s="154">
        <v>25900.29</v>
      </c>
      <c r="F3419" s="154">
        <v>1.0000000000000009E-2</v>
      </c>
      <c r="G3419" s="154">
        <v>14.130000000000013</v>
      </c>
    </row>
    <row r="3420" spans="1:7" ht="30" x14ac:dyDescent="0.25">
      <c r="A3420" s="141" t="s">
        <v>3272</v>
      </c>
      <c r="B3420" s="151" t="s">
        <v>3273</v>
      </c>
      <c r="C3420" s="153" t="s">
        <v>3111</v>
      </c>
      <c r="D3420" s="152">
        <v>8</v>
      </c>
      <c r="E3420" s="154">
        <v>10.4</v>
      </c>
      <c r="F3420" s="154">
        <v>2.0000000000000018E-2</v>
      </c>
      <c r="G3420" s="154">
        <v>0.16000000000000014</v>
      </c>
    </row>
    <row r="3421" spans="1:7" ht="75" x14ac:dyDescent="0.25">
      <c r="A3421" s="141" t="s">
        <v>3272</v>
      </c>
      <c r="B3421" s="151" t="s">
        <v>3273</v>
      </c>
      <c r="C3421" s="153" t="s">
        <v>3116</v>
      </c>
      <c r="D3421" s="152">
        <v>4</v>
      </c>
      <c r="E3421" s="154">
        <v>16.920000000000002</v>
      </c>
      <c r="F3421" s="154">
        <v>5.0000000000000044E-2</v>
      </c>
      <c r="G3421" s="154">
        <v>0.20000000000000018</v>
      </c>
    </row>
    <row r="3422" spans="1:7" ht="30" x14ac:dyDescent="0.25">
      <c r="A3422" s="141" t="s">
        <v>3272</v>
      </c>
      <c r="B3422" s="151" t="s">
        <v>3273</v>
      </c>
      <c r="C3422" s="153" t="s">
        <v>3120</v>
      </c>
      <c r="D3422" s="152">
        <v>2</v>
      </c>
      <c r="E3422" s="154">
        <v>2.92</v>
      </c>
      <c r="F3422" s="154">
        <v>2.0000000000000018E-2</v>
      </c>
      <c r="G3422" s="154">
        <v>4.0000000000000036E-2</v>
      </c>
    </row>
    <row r="3423" spans="1:7" ht="30" x14ac:dyDescent="0.25">
      <c r="A3423" s="141" t="s">
        <v>3272</v>
      </c>
      <c r="B3423" s="151" t="s">
        <v>3273</v>
      </c>
      <c r="C3423" s="153" t="s">
        <v>3128</v>
      </c>
      <c r="D3423" s="152">
        <v>2</v>
      </c>
      <c r="E3423" s="154">
        <v>3.46</v>
      </c>
      <c r="F3423" s="154">
        <v>1.0000000000000009E-2</v>
      </c>
      <c r="G3423" s="154">
        <v>2.0000000000000018E-2</v>
      </c>
    </row>
    <row r="3424" spans="1:7" ht="30" x14ac:dyDescent="0.25">
      <c r="A3424" s="141" t="s">
        <v>3272</v>
      </c>
      <c r="B3424" s="151" t="s">
        <v>3273</v>
      </c>
      <c r="C3424" s="153" t="s">
        <v>3131</v>
      </c>
      <c r="D3424" s="152">
        <v>4</v>
      </c>
      <c r="E3424" s="154">
        <v>5</v>
      </c>
      <c r="F3424" s="154">
        <v>1.0000000000000009E-2</v>
      </c>
      <c r="G3424" s="154">
        <v>4.0000000000000036E-2</v>
      </c>
    </row>
    <row r="3425" spans="1:7" ht="30" x14ac:dyDescent="0.25">
      <c r="A3425" s="141" t="s">
        <v>3272</v>
      </c>
      <c r="B3425" s="151" t="s">
        <v>3273</v>
      </c>
      <c r="C3425" s="153" t="s">
        <v>3168</v>
      </c>
      <c r="D3425" s="152">
        <v>1</v>
      </c>
      <c r="E3425" s="154">
        <v>1.45</v>
      </c>
      <c r="F3425" s="154">
        <v>1.0000000000000009E-2</v>
      </c>
      <c r="G3425" s="154">
        <v>1.0000000000000009E-2</v>
      </c>
    </row>
    <row r="3426" spans="1:7" ht="30" x14ac:dyDescent="0.25">
      <c r="A3426" s="141" t="s">
        <v>3272</v>
      </c>
      <c r="B3426" s="151" t="s">
        <v>3273</v>
      </c>
      <c r="C3426" s="153" t="s">
        <v>3138</v>
      </c>
      <c r="D3426" s="152">
        <v>1</v>
      </c>
      <c r="E3426" s="154">
        <v>1.45</v>
      </c>
      <c r="F3426" s="154">
        <v>1.0000000000000009E-2</v>
      </c>
      <c r="G3426" s="154">
        <v>1.0000000000000009E-2</v>
      </c>
    </row>
    <row r="3427" spans="1:7" ht="45" x14ac:dyDescent="0.25">
      <c r="A3427" s="141" t="s">
        <v>3272</v>
      </c>
      <c r="B3427" s="151" t="s">
        <v>3273</v>
      </c>
      <c r="C3427" s="153" t="s">
        <v>3170</v>
      </c>
      <c r="D3427" s="152">
        <v>1</v>
      </c>
      <c r="E3427" s="154">
        <v>3.49</v>
      </c>
      <c r="F3427" s="154">
        <v>5.0000000000000044E-2</v>
      </c>
      <c r="G3427" s="154">
        <v>5.0000000000000044E-2</v>
      </c>
    </row>
    <row r="3428" spans="1:7" ht="30" x14ac:dyDescent="0.25">
      <c r="A3428" s="141" t="s">
        <v>3272</v>
      </c>
      <c r="B3428" s="151" t="s">
        <v>3273</v>
      </c>
      <c r="C3428" s="153" t="s">
        <v>3139</v>
      </c>
      <c r="D3428" s="152">
        <v>1</v>
      </c>
      <c r="E3428" s="154">
        <v>3.49</v>
      </c>
      <c r="F3428" s="154">
        <v>5.0000000000000044E-2</v>
      </c>
      <c r="G3428" s="154">
        <v>5.0000000000000044E-2</v>
      </c>
    </row>
    <row r="3429" spans="1:7" ht="30" x14ac:dyDescent="0.25">
      <c r="A3429" s="141" t="s">
        <v>3272</v>
      </c>
      <c r="B3429" s="151" t="s">
        <v>3273</v>
      </c>
      <c r="C3429" s="153" t="s">
        <v>3140</v>
      </c>
      <c r="D3429" s="152">
        <v>1</v>
      </c>
      <c r="E3429" s="154">
        <v>1.24</v>
      </c>
      <c r="F3429" s="154">
        <v>4.0000000000000036E-2</v>
      </c>
      <c r="G3429" s="154">
        <v>4.0000000000000036E-2</v>
      </c>
    </row>
    <row r="3430" spans="1:7" ht="30" x14ac:dyDescent="0.25">
      <c r="A3430" s="141" t="s">
        <v>3272</v>
      </c>
      <c r="B3430" s="151" t="s">
        <v>3273</v>
      </c>
      <c r="C3430" s="153" t="s">
        <v>3280</v>
      </c>
      <c r="D3430" s="152">
        <v>4</v>
      </c>
      <c r="E3430" s="154">
        <v>6.6000000000000005</v>
      </c>
      <c r="F3430" s="154">
        <v>2.9999999999999916E-2</v>
      </c>
      <c r="G3430" s="154">
        <v>0.11999999999999966</v>
      </c>
    </row>
    <row r="3431" spans="1:7" ht="30" x14ac:dyDescent="0.25">
      <c r="A3431" s="141" t="s">
        <v>3272</v>
      </c>
      <c r="B3431" s="151" t="s">
        <v>3273</v>
      </c>
      <c r="C3431" s="153" t="s">
        <v>3149</v>
      </c>
      <c r="D3431" s="152">
        <v>1</v>
      </c>
      <c r="E3431" s="154">
        <v>2.5500000000000003</v>
      </c>
      <c r="F3431" s="154">
        <v>5.0000000000000044E-2</v>
      </c>
      <c r="G3431" s="154">
        <v>5.0000000000000044E-2</v>
      </c>
    </row>
    <row r="3432" spans="1:7" ht="30" x14ac:dyDescent="0.25">
      <c r="A3432" s="141" t="s">
        <v>3272</v>
      </c>
      <c r="B3432" s="151" t="s">
        <v>3273</v>
      </c>
      <c r="C3432" s="153" t="s">
        <v>3179</v>
      </c>
      <c r="D3432" s="152">
        <v>1</v>
      </c>
      <c r="E3432" s="154">
        <v>5.14</v>
      </c>
      <c r="F3432" s="154">
        <v>0.10999999999999988</v>
      </c>
      <c r="G3432" s="154">
        <v>0.10999999999999988</v>
      </c>
    </row>
    <row r="3433" spans="1:7" ht="30" x14ac:dyDescent="0.25">
      <c r="A3433" s="141" t="s">
        <v>3272</v>
      </c>
      <c r="B3433" s="151" t="s">
        <v>3273</v>
      </c>
      <c r="C3433" s="153" t="s">
        <v>3215</v>
      </c>
      <c r="D3433" s="152">
        <v>9</v>
      </c>
      <c r="E3433" s="154">
        <v>48.51</v>
      </c>
      <c r="F3433" s="154">
        <v>0.20999999999999996</v>
      </c>
      <c r="G3433" s="154">
        <v>1.8899999999999997</v>
      </c>
    </row>
    <row r="3434" spans="1:7" ht="30" x14ac:dyDescent="0.25">
      <c r="A3434" s="141" t="s">
        <v>3272</v>
      </c>
      <c r="B3434" s="151" t="s">
        <v>3273</v>
      </c>
      <c r="C3434" s="153" t="s">
        <v>3216</v>
      </c>
      <c r="D3434" s="152">
        <v>2</v>
      </c>
      <c r="E3434" s="154">
        <v>10.78</v>
      </c>
      <c r="F3434" s="154">
        <v>0.20999999999999996</v>
      </c>
      <c r="G3434" s="154">
        <v>0.41999999999999993</v>
      </c>
    </row>
    <row r="3435" spans="1:7" ht="30" x14ac:dyDescent="0.25">
      <c r="A3435" s="141" t="s">
        <v>2903</v>
      </c>
      <c r="B3435" s="151" t="s">
        <v>2904</v>
      </c>
      <c r="C3435" s="153" t="s">
        <v>3496</v>
      </c>
      <c r="D3435" s="152">
        <v>2850</v>
      </c>
      <c r="E3435" s="154">
        <v>20463</v>
      </c>
      <c r="F3435" s="154">
        <v>1.0000000000000009E-2</v>
      </c>
      <c r="G3435" s="154">
        <v>28.500000000000025</v>
      </c>
    </row>
    <row r="3436" spans="1:7" ht="30" x14ac:dyDescent="0.25">
      <c r="A3436" s="141" t="s">
        <v>2903</v>
      </c>
      <c r="B3436" s="151" t="s">
        <v>2904</v>
      </c>
      <c r="C3436" s="153" t="s">
        <v>3497</v>
      </c>
      <c r="D3436" s="152">
        <v>9262</v>
      </c>
      <c r="E3436" s="154">
        <v>113737.36000000002</v>
      </c>
      <c r="F3436" s="154">
        <v>1.0000000000000009E-2</v>
      </c>
      <c r="G3436" s="154">
        <v>92.620000000000076</v>
      </c>
    </row>
    <row r="3437" spans="1:7" ht="30" x14ac:dyDescent="0.25">
      <c r="A3437" s="141" t="s">
        <v>2903</v>
      </c>
      <c r="B3437" s="151" t="s">
        <v>2904</v>
      </c>
      <c r="C3437" s="153" t="s">
        <v>3498</v>
      </c>
      <c r="D3437" s="152">
        <v>2450</v>
      </c>
      <c r="E3437" s="154">
        <v>49392</v>
      </c>
      <c r="F3437" s="154">
        <v>4.0000000000000036E-2</v>
      </c>
      <c r="G3437" s="154">
        <v>98.000000000000085</v>
      </c>
    </row>
    <row r="3438" spans="1:7" ht="45" x14ac:dyDescent="0.25">
      <c r="A3438" s="141" t="s">
        <v>2903</v>
      </c>
      <c r="B3438" s="151" t="s">
        <v>2904</v>
      </c>
      <c r="C3438" s="153" t="s">
        <v>3499</v>
      </c>
      <c r="D3438" s="152">
        <v>318</v>
      </c>
      <c r="E3438" s="154">
        <v>9307.86</v>
      </c>
      <c r="F3438" s="154">
        <v>1.0000000000000009E-2</v>
      </c>
      <c r="G3438" s="154">
        <v>3.1800000000000028</v>
      </c>
    </row>
    <row r="3439" spans="1:7" ht="30" x14ac:dyDescent="0.25">
      <c r="A3439" s="141" t="s">
        <v>2903</v>
      </c>
      <c r="B3439" s="151" t="s">
        <v>2904</v>
      </c>
      <c r="C3439" s="153" t="s">
        <v>3679</v>
      </c>
      <c r="D3439" s="152">
        <v>298</v>
      </c>
      <c r="E3439" s="154">
        <v>4407.42</v>
      </c>
      <c r="F3439" s="154">
        <v>0.12999999999999989</v>
      </c>
      <c r="G3439" s="154">
        <v>38.739999999999966</v>
      </c>
    </row>
    <row r="3440" spans="1:7" x14ac:dyDescent="0.25">
      <c r="A3440" s="141" t="s">
        <v>2903</v>
      </c>
      <c r="B3440" s="151" t="s">
        <v>2904</v>
      </c>
      <c r="C3440" s="153" t="s">
        <v>3680</v>
      </c>
      <c r="D3440" s="152">
        <v>345</v>
      </c>
      <c r="E3440" s="154">
        <v>10329.299999999999</v>
      </c>
      <c r="F3440" s="154">
        <v>0.41999999999999993</v>
      </c>
      <c r="G3440" s="154">
        <v>144.89999999999998</v>
      </c>
    </row>
    <row r="3441" spans="1:7" ht="30" x14ac:dyDescent="0.25">
      <c r="A3441" s="141" t="s">
        <v>2903</v>
      </c>
      <c r="B3441" s="151" t="s">
        <v>2904</v>
      </c>
      <c r="C3441" s="153" t="s">
        <v>3681</v>
      </c>
      <c r="D3441" s="152">
        <v>184</v>
      </c>
      <c r="E3441" s="154">
        <v>5937.68</v>
      </c>
      <c r="F3441" s="154">
        <v>0.48999999999999844</v>
      </c>
      <c r="G3441" s="154">
        <v>90.159999999999712</v>
      </c>
    </row>
    <row r="3442" spans="1:7" ht="30" x14ac:dyDescent="0.25">
      <c r="A3442" s="141" t="s">
        <v>2903</v>
      </c>
      <c r="B3442" s="151" t="s">
        <v>2904</v>
      </c>
      <c r="C3442" s="153" t="s">
        <v>3682</v>
      </c>
      <c r="D3442" s="152">
        <v>785</v>
      </c>
      <c r="E3442" s="154">
        <v>19813.400000000001</v>
      </c>
      <c r="F3442" s="154">
        <v>0.13999999999999968</v>
      </c>
      <c r="G3442" s="154">
        <v>109.89999999999975</v>
      </c>
    </row>
    <row r="3443" spans="1:7" ht="30" x14ac:dyDescent="0.25">
      <c r="A3443" s="141" t="s">
        <v>2903</v>
      </c>
      <c r="B3443" s="151" t="s">
        <v>2904</v>
      </c>
      <c r="C3443" s="153" t="s">
        <v>3683</v>
      </c>
      <c r="D3443" s="152">
        <v>93</v>
      </c>
      <c r="E3443" s="154">
        <v>3261.51</v>
      </c>
      <c r="F3443" s="154">
        <v>0.12000000000000011</v>
      </c>
      <c r="G3443" s="154">
        <v>11.160000000000011</v>
      </c>
    </row>
    <row r="3444" spans="1:7" ht="30" x14ac:dyDescent="0.25">
      <c r="A3444" s="141" t="s">
        <v>2903</v>
      </c>
      <c r="B3444" s="151" t="s">
        <v>2904</v>
      </c>
      <c r="C3444" s="153" t="s">
        <v>3684</v>
      </c>
      <c r="D3444" s="152">
        <v>853</v>
      </c>
      <c r="E3444" s="154">
        <v>21282.350000000002</v>
      </c>
      <c r="F3444" s="154">
        <v>0.14000000000000012</v>
      </c>
      <c r="G3444" s="154">
        <v>119.4200000000001</v>
      </c>
    </row>
    <row r="3445" spans="1:7" x14ac:dyDescent="0.25">
      <c r="A3445" s="141" t="s">
        <v>2903</v>
      </c>
      <c r="B3445" s="151" t="s">
        <v>2904</v>
      </c>
      <c r="C3445" s="153" t="s">
        <v>3685</v>
      </c>
      <c r="D3445" s="152">
        <v>4</v>
      </c>
      <c r="E3445" s="154">
        <v>325.60000000000002</v>
      </c>
      <c r="F3445" s="154">
        <v>1.6600000000000037</v>
      </c>
      <c r="G3445" s="154">
        <v>6.6400000000000148</v>
      </c>
    </row>
    <row r="3446" spans="1:7" ht="30" x14ac:dyDescent="0.25">
      <c r="A3446" s="141" t="s">
        <v>2903</v>
      </c>
      <c r="B3446" s="151" t="s">
        <v>2904</v>
      </c>
      <c r="C3446" s="153" t="s">
        <v>3686</v>
      </c>
      <c r="D3446" s="152">
        <v>166</v>
      </c>
      <c r="E3446" s="154">
        <v>2392.06</v>
      </c>
      <c r="F3446" s="154">
        <v>0.66999999999999993</v>
      </c>
      <c r="G3446" s="154">
        <v>111.21999999999998</v>
      </c>
    </row>
    <row r="3447" spans="1:7" ht="30" x14ac:dyDescent="0.25">
      <c r="A3447" s="141" t="s">
        <v>2903</v>
      </c>
      <c r="B3447" s="151" t="s">
        <v>2904</v>
      </c>
      <c r="C3447" s="153" t="s">
        <v>4123</v>
      </c>
      <c r="D3447" s="152">
        <v>2</v>
      </c>
      <c r="E3447" s="154">
        <v>129.44</v>
      </c>
      <c r="F3447" s="154">
        <v>3.2399999999999949</v>
      </c>
      <c r="G3447" s="154">
        <v>6.4799999999999898</v>
      </c>
    </row>
    <row r="3448" spans="1:7" ht="30" x14ac:dyDescent="0.25">
      <c r="A3448" s="141" t="s">
        <v>2903</v>
      </c>
      <c r="B3448" s="151" t="s">
        <v>2904</v>
      </c>
      <c r="C3448" s="153" t="s">
        <v>3688</v>
      </c>
      <c r="D3448" s="152">
        <v>150</v>
      </c>
      <c r="E3448" s="154">
        <v>6079.5</v>
      </c>
      <c r="F3448" s="154">
        <v>2.0300000000000011</v>
      </c>
      <c r="G3448" s="154">
        <v>304.50000000000017</v>
      </c>
    </row>
    <row r="3449" spans="1:7" ht="30" x14ac:dyDescent="0.25">
      <c r="A3449" s="141" t="s">
        <v>2903</v>
      </c>
      <c r="B3449" s="151" t="s">
        <v>2904</v>
      </c>
      <c r="C3449" s="153" t="s">
        <v>3690</v>
      </c>
      <c r="D3449" s="152">
        <v>13</v>
      </c>
      <c r="E3449" s="154">
        <v>555.62</v>
      </c>
      <c r="F3449" s="154">
        <v>2.1400000000000006</v>
      </c>
      <c r="G3449" s="154">
        <v>27.820000000000007</v>
      </c>
    </row>
    <row r="3450" spans="1:7" ht="30" x14ac:dyDescent="0.25">
      <c r="A3450" s="141" t="s">
        <v>2903</v>
      </c>
      <c r="B3450" s="151" t="s">
        <v>2904</v>
      </c>
      <c r="C3450" s="153" t="s">
        <v>4026</v>
      </c>
      <c r="D3450" s="152">
        <v>1</v>
      </c>
      <c r="E3450" s="154">
        <v>44.85</v>
      </c>
      <c r="F3450" s="154">
        <v>2.240000000000002</v>
      </c>
      <c r="G3450" s="154">
        <v>2.240000000000002</v>
      </c>
    </row>
    <row r="3451" spans="1:7" ht="45" x14ac:dyDescent="0.25">
      <c r="A3451" s="141" t="s">
        <v>2903</v>
      </c>
      <c r="B3451" s="151" t="s">
        <v>2904</v>
      </c>
      <c r="C3451" s="153" t="s">
        <v>3691</v>
      </c>
      <c r="D3451" s="152">
        <v>5</v>
      </c>
      <c r="E3451" s="154">
        <v>150.65</v>
      </c>
      <c r="F3451" s="154">
        <v>0.26999999999999957</v>
      </c>
      <c r="G3451" s="154">
        <v>1.3499999999999979</v>
      </c>
    </row>
    <row r="3452" spans="1:7" ht="30" x14ac:dyDescent="0.25">
      <c r="A3452" s="141" t="s">
        <v>2903</v>
      </c>
      <c r="B3452" s="151" t="s">
        <v>2904</v>
      </c>
      <c r="C3452" s="153" t="s">
        <v>3692</v>
      </c>
      <c r="D3452" s="152">
        <v>45</v>
      </c>
      <c r="E3452" s="154">
        <v>1991.25</v>
      </c>
      <c r="F3452" s="154">
        <v>0.60999999999999943</v>
      </c>
      <c r="G3452" s="154">
        <v>27.449999999999974</v>
      </c>
    </row>
    <row r="3453" spans="1:7" ht="30" x14ac:dyDescent="0.25">
      <c r="A3453" s="141" t="s">
        <v>2903</v>
      </c>
      <c r="B3453" s="151" t="s">
        <v>2904</v>
      </c>
      <c r="C3453" s="153" t="s">
        <v>3693</v>
      </c>
      <c r="D3453" s="152">
        <v>402</v>
      </c>
      <c r="E3453" s="154">
        <v>21289.919999999998</v>
      </c>
      <c r="F3453" s="154">
        <v>0.55999999999999872</v>
      </c>
      <c r="G3453" s="154">
        <v>225.11999999999949</v>
      </c>
    </row>
    <row r="3454" spans="1:7" ht="75" x14ac:dyDescent="0.25">
      <c r="A3454" s="141" t="s">
        <v>2903</v>
      </c>
      <c r="B3454" s="151" t="s">
        <v>2904</v>
      </c>
      <c r="C3454" s="153" t="s">
        <v>3457</v>
      </c>
      <c r="D3454" s="152">
        <v>1</v>
      </c>
      <c r="E3454" s="154">
        <v>27.07</v>
      </c>
      <c r="F3454" s="154">
        <v>3.0000000000000027E-2</v>
      </c>
      <c r="G3454" s="154">
        <v>3.0000000000000027E-2</v>
      </c>
    </row>
    <row r="3455" spans="1:7" x14ac:dyDescent="0.25">
      <c r="A3455" s="141" t="s">
        <v>2903</v>
      </c>
      <c r="B3455" s="151" t="s">
        <v>2904</v>
      </c>
      <c r="C3455" s="153" t="s">
        <v>3543</v>
      </c>
      <c r="D3455" s="152">
        <v>254</v>
      </c>
      <c r="E3455" s="154">
        <v>1320.8</v>
      </c>
      <c r="F3455" s="154">
        <v>2.9999999999999916E-2</v>
      </c>
      <c r="G3455" s="154">
        <v>7.6199999999999788</v>
      </c>
    </row>
    <row r="3456" spans="1:7" x14ac:dyDescent="0.25">
      <c r="A3456" s="141" t="s">
        <v>2903</v>
      </c>
      <c r="B3456" s="151" t="s">
        <v>2904</v>
      </c>
      <c r="C3456" s="153" t="s">
        <v>3544</v>
      </c>
      <c r="D3456" s="152">
        <v>16</v>
      </c>
      <c r="E3456" s="154">
        <v>254.24</v>
      </c>
      <c r="F3456" s="154">
        <v>2.0000000000000018E-2</v>
      </c>
      <c r="G3456" s="154">
        <v>0.32000000000000028</v>
      </c>
    </row>
    <row r="3457" spans="1:7" ht="30" x14ac:dyDescent="0.25">
      <c r="A3457" s="141" t="s">
        <v>2903</v>
      </c>
      <c r="B3457" s="151" t="s">
        <v>2904</v>
      </c>
      <c r="C3457" s="153" t="s">
        <v>3541</v>
      </c>
      <c r="D3457" s="152">
        <v>2683</v>
      </c>
      <c r="E3457" s="154">
        <v>23127.46</v>
      </c>
      <c r="F3457" s="154">
        <v>4.9999999999999822E-2</v>
      </c>
      <c r="G3457" s="154">
        <v>134.14999999999952</v>
      </c>
    </row>
    <row r="3458" spans="1:7" ht="30" x14ac:dyDescent="0.25">
      <c r="A3458" s="141" t="s">
        <v>2903</v>
      </c>
      <c r="B3458" s="151" t="s">
        <v>2904</v>
      </c>
      <c r="C3458" s="153" t="s">
        <v>3696</v>
      </c>
      <c r="D3458" s="152">
        <v>107</v>
      </c>
      <c r="E3458" s="154">
        <v>774.68000000000006</v>
      </c>
      <c r="F3458" s="154">
        <v>4.0000000000000036E-2</v>
      </c>
      <c r="G3458" s="154">
        <v>4.2800000000000038</v>
      </c>
    </row>
    <row r="3459" spans="1:7" ht="45" x14ac:dyDescent="0.25">
      <c r="A3459" s="141" t="s">
        <v>2903</v>
      </c>
      <c r="B3459" s="151" t="s">
        <v>2904</v>
      </c>
      <c r="C3459" s="153" t="s">
        <v>3542</v>
      </c>
      <c r="D3459" s="152">
        <v>2017</v>
      </c>
      <c r="E3459" s="154">
        <v>20996.97</v>
      </c>
      <c r="F3459" s="154">
        <v>2.0000000000000018E-2</v>
      </c>
      <c r="G3459" s="154">
        <v>40.340000000000039</v>
      </c>
    </row>
    <row r="3460" spans="1:7" x14ac:dyDescent="0.25">
      <c r="A3460" s="141" t="s">
        <v>2903</v>
      </c>
      <c r="B3460" s="151" t="s">
        <v>2904</v>
      </c>
      <c r="C3460" s="153" t="s">
        <v>3584</v>
      </c>
      <c r="D3460" s="152">
        <v>175</v>
      </c>
      <c r="E3460" s="154">
        <v>1821.75</v>
      </c>
      <c r="F3460" s="154">
        <v>2.0000000000000018E-2</v>
      </c>
      <c r="G3460" s="154">
        <v>3.5000000000000031</v>
      </c>
    </row>
    <row r="3461" spans="1:7" x14ac:dyDescent="0.25">
      <c r="A3461" s="141" t="s">
        <v>2903</v>
      </c>
      <c r="B3461" s="151" t="s">
        <v>2904</v>
      </c>
      <c r="C3461" s="153" t="s">
        <v>3852</v>
      </c>
      <c r="D3461" s="152">
        <v>4</v>
      </c>
      <c r="E3461" s="154">
        <v>41.64</v>
      </c>
      <c r="F3461" s="154">
        <v>2.0000000000000018E-2</v>
      </c>
      <c r="G3461" s="154">
        <v>8.0000000000000071E-2</v>
      </c>
    </row>
    <row r="3462" spans="1:7" ht="30" x14ac:dyDescent="0.25">
      <c r="A3462" s="141" t="s">
        <v>2903</v>
      </c>
      <c r="B3462" s="151" t="s">
        <v>2904</v>
      </c>
      <c r="C3462" s="153" t="s">
        <v>3585</v>
      </c>
      <c r="D3462" s="152">
        <v>2371</v>
      </c>
      <c r="E3462" s="154">
        <v>24682.11</v>
      </c>
      <c r="F3462" s="154">
        <v>2.0000000000000018E-2</v>
      </c>
      <c r="G3462" s="154">
        <v>47.420000000000044</v>
      </c>
    </row>
    <row r="3463" spans="1:7" x14ac:dyDescent="0.25">
      <c r="A3463" s="141" t="s">
        <v>2903</v>
      </c>
      <c r="B3463" s="151" t="s">
        <v>2904</v>
      </c>
      <c r="C3463" s="153" t="s">
        <v>3781</v>
      </c>
      <c r="D3463" s="152">
        <v>53</v>
      </c>
      <c r="E3463" s="154">
        <v>551.73</v>
      </c>
      <c r="F3463" s="154">
        <v>2.0000000000000018E-2</v>
      </c>
      <c r="G3463" s="154">
        <v>1.0600000000000009</v>
      </c>
    </row>
    <row r="3464" spans="1:7" x14ac:dyDescent="0.25">
      <c r="A3464" s="141" t="s">
        <v>2903</v>
      </c>
      <c r="B3464" s="151" t="s">
        <v>2904</v>
      </c>
      <c r="C3464" s="153" t="s">
        <v>3586</v>
      </c>
      <c r="D3464" s="152">
        <v>18</v>
      </c>
      <c r="E3464" s="154">
        <v>130.5</v>
      </c>
      <c r="F3464" s="154">
        <v>4.0000000000000036E-2</v>
      </c>
      <c r="G3464" s="154">
        <v>0.72000000000000064</v>
      </c>
    </row>
    <row r="3465" spans="1:7" x14ac:dyDescent="0.25">
      <c r="A3465" s="141" t="s">
        <v>2903</v>
      </c>
      <c r="B3465" s="151" t="s">
        <v>2904</v>
      </c>
      <c r="C3465" s="153" t="s">
        <v>3587</v>
      </c>
      <c r="D3465" s="152">
        <v>74</v>
      </c>
      <c r="E3465" s="154">
        <v>536.5</v>
      </c>
      <c r="F3465" s="154">
        <v>4.0000000000000036E-2</v>
      </c>
      <c r="G3465" s="154">
        <v>2.9600000000000026</v>
      </c>
    </row>
    <row r="3466" spans="1:7" x14ac:dyDescent="0.25">
      <c r="A3466" s="141" t="s">
        <v>2903</v>
      </c>
      <c r="B3466" s="151" t="s">
        <v>2904</v>
      </c>
      <c r="C3466" s="153" t="s">
        <v>3782</v>
      </c>
      <c r="D3466" s="152">
        <v>3</v>
      </c>
      <c r="E3466" s="154">
        <v>21.75</v>
      </c>
      <c r="F3466" s="154">
        <v>4.0000000000000036E-2</v>
      </c>
      <c r="G3466" s="154">
        <v>0.12000000000000011</v>
      </c>
    </row>
    <row r="3467" spans="1:7" ht="60" x14ac:dyDescent="0.25">
      <c r="A3467" s="141" t="s">
        <v>2903</v>
      </c>
      <c r="B3467" s="151" t="s">
        <v>2904</v>
      </c>
      <c r="C3467" s="153" t="s">
        <v>3588</v>
      </c>
      <c r="D3467" s="152">
        <v>770</v>
      </c>
      <c r="E3467" s="154">
        <v>24409</v>
      </c>
      <c r="F3467" s="154">
        <v>5.0000000000000044E-2</v>
      </c>
      <c r="G3467" s="154">
        <v>38.500000000000036</v>
      </c>
    </row>
    <row r="3468" spans="1:7" ht="60" x14ac:dyDescent="0.25">
      <c r="A3468" s="141" t="s">
        <v>2903</v>
      </c>
      <c r="B3468" s="151" t="s">
        <v>2904</v>
      </c>
      <c r="C3468" s="153" t="s">
        <v>3479</v>
      </c>
      <c r="D3468" s="152">
        <v>1039</v>
      </c>
      <c r="E3468" s="154">
        <v>8363.9500000000007</v>
      </c>
      <c r="F3468" s="154">
        <v>3.0000000000000027E-2</v>
      </c>
      <c r="G3468" s="154">
        <v>31.170000000000027</v>
      </c>
    </row>
    <row r="3469" spans="1:7" ht="45" x14ac:dyDescent="0.25">
      <c r="A3469" s="141" t="s">
        <v>2903</v>
      </c>
      <c r="B3469" s="151" t="s">
        <v>2904</v>
      </c>
      <c r="C3469" s="153" t="s">
        <v>4072</v>
      </c>
      <c r="D3469" s="152">
        <v>629</v>
      </c>
      <c r="E3469" s="154">
        <v>9416.130000000001</v>
      </c>
      <c r="F3469" s="154">
        <v>0.12999999999999989</v>
      </c>
      <c r="G3469" s="154">
        <v>81.769999999999939</v>
      </c>
    </row>
    <row r="3470" spans="1:7" ht="45" x14ac:dyDescent="0.25">
      <c r="A3470" s="141" t="s">
        <v>2903</v>
      </c>
      <c r="B3470" s="151" t="s">
        <v>2904</v>
      </c>
      <c r="C3470" s="153" t="s">
        <v>3709</v>
      </c>
      <c r="D3470" s="152">
        <v>4</v>
      </c>
      <c r="E3470" s="154">
        <v>133.6</v>
      </c>
      <c r="F3470" s="154">
        <v>0.44999999999999929</v>
      </c>
      <c r="G3470" s="154">
        <v>1.7999999999999972</v>
      </c>
    </row>
    <row r="3471" spans="1:7" ht="45" x14ac:dyDescent="0.25">
      <c r="A3471" s="141" t="s">
        <v>2903</v>
      </c>
      <c r="B3471" s="151" t="s">
        <v>2904</v>
      </c>
      <c r="C3471" s="153" t="s">
        <v>3573</v>
      </c>
      <c r="D3471" s="152">
        <v>1310</v>
      </c>
      <c r="E3471" s="154">
        <v>59172.7</v>
      </c>
      <c r="F3471" s="154">
        <v>0.58999999999999986</v>
      </c>
      <c r="G3471" s="154">
        <v>772.89999999999986</v>
      </c>
    </row>
    <row r="3472" spans="1:7" ht="75" x14ac:dyDescent="0.25">
      <c r="A3472" s="141" t="s">
        <v>2903</v>
      </c>
      <c r="B3472" s="151" t="s">
        <v>2904</v>
      </c>
      <c r="C3472" s="153" t="s">
        <v>4027</v>
      </c>
      <c r="D3472" s="152">
        <v>3</v>
      </c>
      <c r="E3472" s="154">
        <v>105.44999999999999</v>
      </c>
      <c r="F3472" s="154">
        <v>0.72000000000000064</v>
      </c>
      <c r="G3472" s="154">
        <v>2.1600000000000019</v>
      </c>
    </row>
    <row r="3473" spans="1:7" x14ac:dyDescent="0.25">
      <c r="A3473" s="141" t="s">
        <v>2903</v>
      </c>
      <c r="B3473" s="151" t="s">
        <v>2904</v>
      </c>
      <c r="C3473" s="153" t="s">
        <v>3899</v>
      </c>
      <c r="D3473" s="152">
        <v>7</v>
      </c>
      <c r="E3473" s="154">
        <v>441.35</v>
      </c>
      <c r="F3473" s="154">
        <v>3.1500000000000057</v>
      </c>
      <c r="G3473" s="154">
        <v>22.05000000000004</v>
      </c>
    </row>
    <row r="3474" spans="1:7" ht="45" x14ac:dyDescent="0.25">
      <c r="A3474" s="141" t="s">
        <v>2903</v>
      </c>
      <c r="B3474" s="151" t="s">
        <v>2904</v>
      </c>
      <c r="C3474" s="153" t="s">
        <v>4124</v>
      </c>
      <c r="D3474" s="152">
        <v>1</v>
      </c>
      <c r="E3474" s="154">
        <v>0.9</v>
      </c>
      <c r="F3474" s="154">
        <v>4.0000000000000036E-2</v>
      </c>
      <c r="G3474" s="154">
        <v>4.0000000000000036E-2</v>
      </c>
    </row>
    <row r="3475" spans="1:7" ht="30" x14ac:dyDescent="0.25">
      <c r="A3475" s="141" t="s">
        <v>2903</v>
      </c>
      <c r="B3475" s="151" t="s">
        <v>2904</v>
      </c>
      <c r="C3475" s="153" t="s">
        <v>3710</v>
      </c>
      <c r="D3475" s="152">
        <v>119</v>
      </c>
      <c r="E3475" s="154">
        <v>886.55</v>
      </c>
      <c r="F3475" s="154">
        <v>0.11999999999999966</v>
      </c>
      <c r="G3475" s="154">
        <v>14.27999999999996</v>
      </c>
    </row>
    <row r="3476" spans="1:7" x14ac:dyDescent="0.25">
      <c r="A3476" s="141" t="s">
        <v>2903</v>
      </c>
      <c r="B3476" s="151" t="s">
        <v>2904</v>
      </c>
      <c r="C3476" s="153" t="s">
        <v>3900</v>
      </c>
      <c r="D3476" s="152">
        <v>1</v>
      </c>
      <c r="E3476" s="154">
        <v>545.74</v>
      </c>
      <c r="F3476" s="154">
        <v>25.910000000000082</v>
      </c>
      <c r="G3476" s="154">
        <v>25.910000000000082</v>
      </c>
    </row>
    <row r="3477" spans="1:7" ht="45" x14ac:dyDescent="0.25">
      <c r="A3477" s="141" t="s">
        <v>2903</v>
      </c>
      <c r="B3477" s="151" t="s">
        <v>2904</v>
      </c>
      <c r="C3477" s="153" t="s">
        <v>3574</v>
      </c>
      <c r="D3477" s="152">
        <v>1</v>
      </c>
      <c r="E3477" s="154">
        <v>52.01</v>
      </c>
      <c r="F3477" s="154">
        <v>0.22000000000000064</v>
      </c>
      <c r="G3477" s="154">
        <v>0.22000000000000064</v>
      </c>
    </row>
    <row r="3478" spans="1:7" ht="60" x14ac:dyDescent="0.25">
      <c r="A3478" s="141" t="s">
        <v>2903</v>
      </c>
      <c r="B3478" s="151" t="s">
        <v>2904</v>
      </c>
      <c r="C3478" s="153" t="s">
        <v>3534</v>
      </c>
      <c r="D3478" s="152">
        <v>289</v>
      </c>
      <c r="E3478" s="154">
        <v>24287.56</v>
      </c>
      <c r="F3478" s="154">
        <v>0.66999999999999993</v>
      </c>
      <c r="G3478" s="154">
        <v>193.62999999999997</v>
      </c>
    </row>
    <row r="3479" spans="1:7" ht="90" x14ac:dyDescent="0.25">
      <c r="A3479" s="141" t="s">
        <v>2903</v>
      </c>
      <c r="B3479" s="151" t="s">
        <v>2904</v>
      </c>
      <c r="C3479" s="153" t="s">
        <v>3575</v>
      </c>
      <c r="D3479" s="152">
        <v>4</v>
      </c>
      <c r="E3479" s="154">
        <v>222.68</v>
      </c>
      <c r="F3479" s="154">
        <v>0.15000000000000036</v>
      </c>
      <c r="G3479" s="154">
        <v>0.60000000000000142</v>
      </c>
    </row>
    <row r="3480" spans="1:7" ht="90" x14ac:dyDescent="0.25">
      <c r="A3480" s="141" t="s">
        <v>2903</v>
      </c>
      <c r="B3480" s="151" t="s">
        <v>2904</v>
      </c>
      <c r="C3480" s="153" t="s">
        <v>3576</v>
      </c>
      <c r="D3480" s="152">
        <v>2</v>
      </c>
      <c r="E3480" s="154">
        <v>123.44</v>
      </c>
      <c r="F3480" s="154">
        <v>0.46000000000000085</v>
      </c>
      <c r="G3480" s="154">
        <v>0.92000000000000171</v>
      </c>
    </row>
    <row r="3481" spans="1:7" ht="30" x14ac:dyDescent="0.25">
      <c r="A3481" s="141" t="s">
        <v>2903</v>
      </c>
      <c r="B3481" s="151" t="s">
        <v>2904</v>
      </c>
      <c r="C3481" s="153" t="s">
        <v>3902</v>
      </c>
      <c r="D3481" s="152">
        <v>2</v>
      </c>
      <c r="E3481" s="154">
        <v>88.16</v>
      </c>
      <c r="F3481" s="154">
        <v>2.2000000000000028</v>
      </c>
      <c r="G3481" s="154">
        <v>4.4000000000000057</v>
      </c>
    </row>
    <row r="3482" spans="1:7" ht="60" x14ac:dyDescent="0.25">
      <c r="A3482" s="141" t="s">
        <v>2903</v>
      </c>
      <c r="B3482" s="151" t="s">
        <v>2904</v>
      </c>
      <c r="C3482" s="153" t="s">
        <v>3577</v>
      </c>
      <c r="D3482" s="152">
        <v>1603</v>
      </c>
      <c r="E3482" s="154">
        <v>12936.210000000001</v>
      </c>
      <c r="F3482" s="154">
        <v>2.9999999999999916E-2</v>
      </c>
      <c r="G3482" s="154">
        <v>48.089999999999861</v>
      </c>
    </row>
    <row r="3483" spans="1:7" ht="45" x14ac:dyDescent="0.25">
      <c r="A3483" s="141" t="s">
        <v>2903</v>
      </c>
      <c r="B3483" s="151" t="s">
        <v>2904</v>
      </c>
      <c r="C3483" s="153" t="s">
        <v>4125</v>
      </c>
      <c r="D3483" s="152">
        <v>1</v>
      </c>
      <c r="E3483" s="154">
        <v>17.900000000000002</v>
      </c>
      <c r="F3483" s="154">
        <v>0.14000000000000012</v>
      </c>
      <c r="G3483" s="154">
        <v>0.14000000000000012</v>
      </c>
    </row>
    <row r="3484" spans="1:7" ht="30" x14ac:dyDescent="0.25">
      <c r="A3484" s="141" t="s">
        <v>2903</v>
      </c>
      <c r="B3484" s="151" t="s">
        <v>2904</v>
      </c>
      <c r="C3484" s="153" t="s">
        <v>3578</v>
      </c>
      <c r="D3484" s="152">
        <v>1604</v>
      </c>
      <c r="E3484" s="154">
        <v>8581.4</v>
      </c>
      <c r="F3484" s="154">
        <v>0.27000000000000046</v>
      </c>
      <c r="G3484" s="154">
        <v>433.08000000000072</v>
      </c>
    </row>
    <row r="3485" spans="1:7" ht="30" x14ac:dyDescent="0.25">
      <c r="A3485" s="141" t="s">
        <v>2903</v>
      </c>
      <c r="B3485" s="151" t="s">
        <v>2904</v>
      </c>
      <c r="C3485" s="153" t="s">
        <v>4126</v>
      </c>
      <c r="D3485" s="152">
        <v>1</v>
      </c>
      <c r="E3485" s="154">
        <v>22.12</v>
      </c>
      <c r="F3485" s="154">
        <v>2.0000000000000018E-2</v>
      </c>
      <c r="G3485" s="154">
        <v>2.0000000000000018E-2</v>
      </c>
    </row>
    <row r="3486" spans="1:7" x14ac:dyDescent="0.25">
      <c r="A3486" s="141" t="s">
        <v>2903</v>
      </c>
      <c r="B3486" s="151" t="s">
        <v>2904</v>
      </c>
      <c r="C3486" s="153" t="s">
        <v>4029</v>
      </c>
      <c r="D3486" s="152">
        <v>5</v>
      </c>
      <c r="E3486" s="154">
        <v>214.75</v>
      </c>
      <c r="F3486" s="154">
        <v>6.999999999999984E-2</v>
      </c>
      <c r="G3486" s="154">
        <v>0.3499999999999992</v>
      </c>
    </row>
    <row r="3487" spans="1:7" x14ac:dyDescent="0.25">
      <c r="A3487" s="141" t="s">
        <v>2903</v>
      </c>
      <c r="B3487" s="151" t="s">
        <v>2904</v>
      </c>
      <c r="C3487" s="153" t="s">
        <v>4127</v>
      </c>
      <c r="D3487" s="152">
        <v>32</v>
      </c>
      <c r="E3487" s="154">
        <v>2598.08</v>
      </c>
      <c r="F3487" s="154">
        <v>0.10999999999999988</v>
      </c>
      <c r="G3487" s="154">
        <v>3.519999999999996</v>
      </c>
    </row>
    <row r="3488" spans="1:7" ht="45" x14ac:dyDescent="0.25">
      <c r="A3488" s="141" t="s">
        <v>2903</v>
      </c>
      <c r="B3488" s="151" t="s">
        <v>2904</v>
      </c>
      <c r="C3488" s="153" t="s">
        <v>4128</v>
      </c>
      <c r="D3488" s="152">
        <v>12</v>
      </c>
      <c r="E3488" s="154">
        <v>758.64</v>
      </c>
      <c r="F3488" s="154">
        <v>0.13000000000000034</v>
      </c>
      <c r="G3488" s="154">
        <v>1.5600000000000041</v>
      </c>
    </row>
    <row r="3489" spans="1:7" ht="30" x14ac:dyDescent="0.25">
      <c r="A3489" s="141" t="s">
        <v>2903</v>
      </c>
      <c r="B3489" s="151" t="s">
        <v>2904</v>
      </c>
      <c r="C3489" s="153" t="s">
        <v>3551</v>
      </c>
      <c r="D3489" s="152">
        <v>191</v>
      </c>
      <c r="E3489" s="154">
        <v>11733.130000000001</v>
      </c>
      <c r="F3489" s="154">
        <v>8.0000000000000071E-2</v>
      </c>
      <c r="G3489" s="154">
        <v>15.280000000000014</v>
      </c>
    </row>
    <row r="3490" spans="1:7" ht="30" x14ac:dyDescent="0.25">
      <c r="A3490" s="141" t="s">
        <v>2903</v>
      </c>
      <c r="B3490" s="151" t="s">
        <v>2904</v>
      </c>
      <c r="C3490" s="153" t="s">
        <v>3455</v>
      </c>
      <c r="D3490" s="152">
        <v>1</v>
      </c>
      <c r="E3490" s="154">
        <v>12.93</v>
      </c>
      <c r="F3490" s="154">
        <v>3.0000000000000027E-2</v>
      </c>
      <c r="G3490" s="154">
        <v>3.0000000000000027E-2</v>
      </c>
    </row>
    <row r="3491" spans="1:7" ht="30" x14ac:dyDescent="0.25">
      <c r="A3491" s="141" t="s">
        <v>2903</v>
      </c>
      <c r="B3491" s="151" t="s">
        <v>2904</v>
      </c>
      <c r="C3491" s="153" t="s">
        <v>3545</v>
      </c>
      <c r="D3491" s="152">
        <v>1867</v>
      </c>
      <c r="E3491" s="154">
        <v>47141.75</v>
      </c>
      <c r="F3491" s="154">
        <v>4.9999999999999933E-2</v>
      </c>
      <c r="G3491" s="154">
        <v>93.349999999999881</v>
      </c>
    </row>
    <row r="3492" spans="1:7" ht="30" x14ac:dyDescent="0.25">
      <c r="A3492" s="141" t="s">
        <v>2903</v>
      </c>
      <c r="B3492" s="151" t="s">
        <v>2904</v>
      </c>
      <c r="C3492" s="153" t="s">
        <v>3640</v>
      </c>
      <c r="D3492" s="152">
        <v>2</v>
      </c>
      <c r="E3492" s="154">
        <v>31.580000000000002</v>
      </c>
      <c r="F3492" s="154">
        <v>1.0000000000000009E-2</v>
      </c>
      <c r="G3492" s="154">
        <v>2.0000000000000018E-2</v>
      </c>
    </row>
    <row r="3493" spans="1:7" ht="30" x14ac:dyDescent="0.25">
      <c r="A3493" s="141" t="s">
        <v>2903</v>
      </c>
      <c r="B3493" s="151" t="s">
        <v>2904</v>
      </c>
      <c r="C3493" s="153" t="s">
        <v>4129</v>
      </c>
      <c r="D3493" s="152">
        <v>2</v>
      </c>
      <c r="E3493" s="154">
        <v>58.74</v>
      </c>
      <c r="F3493" s="154">
        <v>0.10999999999999988</v>
      </c>
      <c r="G3493" s="154">
        <v>0.21999999999999975</v>
      </c>
    </row>
    <row r="3494" spans="1:7" ht="30" x14ac:dyDescent="0.25">
      <c r="A3494" s="141" t="s">
        <v>2903</v>
      </c>
      <c r="B3494" s="151" t="s">
        <v>2904</v>
      </c>
      <c r="C3494" s="153" t="s">
        <v>4031</v>
      </c>
      <c r="D3494" s="152">
        <v>5</v>
      </c>
      <c r="E3494" s="154">
        <v>63.25</v>
      </c>
      <c r="F3494" s="154">
        <v>2.9999999999999916E-2</v>
      </c>
      <c r="G3494" s="154">
        <v>0.14999999999999958</v>
      </c>
    </row>
    <row r="3495" spans="1:7" ht="30" x14ac:dyDescent="0.25">
      <c r="A3495" s="141" t="s">
        <v>2903</v>
      </c>
      <c r="B3495" s="151" t="s">
        <v>2904</v>
      </c>
      <c r="C3495" s="153" t="s">
        <v>3641</v>
      </c>
      <c r="D3495" s="152">
        <v>759</v>
      </c>
      <c r="E3495" s="154">
        <v>18390.57</v>
      </c>
      <c r="F3495" s="154">
        <v>4.9999999999999933E-2</v>
      </c>
      <c r="G3495" s="154">
        <v>37.949999999999946</v>
      </c>
    </row>
    <row r="3496" spans="1:7" ht="30" x14ac:dyDescent="0.25">
      <c r="A3496" s="141" t="s">
        <v>2903</v>
      </c>
      <c r="B3496" s="151" t="s">
        <v>2904</v>
      </c>
      <c r="C3496" s="153" t="s">
        <v>3546</v>
      </c>
      <c r="D3496" s="152">
        <v>1854</v>
      </c>
      <c r="E3496" s="154">
        <v>64333.8</v>
      </c>
      <c r="F3496" s="154">
        <v>1.9999999999999962E-2</v>
      </c>
      <c r="G3496" s="154">
        <v>37.079999999999927</v>
      </c>
    </row>
    <row r="3497" spans="1:7" ht="30" x14ac:dyDescent="0.25">
      <c r="A3497" s="141" t="s">
        <v>2903</v>
      </c>
      <c r="B3497" s="151" t="s">
        <v>2904</v>
      </c>
      <c r="C3497" s="153" t="s">
        <v>3711</v>
      </c>
      <c r="D3497" s="152">
        <v>8</v>
      </c>
      <c r="E3497" s="154">
        <v>155.68</v>
      </c>
      <c r="F3497" s="154">
        <v>3.0000000000000027E-2</v>
      </c>
      <c r="G3497" s="154">
        <v>0.24000000000000021</v>
      </c>
    </row>
    <row r="3498" spans="1:7" ht="30" x14ac:dyDescent="0.25">
      <c r="A3498" s="141" t="s">
        <v>2903</v>
      </c>
      <c r="B3498" s="151" t="s">
        <v>2904</v>
      </c>
      <c r="C3498" s="153" t="s">
        <v>3642</v>
      </c>
      <c r="D3498" s="152">
        <v>853</v>
      </c>
      <c r="E3498" s="154">
        <v>23474.560000000001</v>
      </c>
      <c r="F3498" s="154">
        <v>3.0000000000000027E-2</v>
      </c>
      <c r="G3498" s="154">
        <v>25.590000000000021</v>
      </c>
    </row>
    <row r="3499" spans="1:7" ht="30" x14ac:dyDescent="0.25">
      <c r="A3499" s="141" t="s">
        <v>2903</v>
      </c>
      <c r="B3499" s="151" t="s">
        <v>2904</v>
      </c>
      <c r="C3499" s="153" t="s">
        <v>3590</v>
      </c>
      <c r="D3499" s="152">
        <v>753</v>
      </c>
      <c r="E3499" s="154">
        <v>10948.619999999999</v>
      </c>
      <c r="F3499" s="154">
        <v>6.999999999999984E-2</v>
      </c>
      <c r="G3499" s="154">
        <v>52.70999999999988</v>
      </c>
    </row>
    <row r="3500" spans="1:7" ht="45" x14ac:dyDescent="0.25">
      <c r="A3500" s="141" t="s">
        <v>2903</v>
      </c>
      <c r="B3500" s="151" t="s">
        <v>2904</v>
      </c>
      <c r="C3500" s="153" t="s">
        <v>3591</v>
      </c>
      <c r="D3500" s="152">
        <v>211</v>
      </c>
      <c r="E3500" s="154">
        <v>1080.32</v>
      </c>
      <c r="F3500" s="154">
        <v>1.0000000000000009E-2</v>
      </c>
      <c r="G3500" s="154">
        <v>2.1100000000000021</v>
      </c>
    </row>
    <row r="3501" spans="1:7" ht="60" x14ac:dyDescent="0.25">
      <c r="A3501" s="141" t="s">
        <v>2903</v>
      </c>
      <c r="B3501" s="151" t="s">
        <v>2904</v>
      </c>
      <c r="C3501" s="153" t="s">
        <v>3592</v>
      </c>
      <c r="D3501" s="152">
        <v>475</v>
      </c>
      <c r="E3501" s="154">
        <v>2432</v>
      </c>
      <c r="F3501" s="154">
        <v>1.0000000000000009E-2</v>
      </c>
      <c r="G3501" s="154">
        <v>4.7500000000000044</v>
      </c>
    </row>
    <row r="3502" spans="1:7" ht="60" x14ac:dyDescent="0.25">
      <c r="A3502" s="141" t="s">
        <v>2903</v>
      </c>
      <c r="B3502" s="151" t="s">
        <v>2904</v>
      </c>
      <c r="C3502" s="153" t="s">
        <v>3593</v>
      </c>
      <c r="D3502" s="152">
        <v>26</v>
      </c>
      <c r="E3502" s="154">
        <v>133.12</v>
      </c>
      <c r="F3502" s="154">
        <v>1.0000000000000009E-2</v>
      </c>
      <c r="G3502" s="154">
        <v>0.26000000000000023</v>
      </c>
    </row>
    <row r="3503" spans="1:7" ht="75" x14ac:dyDescent="0.25">
      <c r="A3503" s="141" t="s">
        <v>2903</v>
      </c>
      <c r="B3503" s="151" t="s">
        <v>2904</v>
      </c>
      <c r="C3503" s="153" t="s">
        <v>3697</v>
      </c>
      <c r="D3503" s="152">
        <v>20</v>
      </c>
      <c r="E3503" s="154">
        <v>102.4</v>
      </c>
      <c r="F3503" s="154">
        <v>1.0000000000000009E-2</v>
      </c>
      <c r="G3503" s="154">
        <v>0.20000000000000018</v>
      </c>
    </row>
    <row r="3504" spans="1:7" ht="60" x14ac:dyDescent="0.25">
      <c r="A3504" s="141" t="s">
        <v>2903</v>
      </c>
      <c r="B3504" s="151" t="s">
        <v>2904</v>
      </c>
      <c r="C3504" s="153" t="s">
        <v>3594</v>
      </c>
      <c r="D3504" s="152">
        <v>8</v>
      </c>
      <c r="E3504" s="154">
        <v>40.96</v>
      </c>
      <c r="F3504" s="154">
        <v>1.0000000000000009E-2</v>
      </c>
      <c r="G3504" s="154">
        <v>8.0000000000000071E-2</v>
      </c>
    </row>
    <row r="3505" spans="1:7" x14ac:dyDescent="0.25">
      <c r="A3505" s="141" t="s">
        <v>2903</v>
      </c>
      <c r="B3505" s="151" t="s">
        <v>2904</v>
      </c>
      <c r="C3505" s="153" t="s">
        <v>4130</v>
      </c>
      <c r="D3505" s="152">
        <v>210</v>
      </c>
      <c r="E3505" s="154">
        <v>936.59999999999991</v>
      </c>
      <c r="F3505" s="154">
        <v>0.14999999999999991</v>
      </c>
      <c r="G3505" s="154">
        <v>31.499999999999982</v>
      </c>
    </row>
    <row r="3506" spans="1:7" ht="45" x14ac:dyDescent="0.25">
      <c r="A3506" s="141" t="s">
        <v>2903</v>
      </c>
      <c r="B3506" s="151" t="s">
        <v>2904</v>
      </c>
      <c r="C3506" s="153" t="s">
        <v>3506</v>
      </c>
      <c r="D3506" s="152">
        <v>3</v>
      </c>
      <c r="E3506" s="154">
        <v>27.03</v>
      </c>
      <c r="F3506" s="154">
        <v>2.9999999999999916E-2</v>
      </c>
      <c r="G3506" s="154">
        <v>8.9999999999999747E-2</v>
      </c>
    </row>
    <row r="3507" spans="1:7" x14ac:dyDescent="0.25">
      <c r="A3507" s="141" t="s">
        <v>2903</v>
      </c>
      <c r="B3507" s="151" t="s">
        <v>2904</v>
      </c>
      <c r="C3507" s="153" t="s">
        <v>3443</v>
      </c>
      <c r="D3507" s="152">
        <v>1</v>
      </c>
      <c r="E3507" s="154">
        <v>4.8899999999999997</v>
      </c>
      <c r="F3507" s="154">
        <v>9.9999999999999811E-3</v>
      </c>
      <c r="G3507" s="154">
        <v>9.9999999999999811E-3</v>
      </c>
    </row>
    <row r="3508" spans="1:7" x14ac:dyDescent="0.25">
      <c r="A3508" s="141" t="s">
        <v>2903</v>
      </c>
      <c r="B3508" s="151" t="s">
        <v>2904</v>
      </c>
      <c r="C3508" s="153" t="s">
        <v>3444</v>
      </c>
      <c r="D3508" s="152">
        <v>214</v>
      </c>
      <c r="E3508" s="154">
        <v>830.31999999999994</v>
      </c>
      <c r="F3508" s="154">
        <v>3.0000000000000027E-2</v>
      </c>
      <c r="G3508" s="154">
        <v>6.4200000000000053</v>
      </c>
    </row>
    <row r="3509" spans="1:7" ht="45" x14ac:dyDescent="0.25">
      <c r="A3509" s="141" t="s">
        <v>2903</v>
      </c>
      <c r="B3509" s="151" t="s">
        <v>2904</v>
      </c>
      <c r="C3509" s="153" t="s">
        <v>3445</v>
      </c>
      <c r="D3509" s="152">
        <v>210</v>
      </c>
      <c r="E3509" s="154">
        <v>1354.5</v>
      </c>
      <c r="F3509" s="154">
        <v>2.9999999999999916E-2</v>
      </c>
      <c r="G3509" s="154">
        <v>6.2999999999999821</v>
      </c>
    </row>
    <row r="3510" spans="1:7" ht="30" x14ac:dyDescent="0.25">
      <c r="A3510" s="141" t="s">
        <v>2903</v>
      </c>
      <c r="B3510" s="151" t="s">
        <v>2904</v>
      </c>
      <c r="C3510" s="153" t="s">
        <v>4059</v>
      </c>
      <c r="D3510" s="152">
        <v>10</v>
      </c>
      <c r="E3510" s="154">
        <v>78.300000000000011</v>
      </c>
      <c r="F3510" s="154">
        <v>0.10000000000000009</v>
      </c>
      <c r="G3510" s="154">
        <v>1.0000000000000009</v>
      </c>
    </row>
    <row r="3511" spans="1:7" x14ac:dyDescent="0.25">
      <c r="A3511" s="141" t="s">
        <v>2903</v>
      </c>
      <c r="B3511" s="151" t="s">
        <v>2904</v>
      </c>
      <c r="C3511" s="153" t="s">
        <v>3446</v>
      </c>
      <c r="D3511" s="152">
        <v>210</v>
      </c>
      <c r="E3511" s="154">
        <v>415.79999999999995</v>
      </c>
      <c r="F3511" s="154">
        <v>9.999999999999995E-3</v>
      </c>
      <c r="G3511" s="154">
        <v>2.0999999999999988</v>
      </c>
    </row>
    <row r="3512" spans="1:7" ht="30" x14ac:dyDescent="0.25">
      <c r="A3512" s="141" t="s">
        <v>2903</v>
      </c>
      <c r="B3512" s="151" t="s">
        <v>2904</v>
      </c>
      <c r="C3512" s="153" t="s">
        <v>3853</v>
      </c>
      <c r="D3512" s="152">
        <v>8</v>
      </c>
      <c r="E3512" s="154">
        <v>255.76</v>
      </c>
      <c r="F3512" s="154">
        <v>0.92999999999999972</v>
      </c>
      <c r="G3512" s="154">
        <v>7.4399999999999977</v>
      </c>
    </row>
    <row r="3513" spans="1:7" ht="30" x14ac:dyDescent="0.25">
      <c r="A3513" s="141" t="s">
        <v>2903</v>
      </c>
      <c r="B3513" s="151" t="s">
        <v>2904</v>
      </c>
      <c r="C3513" s="153" t="s">
        <v>4131</v>
      </c>
      <c r="D3513" s="152">
        <v>2</v>
      </c>
      <c r="E3513" s="154">
        <v>72.64</v>
      </c>
      <c r="F3513" s="154">
        <v>1.1500000000000021</v>
      </c>
      <c r="G3513" s="154">
        <v>2.3000000000000043</v>
      </c>
    </row>
    <row r="3514" spans="1:7" x14ac:dyDescent="0.25">
      <c r="A3514" s="141" t="s">
        <v>2903</v>
      </c>
      <c r="B3514" s="151" t="s">
        <v>2904</v>
      </c>
      <c r="C3514" s="153" t="s">
        <v>4117</v>
      </c>
      <c r="D3514" s="152">
        <v>5</v>
      </c>
      <c r="E3514" s="154">
        <v>209.65</v>
      </c>
      <c r="F3514" s="154">
        <v>1.120000000000001</v>
      </c>
      <c r="G3514" s="154">
        <v>5.600000000000005</v>
      </c>
    </row>
    <row r="3515" spans="1:7" x14ac:dyDescent="0.25">
      <c r="A3515" s="141" t="s">
        <v>2903</v>
      </c>
      <c r="B3515" s="151" t="s">
        <v>2904</v>
      </c>
      <c r="C3515" s="153" t="s">
        <v>3907</v>
      </c>
      <c r="D3515" s="152">
        <v>8</v>
      </c>
      <c r="E3515" s="154">
        <v>314.24</v>
      </c>
      <c r="F3515" s="154">
        <v>1.1099999999999994</v>
      </c>
      <c r="G3515" s="154">
        <v>8.8799999999999955</v>
      </c>
    </row>
    <row r="3516" spans="1:7" x14ac:dyDescent="0.25">
      <c r="A3516" s="141" t="s">
        <v>2903</v>
      </c>
      <c r="B3516" s="151" t="s">
        <v>2904</v>
      </c>
      <c r="C3516" s="153" t="s">
        <v>4132</v>
      </c>
      <c r="D3516" s="152">
        <v>2</v>
      </c>
      <c r="E3516" s="154">
        <v>160.34</v>
      </c>
      <c r="F3516" s="154">
        <v>0.54000000000000092</v>
      </c>
      <c r="G3516" s="154">
        <v>1.0800000000000018</v>
      </c>
    </row>
    <row r="3517" spans="1:7" ht="30" x14ac:dyDescent="0.25">
      <c r="A3517" s="141" t="s">
        <v>2903</v>
      </c>
      <c r="B3517" s="151" t="s">
        <v>2904</v>
      </c>
      <c r="C3517" s="153" t="s">
        <v>4133</v>
      </c>
      <c r="D3517" s="152">
        <v>2</v>
      </c>
      <c r="E3517" s="154">
        <v>100.78</v>
      </c>
      <c r="F3517" s="154">
        <v>1.2399999999999984</v>
      </c>
      <c r="G3517" s="154">
        <v>2.4799999999999969</v>
      </c>
    </row>
    <row r="3518" spans="1:7" x14ac:dyDescent="0.25">
      <c r="A3518" s="141" t="s">
        <v>2903</v>
      </c>
      <c r="B3518" s="151" t="s">
        <v>2904</v>
      </c>
      <c r="C3518" s="153" t="s">
        <v>3908</v>
      </c>
      <c r="D3518" s="152">
        <v>2</v>
      </c>
      <c r="E3518" s="154">
        <v>46.980000000000004</v>
      </c>
      <c r="F3518" s="154">
        <v>0.24000000000000021</v>
      </c>
      <c r="G3518" s="154">
        <v>0.48000000000000043</v>
      </c>
    </row>
    <row r="3519" spans="1:7" ht="60" x14ac:dyDescent="0.25">
      <c r="A3519" s="141" t="s">
        <v>2903</v>
      </c>
      <c r="B3519" s="151" t="s">
        <v>2904</v>
      </c>
      <c r="C3519" s="153" t="s">
        <v>3909</v>
      </c>
      <c r="D3519" s="152">
        <v>7</v>
      </c>
      <c r="E3519" s="154">
        <v>369.04</v>
      </c>
      <c r="F3519" s="154">
        <v>1.4499999999999993</v>
      </c>
      <c r="G3519" s="154">
        <v>10.149999999999995</v>
      </c>
    </row>
    <row r="3520" spans="1:7" ht="30" x14ac:dyDescent="0.25">
      <c r="A3520" s="141" t="s">
        <v>2903</v>
      </c>
      <c r="B3520" s="151" t="s">
        <v>2904</v>
      </c>
      <c r="C3520" s="153" t="s">
        <v>3910</v>
      </c>
      <c r="D3520" s="152">
        <v>1</v>
      </c>
      <c r="E3520" s="154">
        <v>71.17</v>
      </c>
      <c r="F3520" s="154">
        <v>2.009999999999998</v>
      </c>
      <c r="G3520" s="154">
        <v>2.009999999999998</v>
      </c>
    </row>
    <row r="3521" spans="1:7" ht="30" x14ac:dyDescent="0.25">
      <c r="A3521" s="141" t="s">
        <v>2903</v>
      </c>
      <c r="B3521" s="151" t="s">
        <v>2904</v>
      </c>
      <c r="C3521" s="153" t="s">
        <v>4134</v>
      </c>
      <c r="D3521" s="152">
        <v>3</v>
      </c>
      <c r="E3521" s="154">
        <v>228.18</v>
      </c>
      <c r="F3521" s="154">
        <v>1.3299999999999983</v>
      </c>
      <c r="G3521" s="154">
        <v>3.9899999999999949</v>
      </c>
    </row>
    <row r="3522" spans="1:7" ht="30" x14ac:dyDescent="0.25">
      <c r="A3522" s="141" t="s">
        <v>2903</v>
      </c>
      <c r="B3522" s="151" t="s">
        <v>2904</v>
      </c>
      <c r="C3522" s="153" t="s">
        <v>4135</v>
      </c>
      <c r="D3522" s="152">
        <v>1</v>
      </c>
      <c r="E3522" s="154">
        <v>59.59</v>
      </c>
      <c r="F3522" s="154">
        <v>1.3999999999999986</v>
      </c>
      <c r="G3522" s="154">
        <v>1.3999999999999986</v>
      </c>
    </row>
    <row r="3523" spans="1:7" x14ac:dyDescent="0.25">
      <c r="A3523" s="141" t="s">
        <v>2903</v>
      </c>
      <c r="B3523" s="151" t="s">
        <v>2904</v>
      </c>
      <c r="C3523" s="153" t="s">
        <v>3911</v>
      </c>
      <c r="D3523" s="152">
        <v>5</v>
      </c>
      <c r="E3523" s="154">
        <v>100.5</v>
      </c>
      <c r="F3523" s="154">
        <v>0.11999999999999966</v>
      </c>
      <c r="G3523" s="154">
        <v>0.59999999999999831</v>
      </c>
    </row>
    <row r="3524" spans="1:7" x14ac:dyDescent="0.25">
      <c r="A3524" s="141" t="s">
        <v>2903</v>
      </c>
      <c r="B3524" s="151" t="s">
        <v>2904</v>
      </c>
      <c r="C3524" s="153" t="s">
        <v>4136</v>
      </c>
      <c r="D3524" s="152">
        <v>1</v>
      </c>
      <c r="E3524" s="154">
        <v>59.300000000000004</v>
      </c>
      <c r="F3524" s="154">
        <v>1.1700000000000017</v>
      </c>
      <c r="G3524" s="154">
        <v>1.1700000000000017</v>
      </c>
    </row>
    <row r="3525" spans="1:7" ht="30" x14ac:dyDescent="0.25">
      <c r="A3525" s="141" t="s">
        <v>2903</v>
      </c>
      <c r="B3525" s="151" t="s">
        <v>2904</v>
      </c>
      <c r="C3525" s="153" t="s">
        <v>4137</v>
      </c>
      <c r="D3525" s="152">
        <v>2</v>
      </c>
      <c r="E3525" s="154">
        <v>92.960000000000008</v>
      </c>
      <c r="F3525" s="154">
        <v>1.4699999999999989</v>
      </c>
      <c r="G3525" s="154">
        <v>2.9399999999999977</v>
      </c>
    </row>
    <row r="3526" spans="1:7" ht="45" x14ac:dyDescent="0.25">
      <c r="A3526" s="141" t="s">
        <v>2903</v>
      </c>
      <c r="B3526" s="151" t="s">
        <v>2904</v>
      </c>
      <c r="C3526" s="153" t="s">
        <v>3913</v>
      </c>
      <c r="D3526" s="152">
        <v>11</v>
      </c>
      <c r="E3526" s="154">
        <v>777.04</v>
      </c>
      <c r="F3526" s="154">
        <v>1.759999999999998</v>
      </c>
      <c r="G3526" s="154">
        <v>19.359999999999978</v>
      </c>
    </row>
    <row r="3527" spans="1:7" ht="30" x14ac:dyDescent="0.25">
      <c r="A3527" s="141" t="s">
        <v>2903</v>
      </c>
      <c r="B3527" s="151" t="s">
        <v>2904</v>
      </c>
      <c r="C3527" s="153" t="s">
        <v>3917</v>
      </c>
      <c r="D3527" s="152">
        <v>199</v>
      </c>
      <c r="E3527" s="154">
        <v>41009.919999999998</v>
      </c>
      <c r="F3527" s="154">
        <v>6.9200000000000159</v>
      </c>
      <c r="G3527" s="154">
        <v>1377.0800000000031</v>
      </c>
    </row>
    <row r="3528" spans="1:7" ht="45" x14ac:dyDescent="0.25">
      <c r="A3528" s="141" t="s">
        <v>2903</v>
      </c>
      <c r="B3528" s="151" t="s">
        <v>2904</v>
      </c>
      <c r="C3528" s="153" t="s">
        <v>3918</v>
      </c>
      <c r="D3528" s="152">
        <v>199</v>
      </c>
      <c r="E3528" s="154">
        <v>12586.75</v>
      </c>
      <c r="F3528" s="154">
        <v>3.1599999999999966</v>
      </c>
      <c r="G3528" s="154">
        <v>628.83999999999935</v>
      </c>
    </row>
    <row r="3529" spans="1:7" x14ac:dyDescent="0.25">
      <c r="A3529" s="141" t="s">
        <v>2903</v>
      </c>
      <c r="B3529" s="151" t="s">
        <v>2904</v>
      </c>
      <c r="C3529" s="153" t="s">
        <v>3919</v>
      </c>
      <c r="D3529" s="152">
        <v>150</v>
      </c>
      <c r="E3529" s="154">
        <v>10488</v>
      </c>
      <c r="F3529" s="154">
        <v>3.5</v>
      </c>
      <c r="G3529" s="154">
        <v>525</v>
      </c>
    </row>
    <row r="3530" spans="1:7" ht="30" x14ac:dyDescent="0.25">
      <c r="A3530" s="141" t="s">
        <v>2903</v>
      </c>
      <c r="B3530" s="151" t="s">
        <v>2904</v>
      </c>
      <c r="C3530" s="153" t="s">
        <v>3921</v>
      </c>
      <c r="D3530" s="152">
        <v>199</v>
      </c>
      <c r="E3530" s="154">
        <v>23472.05</v>
      </c>
      <c r="F3530" s="154">
        <v>4.0600000000000023</v>
      </c>
      <c r="G3530" s="154">
        <v>807.94000000000051</v>
      </c>
    </row>
    <row r="3531" spans="1:7" ht="45" x14ac:dyDescent="0.25">
      <c r="A3531" s="141" t="s">
        <v>2903</v>
      </c>
      <c r="B3531" s="151" t="s">
        <v>2904</v>
      </c>
      <c r="C3531" s="153" t="s">
        <v>4099</v>
      </c>
      <c r="D3531" s="152">
        <v>11</v>
      </c>
      <c r="E3531" s="154">
        <v>1052.04</v>
      </c>
      <c r="F3531" s="154">
        <v>1.7999999999999972</v>
      </c>
      <c r="G3531" s="154">
        <v>19.799999999999969</v>
      </c>
    </row>
    <row r="3532" spans="1:7" x14ac:dyDescent="0.25">
      <c r="A3532" s="141" t="s">
        <v>2903</v>
      </c>
      <c r="B3532" s="151" t="s">
        <v>2904</v>
      </c>
      <c r="C3532" s="153" t="s">
        <v>4100</v>
      </c>
      <c r="D3532" s="152">
        <v>11</v>
      </c>
      <c r="E3532" s="154">
        <v>653.83999999999992</v>
      </c>
      <c r="F3532" s="154">
        <v>1.8200000000000003</v>
      </c>
      <c r="G3532" s="154">
        <v>20.020000000000003</v>
      </c>
    </row>
    <row r="3533" spans="1:7" ht="45" x14ac:dyDescent="0.25">
      <c r="A3533" s="141" t="s">
        <v>2903</v>
      </c>
      <c r="B3533" s="151" t="s">
        <v>2904</v>
      </c>
      <c r="C3533" s="153" t="s">
        <v>3531</v>
      </c>
      <c r="D3533" s="152">
        <v>220</v>
      </c>
      <c r="E3533" s="154">
        <v>4617.8</v>
      </c>
      <c r="F3533" s="154">
        <v>0.16000000000000014</v>
      </c>
      <c r="G3533" s="154">
        <v>35.200000000000031</v>
      </c>
    </row>
    <row r="3534" spans="1:7" ht="75" x14ac:dyDescent="0.25">
      <c r="A3534" s="141" t="s">
        <v>2903</v>
      </c>
      <c r="B3534" s="151" t="s">
        <v>2904</v>
      </c>
      <c r="C3534" s="153" t="s">
        <v>3527</v>
      </c>
      <c r="D3534" s="152">
        <v>2962</v>
      </c>
      <c r="E3534" s="154">
        <v>62172.380000000005</v>
      </c>
      <c r="F3534" s="154">
        <v>0.16000000000000014</v>
      </c>
      <c r="G3534" s="154">
        <v>473.92000000000041</v>
      </c>
    </row>
    <row r="3535" spans="1:7" ht="60" x14ac:dyDescent="0.25">
      <c r="A3535" s="141" t="s">
        <v>2903</v>
      </c>
      <c r="B3535" s="151" t="s">
        <v>2904</v>
      </c>
      <c r="C3535" s="153" t="s">
        <v>3479</v>
      </c>
      <c r="D3535" s="152">
        <v>41</v>
      </c>
      <c r="E3535" s="154">
        <v>330.05</v>
      </c>
      <c r="F3535" s="154">
        <v>3.0000000000000027E-2</v>
      </c>
      <c r="G3535" s="154">
        <v>1.2300000000000011</v>
      </c>
    </row>
    <row r="3536" spans="1:7" ht="45" x14ac:dyDescent="0.25">
      <c r="A3536" s="141" t="s">
        <v>2903</v>
      </c>
      <c r="B3536" s="151" t="s">
        <v>2904</v>
      </c>
      <c r="C3536" s="153" t="s">
        <v>3940</v>
      </c>
      <c r="D3536" s="152">
        <v>3</v>
      </c>
      <c r="E3536" s="154">
        <v>465.87</v>
      </c>
      <c r="F3536" s="154">
        <v>5.2900000000000063</v>
      </c>
      <c r="G3536" s="154">
        <v>15.870000000000019</v>
      </c>
    </row>
    <row r="3537" spans="1:7" ht="45" x14ac:dyDescent="0.25">
      <c r="A3537" s="141" t="s">
        <v>2903</v>
      </c>
      <c r="B3537" s="151" t="s">
        <v>2904</v>
      </c>
      <c r="C3537" s="153" t="s">
        <v>4065</v>
      </c>
      <c r="D3537" s="152">
        <v>38</v>
      </c>
      <c r="E3537" s="154">
        <v>4688.82</v>
      </c>
      <c r="F3537" s="154">
        <v>1.0899999999999999</v>
      </c>
      <c r="G3537" s="154">
        <v>41.419999999999995</v>
      </c>
    </row>
    <row r="3538" spans="1:7" ht="45" x14ac:dyDescent="0.25">
      <c r="A3538" s="141" t="s">
        <v>2903</v>
      </c>
      <c r="B3538" s="151" t="s">
        <v>2904</v>
      </c>
      <c r="C3538" s="153" t="s">
        <v>3531</v>
      </c>
      <c r="D3538" s="152">
        <v>41</v>
      </c>
      <c r="E3538" s="154">
        <v>860.59</v>
      </c>
      <c r="F3538" s="154">
        <v>0.16000000000000014</v>
      </c>
      <c r="G3538" s="154">
        <v>6.5600000000000058</v>
      </c>
    </row>
    <row r="3539" spans="1:7" ht="60" x14ac:dyDescent="0.25">
      <c r="A3539" s="141" t="s">
        <v>2903</v>
      </c>
      <c r="B3539" s="151" t="s">
        <v>2904</v>
      </c>
      <c r="C3539" s="153" t="s">
        <v>3479</v>
      </c>
      <c r="D3539" s="152">
        <v>42</v>
      </c>
      <c r="E3539" s="154">
        <v>338.1</v>
      </c>
      <c r="F3539" s="154">
        <v>3.0000000000000027E-2</v>
      </c>
      <c r="G3539" s="154">
        <v>1.2600000000000011</v>
      </c>
    </row>
    <row r="3540" spans="1:7" ht="45" x14ac:dyDescent="0.25">
      <c r="A3540" s="141" t="s">
        <v>2903</v>
      </c>
      <c r="B3540" s="151" t="s">
        <v>2904</v>
      </c>
      <c r="C3540" s="153" t="s">
        <v>3579</v>
      </c>
      <c r="D3540" s="152">
        <v>69</v>
      </c>
      <c r="E3540" s="154">
        <v>2488.1400000000003</v>
      </c>
      <c r="F3540" s="154">
        <v>0.87999999999999901</v>
      </c>
      <c r="G3540" s="154">
        <v>60.719999999999928</v>
      </c>
    </row>
    <row r="3541" spans="1:7" ht="45" x14ac:dyDescent="0.25">
      <c r="A3541" s="141" t="s">
        <v>2903</v>
      </c>
      <c r="B3541" s="151" t="s">
        <v>2904</v>
      </c>
      <c r="C3541" s="153" t="s">
        <v>3580</v>
      </c>
      <c r="D3541" s="152">
        <v>60</v>
      </c>
      <c r="E3541" s="154">
        <v>1155</v>
      </c>
      <c r="F3541" s="154">
        <v>0.26999999999999957</v>
      </c>
      <c r="G3541" s="154">
        <v>16.199999999999974</v>
      </c>
    </row>
    <row r="3542" spans="1:7" ht="45" x14ac:dyDescent="0.25">
      <c r="A3542" s="141" t="s">
        <v>2903</v>
      </c>
      <c r="B3542" s="151" t="s">
        <v>2904</v>
      </c>
      <c r="C3542" s="153" t="s">
        <v>3904</v>
      </c>
      <c r="D3542" s="152">
        <v>107</v>
      </c>
      <c r="E3542" s="154">
        <v>10459.25</v>
      </c>
      <c r="F3542" s="154">
        <v>2.9200000000000017</v>
      </c>
      <c r="G3542" s="154">
        <v>312.44000000000017</v>
      </c>
    </row>
    <row r="3543" spans="1:7" ht="45" x14ac:dyDescent="0.25">
      <c r="A3543" s="141" t="s">
        <v>2903</v>
      </c>
      <c r="B3543" s="151" t="s">
        <v>2904</v>
      </c>
      <c r="C3543" s="153" t="s">
        <v>4072</v>
      </c>
      <c r="D3543" s="152">
        <v>83</v>
      </c>
      <c r="E3543" s="154">
        <v>1242.51</v>
      </c>
      <c r="F3543" s="154">
        <v>0.12999999999999989</v>
      </c>
      <c r="G3543" s="154">
        <v>10.789999999999992</v>
      </c>
    </row>
    <row r="3544" spans="1:7" ht="45" x14ac:dyDescent="0.25">
      <c r="A3544" s="141" t="s">
        <v>2903</v>
      </c>
      <c r="B3544" s="151" t="s">
        <v>2904</v>
      </c>
      <c r="C3544" s="153" t="s">
        <v>3573</v>
      </c>
      <c r="D3544" s="152">
        <v>62</v>
      </c>
      <c r="E3544" s="154">
        <v>2800.54</v>
      </c>
      <c r="F3544" s="154">
        <v>0.58999999999999986</v>
      </c>
      <c r="G3544" s="154">
        <v>36.579999999999991</v>
      </c>
    </row>
    <row r="3545" spans="1:7" ht="75" x14ac:dyDescent="0.25">
      <c r="A3545" s="141" t="s">
        <v>2903</v>
      </c>
      <c r="B3545" s="151" t="s">
        <v>2904</v>
      </c>
      <c r="C3545" s="153" t="s">
        <v>4027</v>
      </c>
      <c r="D3545" s="152">
        <v>3</v>
      </c>
      <c r="E3545" s="154">
        <v>105.44999999999999</v>
      </c>
      <c r="F3545" s="154">
        <v>0.72000000000000064</v>
      </c>
      <c r="G3545" s="154">
        <v>2.1600000000000019</v>
      </c>
    </row>
    <row r="3546" spans="1:7" x14ac:dyDescent="0.25">
      <c r="A3546" s="141" t="s">
        <v>2903</v>
      </c>
      <c r="B3546" s="151" t="s">
        <v>2904</v>
      </c>
      <c r="C3546" s="153" t="s">
        <v>3899</v>
      </c>
      <c r="D3546" s="152">
        <v>5</v>
      </c>
      <c r="E3546" s="154">
        <v>315.25</v>
      </c>
      <c r="F3546" s="154">
        <v>3.1500000000000057</v>
      </c>
      <c r="G3546" s="154">
        <v>15.750000000000028</v>
      </c>
    </row>
    <row r="3547" spans="1:7" ht="45" x14ac:dyDescent="0.25">
      <c r="A3547" s="141" t="s">
        <v>2903</v>
      </c>
      <c r="B3547" s="151" t="s">
        <v>2904</v>
      </c>
      <c r="C3547" s="153" t="s">
        <v>4124</v>
      </c>
      <c r="D3547" s="152">
        <v>2</v>
      </c>
      <c r="E3547" s="154">
        <v>1.8</v>
      </c>
      <c r="F3547" s="154">
        <v>4.0000000000000036E-2</v>
      </c>
      <c r="G3547" s="154">
        <v>8.0000000000000071E-2</v>
      </c>
    </row>
    <row r="3548" spans="1:7" ht="60" x14ac:dyDescent="0.25">
      <c r="A3548" s="141" t="s">
        <v>2903</v>
      </c>
      <c r="B3548" s="151" t="s">
        <v>2904</v>
      </c>
      <c r="C3548" s="153" t="s">
        <v>3534</v>
      </c>
      <c r="D3548" s="152">
        <v>161</v>
      </c>
      <c r="E3548" s="154">
        <v>13530.44</v>
      </c>
      <c r="F3548" s="154">
        <v>0.66999999999999993</v>
      </c>
      <c r="G3548" s="154">
        <v>107.86999999999999</v>
      </c>
    </row>
    <row r="3549" spans="1:7" ht="90" x14ac:dyDescent="0.25">
      <c r="A3549" s="141" t="s">
        <v>2903</v>
      </c>
      <c r="B3549" s="151" t="s">
        <v>2904</v>
      </c>
      <c r="C3549" s="153" t="s">
        <v>3575</v>
      </c>
      <c r="D3549" s="152">
        <v>2</v>
      </c>
      <c r="E3549" s="154">
        <v>111.34</v>
      </c>
      <c r="F3549" s="154">
        <v>0.15000000000000036</v>
      </c>
      <c r="G3549" s="154">
        <v>0.30000000000000071</v>
      </c>
    </row>
    <row r="3550" spans="1:7" ht="90" x14ac:dyDescent="0.25">
      <c r="A3550" s="141" t="s">
        <v>2903</v>
      </c>
      <c r="B3550" s="151" t="s">
        <v>2904</v>
      </c>
      <c r="C3550" s="153" t="s">
        <v>3576</v>
      </c>
      <c r="D3550" s="152">
        <v>8</v>
      </c>
      <c r="E3550" s="154">
        <v>493.76</v>
      </c>
      <c r="F3550" s="154">
        <v>0.46000000000000085</v>
      </c>
      <c r="G3550" s="154">
        <v>3.6800000000000068</v>
      </c>
    </row>
    <row r="3551" spans="1:7" ht="30" x14ac:dyDescent="0.25">
      <c r="A3551" s="141" t="s">
        <v>2903</v>
      </c>
      <c r="B3551" s="151" t="s">
        <v>2904</v>
      </c>
      <c r="C3551" s="153" t="s">
        <v>3902</v>
      </c>
      <c r="D3551" s="152">
        <v>5</v>
      </c>
      <c r="E3551" s="154">
        <v>220.4</v>
      </c>
      <c r="F3551" s="154">
        <v>2.2000000000000028</v>
      </c>
      <c r="G3551" s="154">
        <v>11.000000000000014</v>
      </c>
    </row>
    <row r="3552" spans="1:7" ht="60" x14ac:dyDescent="0.25">
      <c r="A3552" s="141" t="s">
        <v>2903</v>
      </c>
      <c r="B3552" s="151" t="s">
        <v>2904</v>
      </c>
      <c r="C3552" s="153" t="s">
        <v>3577</v>
      </c>
      <c r="D3552" s="152">
        <v>220</v>
      </c>
      <c r="E3552" s="154">
        <v>1775.4</v>
      </c>
      <c r="F3552" s="154">
        <v>2.9999999999999916E-2</v>
      </c>
      <c r="G3552" s="154">
        <v>6.5999999999999819</v>
      </c>
    </row>
    <row r="3553" spans="1:7" ht="30" x14ac:dyDescent="0.25">
      <c r="A3553" s="141" t="s">
        <v>2903</v>
      </c>
      <c r="B3553" s="151" t="s">
        <v>2904</v>
      </c>
      <c r="C3553" s="153" t="s">
        <v>3578</v>
      </c>
      <c r="D3553" s="152">
        <v>224</v>
      </c>
      <c r="E3553" s="154">
        <v>1198.4000000000001</v>
      </c>
      <c r="F3553" s="154">
        <v>0.27000000000000046</v>
      </c>
      <c r="G3553" s="154">
        <v>60.480000000000103</v>
      </c>
    </row>
    <row r="3554" spans="1:7" ht="45" x14ac:dyDescent="0.25">
      <c r="A3554" s="141" t="s">
        <v>2903</v>
      </c>
      <c r="B3554" s="151" t="s">
        <v>2904</v>
      </c>
      <c r="C3554" s="153" t="s">
        <v>3531</v>
      </c>
      <c r="D3554" s="152">
        <v>175</v>
      </c>
      <c r="E3554" s="154">
        <v>3673.25</v>
      </c>
      <c r="F3554" s="154">
        <v>0.16000000000000014</v>
      </c>
      <c r="G3554" s="154">
        <v>28.000000000000025</v>
      </c>
    </row>
    <row r="3555" spans="1:7" ht="45" x14ac:dyDescent="0.25">
      <c r="A3555" s="141" t="s">
        <v>2903</v>
      </c>
      <c r="B3555" s="151" t="s">
        <v>2904</v>
      </c>
      <c r="C3555" s="153" t="s">
        <v>3952</v>
      </c>
      <c r="D3555" s="152">
        <v>2</v>
      </c>
      <c r="E3555" s="154">
        <v>116.4</v>
      </c>
      <c r="F3555" s="154">
        <v>1.0100000000000016</v>
      </c>
      <c r="G3555" s="154">
        <v>2.0200000000000031</v>
      </c>
    </row>
    <row r="3556" spans="1:7" ht="45" x14ac:dyDescent="0.25">
      <c r="A3556" s="141" t="s">
        <v>2903</v>
      </c>
      <c r="B3556" s="151" t="s">
        <v>2904</v>
      </c>
      <c r="C3556" s="153" t="s">
        <v>3929</v>
      </c>
      <c r="D3556" s="152">
        <v>2</v>
      </c>
      <c r="E3556" s="154">
        <v>9.2000000000000011</v>
      </c>
      <c r="F3556" s="154">
        <v>0.23000000000000043</v>
      </c>
      <c r="G3556" s="154">
        <v>0.46000000000000085</v>
      </c>
    </row>
    <row r="3557" spans="1:7" ht="45" x14ac:dyDescent="0.25">
      <c r="A3557" s="141" t="s">
        <v>2903</v>
      </c>
      <c r="B3557" s="151" t="s">
        <v>2904</v>
      </c>
      <c r="C3557" s="153" t="s">
        <v>4138</v>
      </c>
      <c r="D3557" s="152">
        <v>31</v>
      </c>
      <c r="E3557" s="154">
        <v>666.81</v>
      </c>
      <c r="F3557" s="154">
        <v>0.67999999999999972</v>
      </c>
      <c r="G3557" s="154">
        <v>21.079999999999991</v>
      </c>
    </row>
    <row r="3558" spans="1:7" ht="30" x14ac:dyDescent="0.25">
      <c r="A3558" s="141" t="s">
        <v>2903</v>
      </c>
      <c r="B3558" s="151" t="s">
        <v>2904</v>
      </c>
      <c r="C3558" s="153" t="s">
        <v>3903</v>
      </c>
      <c r="D3558" s="152">
        <v>31</v>
      </c>
      <c r="E3558" s="154">
        <v>2769.8500000000004</v>
      </c>
      <c r="F3558" s="154">
        <v>2.4799999999999969</v>
      </c>
      <c r="G3558" s="154">
        <v>76.87999999999991</v>
      </c>
    </row>
    <row r="3559" spans="1:7" ht="45" x14ac:dyDescent="0.25">
      <c r="A3559" s="141" t="s">
        <v>2903</v>
      </c>
      <c r="B3559" s="151" t="s">
        <v>2904</v>
      </c>
      <c r="C3559" s="153" t="s">
        <v>3931</v>
      </c>
      <c r="D3559" s="152">
        <v>41</v>
      </c>
      <c r="E3559" s="154">
        <v>1867.14</v>
      </c>
      <c r="F3559" s="154">
        <v>0.62000000000000099</v>
      </c>
      <c r="G3559" s="154">
        <v>25.420000000000041</v>
      </c>
    </row>
    <row r="3560" spans="1:7" ht="30" x14ac:dyDescent="0.25">
      <c r="A3560" s="141" t="s">
        <v>2903</v>
      </c>
      <c r="B3560" s="151" t="s">
        <v>2904</v>
      </c>
      <c r="C3560" s="153" t="s">
        <v>3922</v>
      </c>
      <c r="D3560" s="152">
        <v>31</v>
      </c>
      <c r="E3560" s="154">
        <v>495.69000000000005</v>
      </c>
      <c r="F3560" s="154">
        <v>0.79999999999999893</v>
      </c>
      <c r="G3560" s="154">
        <v>24.799999999999969</v>
      </c>
    </row>
    <row r="3561" spans="1:7" ht="60" x14ac:dyDescent="0.25">
      <c r="A3561" s="141" t="s">
        <v>2903</v>
      </c>
      <c r="B3561" s="151" t="s">
        <v>2904</v>
      </c>
      <c r="C3561" s="153" t="s">
        <v>3932</v>
      </c>
      <c r="D3561" s="152">
        <v>18</v>
      </c>
      <c r="E3561" s="154">
        <v>176.76000000000002</v>
      </c>
      <c r="F3561" s="154">
        <v>0.49000000000000021</v>
      </c>
      <c r="G3561" s="154">
        <v>8.8200000000000038</v>
      </c>
    </row>
    <row r="3562" spans="1:7" ht="30" x14ac:dyDescent="0.25">
      <c r="A3562" s="141" t="s">
        <v>2903</v>
      </c>
      <c r="B3562" s="151" t="s">
        <v>2904</v>
      </c>
      <c r="C3562" s="153" t="s">
        <v>4139</v>
      </c>
      <c r="D3562" s="152">
        <v>31</v>
      </c>
      <c r="E3562" s="154">
        <v>292.02</v>
      </c>
      <c r="F3562" s="154">
        <v>0.47000000000000064</v>
      </c>
      <c r="G3562" s="154">
        <v>14.57000000000002</v>
      </c>
    </row>
    <row r="3563" spans="1:7" x14ac:dyDescent="0.25">
      <c r="A3563" s="141" t="s">
        <v>2903</v>
      </c>
      <c r="B3563" s="151" t="s">
        <v>2904</v>
      </c>
      <c r="C3563" s="153" t="s">
        <v>3906</v>
      </c>
      <c r="D3563" s="152">
        <v>4</v>
      </c>
      <c r="E3563" s="154">
        <v>22.6</v>
      </c>
      <c r="F3563" s="154">
        <v>0.27999999999999936</v>
      </c>
      <c r="G3563" s="154">
        <v>1.1199999999999974</v>
      </c>
    </row>
    <row r="3564" spans="1:7" ht="45" x14ac:dyDescent="0.25">
      <c r="A3564" s="141" t="s">
        <v>2903</v>
      </c>
      <c r="B3564" s="151" t="s">
        <v>2904</v>
      </c>
      <c r="C3564" s="153" t="s">
        <v>4140</v>
      </c>
      <c r="D3564" s="152">
        <v>25</v>
      </c>
      <c r="E3564" s="154">
        <v>780</v>
      </c>
      <c r="F3564" s="154">
        <v>1.5599999999999987</v>
      </c>
      <c r="G3564" s="154">
        <v>38.999999999999972</v>
      </c>
    </row>
    <row r="3565" spans="1:7" x14ac:dyDescent="0.25">
      <c r="A3565" s="141" t="s">
        <v>2903</v>
      </c>
      <c r="B3565" s="151" t="s">
        <v>2904</v>
      </c>
      <c r="C3565" s="153" t="s">
        <v>3958</v>
      </c>
      <c r="D3565" s="152">
        <v>1</v>
      </c>
      <c r="E3565" s="154">
        <v>251.22</v>
      </c>
      <c r="F3565" s="154">
        <v>2.8900000000000006</v>
      </c>
      <c r="G3565" s="154">
        <v>2.8900000000000006</v>
      </c>
    </row>
    <row r="3566" spans="1:7" x14ac:dyDescent="0.25">
      <c r="A3566" s="141" t="s">
        <v>2903</v>
      </c>
      <c r="B3566" s="151" t="s">
        <v>2904</v>
      </c>
      <c r="C3566" s="153" t="s">
        <v>3959</v>
      </c>
      <c r="D3566" s="152">
        <v>1</v>
      </c>
      <c r="E3566" s="154">
        <v>115.89</v>
      </c>
      <c r="F3566" s="154">
        <v>3.1900000000000048</v>
      </c>
      <c r="G3566" s="154">
        <v>3.1900000000000048</v>
      </c>
    </row>
    <row r="3567" spans="1:7" ht="60" x14ac:dyDescent="0.25">
      <c r="A3567" s="141" t="s">
        <v>2903</v>
      </c>
      <c r="B3567" s="151" t="s">
        <v>2904</v>
      </c>
      <c r="C3567" s="153" t="s">
        <v>3963</v>
      </c>
      <c r="D3567" s="152">
        <v>19</v>
      </c>
      <c r="E3567" s="154">
        <v>14830.260000000002</v>
      </c>
      <c r="F3567" s="154">
        <v>31.340000000000032</v>
      </c>
      <c r="G3567" s="154">
        <v>595.4600000000006</v>
      </c>
    </row>
    <row r="3568" spans="1:7" ht="30" x14ac:dyDescent="0.25">
      <c r="A3568" s="141" t="s">
        <v>2903</v>
      </c>
      <c r="B3568" s="151" t="s">
        <v>2904</v>
      </c>
      <c r="C3568" s="153" t="s">
        <v>4037</v>
      </c>
      <c r="D3568" s="152">
        <v>2</v>
      </c>
      <c r="E3568" s="154">
        <v>1115.6200000000001</v>
      </c>
      <c r="F3568" s="154">
        <v>19.829999999999984</v>
      </c>
      <c r="G3568" s="154">
        <v>39.659999999999968</v>
      </c>
    </row>
    <row r="3569" spans="1:7" ht="30" x14ac:dyDescent="0.25">
      <c r="A3569" s="141" t="s">
        <v>2903</v>
      </c>
      <c r="B3569" s="151" t="s">
        <v>2904</v>
      </c>
      <c r="C3569" s="153" t="s">
        <v>3964</v>
      </c>
      <c r="D3569" s="152">
        <v>8</v>
      </c>
      <c r="E3569" s="154">
        <v>7466.72</v>
      </c>
      <c r="F3569" s="154">
        <v>35.220000000000027</v>
      </c>
      <c r="G3569" s="154">
        <v>281.76000000000022</v>
      </c>
    </row>
    <row r="3570" spans="1:7" ht="30" x14ac:dyDescent="0.25">
      <c r="A3570" s="141" t="s">
        <v>2903</v>
      </c>
      <c r="B3570" s="151" t="s">
        <v>2904</v>
      </c>
      <c r="C3570" s="153" t="s">
        <v>3965</v>
      </c>
      <c r="D3570" s="152">
        <v>2</v>
      </c>
      <c r="E3570" s="154">
        <v>967.38</v>
      </c>
      <c r="F3570" s="154">
        <v>20.349999999999966</v>
      </c>
      <c r="G3570" s="154">
        <v>40.699999999999932</v>
      </c>
    </row>
    <row r="3571" spans="1:7" ht="60" x14ac:dyDescent="0.25">
      <c r="A3571" s="141" t="s">
        <v>2903</v>
      </c>
      <c r="B3571" s="151" t="s">
        <v>2904</v>
      </c>
      <c r="C3571" s="153" t="s">
        <v>3966</v>
      </c>
      <c r="D3571" s="152">
        <v>15</v>
      </c>
      <c r="E3571" s="154">
        <v>5042.25</v>
      </c>
      <c r="F3571" s="154">
        <v>16.810000000000002</v>
      </c>
      <c r="G3571" s="154">
        <v>252.15000000000003</v>
      </c>
    </row>
    <row r="3572" spans="1:7" ht="30" x14ac:dyDescent="0.25">
      <c r="A3572" s="141" t="s">
        <v>2903</v>
      </c>
      <c r="B3572" s="151" t="s">
        <v>2904</v>
      </c>
      <c r="C3572" s="153" t="s">
        <v>3968</v>
      </c>
      <c r="D3572" s="152">
        <v>5</v>
      </c>
      <c r="E3572" s="154">
        <v>369.80000000000007</v>
      </c>
      <c r="F3572" s="154">
        <v>3.7000000000000028</v>
      </c>
      <c r="G3572" s="154">
        <v>18.500000000000014</v>
      </c>
    </row>
    <row r="3573" spans="1:7" ht="45" x14ac:dyDescent="0.25">
      <c r="A3573" s="141" t="s">
        <v>2903</v>
      </c>
      <c r="B3573" s="151" t="s">
        <v>2904</v>
      </c>
      <c r="C3573" s="153" t="s">
        <v>3531</v>
      </c>
      <c r="D3573" s="152">
        <v>31</v>
      </c>
      <c r="E3573" s="154">
        <v>650.69000000000005</v>
      </c>
      <c r="F3573" s="154">
        <v>0.16000000000000014</v>
      </c>
      <c r="G3573" s="154">
        <v>4.9600000000000044</v>
      </c>
    </row>
    <row r="3574" spans="1:7" ht="60" x14ac:dyDescent="0.25">
      <c r="A3574" s="141" t="s">
        <v>2903</v>
      </c>
      <c r="B3574" s="151" t="s">
        <v>2904</v>
      </c>
      <c r="C3574" s="153" t="s">
        <v>3479</v>
      </c>
      <c r="D3574" s="152">
        <v>19</v>
      </c>
      <c r="E3574" s="154">
        <v>152.95000000000002</v>
      </c>
      <c r="F3574" s="154">
        <v>3.0000000000000027E-2</v>
      </c>
      <c r="G3574" s="154">
        <v>0.57000000000000051</v>
      </c>
    </row>
    <row r="3575" spans="1:7" ht="45" x14ac:dyDescent="0.25">
      <c r="A3575" s="141" t="s">
        <v>2903</v>
      </c>
      <c r="B3575" s="151" t="s">
        <v>2904</v>
      </c>
      <c r="C3575" s="153" t="s">
        <v>3506</v>
      </c>
      <c r="D3575" s="152">
        <v>17</v>
      </c>
      <c r="E3575" s="154">
        <v>153.16999999999999</v>
      </c>
      <c r="F3575" s="154">
        <v>2.9999999999999916E-2</v>
      </c>
      <c r="G3575" s="154">
        <v>0.50999999999999857</v>
      </c>
    </row>
    <row r="3576" spans="1:7" ht="30" x14ac:dyDescent="0.25">
      <c r="A3576" s="141" t="s">
        <v>2903</v>
      </c>
      <c r="B3576" s="151" t="s">
        <v>2904</v>
      </c>
      <c r="C3576" s="153" t="s">
        <v>4105</v>
      </c>
      <c r="D3576" s="152">
        <v>1</v>
      </c>
      <c r="E3576" s="154">
        <v>40.11</v>
      </c>
      <c r="F3576" s="154">
        <v>0.54000000000000092</v>
      </c>
      <c r="G3576" s="154">
        <v>0.54000000000000092</v>
      </c>
    </row>
    <row r="3577" spans="1:7" ht="45" x14ac:dyDescent="0.25">
      <c r="A3577" s="141" t="s">
        <v>2903</v>
      </c>
      <c r="B3577" s="151" t="s">
        <v>2904</v>
      </c>
      <c r="C3577" s="153" t="s">
        <v>4138</v>
      </c>
      <c r="D3577" s="152">
        <v>19</v>
      </c>
      <c r="E3577" s="154">
        <v>408.69</v>
      </c>
      <c r="F3577" s="154">
        <v>0.67999999999999972</v>
      </c>
      <c r="G3577" s="154">
        <v>12.919999999999995</v>
      </c>
    </row>
    <row r="3578" spans="1:7" ht="45" x14ac:dyDescent="0.25">
      <c r="A3578" s="141" t="s">
        <v>2903</v>
      </c>
      <c r="B3578" s="151" t="s">
        <v>2904</v>
      </c>
      <c r="C3578" s="153" t="s">
        <v>3579</v>
      </c>
      <c r="D3578" s="152">
        <v>1</v>
      </c>
      <c r="E3578" s="154">
        <v>36.06</v>
      </c>
      <c r="F3578" s="154">
        <v>0.87999999999999901</v>
      </c>
      <c r="G3578" s="154">
        <v>0.87999999999999901</v>
      </c>
    </row>
    <row r="3579" spans="1:7" ht="30" x14ac:dyDescent="0.25">
      <c r="A3579" s="141" t="s">
        <v>2903</v>
      </c>
      <c r="B3579" s="151" t="s">
        <v>2904</v>
      </c>
      <c r="C3579" s="153" t="s">
        <v>3903</v>
      </c>
      <c r="D3579" s="152">
        <v>18</v>
      </c>
      <c r="E3579" s="154">
        <v>1608.3000000000002</v>
      </c>
      <c r="F3579" s="154">
        <v>2.4799999999999969</v>
      </c>
      <c r="G3579" s="154">
        <v>44.639999999999944</v>
      </c>
    </row>
    <row r="3580" spans="1:7" ht="45" x14ac:dyDescent="0.25">
      <c r="A3580" s="141" t="s">
        <v>2903</v>
      </c>
      <c r="B3580" s="151" t="s">
        <v>2904</v>
      </c>
      <c r="C3580" s="153" t="s">
        <v>3931</v>
      </c>
      <c r="D3580" s="152">
        <v>19</v>
      </c>
      <c r="E3580" s="154">
        <v>865.26</v>
      </c>
      <c r="F3580" s="154">
        <v>0.62000000000000099</v>
      </c>
      <c r="G3580" s="154">
        <v>11.780000000000019</v>
      </c>
    </row>
    <row r="3581" spans="1:7" ht="45" x14ac:dyDescent="0.25">
      <c r="A3581" s="141" t="s">
        <v>2903</v>
      </c>
      <c r="B3581" s="151" t="s">
        <v>2904</v>
      </c>
      <c r="C3581" s="153" t="s">
        <v>3904</v>
      </c>
      <c r="D3581" s="152">
        <v>1</v>
      </c>
      <c r="E3581" s="154">
        <v>97.75</v>
      </c>
      <c r="F3581" s="154">
        <v>2.9200000000000017</v>
      </c>
      <c r="G3581" s="154">
        <v>2.9200000000000017</v>
      </c>
    </row>
    <row r="3582" spans="1:7" ht="60" x14ac:dyDescent="0.25">
      <c r="A3582" s="141" t="s">
        <v>2903</v>
      </c>
      <c r="B3582" s="151" t="s">
        <v>2904</v>
      </c>
      <c r="C3582" s="153" t="s">
        <v>3905</v>
      </c>
      <c r="D3582" s="152">
        <v>3</v>
      </c>
      <c r="E3582" s="154">
        <v>131.37</v>
      </c>
      <c r="F3582" s="154">
        <v>0.60999999999999943</v>
      </c>
      <c r="G3582" s="154">
        <v>1.8299999999999983</v>
      </c>
    </row>
    <row r="3583" spans="1:7" ht="30" x14ac:dyDescent="0.25">
      <c r="A3583" s="141" t="s">
        <v>2903</v>
      </c>
      <c r="B3583" s="151" t="s">
        <v>2904</v>
      </c>
      <c r="C3583" s="153" t="s">
        <v>3922</v>
      </c>
      <c r="D3583" s="152">
        <v>18</v>
      </c>
      <c r="E3583" s="154">
        <v>287.82</v>
      </c>
      <c r="F3583" s="154">
        <v>0.79999999999999893</v>
      </c>
      <c r="G3583" s="154">
        <v>14.399999999999981</v>
      </c>
    </row>
    <row r="3584" spans="1:7" ht="60" x14ac:dyDescent="0.25">
      <c r="A3584" s="141" t="s">
        <v>2903</v>
      </c>
      <c r="B3584" s="151" t="s">
        <v>2904</v>
      </c>
      <c r="C3584" s="153" t="s">
        <v>3932</v>
      </c>
      <c r="D3584" s="152">
        <v>2</v>
      </c>
      <c r="E3584" s="154">
        <v>19.64</v>
      </c>
      <c r="F3584" s="154">
        <v>0.49000000000000021</v>
      </c>
      <c r="G3584" s="154">
        <v>0.98000000000000043</v>
      </c>
    </row>
    <row r="3585" spans="1:7" ht="30" x14ac:dyDescent="0.25">
      <c r="A3585" s="141" t="s">
        <v>2903</v>
      </c>
      <c r="B3585" s="151" t="s">
        <v>2904</v>
      </c>
      <c r="C3585" s="153" t="s">
        <v>3933</v>
      </c>
      <c r="D3585" s="152">
        <v>1</v>
      </c>
      <c r="E3585" s="154">
        <v>15.96</v>
      </c>
      <c r="F3585" s="154">
        <v>0.80000000000000071</v>
      </c>
      <c r="G3585" s="154">
        <v>0.80000000000000071</v>
      </c>
    </row>
    <row r="3586" spans="1:7" ht="45" x14ac:dyDescent="0.25">
      <c r="A3586" s="141" t="s">
        <v>2903</v>
      </c>
      <c r="B3586" s="151" t="s">
        <v>2904</v>
      </c>
      <c r="C3586" s="153" t="s">
        <v>3953</v>
      </c>
      <c r="D3586" s="152">
        <v>2</v>
      </c>
      <c r="E3586" s="154">
        <v>21.32</v>
      </c>
      <c r="F3586" s="154">
        <v>0.52999999999999936</v>
      </c>
      <c r="G3586" s="154">
        <v>1.0599999999999987</v>
      </c>
    </row>
    <row r="3587" spans="1:7" ht="30" x14ac:dyDescent="0.25">
      <c r="A3587" s="141" t="s">
        <v>2903</v>
      </c>
      <c r="B3587" s="151" t="s">
        <v>2904</v>
      </c>
      <c r="C3587" s="153" t="s">
        <v>4139</v>
      </c>
      <c r="D3587" s="152">
        <v>19</v>
      </c>
      <c r="E3587" s="154">
        <v>178.98000000000002</v>
      </c>
      <c r="F3587" s="154">
        <v>0.47000000000000064</v>
      </c>
      <c r="G3587" s="154">
        <v>8.9300000000000122</v>
      </c>
    </row>
    <row r="3588" spans="1:7" x14ac:dyDescent="0.25">
      <c r="A3588" s="141" t="s">
        <v>2903</v>
      </c>
      <c r="B3588" s="151" t="s">
        <v>2904</v>
      </c>
      <c r="C3588" s="153" t="s">
        <v>3906</v>
      </c>
      <c r="D3588" s="152">
        <v>2</v>
      </c>
      <c r="E3588" s="154">
        <v>11.3</v>
      </c>
      <c r="F3588" s="154">
        <v>0.27999999999999936</v>
      </c>
      <c r="G3588" s="154">
        <v>0.55999999999999872</v>
      </c>
    </row>
    <row r="3589" spans="1:7" x14ac:dyDescent="0.25">
      <c r="A3589" s="141" t="s">
        <v>2903</v>
      </c>
      <c r="B3589" s="151" t="s">
        <v>2904</v>
      </c>
      <c r="C3589" s="153" t="s">
        <v>3480</v>
      </c>
      <c r="D3589" s="152">
        <v>17</v>
      </c>
      <c r="E3589" s="154">
        <v>313.64999999999998</v>
      </c>
      <c r="F3589" s="154">
        <v>0.12000000000000011</v>
      </c>
      <c r="G3589" s="154">
        <v>2.0400000000000018</v>
      </c>
    </row>
    <row r="3590" spans="1:7" ht="30" x14ac:dyDescent="0.25">
      <c r="A3590" s="141" t="s">
        <v>2903</v>
      </c>
      <c r="B3590" s="151" t="s">
        <v>2904</v>
      </c>
      <c r="C3590" s="153" t="s">
        <v>3558</v>
      </c>
      <c r="D3590" s="152">
        <v>19</v>
      </c>
      <c r="E3590" s="154">
        <v>180.5</v>
      </c>
      <c r="F3590" s="154">
        <v>8.0000000000000071E-2</v>
      </c>
      <c r="G3590" s="154">
        <v>1.5200000000000014</v>
      </c>
    </row>
    <row r="3591" spans="1:7" ht="60" x14ac:dyDescent="0.25">
      <c r="A3591" s="141" t="s">
        <v>2903</v>
      </c>
      <c r="B3591" s="151" t="s">
        <v>2904</v>
      </c>
      <c r="C3591" s="153" t="s">
        <v>3481</v>
      </c>
      <c r="D3591" s="152">
        <v>17</v>
      </c>
      <c r="E3591" s="154">
        <v>202.29999999999998</v>
      </c>
      <c r="F3591" s="154">
        <v>9.9999999999999534E-3</v>
      </c>
      <c r="G3591" s="154">
        <v>0.16999999999999921</v>
      </c>
    </row>
    <row r="3592" spans="1:7" ht="30" x14ac:dyDescent="0.25">
      <c r="A3592" s="141" t="s">
        <v>2903</v>
      </c>
      <c r="B3592" s="151" t="s">
        <v>2904</v>
      </c>
      <c r="C3592" s="153" t="s">
        <v>3969</v>
      </c>
      <c r="D3592" s="152">
        <v>1</v>
      </c>
      <c r="E3592" s="154">
        <v>113.93</v>
      </c>
      <c r="F3592" s="154">
        <v>2.7600000000000051</v>
      </c>
      <c r="G3592" s="154">
        <v>2.7600000000000051</v>
      </c>
    </row>
    <row r="3593" spans="1:7" ht="90" x14ac:dyDescent="0.25">
      <c r="A3593" s="141" t="s">
        <v>2903</v>
      </c>
      <c r="B3593" s="151" t="s">
        <v>2904</v>
      </c>
      <c r="C3593" s="153" t="s">
        <v>3970</v>
      </c>
      <c r="D3593" s="152">
        <v>1</v>
      </c>
      <c r="E3593" s="154">
        <v>113.93</v>
      </c>
      <c r="F3593" s="154">
        <v>2.7600000000000051</v>
      </c>
      <c r="G3593" s="154">
        <v>2.7600000000000051</v>
      </c>
    </row>
    <row r="3594" spans="1:7" ht="30" x14ac:dyDescent="0.25">
      <c r="A3594" s="141" t="s">
        <v>2903</v>
      </c>
      <c r="B3594" s="151" t="s">
        <v>2904</v>
      </c>
      <c r="C3594" s="153" t="s">
        <v>3971</v>
      </c>
      <c r="D3594" s="152">
        <v>8</v>
      </c>
      <c r="E3594" s="154">
        <v>683.2</v>
      </c>
      <c r="F3594" s="154">
        <v>2.3900000000000006</v>
      </c>
      <c r="G3594" s="154">
        <v>19.120000000000005</v>
      </c>
    </row>
    <row r="3595" spans="1:7" ht="30" x14ac:dyDescent="0.25">
      <c r="A3595" s="141" t="s">
        <v>2903</v>
      </c>
      <c r="B3595" s="151" t="s">
        <v>2904</v>
      </c>
      <c r="C3595" s="153" t="s">
        <v>3972</v>
      </c>
      <c r="D3595" s="152">
        <v>16</v>
      </c>
      <c r="E3595" s="154">
        <v>1366.4</v>
      </c>
      <c r="F3595" s="154">
        <v>2.3900000000000006</v>
      </c>
      <c r="G3595" s="154">
        <v>38.240000000000009</v>
      </c>
    </row>
    <row r="3596" spans="1:7" x14ac:dyDescent="0.25">
      <c r="A3596" s="141" t="s">
        <v>2903</v>
      </c>
      <c r="B3596" s="151" t="s">
        <v>2904</v>
      </c>
      <c r="C3596" s="153" t="s">
        <v>4016</v>
      </c>
      <c r="D3596" s="152">
        <v>1</v>
      </c>
      <c r="E3596" s="154">
        <v>22.77</v>
      </c>
      <c r="F3596" s="154">
        <v>4.9999999999999933E-2</v>
      </c>
      <c r="G3596" s="154">
        <v>4.9999999999999933E-2</v>
      </c>
    </row>
    <row r="3597" spans="1:7" x14ac:dyDescent="0.25">
      <c r="A3597" s="141" t="s">
        <v>2903</v>
      </c>
      <c r="B3597" s="151" t="s">
        <v>2904</v>
      </c>
      <c r="C3597" s="153" t="s">
        <v>3482</v>
      </c>
      <c r="D3597" s="152">
        <v>8</v>
      </c>
      <c r="E3597" s="154">
        <v>49.2</v>
      </c>
      <c r="F3597" s="154">
        <v>1.0000000000000009E-2</v>
      </c>
      <c r="G3597" s="154">
        <v>8.0000000000000071E-2</v>
      </c>
    </row>
    <row r="3598" spans="1:7" ht="30" x14ac:dyDescent="0.25">
      <c r="A3598" s="141" t="s">
        <v>2903</v>
      </c>
      <c r="B3598" s="151" t="s">
        <v>2904</v>
      </c>
      <c r="C3598" s="153" t="s">
        <v>4141</v>
      </c>
      <c r="D3598" s="152">
        <v>1</v>
      </c>
      <c r="E3598" s="154">
        <v>98.09</v>
      </c>
      <c r="F3598" s="154">
        <v>2.8400000000000034</v>
      </c>
      <c r="G3598" s="154">
        <v>2.8400000000000034</v>
      </c>
    </row>
    <row r="3599" spans="1:7" ht="45" x14ac:dyDescent="0.25">
      <c r="A3599" s="141" t="s">
        <v>2903</v>
      </c>
      <c r="B3599" s="151" t="s">
        <v>2904</v>
      </c>
      <c r="C3599" s="153" t="s">
        <v>3484</v>
      </c>
      <c r="D3599" s="152">
        <v>8</v>
      </c>
      <c r="E3599" s="154">
        <v>63.6</v>
      </c>
      <c r="F3599" s="154">
        <v>9.9999999999999534E-3</v>
      </c>
      <c r="G3599" s="154">
        <v>7.9999999999999627E-2</v>
      </c>
    </row>
    <row r="3600" spans="1:7" x14ac:dyDescent="0.25">
      <c r="A3600" s="141" t="s">
        <v>2903</v>
      </c>
      <c r="B3600" s="151" t="s">
        <v>2904</v>
      </c>
      <c r="C3600" s="153" t="s">
        <v>3566</v>
      </c>
      <c r="D3600" s="152">
        <v>6</v>
      </c>
      <c r="E3600" s="154">
        <v>39.120000000000005</v>
      </c>
      <c r="F3600" s="154">
        <v>1.9999999999999962E-2</v>
      </c>
      <c r="G3600" s="154">
        <v>0.11999999999999977</v>
      </c>
    </row>
    <row r="3601" spans="1:7" ht="30" x14ac:dyDescent="0.25">
      <c r="A3601" s="141" t="s">
        <v>2903</v>
      </c>
      <c r="B3601" s="151" t="s">
        <v>2904</v>
      </c>
      <c r="C3601" s="153" t="s">
        <v>3978</v>
      </c>
      <c r="D3601" s="152">
        <v>1</v>
      </c>
      <c r="E3601" s="154">
        <v>112.89</v>
      </c>
      <c r="F3601" s="154">
        <v>3.5799999999999983</v>
      </c>
      <c r="G3601" s="154">
        <v>3.5799999999999983</v>
      </c>
    </row>
    <row r="3602" spans="1:7" ht="30" x14ac:dyDescent="0.25">
      <c r="A3602" s="141" t="s">
        <v>2903</v>
      </c>
      <c r="B3602" s="151" t="s">
        <v>2904</v>
      </c>
      <c r="C3602" s="153" t="s">
        <v>4142</v>
      </c>
      <c r="D3602" s="152">
        <v>1</v>
      </c>
      <c r="E3602" s="154">
        <v>99.38</v>
      </c>
      <c r="F3602" s="154">
        <v>2.8400000000000034</v>
      </c>
      <c r="G3602" s="154">
        <v>2.8400000000000034</v>
      </c>
    </row>
    <row r="3603" spans="1:7" ht="30" x14ac:dyDescent="0.25">
      <c r="A3603" s="141" t="s">
        <v>2903</v>
      </c>
      <c r="B3603" s="151" t="s">
        <v>2904</v>
      </c>
      <c r="C3603" s="153" t="s">
        <v>3612</v>
      </c>
      <c r="D3603" s="152">
        <v>1</v>
      </c>
      <c r="E3603" s="154">
        <v>21.66</v>
      </c>
      <c r="F3603" s="154">
        <v>0.33000000000000007</v>
      </c>
      <c r="G3603" s="154">
        <v>0.33000000000000007</v>
      </c>
    </row>
    <row r="3604" spans="1:7" ht="45" x14ac:dyDescent="0.25">
      <c r="A3604" s="141" t="s">
        <v>2903</v>
      </c>
      <c r="B3604" s="151" t="s">
        <v>2904</v>
      </c>
      <c r="C3604" s="153" t="s">
        <v>3983</v>
      </c>
      <c r="D3604" s="152">
        <v>1</v>
      </c>
      <c r="E3604" s="154">
        <v>49.88</v>
      </c>
      <c r="F3604" s="154">
        <v>1.120000000000001</v>
      </c>
      <c r="G3604" s="154">
        <v>1.120000000000001</v>
      </c>
    </row>
    <row r="3605" spans="1:7" ht="30" x14ac:dyDescent="0.25">
      <c r="A3605" s="141" t="s">
        <v>2903</v>
      </c>
      <c r="B3605" s="151" t="s">
        <v>2904</v>
      </c>
      <c r="C3605" s="153" t="s">
        <v>4143</v>
      </c>
      <c r="D3605" s="152">
        <v>1</v>
      </c>
      <c r="E3605" s="154">
        <v>15.77</v>
      </c>
      <c r="F3605" s="154">
        <v>0.1899999999999995</v>
      </c>
      <c r="G3605" s="154">
        <v>0.1899999999999995</v>
      </c>
    </row>
    <row r="3606" spans="1:7" ht="45" x14ac:dyDescent="0.25">
      <c r="A3606" s="141" t="s">
        <v>2903</v>
      </c>
      <c r="B3606" s="151" t="s">
        <v>2904</v>
      </c>
      <c r="C3606" s="153" t="s">
        <v>3531</v>
      </c>
      <c r="D3606" s="152">
        <v>20</v>
      </c>
      <c r="E3606" s="154">
        <v>419.8</v>
      </c>
      <c r="F3606" s="154">
        <v>0.16000000000000014</v>
      </c>
      <c r="G3606" s="154">
        <v>3.2000000000000028</v>
      </c>
    </row>
    <row r="3607" spans="1:7" ht="60" x14ac:dyDescent="0.25">
      <c r="A3607" s="141" t="s">
        <v>2903</v>
      </c>
      <c r="B3607" s="151" t="s">
        <v>2904</v>
      </c>
      <c r="C3607" s="153" t="s">
        <v>3479</v>
      </c>
      <c r="D3607" s="152">
        <v>31</v>
      </c>
      <c r="E3607" s="154">
        <v>249.55</v>
      </c>
      <c r="F3607" s="154">
        <v>3.0000000000000027E-2</v>
      </c>
      <c r="G3607" s="154">
        <v>0.93000000000000083</v>
      </c>
    </row>
    <row r="3608" spans="1:7" ht="45" x14ac:dyDescent="0.25">
      <c r="A3608" s="141" t="s">
        <v>2903</v>
      </c>
      <c r="B3608" s="151" t="s">
        <v>2904</v>
      </c>
      <c r="C3608" s="153" t="s">
        <v>3506</v>
      </c>
      <c r="D3608" s="152">
        <v>26</v>
      </c>
      <c r="E3608" s="154">
        <v>234.26</v>
      </c>
      <c r="F3608" s="154">
        <v>2.9999999999999916E-2</v>
      </c>
      <c r="G3608" s="154">
        <v>0.77999999999999781</v>
      </c>
    </row>
    <row r="3609" spans="1:7" ht="45" x14ac:dyDescent="0.25">
      <c r="A3609" s="141" t="s">
        <v>2903</v>
      </c>
      <c r="B3609" s="151" t="s">
        <v>2904</v>
      </c>
      <c r="C3609" s="153" t="s">
        <v>4097</v>
      </c>
      <c r="D3609" s="152">
        <v>2</v>
      </c>
      <c r="E3609" s="154">
        <v>39.94</v>
      </c>
      <c r="F3609" s="154">
        <v>0.10999999999999988</v>
      </c>
      <c r="G3609" s="154">
        <v>0.21999999999999975</v>
      </c>
    </row>
    <row r="3610" spans="1:7" ht="45" x14ac:dyDescent="0.25">
      <c r="A3610" s="141" t="s">
        <v>2903</v>
      </c>
      <c r="B3610" s="151" t="s">
        <v>2904</v>
      </c>
      <c r="C3610" s="153" t="s">
        <v>4138</v>
      </c>
      <c r="D3610" s="152">
        <v>25</v>
      </c>
      <c r="E3610" s="154">
        <v>537.75</v>
      </c>
      <c r="F3610" s="154">
        <v>0.67999999999999972</v>
      </c>
      <c r="G3610" s="154">
        <v>16.999999999999993</v>
      </c>
    </row>
    <row r="3611" spans="1:7" ht="30" x14ac:dyDescent="0.25">
      <c r="A3611" s="141" t="s">
        <v>2903</v>
      </c>
      <c r="B3611" s="151" t="s">
        <v>2904</v>
      </c>
      <c r="C3611" s="153" t="s">
        <v>3903</v>
      </c>
      <c r="D3611" s="152">
        <v>20</v>
      </c>
      <c r="E3611" s="154">
        <v>1787</v>
      </c>
      <c r="F3611" s="154">
        <v>2.4799999999999969</v>
      </c>
      <c r="G3611" s="154">
        <v>49.599999999999937</v>
      </c>
    </row>
    <row r="3612" spans="1:7" ht="45" x14ac:dyDescent="0.25">
      <c r="A3612" s="141" t="s">
        <v>2903</v>
      </c>
      <c r="B3612" s="151" t="s">
        <v>2904</v>
      </c>
      <c r="C3612" s="153" t="s">
        <v>3931</v>
      </c>
      <c r="D3612" s="152">
        <v>22</v>
      </c>
      <c r="E3612" s="154">
        <v>1001.8800000000001</v>
      </c>
      <c r="F3612" s="154">
        <v>0.62000000000000099</v>
      </c>
      <c r="G3612" s="154">
        <v>13.640000000000022</v>
      </c>
    </row>
    <row r="3613" spans="1:7" ht="45" x14ac:dyDescent="0.25">
      <c r="A3613" s="141" t="s">
        <v>2903</v>
      </c>
      <c r="B3613" s="151" t="s">
        <v>2904</v>
      </c>
      <c r="C3613" s="153" t="s">
        <v>3904</v>
      </c>
      <c r="D3613" s="152">
        <v>7</v>
      </c>
      <c r="E3613" s="154">
        <v>684.25</v>
      </c>
      <c r="F3613" s="154">
        <v>2.9200000000000017</v>
      </c>
      <c r="G3613" s="154">
        <v>20.440000000000012</v>
      </c>
    </row>
    <row r="3614" spans="1:7" ht="60" x14ac:dyDescent="0.25">
      <c r="A3614" s="141" t="s">
        <v>2903</v>
      </c>
      <c r="B3614" s="151" t="s">
        <v>2904</v>
      </c>
      <c r="C3614" s="153" t="s">
        <v>3905</v>
      </c>
      <c r="D3614" s="152">
        <v>18</v>
      </c>
      <c r="E3614" s="154">
        <v>788.22</v>
      </c>
      <c r="F3614" s="154">
        <v>0.60999999999999943</v>
      </c>
      <c r="G3614" s="154">
        <v>10.97999999999999</v>
      </c>
    </row>
    <row r="3615" spans="1:7" ht="30" x14ac:dyDescent="0.25">
      <c r="A3615" s="141" t="s">
        <v>2903</v>
      </c>
      <c r="B3615" s="151" t="s">
        <v>2904</v>
      </c>
      <c r="C3615" s="153" t="s">
        <v>3922</v>
      </c>
      <c r="D3615" s="152">
        <v>20</v>
      </c>
      <c r="E3615" s="154">
        <v>319.80000000000007</v>
      </c>
      <c r="F3615" s="154">
        <v>0.79999999999999893</v>
      </c>
      <c r="G3615" s="154">
        <v>15.999999999999979</v>
      </c>
    </row>
    <row r="3616" spans="1:7" ht="60" x14ac:dyDescent="0.25">
      <c r="A3616" s="141" t="s">
        <v>2903</v>
      </c>
      <c r="B3616" s="151" t="s">
        <v>2904</v>
      </c>
      <c r="C3616" s="153" t="s">
        <v>3932</v>
      </c>
      <c r="D3616" s="152">
        <v>14</v>
      </c>
      <c r="E3616" s="154">
        <v>137.47999999999999</v>
      </c>
      <c r="F3616" s="154">
        <v>0.49000000000000021</v>
      </c>
      <c r="G3616" s="154">
        <v>6.860000000000003</v>
      </c>
    </row>
    <row r="3617" spans="1:7" ht="30" x14ac:dyDescent="0.25">
      <c r="A3617" s="141" t="s">
        <v>2903</v>
      </c>
      <c r="B3617" s="151" t="s">
        <v>2904</v>
      </c>
      <c r="C3617" s="153" t="s">
        <v>3933</v>
      </c>
      <c r="D3617" s="152">
        <v>12</v>
      </c>
      <c r="E3617" s="154">
        <v>191.52</v>
      </c>
      <c r="F3617" s="154">
        <v>0.80000000000000071</v>
      </c>
      <c r="G3617" s="154">
        <v>9.6000000000000085</v>
      </c>
    </row>
    <row r="3618" spans="1:7" ht="45" x14ac:dyDescent="0.25">
      <c r="A3618" s="141" t="s">
        <v>2903</v>
      </c>
      <c r="B3618" s="151" t="s">
        <v>2904</v>
      </c>
      <c r="C3618" s="153" t="s">
        <v>3953</v>
      </c>
      <c r="D3618" s="152">
        <v>10</v>
      </c>
      <c r="E3618" s="154">
        <v>106.6</v>
      </c>
      <c r="F3618" s="154">
        <v>0.52999999999999936</v>
      </c>
      <c r="G3618" s="154">
        <v>5.2999999999999936</v>
      </c>
    </row>
    <row r="3619" spans="1:7" ht="30" x14ac:dyDescent="0.25">
      <c r="A3619" s="141" t="s">
        <v>2903</v>
      </c>
      <c r="B3619" s="151" t="s">
        <v>2904</v>
      </c>
      <c r="C3619" s="153" t="s">
        <v>4139</v>
      </c>
      <c r="D3619" s="152">
        <v>24</v>
      </c>
      <c r="E3619" s="154">
        <v>226.08</v>
      </c>
      <c r="F3619" s="154">
        <v>0.47000000000000064</v>
      </c>
      <c r="G3619" s="154">
        <v>11.280000000000015</v>
      </c>
    </row>
    <row r="3620" spans="1:7" ht="45" x14ac:dyDescent="0.25">
      <c r="A3620" s="141" t="s">
        <v>2903</v>
      </c>
      <c r="B3620" s="151" t="s">
        <v>2904</v>
      </c>
      <c r="C3620" s="153" t="s">
        <v>4144</v>
      </c>
      <c r="D3620" s="152">
        <v>1</v>
      </c>
      <c r="E3620" s="154">
        <v>38.86</v>
      </c>
      <c r="F3620" s="154">
        <v>1.4400000000000013</v>
      </c>
      <c r="G3620" s="154">
        <v>1.4400000000000013</v>
      </c>
    </row>
    <row r="3621" spans="1:7" x14ac:dyDescent="0.25">
      <c r="A3621" s="141" t="s">
        <v>2903</v>
      </c>
      <c r="B3621" s="151" t="s">
        <v>2904</v>
      </c>
      <c r="C3621" s="153" t="s">
        <v>3480</v>
      </c>
      <c r="D3621" s="152">
        <v>17</v>
      </c>
      <c r="E3621" s="154">
        <v>313.64999999999998</v>
      </c>
      <c r="F3621" s="154">
        <v>0.12000000000000011</v>
      </c>
      <c r="G3621" s="154">
        <v>2.0400000000000018</v>
      </c>
    </row>
    <row r="3622" spans="1:7" ht="30" x14ac:dyDescent="0.25">
      <c r="A3622" s="141" t="s">
        <v>2903</v>
      </c>
      <c r="B3622" s="151" t="s">
        <v>2904</v>
      </c>
      <c r="C3622" s="153" t="s">
        <v>3558</v>
      </c>
      <c r="D3622" s="152">
        <v>24</v>
      </c>
      <c r="E3622" s="154">
        <v>228</v>
      </c>
      <c r="F3622" s="154">
        <v>8.0000000000000071E-2</v>
      </c>
      <c r="G3622" s="154">
        <v>1.9200000000000017</v>
      </c>
    </row>
    <row r="3623" spans="1:7" ht="60" x14ac:dyDescent="0.25">
      <c r="A3623" s="141" t="s">
        <v>2903</v>
      </c>
      <c r="B3623" s="151" t="s">
        <v>2904</v>
      </c>
      <c r="C3623" s="153" t="s">
        <v>3481</v>
      </c>
      <c r="D3623" s="152">
        <v>19</v>
      </c>
      <c r="E3623" s="154">
        <v>226.1</v>
      </c>
      <c r="F3623" s="154">
        <v>9.9999999999999534E-3</v>
      </c>
      <c r="G3623" s="154">
        <v>0.18999999999999911</v>
      </c>
    </row>
    <row r="3624" spans="1:7" ht="30" x14ac:dyDescent="0.25">
      <c r="A3624" s="141" t="s">
        <v>2903</v>
      </c>
      <c r="B3624" s="151" t="s">
        <v>2904</v>
      </c>
      <c r="C3624" s="153" t="s">
        <v>3969</v>
      </c>
      <c r="D3624" s="152">
        <v>25</v>
      </c>
      <c r="E3624" s="154">
        <v>2848.25</v>
      </c>
      <c r="F3624" s="154">
        <v>2.7600000000000051</v>
      </c>
      <c r="G3624" s="154">
        <v>69.000000000000128</v>
      </c>
    </row>
    <row r="3625" spans="1:7" x14ac:dyDescent="0.25">
      <c r="A3625" s="141" t="s">
        <v>2903</v>
      </c>
      <c r="B3625" s="151" t="s">
        <v>2904</v>
      </c>
      <c r="C3625" s="153" t="s">
        <v>3559</v>
      </c>
      <c r="D3625" s="152">
        <v>3</v>
      </c>
      <c r="E3625" s="154">
        <v>50.31</v>
      </c>
      <c r="F3625" s="154">
        <v>0.1599999999999997</v>
      </c>
      <c r="G3625" s="154">
        <v>0.47999999999999909</v>
      </c>
    </row>
    <row r="3626" spans="1:7" ht="30" x14ac:dyDescent="0.25">
      <c r="A3626" s="141" t="s">
        <v>2903</v>
      </c>
      <c r="B3626" s="151" t="s">
        <v>2904</v>
      </c>
      <c r="C3626" s="153" t="s">
        <v>3974</v>
      </c>
      <c r="D3626" s="152">
        <v>2</v>
      </c>
      <c r="E3626" s="154">
        <v>227.86</v>
      </c>
      <c r="F3626" s="154">
        <v>2.7600000000000051</v>
      </c>
      <c r="G3626" s="154">
        <v>5.5200000000000102</v>
      </c>
    </row>
    <row r="3627" spans="1:7" ht="75" x14ac:dyDescent="0.25">
      <c r="A3627" s="141" t="s">
        <v>2903</v>
      </c>
      <c r="B3627" s="151" t="s">
        <v>2904</v>
      </c>
      <c r="C3627" s="153" t="s">
        <v>4145</v>
      </c>
      <c r="D3627" s="152">
        <v>1</v>
      </c>
      <c r="E3627" s="154">
        <v>113.93</v>
      </c>
      <c r="F3627" s="154">
        <v>2.7600000000000051</v>
      </c>
      <c r="G3627" s="154">
        <v>2.7600000000000051</v>
      </c>
    </row>
    <row r="3628" spans="1:7" ht="90" x14ac:dyDescent="0.25">
      <c r="A3628" s="141" t="s">
        <v>2903</v>
      </c>
      <c r="B3628" s="151" t="s">
        <v>2904</v>
      </c>
      <c r="C3628" s="153" t="s">
        <v>3970</v>
      </c>
      <c r="D3628" s="152">
        <v>10</v>
      </c>
      <c r="E3628" s="154">
        <v>1139.3000000000002</v>
      </c>
      <c r="F3628" s="154">
        <v>2.7600000000000051</v>
      </c>
      <c r="G3628" s="154">
        <v>27.600000000000051</v>
      </c>
    </row>
    <row r="3629" spans="1:7" ht="30" x14ac:dyDescent="0.25">
      <c r="A3629" s="141" t="s">
        <v>2903</v>
      </c>
      <c r="B3629" s="151" t="s">
        <v>2904</v>
      </c>
      <c r="C3629" s="153" t="s">
        <v>4146</v>
      </c>
      <c r="D3629" s="152">
        <v>1</v>
      </c>
      <c r="E3629" s="154">
        <v>113.93</v>
      </c>
      <c r="F3629" s="154">
        <v>2.7600000000000051</v>
      </c>
      <c r="G3629" s="154">
        <v>2.7600000000000051</v>
      </c>
    </row>
    <row r="3630" spans="1:7" ht="30" x14ac:dyDescent="0.25">
      <c r="A3630" s="141" t="s">
        <v>2903</v>
      </c>
      <c r="B3630" s="151" t="s">
        <v>2904</v>
      </c>
      <c r="C3630" s="153" t="s">
        <v>3560</v>
      </c>
      <c r="D3630" s="152">
        <v>1</v>
      </c>
      <c r="E3630" s="154">
        <v>10.97</v>
      </c>
      <c r="F3630" s="154">
        <v>1.0000000000000009E-2</v>
      </c>
      <c r="G3630" s="154">
        <v>1.0000000000000009E-2</v>
      </c>
    </row>
    <row r="3631" spans="1:7" ht="30" x14ac:dyDescent="0.25">
      <c r="A3631" s="141" t="s">
        <v>2903</v>
      </c>
      <c r="B3631" s="151" t="s">
        <v>2904</v>
      </c>
      <c r="C3631" s="153" t="s">
        <v>4147</v>
      </c>
      <c r="D3631" s="152">
        <v>14</v>
      </c>
      <c r="E3631" s="154">
        <v>1061.6199999999999</v>
      </c>
      <c r="F3631" s="154">
        <v>2.9699999999999989</v>
      </c>
      <c r="G3631" s="154">
        <v>41.579999999999984</v>
      </c>
    </row>
    <row r="3632" spans="1:7" ht="45" x14ac:dyDescent="0.25">
      <c r="A3632" s="141" t="s">
        <v>2903</v>
      </c>
      <c r="B3632" s="151" t="s">
        <v>2904</v>
      </c>
      <c r="C3632" s="153" t="s">
        <v>3975</v>
      </c>
      <c r="D3632" s="152">
        <v>11</v>
      </c>
      <c r="E3632" s="154">
        <v>1524.8200000000002</v>
      </c>
      <c r="F3632" s="154">
        <v>4.9300000000000068</v>
      </c>
      <c r="G3632" s="154">
        <v>54.230000000000075</v>
      </c>
    </row>
    <row r="3633" spans="1:7" ht="30" x14ac:dyDescent="0.25">
      <c r="A3633" s="141" t="s">
        <v>2903</v>
      </c>
      <c r="B3633" s="151" t="s">
        <v>2904</v>
      </c>
      <c r="C3633" s="153" t="s">
        <v>4148</v>
      </c>
      <c r="D3633" s="152">
        <v>14</v>
      </c>
      <c r="E3633" s="154">
        <v>1357.58</v>
      </c>
      <c r="F3633" s="154">
        <v>2.8500000000000014</v>
      </c>
      <c r="G3633" s="154">
        <v>39.90000000000002</v>
      </c>
    </row>
    <row r="3634" spans="1:7" ht="30" x14ac:dyDescent="0.25">
      <c r="A3634" s="141" t="s">
        <v>2903</v>
      </c>
      <c r="B3634" s="151" t="s">
        <v>2904</v>
      </c>
      <c r="C3634" s="153" t="s">
        <v>3976</v>
      </c>
      <c r="D3634" s="152">
        <v>2</v>
      </c>
      <c r="E3634" s="154">
        <v>204.14000000000001</v>
      </c>
      <c r="F3634" s="154">
        <v>2.8200000000000003</v>
      </c>
      <c r="G3634" s="154">
        <v>5.6400000000000006</v>
      </c>
    </row>
    <row r="3635" spans="1:7" ht="45" x14ac:dyDescent="0.25">
      <c r="A3635" s="141" t="s">
        <v>2903</v>
      </c>
      <c r="B3635" s="151" t="s">
        <v>2904</v>
      </c>
      <c r="C3635" s="153" t="s">
        <v>3977</v>
      </c>
      <c r="D3635" s="152">
        <v>10</v>
      </c>
      <c r="E3635" s="154">
        <v>1020.7</v>
      </c>
      <c r="F3635" s="154">
        <v>2.8200000000000003</v>
      </c>
      <c r="G3635" s="154">
        <v>28.200000000000003</v>
      </c>
    </row>
    <row r="3636" spans="1:7" ht="30" x14ac:dyDescent="0.25">
      <c r="A3636" s="141" t="s">
        <v>2903</v>
      </c>
      <c r="B3636" s="151" t="s">
        <v>2904</v>
      </c>
      <c r="C3636" s="153" t="s">
        <v>3971</v>
      </c>
      <c r="D3636" s="152">
        <v>4</v>
      </c>
      <c r="E3636" s="154">
        <v>341.6</v>
      </c>
      <c r="F3636" s="154">
        <v>2.3900000000000006</v>
      </c>
      <c r="G3636" s="154">
        <v>9.5600000000000023</v>
      </c>
    </row>
    <row r="3637" spans="1:7" ht="30" x14ac:dyDescent="0.25">
      <c r="A3637" s="141" t="s">
        <v>2903</v>
      </c>
      <c r="B3637" s="151" t="s">
        <v>2904</v>
      </c>
      <c r="C3637" s="153" t="s">
        <v>3972</v>
      </c>
      <c r="D3637" s="152">
        <v>1</v>
      </c>
      <c r="E3637" s="154">
        <v>85.4</v>
      </c>
      <c r="F3637" s="154">
        <v>2.3900000000000006</v>
      </c>
      <c r="G3637" s="154">
        <v>2.3900000000000006</v>
      </c>
    </row>
    <row r="3638" spans="1:7" x14ac:dyDescent="0.25">
      <c r="A3638" s="141" t="s">
        <v>2903</v>
      </c>
      <c r="B3638" s="151" t="s">
        <v>2904</v>
      </c>
      <c r="C3638" s="153" t="s">
        <v>3482</v>
      </c>
      <c r="D3638" s="152">
        <v>2</v>
      </c>
      <c r="E3638" s="154">
        <v>12.3</v>
      </c>
      <c r="F3638" s="154">
        <v>1.0000000000000009E-2</v>
      </c>
      <c r="G3638" s="154">
        <v>2.0000000000000018E-2</v>
      </c>
    </row>
    <row r="3639" spans="1:7" ht="45" x14ac:dyDescent="0.25">
      <c r="A3639" s="141" t="s">
        <v>2903</v>
      </c>
      <c r="B3639" s="151" t="s">
        <v>2904</v>
      </c>
      <c r="C3639" s="153" t="s">
        <v>3484</v>
      </c>
      <c r="D3639" s="152">
        <v>2</v>
      </c>
      <c r="E3639" s="154">
        <v>15.9</v>
      </c>
      <c r="F3639" s="154">
        <v>9.9999999999999534E-3</v>
      </c>
      <c r="G3639" s="154">
        <v>1.9999999999999907E-2</v>
      </c>
    </row>
    <row r="3640" spans="1:7" x14ac:dyDescent="0.25">
      <c r="A3640" s="141" t="s">
        <v>2903</v>
      </c>
      <c r="B3640" s="151" t="s">
        <v>2904</v>
      </c>
      <c r="C3640" s="153" t="s">
        <v>3566</v>
      </c>
      <c r="D3640" s="152">
        <v>1</v>
      </c>
      <c r="E3640" s="154">
        <v>6.5200000000000005</v>
      </c>
      <c r="F3640" s="154">
        <v>1.9999999999999962E-2</v>
      </c>
      <c r="G3640" s="154">
        <v>1.9999999999999962E-2</v>
      </c>
    </row>
    <row r="3641" spans="1:7" ht="30" x14ac:dyDescent="0.25">
      <c r="A3641" s="141" t="s">
        <v>2903</v>
      </c>
      <c r="B3641" s="151" t="s">
        <v>2904</v>
      </c>
      <c r="C3641" s="153" t="s">
        <v>3978</v>
      </c>
      <c r="D3641" s="152">
        <v>2</v>
      </c>
      <c r="E3641" s="154">
        <v>225.78</v>
      </c>
      <c r="F3641" s="154">
        <v>3.5799999999999983</v>
      </c>
      <c r="G3641" s="154">
        <v>7.1599999999999966</v>
      </c>
    </row>
    <row r="3642" spans="1:7" ht="105" x14ac:dyDescent="0.25">
      <c r="A3642" s="141" t="s">
        <v>2903</v>
      </c>
      <c r="B3642" s="151" t="s">
        <v>2904</v>
      </c>
      <c r="C3642" s="153" t="s">
        <v>4149</v>
      </c>
      <c r="D3642" s="152">
        <v>4</v>
      </c>
      <c r="E3642" s="154">
        <v>334.28000000000003</v>
      </c>
      <c r="F3642" s="154">
        <v>2.6799999999999997</v>
      </c>
      <c r="G3642" s="154">
        <v>10.719999999999999</v>
      </c>
    </row>
    <row r="3643" spans="1:7" ht="45" x14ac:dyDescent="0.25">
      <c r="A3643" s="141" t="s">
        <v>2903</v>
      </c>
      <c r="B3643" s="151" t="s">
        <v>2904</v>
      </c>
      <c r="C3643" s="153" t="s">
        <v>3531</v>
      </c>
      <c r="D3643" s="152">
        <v>36</v>
      </c>
      <c r="E3643" s="154">
        <v>755.64</v>
      </c>
      <c r="F3643" s="154">
        <v>0.16000000000000014</v>
      </c>
      <c r="G3643" s="154">
        <v>5.7600000000000051</v>
      </c>
    </row>
    <row r="3644" spans="1:7" x14ac:dyDescent="0.25">
      <c r="A3644" s="141" t="s">
        <v>2903</v>
      </c>
      <c r="B3644" s="151" t="s">
        <v>2904</v>
      </c>
      <c r="C3644" s="153" t="s">
        <v>3512</v>
      </c>
      <c r="D3644" s="152">
        <v>25</v>
      </c>
      <c r="E3644" s="154">
        <v>36</v>
      </c>
      <c r="F3644" s="154">
        <v>3.0000000000000027E-2</v>
      </c>
      <c r="G3644" s="154">
        <v>0.75000000000000067</v>
      </c>
    </row>
    <row r="3645" spans="1:7" ht="60" x14ac:dyDescent="0.25">
      <c r="A3645" s="141" t="s">
        <v>2903</v>
      </c>
      <c r="B3645" s="151" t="s">
        <v>2904</v>
      </c>
      <c r="C3645" s="153" t="s">
        <v>3513</v>
      </c>
      <c r="D3645" s="152">
        <v>1</v>
      </c>
      <c r="E3645" s="154">
        <v>16.86</v>
      </c>
      <c r="F3645" s="154">
        <v>0.33999999999999986</v>
      </c>
      <c r="G3645" s="154">
        <v>0.33999999999999986</v>
      </c>
    </row>
    <row r="3646" spans="1:7" ht="45" x14ac:dyDescent="0.25">
      <c r="A3646" s="141" t="s">
        <v>2903</v>
      </c>
      <c r="B3646" s="151" t="s">
        <v>2904</v>
      </c>
      <c r="C3646" s="153" t="s">
        <v>3506</v>
      </c>
      <c r="D3646" s="152">
        <v>20</v>
      </c>
      <c r="E3646" s="154">
        <v>180.20000000000002</v>
      </c>
      <c r="F3646" s="154">
        <v>2.9999999999999916E-2</v>
      </c>
      <c r="G3646" s="154">
        <v>0.59999999999999831</v>
      </c>
    </row>
    <row r="3647" spans="1:7" ht="45" x14ac:dyDescent="0.25">
      <c r="A3647" s="141" t="s">
        <v>2903</v>
      </c>
      <c r="B3647" s="151" t="s">
        <v>2904</v>
      </c>
      <c r="C3647" s="153" t="s">
        <v>4150</v>
      </c>
      <c r="D3647" s="152">
        <v>4</v>
      </c>
      <c r="E3647" s="154">
        <v>20.36</v>
      </c>
      <c r="F3647" s="154">
        <v>0.25</v>
      </c>
      <c r="G3647" s="154">
        <v>1</v>
      </c>
    </row>
    <row r="3648" spans="1:7" ht="45" x14ac:dyDescent="0.25">
      <c r="A3648" s="141" t="s">
        <v>2903</v>
      </c>
      <c r="B3648" s="151" t="s">
        <v>2904</v>
      </c>
      <c r="C3648" s="153" t="s">
        <v>3952</v>
      </c>
      <c r="D3648" s="152">
        <v>91</v>
      </c>
      <c r="E3648" s="154">
        <v>5296.2000000000007</v>
      </c>
      <c r="F3648" s="154">
        <v>1.0100000000000016</v>
      </c>
      <c r="G3648" s="154">
        <v>91.910000000000139</v>
      </c>
    </row>
    <row r="3649" spans="1:7" ht="45" x14ac:dyDescent="0.25">
      <c r="A3649" s="141" t="s">
        <v>2903</v>
      </c>
      <c r="B3649" s="151" t="s">
        <v>2904</v>
      </c>
      <c r="C3649" s="153" t="s">
        <v>3929</v>
      </c>
      <c r="D3649" s="152">
        <v>86</v>
      </c>
      <c r="E3649" s="154">
        <v>395.6</v>
      </c>
      <c r="F3649" s="154">
        <v>0.23000000000000043</v>
      </c>
      <c r="G3649" s="154">
        <v>19.780000000000037</v>
      </c>
    </row>
    <row r="3650" spans="1:7" ht="45" x14ac:dyDescent="0.25">
      <c r="A3650" s="141" t="s">
        <v>2903</v>
      </c>
      <c r="B3650" s="151" t="s">
        <v>2904</v>
      </c>
      <c r="C3650" s="153" t="s">
        <v>4138</v>
      </c>
      <c r="D3650" s="152">
        <v>86</v>
      </c>
      <c r="E3650" s="154">
        <v>1849.86</v>
      </c>
      <c r="F3650" s="154">
        <v>0.67999999999999972</v>
      </c>
      <c r="G3650" s="154">
        <v>58.479999999999976</v>
      </c>
    </row>
    <row r="3651" spans="1:7" x14ac:dyDescent="0.25">
      <c r="A3651" s="141" t="s">
        <v>2903</v>
      </c>
      <c r="B3651" s="151" t="s">
        <v>2904</v>
      </c>
      <c r="C3651" s="153" t="s">
        <v>3930</v>
      </c>
      <c r="D3651" s="152">
        <v>1</v>
      </c>
      <c r="E3651" s="154">
        <v>88.9</v>
      </c>
      <c r="F3651" s="154">
        <v>1.0500000000000007</v>
      </c>
      <c r="G3651" s="154">
        <v>1.0500000000000007</v>
      </c>
    </row>
    <row r="3652" spans="1:7" ht="30" x14ac:dyDescent="0.25">
      <c r="A3652" s="141" t="s">
        <v>2903</v>
      </c>
      <c r="B3652" s="151" t="s">
        <v>2904</v>
      </c>
      <c r="C3652" s="153" t="s">
        <v>3996</v>
      </c>
      <c r="D3652" s="152">
        <v>1</v>
      </c>
      <c r="E3652" s="154">
        <v>22.400000000000002</v>
      </c>
      <c r="F3652" s="154">
        <v>0.23000000000000043</v>
      </c>
      <c r="G3652" s="154">
        <v>0.23000000000000043</v>
      </c>
    </row>
    <row r="3653" spans="1:7" ht="45" x14ac:dyDescent="0.25">
      <c r="A3653" s="141" t="s">
        <v>2903</v>
      </c>
      <c r="B3653" s="151" t="s">
        <v>2904</v>
      </c>
      <c r="C3653" s="153" t="s">
        <v>3579</v>
      </c>
      <c r="D3653" s="152">
        <v>1</v>
      </c>
      <c r="E3653" s="154">
        <v>36.06</v>
      </c>
      <c r="F3653" s="154">
        <v>0.87999999999999901</v>
      </c>
      <c r="G3653" s="154">
        <v>0.87999999999999901</v>
      </c>
    </row>
    <row r="3654" spans="1:7" ht="45" x14ac:dyDescent="0.25">
      <c r="A3654" s="141" t="s">
        <v>2903</v>
      </c>
      <c r="B3654" s="151" t="s">
        <v>2904</v>
      </c>
      <c r="C3654" s="153" t="s">
        <v>3580</v>
      </c>
      <c r="D3654" s="152">
        <v>3</v>
      </c>
      <c r="E3654" s="154">
        <v>57.75</v>
      </c>
      <c r="F3654" s="154">
        <v>0.26999999999999957</v>
      </c>
      <c r="G3654" s="154">
        <v>0.80999999999999872</v>
      </c>
    </row>
    <row r="3655" spans="1:7" ht="30" x14ac:dyDescent="0.25">
      <c r="A3655" s="141" t="s">
        <v>2903</v>
      </c>
      <c r="B3655" s="151" t="s">
        <v>2904</v>
      </c>
      <c r="C3655" s="153" t="s">
        <v>3903</v>
      </c>
      <c r="D3655" s="152">
        <v>88</v>
      </c>
      <c r="E3655" s="154">
        <v>7862.7999999999993</v>
      </c>
      <c r="F3655" s="154">
        <v>2.4799999999999969</v>
      </c>
      <c r="G3655" s="154">
        <v>218.23999999999972</v>
      </c>
    </row>
    <row r="3656" spans="1:7" ht="45" x14ac:dyDescent="0.25">
      <c r="A3656" s="141" t="s">
        <v>2903</v>
      </c>
      <c r="B3656" s="151" t="s">
        <v>2904</v>
      </c>
      <c r="C3656" s="153" t="s">
        <v>3931</v>
      </c>
      <c r="D3656" s="152">
        <v>93</v>
      </c>
      <c r="E3656" s="154">
        <v>4235.22</v>
      </c>
      <c r="F3656" s="154">
        <v>0.62000000000000099</v>
      </c>
      <c r="G3656" s="154">
        <v>57.660000000000096</v>
      </c>
    </row>
    <row r="3657" spans="1:7" ht="30" x14ac:dyDescent="0.25">
      <c r="A3657" s="141" t="s">
        <v>2903</v>
      </c>
      <c r="B3657" s="151" t="s">
        <v>2904</v>
      </c>
      <c r="C3657" s="153" t="s">
        <v>3922</v>
      </c>
      <c r="D3657" s="152">
        <v>88</v>
      </c>
      <c r="E3657" s="154">
        <v>1407.1200000000001</v>
      </c>
      <c r="F3657" s="154">
        <v>0.79999999999999893</v>
      </c>
      <c r="G3657" s="154">
        <v>70.399999999999906</v>
      </c>
    </row>
    <row r="3658" spans="1:7" ht="60" x14ac:dyDescent="0.25">
      <c r="A3658" s="141" t="s">
        <v>2903</v>
      </c>
      <c r="B3658" s="151" t="s">
        <v>2904</v>
      </c>
      <c r="C3658" s="153" t="s">
        <v>3932</v>
      </c>
      <c r="D3658" s="152">
        <v>11</v>
      </c>
      <c r="E3658" s="154">
        <v>108.02</v>
      </c>
      <c r="F3658" s="154">
        <v>0.49000000000000021</v>
      </c>
      <c r="G3658" s="154">
        <v>5.3900000000000023</v>
      </c>
    </row>
    <row r="3659" spans="1:7" ht="30" x14ac:dyDescent="0.25">
      <c r="A3659" s="141" t="s">
        <v>2903</v>
      </c>
      <c r="B3659" s="151" t="s">
        <v>2904</v>
      </c>
      <c r="C3659" s="153" t="s">
        <v>3933</v>
      </c>
      <c r="D3659" s="152">
        <v>5</v>
      </c>
      <c r="E3659" s="154">
        <v>79.800000000000011</v>
      </c>
      <c r="F3659" s="154">
        <v>0.80000000000000071</v>
      </c>
      <c r="G3659" s="154">
        <v>4.0000000000000036</v>
      </c>
    </row>
    <row r="3660" spans="1:7" ht="45" x14ac:dyDescent="0.25">
      <c r="A3660" s="141" t="s">
        <v>2903</v>
      </c>
      <c r="B3660" s="151" t="s">
        <v>2904</v>
      </c>
      <c r="C3660" s="153" t="s">
        <v>3953</v>
      </c>
      <c r="D3660" s="152">
        <v>5</v>
      </c>
      <c r="E3660" s="154">
        <v>53.3</v>
      </c>
      <c r="F3660" s="154">
        <v>0.52999999999999936</v>
      </c>
      <c r="G3660" s="154">
        <v>2.6499999999999968</v>
      </c>
    </row>
    <row r="3661" spans="1:7" ht="30" x14ac:dyDescent="0.25">
      <c r="A3661" s="141" t="s">
        <v>2903</v>
      </c>
      <c r="B3661" s="151" t="s">
        <v>2904</v>
      </c>
      <c r="C3661" s="153" t="s">
        <v>4139</v>
      </c>
      <c r="D3661" s="152">
        <v>86</v>
      </c>
      <c r="E3661" s="154">
        <v>810.12000000000012</v>
      </c>
      <c r="F3661" s="154">
        <v>0.47000000000000064</v>
      </c>
      <c r="G3661" s="154">
        <v>40.420000000000059</v>
      </c>
    </row>
    <row r="3662" spans="1:7" x14ac:dyDescent="0.25">
      <c r="A3662" s="141" t="s">
        <v>2903</v>
      </c>
      <c r="B3662" s="151" t="s">
        <v>2904</v>
      </c>
      <c r="C3662" s="153" t="s">
        <v>3906</v>
      </c>
      <c r="D3662" s="152">
        <v>77</v>
      </c>
      <c r="E3662" s="154">
        <v>435.04999999999995</v>
      </c>
      <c r="F3662" s="154">
        <v>0.27999999999999936</v>
      </c>
      <c r="G3662" s="154">
        <v>21.559999999999953</v>
      </c>
    </row>
    <row r="3663" spans="1:7" ht="45" x14ac:dyDescent="0.25">
      <c r="A3663" s="141" t="s">
        <v>2903</v>
      </c>
      <c r="B3663" s="151" t="s">
        <v>2904</v>
      </c>
      <c r="C3663" s="153" t="s">
        <v>4140</v>
      </c>
      <c r="D3663" s="152">
        <v>15</v>
      </c>
      <c r="E3663" s="154">
        <v>468</v>
      </c>
      <c r="F3663" s="154">
        <v>1.5599999999999987</v>
      </c>
      <c r="G3663" s="154">
        <v>23.399999999999981</v>
      </c>
    </row>
    <row r="3664" spans="1:7" ht="75" x14ac:dyDescent="0.25">
      <c r="A3664" s="141" t="s">
        <v>2903</v>
      </c>
      <c r="B3664" s="151" t="s">
        <v>2904</v>
      </c>
      <c r="C3664" s="153" t="s">
        <v>3516</v>
      </c>
      <c r="D3664" s="152">
        <v>74</v>
      </c>
      <c r="E3664" s="154">
        <v>699.3</v>
      </c>
      <c r="F3664" s="154">
        <v>2.0000000000000018E-2</v>
      </c>
      <c r="G3664" s="154">
        <v>1.4800000000000013</v>
      </c>
    </row>
    <row r="3665" spans="1:7" ht="45" x14ac:dyDescent="0.25">
      <c r="A3665" s="141" t="s">
        <v>2903</v>
      </c>
      <c r="B3665" s="151" t="s">
        <v>2904</v>
      </c>
      <c r="C3665" s="153" t="s">
        <v>3983</v>
      </c>
      <c r="D3665" s="152">
        <v>1</v>
      </c>
      <c r="E3665" s="154">
        <v>49.88</v>
      </c>
      <c r="F3665" s="154">
        <v>1.120000000000001</v>
      </c>
      <c r="G3665" s="154">
        <v>1.120000000000001</v>
      </c>
    </row>
    <row r="3666" spans="1:7" ht="60" x14ac:dyDescent="0.25">
      <c r="A3666" s="141" t="s">
        <v>2903</v>
      </c>
      <c r="B3666" s="151" t="s">
        <v>2904</v>
      </c>
      <c r="C3666" s="153" t="s">
        <v>4151</v>
      </c>
      <c r="D3666" s="152">
        <v>1</v>
      </c>
      <c r="E3666" s="154">
        <v>28.650000000000002</v>
      </c>
      <c r="F3666" s="154">
        <v>0.32000000000000028</v>
      </c>
      <c r="G3666" s="154">
        <v>0.32000000000000028</v>
      </c>
    </row>
    <row r="3667" spans="1:7" x14ac:dyDescent="0.25">
      <c r="A3667" s="141" t="s">
        <v>2903</v>
      </c>
      <c r="B3667" s="151" t="s">
        <v>2904</v>
      </c>
      <c r="C3667" s="153" t="s">
        <v>3985</v>
      </c>
      <c r="D3667" s="152">
        <v>9</v>
      </c>
      <c r="E3667" s="154">
        <v>2787.66</v>
      </c>
      <c r="F3667" s="154">
        <v>4.3799999999999955</v>
      </c>
      <c r="G3667" s="154">
        <v>39.419999999999959</v>
      </c>
    </row>
    <row r="3668" spans="1:7" ht="45" x14ac:dyDescent="0.25">
      <c r="A3668" s="141" t="s">
        <v>2903</v>
      </c>
      <c r="B3668" s="151" t="s">
        <v>2904</v>
      </c>
      <c r="C3668" s="153" t="s">
        <v>3986</v>
      </c>
      <c r="D3668" s="152">
        <v>18</v>
      </c>
      <c r="E3668" s="154">
        <v>2154.2399999999998</v>
      </c>
      <c r="F3668" s="154">
        <v>2.1600000000000037</v>
      </c>
      <c r="G3668" s="154">
        <v>38.880000000000067</v>
      </c>
    </row>
    <row r="3669" spans="1:7" ht="45" x14ac:dyDescent="0.25">
      <c r="A3669" s="141" t="s">
        <v>2903</v>
      </c>
      <c r="B3669" s="151" t="s">
        <v>2904</v>
      </c>
      <c r="C3669" s="153" t="s">
        <v>4152</v>
      </c>
      <c r="D3669" s="152">
        <v>3</v>
      </c>
      <c r="E3669" s="154">
        <v>97.08</v>
      </c>
      <c r="F3669" s="154">
        <v>0.73999999999999844</v>
      </c>
      <c r="G3669" s="154">
        <v>2.2199999999999953</v>
      </c>
    </row>
    <row r="3670" spans="1:7" ht="30" x14ac:dyDescent="0.25">
      <c r="A3670" s="141" t="s">
        <v>2903</v>
      </c>
      <c r="B3670" s="151" t="s">
        <v>2904</v>
      </c>
      <c r="C3670" s="153" t="s">
        <v>4041</v>
      </c>
      <c r="D3670" s="152">
        <v>2</v>
      </c>
      <c r="E3670" s="154">
        <v>562.30000000000007</v>
      </c>
      <c r="F3670" s="154">
        <v>5.8599999999999994</v>
      </c>
      <c r="G3670" s="154">
        <v>11.719999999999999</v>
      </c>
    </row>
    <row r="3671" spans="1:7" ht="30" x14ac:dyDescent="0.25">
      <c r="A3671" s="141" t="s">
        <v>2903</v>
      </c>
      <c r="B3671" s="151" t="s">
        <v>2904</v>
      </c>
      <c r="C3671" s="153" t="s">
        <v>3988</v>
      </c>
      <c r="D3671" s="152">
        <v>18</v>
      </c>
      <c r="E3671" s="154">
        <v>4136.9400000000005</v>
      </c>
      <c r="F3671" s="154">
        <v>4.3900000000000006</v>
      </c>
      <c r="G3671" s="154">
        <v>79.02000000000001</v>
      </c>
    </row>
    <row r="3672" spans="1:7" ht="45" x14ac:dyDescent="0.25">
      <c r="A3672" s="141" t="s">
        <v>2903</v>
      </c>
      <c r="B3672" s="151" t="s">
        <v>2904</v>
      </c>
      <c r="C3672" s="153" t="s">
        <v>4153</v>
      </c>
      <c r="D3672" s="152">
        <v>13</v>
      </c>
      <c r="E3672" s="154">
        <v>2555.54</v>
      </c>
      <c r="F3672" s="154">
        <v>4.9299999999999926</v>
      </c>
      <c r="G3672" s="154">
        <v>64.089999999999904</v>
      </c>
    </row>
    <row r="3673" spans="1:7" ht="30" x14ac:dyDescent="0.25">
      <c r="A3673" s="141" t="s">
        <v>2903</v>
      </c>
      <c r="B3673" s="151" t="s">
        <v>2904</v>
      </c>
      <c r="C3673" s="153" t="s">
        <v>3989</v>
      </c>
      <c r="D3673" s="152">
        <v>3</v>
      </c>
      <c r="E3673" s="154">
        <v>450.48</v>
      </c>
      <c r="F3673" s="154">
        <v>2.5399999999999991</v>
      </c>
      <c r="G3673" s="154">
        <v>7.6199999999999974</v>
      </c>
    </row>
    <row r="3674" spans="1:7" ht="30" x14ac:dyDescent="0.25">
      <c r="A3674" s="141" t="s">
        <v>2903</v>
      </c>
      <c r="B3674" s="151" t="s">
        <v>2904</v>
      </c>
      <c r="C3674" s="153" t="s">
        <v>3618</v>
      </c>
      <c r="D3674" s="152">
        <v>1</v>
      </c>
      <c r="E3674" s="154">
        <v>92.64</v>
      </c>
      <c r="F3674" s="154">
        <v>2.1199999999999974</v>
      </c>
      <c r="G3674" s="154">
        <v>2.1199999999999974</v>
      </c>
    </row>
    <row r="3675" spans="1:7" ht="120" x14ac:dyDescent="0.25">
      <c r="A3675" s="141" t="s">
        <v>2903</v>
      </c>
      <c r="B3675" s="151" t="s">
        <v>2904</v>
      </c>
      <c r="C3675" s="153" t="s">
        <v>3990</v>
      </c>
      <c r="D3675" s="152">
        <v>9</v>
      </c>
      <c r="E3675" s="154">
        <v>5198.49</v>
      </c>
      <c r="F3675" s="154">
        <v>19.689999999999998</v>
      </c>
      <c r="G3675" s="154">
        <v>177.20999999999998</v>
      </c>
    </row>
    <row r="3676" spans="1:7" ht="45" x14ac:dyDescent="0.25">
      <c r="A3676" s="141" t="s">
        <v>2903</v>
      </c>
      <c r="B3676" s="151" t="s">
        <v>2904</v>
      </c>
      <c r="C3676" s="153" t="s">
        <v>4047</v>
      </c>
      <c r="D3676" s="152">
        <v>9</v>
      </c>
      <c r="E3676" s="154">
        <v>4874.3100000000004</v>
      </c>
      <c r="F3676" s="154">
        <v>17.860000000000014</v>
      </c>
      <c r="G3676" s="154">
        <v>160.74000000000012</v>
      </c>
    </row>
    <row r="3677" spans="1:7" ht="45" x14ac:dyDescent="0.25">
      <c r="A3677" s="141" t="s">
        <v>2903</v>
      </c>
      <c r="B3677" s="151" t="s">
        <v>2904</v>
      </c>
      <c r="C3677" s="153" t="s">
        <v>4154</v>
      </c>
      <c r="D3677" s="152">
        <v>8</v>
      </c>
      <c r="E3677" s="154">
        <v>3856.6400000000003</v>
      </c>
      <c r="F3677" s="154">
        <v>13.45999999999998</v>
      </c>
      <c r="G3677" s="154">
        <v>107.67999999999984</v>
      </c>
    </row>
    <row r="3678" spans="1:7" ht="45" x14ac:dyDescent="0.25">
      <c r="A3678" s="141" t="s">
        <v>2903</v>
      </c>
      <c r="B3678" s="151" t="s">
        <v>2904</v>
      </c>
      <c r="C3678" s="153" t="s">
        <v>3993</v>
      </c>
      <c r="D3678" s="152">
        <v>64</v>
      </c>
      <c r="E3678" s="154">
        <v>36328.32</v>
      </c>
      <c r="F3678" s="154">
        <v>22.170000000000016</v>
      </c>
      <c r="G3678" s="154">
        <v>1418.880000000001</v>
      </c>
    </row>
    <row r="3679" spans="1:7" ht="30" x14ac:dyDescent="0.25">
      <c r="A3679" s="141" t="s">
        <v>2903</v>
      </c>
      <c r="B3679" s="151" t="s">
        <v>2904</v>
      </c>
      <c r="C3679" s="153" t="s">
        <v>3994</v>
      </c>
      <c r="D3679" s="152">
        <v>65</v>
      </c>
      <c r="E3679" s="154">
        <v>30240.600000000002</v>
      </c>
      <c r="F3679" s="154">
        <v>15.71999999999997</v>
      </c>
      <c r="G3679" s="154">
        <v>1021.7999999999981</v>
      </c>
    </row>
    <row r="3680" spans="1:7" x14ac:dyDescent="0.25">
      <c r="A3680" s="141" t="s">
        <v>2903</v>
      </c>
      <c r="B3680" s="151" t="s">
        <v>2904</v>
      </c>
      <c r="C3680" s="153" t="s">
        <v>4111</v>
      </c>
      <c r="D3680" s="152">
        <v>12</v>
      </c>
      <c r="E3680" s="154">
        <v>2504.7600000000002</v>
      </c>
      <c r="F3680" s="154">
        <v>3.9599999999999937</v>
      </c>
      <c r="G3680" s="154">
        <v>47.519999999999925</v>
      </c>
    </row>
    <row r="3681" spans="1:7" ht="30" x14ac:dyDescent="0.25">
      <c r="A3681" s="141" t="s">
        <v>2903</v>
      </c>
      <c r="B3681" s="151" t="s">
        <v>2904</v>
      </c>
      <c r="C3681" s="153" t="s">
        <v>4155</v>
      </c>
      <c r="D3681" s="152">
        <v>1</v>
      </c>
      <c r="E3681" s="154">
        <v>115.96000000000001</v>
      </c>
      <c r="F3681" s="154">
        <v>2.4099999999999966</v>
      </c>
      <c r="G3681" s="154">
        <v>2.4099999999999966</v>
      </c>
    </row>
    <row r="3682" spans="1:7" ht="30" x14ac:dyDescent="0.25">
      <c r="A3682" s="141" t="s">
        <v>2903</v>
      </c>
      <c r="B3682" s="151" t="s">
        <v>2904</v>
      </c>
      <c r="C3682" s="153" t="s">
        <v>4156</v>
      </c>
      <c r="D3682" s="152">
        <v>3</v>
      </c>
      <c r="E3682" s="154">
        <v>760.5</v>
      </c>
      <c r="F3682" s="154">
        <v>2.8500000000000014</v>
      </c>
      <c r="G3682" s="154">
        <v>8.5500000000000043</v>
      </c>
    </row>
    <row r="3683" spans="1:7" ht="30" x14ac:dyDescent="0.25">
      <c r="A3683" s="141" t="s">
        <v>2903</v>
      </c>
      <c r="B3683" s="151" t="s">
        <v>2904</v>
      </c>
      <c r="C3683" s="153" t="s">
        <v>4061</v>
      </c>
      <c r="D3683" s="152">
        <v>4</v>
      </c>
      <c r="E3683" s="154">
        <v>753.84</v>
      </c>
      <c r="F3683" s="154">
        <v>4</v>
      </c>
      <c r="G3683" s="154">
        <v>16</v>
      </c>
    </row>
    <row r="3684" spans="1:7" x14ac:dyDescent="0.25">
      <c r="A3684" s="141" t="s">
        <v>2903</v>
      </c>
      <c r="B3684" s="151" t="s">
        <v>2904</v>
      </c>
      <c r="C3684" s="153" t="s">
        <v>4062</v>
      </c>
      <c r="D3684" s="152">
        <v>1</v>
      </c>
      <c r="E3684" s="154">
        <v>149.26</v>
      </c>
      <c r="F3684" s="154">
        <v>4.6400000000000006</v>
      </c>
      <c r="G3684" s="154">
        <v>4.6400000000000006</v>
      </c>
    </row>
    <row r="3685" spans="1:7" ht="30" x14ac:dyDescent="0.25">
      <c r="A3685" s="141" t="s">
        <v>2903</v>
      </c>
      <c r="B3685" s="151" t="s">
        <v>2904</v>
      </c>
      <c r="C3685" s="153" t="s">
        <v>4157</v>
      </c>
      <c r="D3685" s="152">
        <v>2</v>
      </c>
      <c r="E3685" s="154">
        <v>450.08</v>
      </c>
      <c r="F3685" s="154">
        <v>3.730000000000004</v>
      </c>
      <c r="G3685" s="154">
        <v>7.460000000000008</v>
      </c>
    </row>
    <row r="3686" spans="1:7" ht="45" x14ac:dyDescent="0.25">
      <c r="A3686" s="141" t="s">
        <v>2903</v>
      </c>
      <c r="B3686" s="151" t="s">
        <v>2904</v>
      </c>
      <c r="C3686" s="153" t="s">
        <v>4158</v>
      </c>
      <c r="D3686" s="152">
        <v>1</v>
      </c>
      <c r="E3686" s="154">
        <v>273.93</v>
      </c>
      <c r="F3686" s="154">
        <v>5.5300000000000011</v>
      </c>
      <c r="G3686" s="154">
        <v>5.5300000000000011</v>
      </c>
    </row>
    <row r="3687" spans="1:7" ht="45" x14ac:dyDescent="0.25">
      <c r="A3687" s="141" t="s">
        <v>2903</v>
      </c>
      <c r="B3687" s="151" t="s">
        <v>2904</v>
      </c>
      <c r="C3687" s="153" t="s">
        <v>4159</v>
      </c>
      <c r="D3687" s="152">
        <v>3</v>
      </c>
      <c r="E3687" s="154">
        <v>1086.78</v>
      </c>
      <c r="F3687" s="154">
        <v>7.3100000000000023</v>
      </c>
      <c r="G3687" s="154">
        <v>21.930000000000007</v>
      </c>
    </row>
    <row r="3688" spans="1:7" ht="45" x14ac:dyDescent="0.25">
      <c r="A3688" s="141" t="s">
        <v>2903</v>
      </c>
      <c r="B3688" s="151" t="s">
        <v>2904</v>
      </c>
      <c r="C3688" s="153" t="s">
        <v>4049</v>
      </c>
      <c r="D3688" s="152">
        <v>5</v>
      </c>
      <c r="E3688" s="154">
        <v>583.80000000000007</v>
      </c>
      <c r="F3688" s="154">
        <v>2.8099999999999952</v>
      </c>
      <c r="G3688" s="154">
        <v>14.049999999999976</v>
      </c>
    </row>
    <row r="3689" spans="1:7" x14ac:dyDescent="0.25">
      <c r="A3689" s="141" t="s">
        <v>2903</v>
      </c>
      <c r="B3689" s="151" t="s">
        <v>2904</v>
      </c>
      <c r="C3689" s="153" t="s">
        <v>4050</v>
      </c>
      <c r="D3689" s="152">
        <v>3</v>
      </c>
      <c r="E3689" s="154">
        <v>374.31</v>
      </c>
      <c r="F3689" s="154">
        <v>3.1100000000000065</v>
      </c>
      <c r="G3689" s="154">
        <v>9.3300000000000196</v>
      </c>
    </row>
    <row r="3690" spans="1:7" ht="30" x14ac:dyDescent="0.25">
      <c r="A3690" s="141" t="s">
        <v>2903</v>
      </c>
      <c r="B3690" s="151" t="s">
        <v>2904</v>
      </c>
      <c r="C3690" s="153" t="s">
        <v>4160</v>
      </c>
      <c r="D3690" s="152">
        <v>1</v>
      </c>
      <c r="E3690" s="154">
        <v>11.36</v>
      </c>
      <c r="F3690" s="154">
        <v>4.0000000000000036E-2</v>
      </c>
      <c r="G3690" s="154">
        <v>4.0000000000000036E-2</v>
      </c>
    </row>
    <row r="3691" spans="1:7" x14ac:dyDescent="0.25">
      <c r="A3691" s="141" t="s">
        <v>2903</v>
      </c>
      <c r="B3691" s="151" t="s">
        <v>2904</v>
      </c>
      <c r="C3691" s="153" t="s">
        <v>4161</v>
      </c>
      <c r="D3691" s="152">
        <v>2</v>
      </c>
      <c r="E3691" s="154">
        <v>167.84</v>
      </c>
      <c r="F3691" s="154">
        <v>2.3200000000000003</v>
      </c>
      <c r="G3691" s="154">
        <v>4.6400000000000006</v>
      </c>
    </row>
    <row r="3692" spans="1:7" ht="30" x14ac:dyDescent="0.25">
      <c r="A3692" s="141" t="s">
        <v>2903</v>
      </c>
      <c r="B3692" s="151" t="s">
        <v>2904</v>
      </c>
      <c r="C3692" s="153" t="s">
        <v>4162</v>
      </c>
      <c r="D3692" s="152">
        <v>1</v>
      </c>
      <c r="E3692" s="154">
        <v>231.17000000000002</v>
      </c>
      <c r="F3692" s="154">
        <v>3.5499999999999972</v>
      </c>
      <c r="G3692" s="154">
        <v>3.5499999999999972</v>
      </c>
    </row>
    <row r="3693" spans="1:7" ht="45" x14ac:dyDescent="0.25">
      <c r="A3693" s="141" t="s">
        <v>2903</v>
      </c>
      <c r="B3693" s="151" t="s">
        <v>2904</v>
      </c>
      <c r="C3693" s="153" t="s">
        <v>3995</v>
      </c>
      <c r="D3693" s="152">
        <v>5</v>
      </c>
      <c r="E3693" s="154">
        <v>527.35</v>
      </c>
      <c r="F3693" s="154">
        <v>2.4299999999999997</v>
      </c>
      <c r="G3693" s="154">
        <v>12.149999999999999</v>
      </c>
    </row>
    <row r="3694" spans="1:7" ht="30" x14ac:dyDescent="0.25">
      <c r="A3694" s="141" t="s">
        <v>2903</v>
      </c>
      <c r="B3694" s="151" t="s">
        <v>2904</v>
      </c>
      <c r="C3694" s="153" t="s">
        <v>4051</v>
      </c>
      <c r="D3694" s="152">
        <v>2</v>
      </c>
      <c r="E3694" s="154">
        <v>510.26</v>
      </c>
      <c r="F3694" s="154">
        <v>6.8799999999999955</v>
      </c>
      <c r="G3694" s="154">
        <v>13.759999999999991</v>
      </c>
    </row>
    <row r="3695" spans="1:7" ht="30" x14ac:dyDescent="0.25">
      <c r="A3695" s="141" t="s">
        <v>2903</v>
      </c>
      <c r="B3695" s="151" t="s">
        <v>2904</v>
      </c>
      <c r="C3695" s="153" t="s">
        <v>4053</v>
      </c>
      <c r="D3695" s="152">
        <v>3</v>
      </c>
      <c r="E3695" s="154">
        <v>308.64</v>
      </c>
      <c r="F3695" s="154">
        <v>1.1499999999999986</v>
      </c>
      <c r="G3695" s="154">
        <v>3.4499999999999957</v>
      </c>
    </row>
    <row r="3696" spans="1:7" x14ac:dyDescent="0.25">
      <c r="A3696" s="141" t="s">
        <v>2903</v>
      </c>
      <c r="B3696" s="151" t="s">
        <v>2904</v>
      </c>
      <c r="C3696" s="153" t="s">
        <v>4054</v>
      </c>
      <c r="D3696" s="152">
        <v>2</v>
      </c>
      <c r="E3696" s="154">
        <v>327.14</v>
      </c>
      <c r="F3696" s="154">
        <v>4.3799999999999955</v>
      </c>
      <c r="G3696" s="154">
        <v>8.7599999999999909</v>
      </c>
    </row>
    <row r="3697" spans="1:7" ht="30" x14ac:dyDescent="0.25">
      <c r="A3697" s="141" t="s">
        <v>2903</v>
      </c>
      <c r="B3697" s="151" t="s">
        <v>2904</v>
      </c>
      <c r="C3697" s="153" t="s">
        <v>4163</v>
      </c>
      <c r="D3697" s="152">
        <v>2</v>
      </c>
      <c r="E3697" s="154">
        <v>184.58</v>
      </c>
      <c r="F3697" s="154">
        <v>2.6000000000000014</v>
      </c>
      <c r="G3697" s="154">
        <v>5.2000000000000028</v>
      </c>
    </row>
    <row r="3698" spans="1:7" ht="45" x14ac:dyDescent="0.25">
      <c r="A3698" s="141" t="s">
        <v>2903</v>
      </c>
      <c r="B3698" s="151" t="s">
        <v>2904</v>
      </c>
      <c r="C3698" s="153" t="s">
        <v>3531</v>
      </c>
      <c r="D3698" s="152">
        <v>101</v>
      </c>
      <c r="E3698" s="154">
        <v>2119.9900000000002</v>
      </c>
      <c r="F3698" s="154">
        <v>0.16000000000000014</v>
      </c>
      <c r="G3698" s="154">
        <v>16.160000000000014</v>
      </c>
    </row>
    <row r="3699" spans="1:7" ht="45" x14ac:dyDescent="0.25">
      <c r="A3699" s="141" t="s">
        <v>2903</v>
      </c>
      <c r="B3699" s="151" t="s">
        <v>2904</v>
      </c>
      <c r="C3699" s="153" t="s">
        <v>3506</v>
      </c>
      <c r="D3699" s="152">
        <v>55</v>
      </c>
      <c r="E3699" s="154">
        <v>495.55</v>
      </c>
      <c r="F3699" s="154">
        <v>2.9999999999999916E-2</v>
      </c>
      <c r="G3699" s="154">
        <v>1.6499999999999955</v>
      </c>
    </row>
    <row r="3700" spans="1:7" x14ac:dyDescent="0.25">
      <c r="A3700" s="141" t="s">
        <v>2903</v>
      </c>
      <c r="B3700" s="151" t="s">
        <v>2904</v>
      </c>
      <c r="C3700" s="153" t="s">
        <v>3611</v>
      </c>
      <c r="D3700" s="152">
        <v>4</v>
      </c>
      <c r="E3700" s="154">
        <v>55</v>
      </c>
      <c r="F3700" s="154">
        <v>0.29999999999999982</v>
      </c>
      <c r="G3700" s="154">
        <v>1.1999999999999993</v>
      </c>
    </row>
    <row r="3701" spans="1:7" ht="45" x14ac:dyDescent="0.25">
      <c r="A3701" s="141" t="s">
        <v>2903</v>
      </c>
      <c r="B3701" s="151" t="s">
        <v>2904</v>
      </c>
      <c r="C3701" s="153" t="s">
        <v>3952</v>
      </c>
      <c r="D3701" s="152">
        <v>10</v>
      </c>
      <c r="E3701" s="154">
        <v>582</v>
      </c>
      <c r="F3701" s="154">
        <v>1.0100000000000016</v>
      </c>
      <c r="G3701" s="154">
        <v>10.100000000000016</v>
      </c>
    </row>
    <row r="3702" spans="1:7" ht="60" x14ac:dyDescent="0.25">
      <c r="A3702" s="141" t="s">
        <v>2903</v>
      </c>
      <c r="B3702" s="151" t="s">
        <v>2904</v>
      </c>
      <c r="C3702" s="153" t="s">
        <v>3981</v>
      </c>
      <c r="D3702" s="152">
        <v>1</v>
      </c>
      <c r="E3702" s="154">
        <v>29.36</v>
      </c>
      <c r="F3702" s="154">
        <v>8.0000000000000071E-2</v>
      </c>
      <c r="G3702" s="154">
        <v>8.0000000000000071E-2</v>
      </c>
    </row>
    <row r="3703" spans="1:7" ht="45" x14ac:dyDescent="0.25">
      <c r="A3703" s="141" t="s">
        <v>2903</v>
      </c>
      <c r="B3703" s="151" t="s">
        <v>2904</v>
      </c>
      <c r="C3703" s="153" t="s">
        <v>3929</v>
      </c>
      <c r="D3703" s="152">
        <v>10</v>
      </c>
      <c r="E3703" s="154">
        <v>46</v>
      </c>
      <c r="F3703" s="154">
        <v>0.23000000000000043</v>
      </c>
      <c r="G3703" s="154">
        <v>2.3000000000000043</v>
      </c>
    </row>
    <row r="3704" spans="1:7" ht="30" x14ac:dyDescent="0.25">
      <c r="A3704" s="141" t="s">
        <v>2903</v>
      </c>
      <c r="B3704" s="151" t="s">
        <v>2904</v>
      </c>
      <c r="C3704" s="153" t="s">
        <v>4105</v>
      </c>
      <c r="D3704" s="152">
        <v>1</v>
      </c>
      <c r="E3704" s="154">
        <v>40.11</v>
      </c>
      <c r="F3704" s="154">
        <v>0.54000000000000092</v>
      </c>
      <c r="G3704" s="154">
        <v>0.54000000000000092</v>
      </c>
    </row>
    <row r="3705" spans="1:7" ht="45" x14ac:dyDescent="0.25">
      <c r="A3705" s="141" t="s">
        <v>2903</v>
      </c>
      <c r="B3705" s="151" t="s">
        <v>2904</v>
      </c>
      <c r="C3705" s="153" t="s">
        <v>4138</v>
      </c>
      <c r="D3705" s="152">
        <v>42</v>
      </c>
      <c r="E3705" s="154">
        <v>903.42</v>
      </c>
      <c r="F3705" s="154">
        <v>0.67999999999999972</v>
      </c>
      <c r="G3705" s="154">
        <v>28.559999999999988</v>
      </c>
    </row>
    <row r="3706" spans="1:7" ht="30" x14ac:dyDescent="0.25">
      <c r="A3706" s="141" t="s">
        <v>2903</v>
      </c>
      <c r="B3706" s="151" t="s">
        <v>2904</v>
      </c>
      <c r="C3706" s="153" t="s">
        <v>3903</v>
      </c>
      <c r="D3706" s="152">
        <v>42</v>
      </c>
      <c r="E3706" s="154">
        <v>3752.7</v>
      </c>
      <c r="F3706" s="154">
        <v>2.4799999999999969</v>
      </c>
      <c r="G3706" s="154">
        <v>104.15999999999987</v>
      </c>
    </row>
    <row r="3707" spans="1:7" ht="45" x14ac:dyDescent="0.25">
      <c r="A3707" s="141" t="s">
        <v>2903</v>
      </c>
      <c r="B3707" s="151" t="s">
        <v>2904</v>
      </c>
      <c r="C3707" s="153" t="s">
        <v>3931</v>
      </c>
      <c r="D3707" s="152">
        <v>39</v>
      </c>
      <c r="E3707" s="154">
        <v>1776.06</v>
      </c>
      <c r="F3707" s="154">
        <v>0.62000000000000099</v>
      </c>
      <c r="G3707" s="154">
        <v>24.180000000000039</v>
      </c>
    </row>
    <row r="3708" spans="1:7" ht="30" x14ac:dyDescent="0.25">
      <c r="A3708" s="141" t="s">
        <v>2903</v>
      </c>
      <c r="B3708" s="151" t="s">
        <v>2904</v>
      </c>
      <c r="C3708" s="153" t="s">
        <v>3922</v>
      </c>
      <c r="D3708" s="152">
        <v>41</v>
      </c>
      <c r="E3708" s="154">
        <v>655.59</v>
      </c>
      <c r="F3708" s="154">
        <v>0.79999999999999893</v>
      </c>
      <c r="G3708" s="154">
        <v>32.799999999999955</v>
      </c>
    </row>
    <row r="3709" spans="1:7" ht="60" x14ac:dyDescent="0.25">
      <c r="A3709" s="141" t="s">
        <v>2903</v>
      </c>
      <c r="B3709" s="151" t="s">
        <v>2904</v>
      </c>
      <c r="C3709" s="153" t="s">
        <v>3932</v>
      </c>
      <c r="D3709" s="152">
        <v>10</v>
      </c>
      <c r="E3709" s="154">
        <v>98.2</v>
      </c>
      <c r="F3709" s="154">
        <v>0.49000000000000021</v>
      </c>
      <c r="G3709" s="154">
        <v>4.9000000000000021</v>
      </c>
    </row>
    <row r="3710" spans="1:7" ht="30" x14ac:dyDescent="0.25">
      <c r="A3710" s="141" t="s">
        <v>2903</v>
      </c>
      <c r="B3710" s="151" t="s">
        <v>2904</v>
      </c>
      <c r="C3710" s="153" t="s">
        <v>3933</v>
      </c>
      <c r="D3710" s="152">
        <v>19</v>
      </c>
      <c r="E3710" s="154">
        <v>303.23999999999995</v>
      </c>
      <c r="F3710" s="154">
        <v>0.80000000000000071</v>
      </c>
      <c r="G3710" s="154">
        <v>15.200000000000014</v>
      </c>
    </row>
    <row r="3711" spans="1:7" ht="30" x14ac:dyDescent="0.25">
      <c r="A3711" s="141" t="s">
        <v>2903</v>
      </c>
      <c r="B3711" s="151" t="s">
        <v>2904</v>
      </c>
      <c r="C3711" s="153" t="s">
        <v>4139</v>
      </c>
      <c r="D3711" s="152">
        <v>42</v>
      </c>
      <c r="E3711" s="154">
        <v>395.64</v>
      </c>
      <c r="F3711" s="154">
        <v>0.47000000000000064</v>
      </c>
      <c r="G3711" s="154">
        <v>19.740000000000027</v>
      </c>
    </row>
    <row r="3712" spans="1:7" x14ac:dyDescent="0.25">
      <c r="A3712" s="141" t="s">
        <v>2903</v>
      </c>
      <c r="B3712" s="151" t="s">
        <v>2904</v>
      </c>
      <c r="C3712" s="153" t="s">
        <v>3906</v>
      </c>
      <c r="D3712" s="152">
        <v>18</v>
      </c>
      <c r="E3712" s="154">
        <v>101.7</v>
      </c>
      <c r="F3712" s="154">
        <v>0.27999999999999936</v>
      </c>
      <c r="G3712" s="154">
        <v>5.0399999999999885</v>
      </c>
    </row>
    <row r="3713" spans="1:7" ht="45" x14ac:dyDescent="0.25">
      <c r="A3713" s="141" t="s">
        <v>2903</v>
      </c>
      <c r="B3713" s="151" t="s">
        <v>2904</v>
      </c>
      <c r="C3713" s="153" t="s">
        <v>4140</v>
      </c>
      <c r="D3713" s="152">
        <v>2</v>
      </c>
      <c r="E3713" s="154">
        <v>62.4</v>
      </c>
      <c r="F3713" s="154">
        <v>1.5599999999999987</v>
      </c>
      <c r="G3713" s="154">
        <v>3.1199999999999974</v>
      </c>
    </row>
    <row r="3714" spans="1:7" ht="75" x14ac:dyDescent="0.25">
      <c r="A3714" s="141" t="s">
        <v>2903</v>
      </c>
      <c r="B3714" s="151" t="s">
        <v>2904</v>
      </c>
      <c r="C3714" s="153" t="s">
        <v>3934</v>
      </c>
      <c r="D3714" s="152">
        <v>1</v>
      </c>
      <c r="E3714" s="154">
        <v>114.02</v>
      </c>
      <c r="F3714" s="154">
        <v>2.8100000000000023</v>
      </c>
      <c r="G3714" s="154">
        <v>2.8100000000000023</v>
      </c>
    </row>
    <row r="3715" spans="1:7" ht="45" x14ac:dyDescent="0.25">
      <c r="A3715" s="141" t="s">
        <v>2903</v>
      </c>
      <c r="B3715" s="151" t="s">
        <v>2904</v>
      </c>
      <c r="C3715" s="153" t="s">
        <v>3528</v>
      </c>
      <c r="D3715" s="152">
        <v>1</v>
      </c>
      <c r="E3715" s="154">
        <v>9.11</v>
      </c>
      <c r="F3715" s="154">
        <v>0.12999999999999989</v>
      </c>
      <c r="G3715" s="154">
        <v>0.12999999999999989</v>
      </c>
    </row>
    <row r="3716" spans="1:7" ht="60" x14ac:dyDescent="0.25">
      <c r="A3716" s="141" t="s">
        <v>2903</v>
      </c>
      <c r="B3716" s="151" t="s">
        <v>2904</v>
      </c>
      <c r="C3716" s="153" t="s">
        <v>3613</v>
      </c>
      <c r="D3716" s="152">
        <v>10</v>
      </c>
      <c r="E3716" s="154">
        <v>716.1</v>
      </c>
      <c r="F3716" s="154">
        <v>1.0399999999999991</v>
      </c>
      <c r="G3716" s="154">
        <v>10.399999999999991</v>
      </c>
    </row>
    <row r="3717" spans="1:7" ht="45" x14ac:dyDescent="0.25">
      <c r="A3717" s="141" t="s">
        <v>2903</v>
      </c>
      <c r="B3717" s="151" t="s">
        <v>2904</v>
      </c>
      <c r="C3717" s="153" t="s">
        <v>3983</v>
      </c>
      <c r="D3717" s="152">
        <v>42</v>
      </c>
      <c r="E3717" s="154">
        <v>2094.96</v>
      </c>
      <c r="F3717" s="154">
        <v>1.120000000000001</v>
      </c>
      <c r="G3717" s="154">
        <v>47.040000000000042</v>
      </c>
    </row>
    <row r="3718" spans="1:7" ht="60" x14ac:dyDescent="0.25">
      <c r="A3718" s="141" t="s">
        <v>2903</v>
      </c>
      <c r="B3718" s="151" t="s">
        <v>2904</v>
      </c>
      <c r="C3718" s="153" t="s">
        <v>3510</v>
      </c>
      <c r="D3718" s="152">
        <v>3</v>
      </c>
      <c r="E3718" s="154">
        <v>120.51</v>
      </c>
      <c r="F3718" s="154">
        <v>0.37999999999999989</v>
      </c>
      <c r="G3718" s="154">
        <v>1.1399999999999997</v>
      </c>
    </row>
    <row r="3719" spans="1:7" ht="105" x14ac:dyDescent="0.25">
      <c r="A3719" s="141" t="s">
        <v>2903</v>
      </c>
      <c r="B3719" s="151" t="s">
        <v>2904</v>
      </c>
      <c r="C3719" s="153" t="s">
        <v>3998</v>
      </c>
      <c r="D3719" s="152">
        <v>2</v>
      </c>
      <c r="E3719" s="154">
        <v>235.9</v>
      </c>
      <c r="F3719" s="154">
        <v>2.730000000000004</v>
      </c>
      <c r="G3719" s="154">
        <v>5.460000000000008</v>
      </c>
    </row>
    <row r="3720" spans="1:7" ht="45" x14ac:dyDescent="0.25">
      <c r="A3720" s="141" t="s">
        <v>2903</v>
      </c>
      <c r="B3720" s="151" t="s">
        <v>2904</v>
      </c>
      <c r="C3720" s="153" t="s">
        <v>3999</v>
      </c>
      <c r="D3720" s="152">
        <v>8</v>
      </c>
      <c r="E3720" s="154">
        <v>258.15999999999997</v>
      </c>
      <c r="F3720" s="154">
        <v>1.6099999999999994</v>
      </c>
      <c r="G3720" s="154">
        <v>12.879999999999995</v>
      </c>
    </row>
    <row r="3721" spans="1:7" x14ac:dyDescent="0.25">
      <c r="A3721" s="141" t="s">
        <v>2903</v>
      </c>
      <c r="B3721" s="151" t="s">
        <v>2904</v>
      </c>
      <c r="C3721" s="153" t="s">
        <v>4000</v>
      </c>
      <c r="D3721" s="152">
        <v>1</v>
      </c>
      <c r="E3721" s="154">
        <v>228.70000000000002</v>
      </c>
      <c r="F3721" s="154">
        <v>4.0400000000000063</v>
      </c>
      <c r="G3721" s="154">
        <v>4.0400000000000063</v>
      </c>
    </row>
    <row r="3722" spans="1:7" ht="45" x14ac:dyDescent="0.25">
      <c r="A3722" s="141" t="s">
        <v>2903</v>
      </c>
      <c r="B3722" s="151" t="s">
        <v>2904</v>
      </c>
      <c r="C3722" s="153" t="s">
        <v>4006</v>
      </c>
      <c r="D3722" s="152">
        <v>6</v>
      </c>
      <c r="E3722" s="154">
        <v>1936.26</v>
      </c>
      <c r="F3722" s="154">
        <v>16.140000000000043</v>
      </c>
      <c r="G3722" s="154">
        <v>96.840000000000259</v>
      </c>
    </row>
    <row r="3723" spans="1:7" ht="30" x14ac:dyDescent="0.25">
      <c r="A3723" s="141" t="s">
        <v>2903</v>
      </c>
      <c r="B3723" s="151" t="s">
        <v>2904</v>
      </c>
      <c r="C3723" s="153" t="s">
        <v>4036</v>
      </c>
      <c r="D3723" s="152">
        <v>1</v>
      </c>
      <c r="E3723" s="154">
        <v>308.55</v>
      </c>
      <c r="F3723" s="154">
        <v>6.2200000000000131</v>
      </c>
      <c r="G3723" s="154">
        <v>6.2200000000000131</v>
      </c>
    </row>
    <row r="3724" spans="1:7" x14ac:dyDescent="0.25">
      <c r="A3724" s="141" t="s">
        <v>2903</v>
      </c>
      <c r="B3724" s="151" t="s">
        <v>2904</v>
      </c>
      <c r="C3724" s="153" t="s">
        <v>4008</v>
      </c>
      <c r="D3724" s="152">
        <v>6</v>
      </c>
      <c r="E3724" s="154">
        <v>1977.06</v>
      </c>
      <c r="F3724" s="154">
        <v>7.2700000000000102</v>
      </c>
      <c r="G3724" s="154">
        <v>43.620000000000061</v>
      </c>
    </row>
    <row r="3725" spans="1:7" ht="90" x14ac:dyDescent="0.25">
      <c r="A3725" s="141" t="s">
        <v>2903</v>
      </c>
      <c r="B3725" s="151" t="s">
        <v>2904</v>
      </c>
      <c r="C3725" s="153" t="s">
        <v>4011</v>
      </c>
      <c r="D3725" s="152">
        <v>10</v>
      </c>
      <c r="E3725" s="154">
        <v>4657.3999999999996</v>
      </c>
      <c r="F3725" s="154">
        <v>14.270000000000039</v>
      </c>
      <c r="G3725" s="154">
        <v>142.70000000000039</v>
      </c>
    </row>
    <row r="3726" spans="1:7" ht="30" x14ac:dyDescent="0.25">
      <c r="A3726" s="141" t="s">
        <v>2903</v>
      </c>
      <c r="B3726" s="151" t="s">
        <v>2904</v>
      </c>
      <c r="C3726" s="153" t="s">
        <v>4012</v>
      </c>
      <c r="D3726" s="152">
        <v>6</v>
      </c>
      <c r="E3726" s="154">
        <v>5359.5</v>
      </c>
      <c r="F3726" s="154">
        <v>35.460000000000036</v>
      </c>
      <c r="G3726" s="154">
        <v>212.76000000000022</v>
      </c>
    </row>
    <row r="3727" spans="1:7" ht="30" x14ac:dyDescent="0.25">
      <c r="A3727" s="141" t="s">
        <v>2903</v>
      </c>
      <c r="B3727" s="151" t="s">
        <v>2904</v>
      </c>
      <c r="C3727" s="153" t="s">
        <v>4040</v>
      </c>
      <c r="D3727" s="152">
        <v>1</v>
      </c>
      <c r="E3727" s="154">
        <v>234.75</v>
      </c>
      <c r="F3727" s="154">
        <v>11.740000000000009</v>
      </c>
      <c r="G3727" s="154">
        <v>11.740000000000009</v>
      </c>
    </row>
    <row r="3728" spans="1:7" x14ac:dyDescent="0.25">
      <c r="A3728" s="141" t="s">
        <v>2903</v>
      </c>
      <c r="B3728" s="151" t="s">
        <v>2904</v>
      </c>
      <c r="C3728" s="153" t="s">
        <v>4019</v>
      </c>
      <c r="D3728" s="152">
        <v>2</v>
      </c>
      <c r="E3728" s="154">
        <v>51.42</v>
      </c>
      <c r="F3728" s="154">
        <v>2.9999999999999916E-2</v>
      </c>
      <c r="G3728" s="154">
        <v>5.9999999999999831E-2</v>
      </c>
    </row>
    <row r="3729" spans="1:7" ht="30" x14ac:dyDescent="0.25">
      <c r="A3729" s="141" t="s">
        <v>2903</v>
      </c>
      <c r="B3729" s="151" t="s">
        <v>2904</v>
      </c>
      <c r="C3729" s="153" t="s">
        <v>3718</v>
      </c>
      <c r="D3729" s="152">
        <v>20</v>
      </c>
      <c r="E3729" s="154">
        <v>2287.1999999999998</v>
      </c>
      <c r="F3729" s="154">
        <v>2.75</v>
      </c>
      <c r="G3729" s="154">
        <v>55</v>
      </c>
    </row>
    <row r="3730" spans="1:7" ht="60" x14ac:dyDescent="0.25">
      <c r="A3730" s="141" t="s">
        <v>2903</v>
      </c>
      <c r="B3730" s="151" t="s">
        <v>2904</v>
      </c>
      <c r="C3730" s="153" t="s">
        <v>4164</v>
      </c>
      <c r="D3730" s="152">
        <v>4</v>
      </c>
      <c r="E3730" s="154">
        <v>1216.32</v>
      </c>
      <c r="F3730" s="154">
        <v>15.199999999999989</v>
      </c>
      <c r="G3730" s="154">
        <v>60.799999999999955</v>
      </c>
    </row>
    <row r="3731" spans="1:7" x14ac:dyDescent="0.25">
      <c r="A3731" s="141" t="s">
        <v>2903</v>
      </c>
      <c r="B3731" s="151" t="s">
        <v>2904</v>
      </c>
      <c r="C3731" s="153" t="s">
        <v>4111</v>
      </c>
      <c r="D3731" s="152">
        <v>4</v>
      </c>
      <c r="E3731" s="154">
        <v>834.92000000000007</v>
      </c>
      <c r="F3731" s="154">
        <v>3.9599999999999937</v>
      </c>
      <c r="G3731" s="154">
        <v>15.839999999999975</v>
      </c>
    </row>
    <row r="3732" spans="1:7" ht="45" x14ac:dyDescent="0.25">
      <c r="A3732" s="141" t="s">
        <v>2903</v>
      </c>
      <c r="B3732" s="151" t="s">
        <v>2904</v>
      </c>
      <c r="C3732" s="153" t="s">
        <v>4165</v>
      </c>
      <c r="D3732" s="152">
        <v>4</v>
      </c>
      <c r="E3732" s="154">
        <v>1225.24</v>
      </c>
      <c r="F3732" s="154">
        <v>3</v>
      </c>
      <c r="G3732" s="154">
        <v>12</v>
      </c>
    </row>
    <row r="3733" spans="1:7" ht="30" x14ac:dyDescent="0.25">
      <c r="A3733" s="141" t="s">
        <v>2903</v>
      </c>
      <c r="B3733" s="151" t="s">
        <v>2904</v>
      </c>
      <c r="C3733" s="153" t="s">
        <v>4061</v>
      </c>
      <c r="D3733" s="152">
        <v>16</v>
      </c>
      <c r="E3733" s="154">
        <v>3015.36</v>
      </c>
      <c r="F3733" s="154">
        <v>4</v>
      </c>
      <c r="G3733" s="154">
        <v>64</v>
      </c>
    </row>
    <row r="3734" spans="1:7" x14ac:dyDescent="0.25">
      <c r="A3734" s="141" t="s">
        <v>2903</v>
      </c>
      <c r="B3734" s="151" t="s">
        <v>2904</v>
      </c>
      <c r="C3734" s="153" t="s">
        <v>4166</v>
      </c>
      <c r="D3734" s="152">
        <v>1</v>
      </c>
      <c r="E3734" s="154">
        <v>126.28</v>
      </c>
      <c r="F3734" s="154">
        <v>3.5300000000000011</v>
      </c>
      <c r="G3734" s="154">
        <v>3.5300000000000011</v>
      </c>
    </row>
    <row r="3735" spans="1:7" ht="30" x14ac:dyDescent="0.25">
      <c r="A3735" s="141" t="s">
        <v>2903</v>
      </c>
      <c r="B3735" s="151" t="s">
        <v>2904</v>
      </c>
      <c r="C3735" s="153" t="s">
        <v>4167</v>
      </c>
      <c r="D3735" s="152">
        <v>1</v>
      </c>
      <c r="E3735" s="154">
        <v>133.69</v>
      </c>
      <c r="F3735" s="154">
        <v>3.7600000000000051</v>
      </c>
      <c r="G3735" s="154">
        <v>3.7600000000000051</v>
      </c>
    </row>
    <row r="3736" spans="1:7" ht="45" x14ac:dyDescent="0.25">
      <c r="A3736" s="141" t="s">
        <v>2903</v>
      </c>
      <c r="B3736" s="151" t="s">
        <v>2904</v>
      </c>
      <c r="C3736" s="153" t="s">
        <v>4049</v>
      </c>
      <c r="D3736" s="152">
        <v>15</v>
      </c>
      <c r="E3736" s="154">
        <v>1751.4</v>
      </c>
      <c r="F3736" s="154">
        <v>2.8099999999999952</v>
      </c>
      <c r="G3736" s="154">
        <v>42.149999999999928</v>
      </c>
    </row>
    <row r="3737" spans="1:7" x14ac:dyDescent="0.25">
      <c r="A3737" s="141" t="s">
        <v>2903</v>
      </c>
      <c r="B3737" s="151" t="s">
        <v>2904</v>
      </c>
      <c r="C3737" s="153" t="s">
        <v>4050</v>
      </c>
      <c r="D3737" s="152">
        <v>16</v>
      </c>
      <c r="E3737" s="154">
        <v>1996.3200000000002</v>
      </c>
      <c r="F3737" s="154">
        <v>3.1100000000000065</v>
      </c>
      <c r="G3737" s="154">
        <v>49.760000000000105</v>
      </c>
    </row>
    <row r="3738" spans="1:7" ht="30" x14ac:dyDescent="0.25">
      <c r="A3738" s="141" t="s">
        <v>2903</v>
      </c>
      <c r="B3738" s="151" t="s">
        <v>2904</v>
      </c>
      <c r="C3738" s="153" t="s">
        <v>4162</v>
      </c>
      <c r="D3738" s="152">
        <v>1</v>
      </c>
      <c r="E3738" s="154">
        <v>231.17000000000002</v>
      </c>
      <c r="F3738" s="154">
        <v>3.5499999999999972</v>
      </c>
      <c r="G3738" s="154">
        <v>3.5499999999999972</v>
      </c>
    </row>
    <row r="3739" spans="1:7" ht="60" x14ac:dyDescent="0.25">
      <c r="A3739" s="141" t="s">
        <v>2903</v>
      </c>
      <c r="B3739" s="151" t="s">
        <v>2904</v>
      </c>
      <c r="C3739" s="153" t="s">
        <v>3966</v>
      </c>
      <c r="D3739" s="152">
        <v>10</v>
      </c>
      <c r="E3739" s="154">
        <v>3361.5</v>
      </c>
      <c r="F3739" s="154">
        <v>16.810000000000002</v>
      </c>
      <c r="G3739" s="154">
        <v>168.10000000000002</v>
      </c>
    </row>
    <row r="3740" spans="1:7" ht="30" x14ac:dyDescent="0.25">
      <c r="A3740" s="141" t="s">
        <v>2903</v>
      </c>
      <c r="B3740" s="151" t="s">
        <v>2904</v>
      </c>
      <c r="C3740" s="153" t="s">
        <v>4168</v>
      </c>
      <c r="D3740" s="152">
        <v>1</v>
      </c>
      <c r="E3740" s="154">
        <v>21.97</v>
      </c>
      <c r="F3740" s="154">
        <v>0.10000000000000009</v>
      </c>
      <c r="G3740" s="154">
        <v>0.10000000000000009</v>
      </c>
    </row>
    <row r="3741" spans="1:7" ht="45" x14ac:dyDescent="0.25">
      <c r="A3741" s="141" t="s">
        <v>2903</v>
      </c>
      <c r="B3741" s="151" t="s">
        <v>2904</v>
      </c>
      <c r="C3741" s="153" t="s">
        <v>3531</v>
      </c>
      <c r="D3741" s="152">
        <v>99</v>
      </c>
      <c r="E3741" s="154">
        <v>2078.0100000000002</v>
      </c>
      <c r="F3741" s="154">
        <v>0.16000000000000014</v>
      </c>
      <c r="G3741" s="154">
        <v>15.840000000000014</v>
      </c>
    </row>
    <row r="3742" spans="1:7" ht="60" x14ac:dyDescent="0.25">
      <c r="A3742" s="141" t="s">
        <v>2903</v>
      </c>
      <c r="B3742" s="151" t="s">
        <v>2904</v>
      </c>
      <c r="C3742" s="153" t="s">
        <v>3479</v>
      </c>
      <c r="D3742" s="152">
        <v>4</v>
      </c>
      <c r="E3742" s="154">
        <v>32.200000000000003</v>
      </c>
      <c r="F3742" s="154">
        <v>3.0000000000000027E-2</v>
      </c>
      <c r="G3742" s="154">
        <v>0.12000000000000011</v>
      </c>
    </row>
    <row r="3743" spans="1:7" ht="45" x14ac:dyDescent="0.25">
      <c r="A3743" s="141" t="s">
        <v>2903</v>
      </c>
      <c r="B3743" s="151" t="s">
        <v>2904</v>
      </c>
      <c r="C3743" s="153" t="s">
        <v>3579</v>
      </c>
      <c r="D3743" s="152">
        <v>1</v>
      </c>
      <c r="E3743" s="154">
        <v>36.06</v>
      </c>
      <c r="F3743" s="154">
        <v>0.87999999999999901</v>
      </c>
      <c r="G3743" s="154">
        <v>0.87999999999999901</v>
      </c>
    </row>
    <row r="3744" spans="1:7" ht="45" x14ac:dyDescent="0.25">
      <c r="A3744" s="141" t="s">
        <v>2903</v>
      </c>
      <c r="B3744" s="151" t="s">
        <v>2904</v>
      </c>
      <c r="C3744" s="153" t="s">
        <v>3580</v>
      </c>
      <c r="D3744" s="152">
        <v>1</v>
      </c>
      <c r="E3744" s="154">
        <v>19.25</v>
      </c>
      <c r="F3744" s="154">
        <v>0.26999999999999957</v>
      </c>
      <c r="G3744" s="154">
        <v>0.26999999999999957</v>
      </c>
    </row>
    <row r="3745" spans="1:7" ht="45" x14ac:dyDescent="0.25">
      <c r="A3745" s="141" t="s">
        <v>2903</v>
      </c>
      <c r="B3745" s="151" t="s">
        <v>2904</v>
      </c>
      <c r="C3745" s="153" t="s">
        <v>3904</v>
      </c>
      <c r="D3745" s="152">
        <v>14</v>
      </c>
      <c r="E3745" s="154">
        <v>1368.5</v>
      </c>
      <c r="F3745" s="154">
        <v>2.9200000000000017</v>
      </c>
      <c r="G3745" s="154">
        <v>40.880000000000024</v>
      </c>
    </row>
    <row r="3746" spans="1:7" ht="60" x14ac:dyDescent="0.25">
      <c r="A3746" s="141" t="s">
        <v>2903</v>
      </c>
      <c r="B3746" s="151" t="s">
        <v>2904</v>
      </c>
      <c r="C3746" s="153" t="s">
        <v>3905</v>
      </c>
      <c r="D3746" s="152">
        <v>4</v>
      </c>
      <c r="E3746" s="154">
        <v>175.16</v>
      </c>
      <c r="F3746" s="154">
        <v>0.60999999999999943</v>
      </c>
      <c r="G3746" s="154">
        <v>2.4399999999999977</v>
      </c>
    </row>
    <row r="3747" spans="1:7" ht="45" x14ac:dyDescent="0.25">
      <c r="A3747" s="141" t="s">
        <v>2903</v>
      </c>
      <c r="B3747" s="151" t="s">
        <v>2904</v>
      </c>
      <c r="C3747" s="153" t="s">
        <v>4072</v>
      </c>
      <c r="D3747" s="152">
        <v>8</v>
      </c>
      <c r="E3747" s="154">
        <v>119.76000000000002</v>
      </c>
      <c r="F3747" s="154">
        <v>0.12999999999999989</v>
      </c>
      <c r="G3747" s="154">
        <v>1.0399999999999991</v>
      </c>
    </row>
    <row r="3748" spans="1:7" x14ac:dyDescent="0.25">
      <c r="A3748" s="141" t="s">
        <v>2903</v>
      </c>
      <c r="B3748" s="151" t="s">
        <v>2904</v>
      </c>
      <c r="C3748" s="153" t="s">
        <v>3899</v>
      </c>
      <c r="D3748" s="152">
        <v>3</v>
      </c>
      <c r="E3748" s="154">
        <v>189.15</v>
      </c>
      <c r="F3748" s="154">
        <v>3.1500000000000057</v>
      </c>
      <c r="G3748" s="154">
        <v>9.4500000000000171</v>
      </c>
    </row>
    <row r="3749" spans="1:7" ht="60" x14ac:dyDescent="0.25">
      <c r="A3749" s="141" t="s">
        <v>2903</v>
      </c>
      <c r="B3749" s="151" t="s">
        <v>2904</v>
      </c>
      <c r="C3749" s="153" t="s">
        <v>3534</v>
      </c>
      <c r="D3749" s="152">
        <v>21</v>
      </c>
      <c r="E3749" s="154">
        <v>1764.8400000000001</v>
      </c>
      <c r="F3749" s="154">
        <v>0.66999999999999993</v>
      </c>
      <c r="G3749" s="154">
        <v>14.069999999999999</v>
      </c>
    </row>
    <row r="3750" spans="1:7" ht="90" x14ac:dyDescent="0.25">
      <c r="A3750" s="141" t="s">
        <v>2903</v>
      </c>
      <c r="B3750" s="151" t="s">
        <v>2904</v>
      </c>
      <c r="C3750" s="153" t="s">
        <v>3575</v>
      </c>
      <c r="D3750" s="152">
        <v>1</v>
      </c>
      <c r="E3750" s="154">
        <v>55.67</v>
      </c>
      <c r="F3750" s="154">
        <v>0.15000000000000036</v>
      </c>
      <c r="G3750" s="154">
        <v>0.15000000000000036</v>
      </c>
    </row>
    <row r="3751" spans="1:7" ht="30" x14ac:dyDescent="0.25">
      <c r="A3751" s="141" t="s">
        <v>2903</v>
      </c>
      <c r="B3751" s="151" t="s">
        <v>2904</v>
      </c>
      <c r="C3751" s="153" t="s">
        <v>3902</v>
      </c>
      <c r="D3751" s="152">
        <v>1</v>
      </c>
      <c r="E3751" s="154">
        <v>44.08</v>
      </c>
      <c r="F3751" s="154">
        <v>2.2000000000000028</v>
      </c>
      <c r="G3751" s="154">
        <v>2.2000000000000028</v>
      </c>
    </row>
    <row r="3752" spans="1:7" ht="60" x14ac:dyDescent="0.25">
      <c r="A3752" s="141" t="s">
        <v>2903</v>
      </c>
      <c r="B3752" s="151" t="s">
        <v>2904</v>
      </c>
      <c r="C3752" s="153" t="s">
        <v>3577</v>
      </c>
      <c r="D3752" s="152">
        <v>21</v>
      </c>
      <c r="E3752" s="154">
        <v>169.47</v>
      </c>
      <c r="F3752" s="154">
        <v>2.9999999999999916E-2</v>
      </c>
      <c r="G3752" s="154">
        <v>0.62999999999999823</v>
      </c>
    </row>
    <row r="3753" spans="1:7" ht="30" x14ac:dyDescent="0.25">
      <c r="A3753" s="141" t="s">
        <v>2903</v>
      </c>
      <c r="B3753" s="151" t="s">
        <v>2904</v>
      </c>
      <c r="C3753" s="153" t="s">
        <v>3578</v>
      </c>
      <c r="D3753" s="152">
        <v>21</v>
      </c>
      <c r="E3753" s="154">
        <v>112.35000000000001</v>
      </c>
      <c r="F3753" s="154">
        <v>0.27000000000000046</v>
      </c>
      <c r="G3753" s="154">
        <v>5.6700000000000097</v>
      </c>
    </row>
    <row r="3754" spans="1:7" ht="45" x14ac:dyDescent="0.25">
      <c r="A3754" s="141" t="s">
        <v>2903</v>
      </c>
      <c r="B3754" s="151" t="s">
        <v>2904</v>
      </c>
      <c r="C3754" s="153" t="s">
        <v>3531</v>
      </c>
      <c r="D3754" s="152">
        <v>1</v>
      </c>
      <c r="E3754" s="154">
        <v>20.990000000000002</v>
      </c>
      <c r="F3754" s="154">
        <v>0.16000000000000014</v>
      </c>
      <c r="G3754" s="154">
        <v>0.16000000000000014</v>
      </c>
    </row>
    <row r="3755" spans="1:7" x14ac:dyDescent="0.25">
      <c r="A3755" s="141" t="s">
        <v>2903</v>
      </c>
      <c r="B3755" s="151" t="s">
        <v>2904</v>
      </c>
      <c r="C3755" s="153" t="s">
        <v>3460</v>
      </c>
      <c r="D3755" s="152">
        <v>163</v>
      </c>
      <c r="E3755" s="154">
        <v>2629.19</v>
      </c>
      <c r="F3755" s="154">
        <v>2.0000000000000018E-2</v>
      </c>
      <c r="G3755" s="154">
        <v>3.2600000000000029</v>
      </c>
    </row>
    <row r="3756" spans="1:7" x14ac:dyDescent="0.25">
      <c r="A3756" s="141" t="s">
        <v>2903</v>
      </c>
      <c r="B3756" s="151" t="s">
        <v>2904</v>
      </c>
      <c r="C3756" s="153" t="s">
        <v>3443</v>
      </c>
      <c r="D3756" s="152">
        <v>25</v>
      </c>
      <c r="E3756" s="154">
        <v>122.25</v>
      </c>
      <c r="F3756" s="154">
        <v>9.9999999999999811E-3</v>
      </c>
      <c r="G3756" s="154">
        <v>0.24999999999999953</v>
      </c>
    </row>
    <row r="3757" spans="1:7" x14ac:dyDescent="0.25">
      <c r="A3757" s="141" t="s">
        <v>2903</v>
      </c>
      <c r="B3757" s="151" t="s">
        <v>2904</v>
      </c>
      <c r="C3757" s="153" t="s">
        <v>3502</v>
      </c>
      <c r="D3757" s="152">
        <v>1</v>
      </c>
      <c r="E3757" s="154">
        <v>5.12</v>
      </c>
      <c r="F3757" s="154">
        <v>1.0000000000000009E-2</v>
      </c>
      <c r="G3757" s="154">
        <v>1.0000000000000009E-2</v>
      </c>
    </row>
    <row r="3758" spans="1:7" x14ac:dyDescent="0.25">
      <c r="A3758" s="141" t="s">
        <v>2903</v>
      </c>
      <c r="B3758" s="151" t="s">
        <v>2904</v>
      </c>
      <c r="C3758" s="153" t="s">
        <v>3444</v>
      </c>
      <c r="D3758" s="152">
        <v>2</v>
      </c>
      <c r="E3758" s="154">
        <v>7.76</v>
      </c>
      <c r="F3758" s="154">
        <v>3.0000000000000027E-2</v>
      </c>
      <c r="G3758" s="154">
        <v>6.0000000000000053E-2</v>
      </c>
    </row>
    <row r="3759" spans="1:7" x14ac:dyDescent="0.25">
      <c r="A3759" s="141" t="s">
        <v>2903</v>
      </c>
      <c r="B3759" s="151" t="s">
        <v>2904</v>
      </c>
      <c r="C3759" s="153" t="s">
        <v>3446</v>
      </c>
      <c r="D3759" s="152">
        <v>1</v>
      </c>
      <c r="E3759" s="154">
        <v>1.98</v>
      </c>
      <c r="F3759" s="154">
        <v>9.999999999999995E-3</v>
      </c>
      <c r="G3759" s="154">
        <v>9.999999999999995E-3</v>
      </c>
    </row>
    <row r="3760" spans="1:7" ht="45" x14ac:dyDescent="0.25">
      <c r="A3760" s="141" t="s">
        <v>2903</v>
      </c>
      <c r="B3760" s="151" t="s">
        <v>2904</v>
      </c>
      <c r="C3760" s="153" t="s">
        <v>3501</v>
      </c>
      <c r="D3760" s="152">
        <v>2441</v>
      </c>
      <c r="E3760" s="154">
        <v>21431.980000000003</v>
      </c>
      <c r="F3760" s="154">
        <v>3.9999999999999925E-2</v>
      </c>
      <c r="G3760" s="154">
        <v>97.639999999999816</v>
      </c>
    </row>
    <row r="3761" spans="1:7" ht="45" x14ac:dyDescent="0.25">
      <c r="A3761" s="141" t="s">
        <v>2903</v>
      </c>
      <c r="B3761" s="151" t="s">
        <v>2904</v>
      </c>
      <c r="C3761" s="153" t="s">
        <v>3471</v>
      </c>
      <c r="D3761" s="152">
        <v>345</v>
      </c>
      <c r="E3761" s="154">
        <v>917.7</v>
      </c>
      <c r="F3761" s="154">
        <v>1.0000000000000009E-2</v>
      </c>
      <c r="G3761" s="154">
        <v>3.4500000000000028</v>
      </c>
    </row>
    <row r="3762" spans="1:7" ht="30" x14ac:dyDescent="0.25">
      <c r="A3762" s="141" t="s">
        <v>2903</v>
      </c>
      <c r="B3762" s="151" t="s">
        <v>2904</v>
      </c>
      <c r="C3762" s="153" t="s">
        <v>3583</v>
      </c>
      <c r="D3762" s="152">
        <v>2180</v>
      </c>
      <c r="E3762" s="154">
        <v>5798.8</v>
      </c>
      <c r="F3762" s="154">
        <v>1.0000000000000009E-2</v>
      </c>
      <c r="G3762" s="154">
        <v>21.800000000000018</v>
      </c>
    </row>
    <row r="3763" spans="1:7" ht="30" x14ac:dyDescent="0.25">
      <c r="A3763" s="141" t="s">
        <v>2903</v>
      </c>
      <c r="B3763" s="151" t="s">
        <v>2904</v>
      </c>
      <c r="C3763" s="153" t="s">
        <v>3590</v>
      </c>
      <c r="D3763" s="152">
        <v>1687</v>
      </c>
      <c r="E3763" s="154">
        <v>24528.980000000003</v>
      </c>
      <c r="F3763" s="154">
        <v>6.999999999999984E-2</v>
      </c>
      <c r="G3763" s="154">
        <v>118.08999999999973</v>
      </c>
    </row>
    <row r="3764" spans="1:7" ht="45" x14ac:dyDescent="0.25">
      <c r="A3764" s="141" t="s">
        <v>2903</v>
      </c>
      <c r="B3764" s="151" t="s">
        <v>2904</v>
      </c>
      <c r="C3764" s="153" t="s">
        <v>3591</v>
      </c>
      <c r="D3764" s="152">
        <v>1638</v>
      </c>
      <c r="E3764" s="154">
        <v>8386.5600000000013</v>
      </c>
      <c r="F3764" s="154">
        <v>1.0000000000000009E-2</v>
      </c>
      <c r="G3764" s="154">
        <v>16.380000000000013</v>
      </c>
    </row>
    <row r="3765" spans="1:7" ht="60" x14ac:dyDescent="0.25">
      <c r="A3765" s="141" t="s">
        <v>2903</v>
      </c>
      <c r="B3765" s="151" t="s">
        <v>2904</v>
      </c>
      <c r="C3765" s="153" t="s">
        <v>3592</v>
      </c>
      <c r="D3765" s="152">
        <v>1632</v>
      </c>
      <c r="E3765" s="154">
        <v>8355.84</v>
      </c>
      <c r="F3765" s="154">
        <v>1.0000000000000009E-2</v>
      </c>
      <c r="G3765" s="154">
        <v>16.320000000000014</v>
      </c>
    </row>
    <row r="3766" spans="1:7" ht="60" x14ac:dyDescent="0.25">
      <c r="A3766" s="141" t="s">
        <v>2903</v>
      </c>
      <c r="B3766" s="151" t="s">
        <v>2904</v>
      </c>
      <c r="C3766" s="153" t="s">
        <v>3593</v>
      </c>
      <c r="D3766" s="152">
        <v>50</v>
      </c>
      <c r="E3766" s="154">
        <v>256</v>
      </c>
      <c r="F3766" s="154">
        <v>1.0000000000000009E-2</v>
      </c>
      <c r="G3766" s="154">
        <v>0.50000000000000044</v>
      </c>
    </row>
    <row r="3767" spans="1:7" ht="75" x14ac:dyDescent="0.25">
      <c r="A3767" s="141" t="s">
        <v>2903</v>
      </c>
      <c r="B3767" s="151" t="s">
        <v>2904</v>
      </c>
      <c r="C3767" s="153" t="s">
        <v>3697</v>
      </c>
      <c r="D3767" s="152">
        <v>40</v>
      </c>
      <c r="E3767" s="154">
        <v>204.8</v>
      </c>
      <c r="F3767" s="154">
        <v>1.0000000000000009E-2</v>
      </c>
      <c r="G3767" s="154">
        <v>0.40000000000000036</v>
      </c>
    </row>
    <row r="3768" spans="1:7" ht="60" x14ac:dyDescent="0.25">
      <c r="A3768" s="141" t="s">
        <v>2903</v>
      </c>
      <c r="B3768" s="151" t="s">
        <v>2904</v>
      </c>
      <c r="C3768" s="153" t="s">
        <v>3594</v>
      </c>
      <c r="D3768" s="152">
        <v>12</v>
      </c>
      <c r="E3768" s="154">
        <v>61.440000000000005</v>
      </c>
      <c r="F3768" s="154">
        <v>1.0000000000000009E-2</v>
      </c>
      <c r="G3768" s="154">
        <v>0.12000000000000011</v>
      </c>
    </row>
    <row r="3769" spans="1:7" ht="90" x14ac:dyDescent="0.25">
      <c r="A3769" s="141" t="s">
        <v>2903</v>
      </c>
      <c r="B3769" s="151" t="s">
        <v>2904</v>
      </c>
      <c r="C3769" s="153" t="s">
        <v>3452</v>
      </c>
      <c r="D3769" s="152">
        <v>2811</v>
      </c>
      <c r="E3769" s="154">
        <v>73423.320000000007</v>
      </c>
      <c r="F3769" s="154">
        <v>3.0000000000000027E-2</v>
      </c>
      <c r="G3769" s="154">
        <v>84.330000000000069</v>
      </c>
    </row>
    <row r="3770" spans="1:7" ht="45" x14ac:dyDescent="0.25">
      <c r="A3770" s="141" t="s">
        <v>2903</v>
      </c>
      <c r="B3770" s="151" t="s">
        <v>2904</v>
      </c>
      <c r="C3770" s="153" t="s">
        <v>3471</v>
      </c>
      <c r="D3770" s="152">
        <v>15</v>
      </c>
      <c r="E3770" s="154">
        <v>39.9</v>
      </c>
      <c r="F3770" s="154">
        <v>1.0000000000000009E-2</v>
      </c>
      <c r="G3770" s="154">
        <v>0.15000000000000013</v>
      </c>
    </row>
    <row r="3771" spans="1:7" ht="30" x14ac:dyDescent="0.25">
      <c r="A3771" s="141" t="s">
        <v>2903</v>
      </c>
      <c r="B3771" s="151" t="s">
        <v>2904</v>
      </c>
      <c r="C3771" s="153" t="s">
        <v>3453</v>
      </c>
      <c r="D3771" s="152">
        <v>128</v>
      </c>
      <c r="E3771" s="154">
        <v>254.72</v>
      </c>
      <c r="F3771" s="154">
        <v>1.0000000000000009E-2</v>
      </c>
      <c r="G3771" s="154">
        <v>1.2800000000000011</v>
      </c>
    </row>
    <row r="3772" spans="1:7" ht="45" x14ac:dyDescent="0.25">
      <c r="A3772" s="141" t="s">
        <v>2903</v>
      </c>
      <c r="B3772" s="151" t="s">
        <v>2904</v>
      </c>
      <c r="C3772" s="153" t="s">
        <v>3454</v>
      </c>
      <c r="D3772" s="152">
        <v>294</v>
      </c>
      <c r="E3772" s="154">
        <v>1040.76</v>
      </c>
      <c r="F3772" s="154">
        <v>1.9999999999999962E-2</v>
      </c>
      <c r="G3772" s="154">
        <v>5.8799999999999892</v>
      </c>
    </row>
    <row r="3773" spans="1:7" ht="30" x14ac:dyDescent="0.25">
      <c r="A3773" s="141" t="s">
        <v>2903</v>
      </c>
      <c r="B3773" s="151" t="s">
        <v>2904</v>
      </c>
      <c r="C3773" s="153" t="s">
        <v>3583</v>
      </c>
      <c r="D3773" s="152">
        <v>34</v>
      </c>
      <c r="E3773" s="154">
        <v>90.44</v>
      </c>
      <c r="F3773" s="154">
        <v>1.0000000000000009E-2</v>
      </c>
      <c r="G3773" s="154">
        <v>0.3400000000000003</v>
      </c>
    </row>
    <row r="3774" spans="1:7" ht="45" x14ac:dyDescent="0.25">
      <c r="A3774" s="141" t="s">
        <v>2903</v>
      </c>
      <c r="B3774" s="151" t="s">
        <v>2904</v>
      </c>
      <c r="C3774" s="153" t="s">
        <v>3506</v>
      </c>
      <c r="D3774" s="152">
        <v>1</v>
      </c>
      <c r="E3774" s="154">
        <v>9.01</v>
      </c>
      <c r="F3774" s="154">
        <v>2.9999999999999916E-2</v>
      </c>
      <c r="G3774" s="154">
        <v>2.9999999999999916E-2</v>
      </c>
    </row>
    <row r="3775" spans="1:7" x14ac:dyDescent="0.25">
      <c r="A3775" s="141" t="s">
        <v>2903</v>
      </c>
      <c r="B3775" s="151" t="s">
        <v>2904</v>
      </c>
      <c r="C3775" s="153" t="s">
        <v>3548</v>
      </c>
      <c r="D3775" s="152">
        <v>3</v>
      </c>
      <c r="E3775" s="154">
        <v>132.21</v>
      </c>
      <c r="F3775" s="154">
        <v>4.0000000000000036E-2</v>
      </c>
      <c r="G3775" s="154">
        <v>0.12000000000000011</v>
      </c>
    </row>
    <row r="3776" spans="1:7" ht="30" x14ac:dyDescent="0.25">
      <c r="A3776" s="141" t="s">
        <v>2903</v>
      </c>
      <c r="B3776" s="151" t="s">
        <v>2904</v>
      </c>
      <c r="C3776" s="153" t="s">
        <v>3455</v>
      </c>
      <c r="D3776" s="152">
        <v>1909</v>
      </c>
      <c r="E3776" s="154">
        <v>24683.37</v>
      </c>
      <c r="F3776" s="154">
        <v>3.0000000000000027E-2</v>
      </c>
      <c r="G3776" s="154">
        <v>57.270000000000053</v>
      </c>
    </row>
    <row r="3777" spans="1:7" ht="30" x14ac:dyDescent="0.25">
      <c r="A3777" s="141" t="s">
        <v>2903</v>
      </c>
      <c r="B3777" s="151" t="s">
        <v>2904</v>
      </c>
      <c r="C3777" s="153" t="s">
        <v>3662</v>
      </c>
      <c r="D3777" s="152">
        <v>142</v>
      </c>
      <c r="E3777" s="154">
        <v>1235.4000000000001</v>
      </c>
      <c r="F3777" s="154">
        <v>4.9999999999999933E-2</v>
      </c>
      <c r="G3777" s="154">
        <v>7.0999999999999908</v>
      </c>
    </row>
    <row r="3778" spans="1:7" ht="30" x14ac:dyDescent="0.25">
      <c r="A3778" s="141" t="s">
        <v>2903</v>
      </c>
      <c r="B3778" s="151" t="s">
        <v>2904</v>
      </c>
      <c r="C3778" s="153" t="s">
        <v>3496</v>
      </c>
      <c r="D3778" s="152">
        <v>6</v>
      </c>
      <c r="E3778" s="154">
        <v>43.08</v>
      </c>
      <c r="F3778" s="154">
        <v>1.0000000000000009E-2</v>
      </c>
      <c r="G3778" s="154">
        <v>6.0000000000000053E-2</v>
      </c>
    </row>
    <row r="3779" spans="1:7" ht="90" x14ac:dyDescent="0.25">
      <c r="A3779" s="141" t="s">
        <v>2903</v>
      </c>
      <c r="B3779" s="151" t="s">
        <v>2904</v>
      </c>
      <c r="C3779" s="153" t="s">
        <v>3456</v>
      </c>
      <c r="D3779" s="152">
        <v>240</v>
      </c>
      <c r="E3779" s="154">
        <v>7740</v>
      </c>
      <c r="F3779" s="154">
        <v>2.0000000000000018E-2</v>
      </c>
      <c r="G3779" s="154">
        <v>4.8000000000000043</v>
      </c>
    </row>
    <row r="3780" spans="1:7" ht="75" x14ac:dyDescent="0.25">
      <c r="A3780" s="141" t="s">
        <v>2903</v>
      </c>
      <c r="B3780" s="151" t="s">
        <v>2904</v>
      </c>
      <c r="C3780" s="153" t="s">
        <v>3457</v>
      </c>
      <c r="D3780" s="152">
        <v>632</v>
      </c>
      <c r="E3780" s="154">
        <v>17108.239999999998</v>
      </c>
      <c r="F3780" s="154">
        <v>3.0000000000000027E-2</v>
      </c>
      <c r="G3780" s="154">
        <v>18.960000000000015</v>
      </c>
    </row>
    <row r="3781" spans="1:7" ht="30" x14ac:dyDescent="0.25">
      <c r="A3781" s="141" t="s">
        <v>2903</v>
      </c>
      <c r="B3781" s="151" t="s">
        <v>2904</v>
      </c>
      <c r="C3781" s="153" t="s">
        <v>3585</v>
      </c>
      <c r="D3781" s="152">
        <v>52</v>
      </c>
      <c r="E3781" s="154">
        <v>541.32000000000005</v>
      </c>
      <c r="F3781" s="154">
        <v>2.0000000000000018E-2</v>
      </c>
      <c r="G3781" s="154">
        <v>1.0400000000000009</v>
      </c>
    </row>
    <row r="3782" spans="1:7" ht="30" x14ac:dyDescent="0.25">
      <c r="A3782" s="141" t="s">
        <v>2903</v>
      </c>
      <c r="B3782" s="151" t="s">
        <v>2904</v>
      </c>
      <c r="C3782" s="153" t="s">
        <v>3511</v>
      </c>
      <c r="D3782" s="152">
        <v>1</v>
      </c>
      <c r="E3782" s="154">
        <v>1.04</v>
      </c>
      <c r="F3782" s="154">
        <v>9.999999999999995E-3</v>
      </c>
      <c r="G3782" s="154">
        <v>9.999999999999995E-3</v>
      </c>
    </row>
    <row r="3783" spans="1:7" ht="30" x14ac:dyDescent="0.25">
      <c r="A3783" s="141" t="s">
        <v>2903</v>
      </c>
      <c r="B3783" s="151" t="s">
        <v>2904</v>
      </c>
      <c r="C3783" s="153" t="s">
        <v>3538</v>
      </c>
      <c r="D3783" s="152">
        <v>12</v>
      </c>
      <c r="E3783" s="154">
        <v>60.84</v>
      </c>
      <c r="F3783" s="154">
        <v>2.0000000000000018E-2</v>
      </c>
      <c r="G3783" s="154">
        <v>0.24000000000000021</v>
      </c>
    </row>
    <row r="3784" spans="1:7" x14ac:dyDescent="0.25">
      <c r="A3784" s="141" t="s">
        <v>2903</v>
      </c>
      <c r="B3784" s="151" t="s">
        <v>2904</v>
      </c>
      <c r="C3784" s="153" t="s">
        <v>3620</v>
      </c>
      <c r="D3784" s="152">
        <v>1</v>
      </c>
      <c r="E3784" s="154">
        <v>22.43</v>
      </c>
      <c r="F3784" s="154">
        <v>7.9999999999999849E-2</v>
      </c>
      <c r="G3784" s="154">
        <v>7.9999999999999849E-2</v>
      </c>
    </row>
    <row r="3785" spans="1:7" x14ac:dyDescent="0.25">
      <c r="A3785" s="141" t="s">
        <v>2903</v>
      </c>
      <c r="B3785" s="151" t="s">
        <v>2904</v>
      </c>
      <c r="C3785" s="153" t="s">
        <v>3637</v>
      </c>
      <c r="D3785" s="152">
        <v>1456</v>
      </c>
      <c r="E3785" s="154">
        <v>2693.6000000000004</v>
      </c>
      <c r="F3785" s="154">
        <v>1.0000000000000009E-2</v>
      </c>
      <c r="G3785" s="154">
        <v>14.560000000000013</v>
      </c>
    </row>
    <row r="3786" spans="1:7" ht="30" x14ac:dyDescent="0.25">
      <c r="A3786" s="141" t="s">
        <v>2903</v>
      </c>
      <c r="B3786" s="151" t="s">
        <v>2904</v>
      </c>
      <c r="C3786" s="153" t="s">
        <v>3731</v>
      </c>
      <c r="D3786" s="152">
        <v>1</v>
      </c>
      <c r="E3786" s="154">
        <v>1.3900000000000001</v>
      </c>
      <c r="F3786" s="154">
        <v>9.9999999999999811E-3</v>
      </c>
      <c r="G3786" s="154">
        <v>9.9999999999999811E-3</v>
      </c>
    </row>
    <row r="3787" spans="1:7" ht="30" x14ac:dyDescent="0.25">
      <c r="A3787" s="141" t="s">
        <v>2903</v>
      </c>
      <c r="B3787" s="151" t="s">
        <v>2904</v>
      </c>
      <c r="C3787" s="153" t="s">
        <v>3595</v>
      </c>
      <c r="D3787" s="152">
        <v>126</v>
      </c>
      <c r="E3787" s="154">
        <v>391.86</v>
      </c>
      <c r="F3787" s="154">
        <v>9.999999999999995E-3</v>
      </c>
      <c r="G3787" s="154">
        <v>1.2599999999999993</v>
      </c>
    </row>
    <row r="3788" spans="1:7" ht="30" x14ac:dyDescent="0.25">
      <c r="A3788" s="141" t="s">
        <v>2903</v>
      </c>
      <c r="B3788" s="151" t="s">
        <v>2904</v>
      </c>
      <c r="C3788" s="153" t="s">
        <v>3461</v>
      </c>
      <c r="D3788" s="152">
        <v>515</v>
      </c>
      <c r="E3788" s="154">
        <v>2472</v>
      </c>
      <c r="F3788" s="154">
        <v>9.999999999999995E-3</v>
      </c>
      <c r="G3788" s="154">
        <v>5.1499999999999977</v>
      </c>
    </row>
    <row r="3789" spans="1:7" x14ac:dyDescent="0.25">
      <c r="A3789" s="141" t="s">
        <v>2903</v>
      </c>
      <c r="B3789" s="151" t="s">
        <v>2904</v>
      </c>
      <c r="C3789" s="153" t="s">
        <v>3813</v>
      </c>
      <c r="D3789" s="152">
        <v>61</v>
      </c>
      <c r="E3789" s="154">
        <v>101.26</v>
      </c>
      <c r="F3789" s="154">
        <v>9.999999999999995E-3</v>
      </c>
      <c r="G3789" s="154">
        <v>0.60999999999999965</v>
      </c>
    </row>
    <row r="3790" spans="1:7" ht="30" x14ac:dyDescent="0.25">
      <c r="A3790" s="141" t="s">
        <v>2903</v>
      </c>
      <c r="B3790" s="151" t="s">
        <v>2904</v>
      </c>
      <c r="C3790" s="153" t="s">
        <v>3462</v>
      </c>
      <c r="D3790" s="152">
        <v>730</v>
      </c>
      <c r="E3790" s="154">
        <v>1912.6</v>
      </c>
      <c r="F3790" s="154">
        <v>9.999999999999995E-3</v>
      </c>
      <c r="G3790" s="154">
        <v>7.2999999999999963</v>
      </c>
    </row>
    <row r="3791" spans="1:7" ht="30" x14ac:dyDescent="0.25">
      <c r="A3791" s="141" t="s">
        <v>2903</v>
      </c>
      <c r="B3791" s="151" t="s">
        <v>2904</v>
      </c>
      <c r="C3791" s="153" t="s">
        <v>3463</v>
      </c>
      <c r="D3791" s="152">
        <v>173</v>
      </c>
      <c r="E3791" s="154">
        <v>453.26</v>
      </c>
      <c r="F3791" s="154">
        <v>9.999999999999995E-3</v>
      </c>
      <c r="G3791" s="154">
        <v>1.7299999999999991</v>
      </c>
    </row>
    <row r="3792" spans="1:7" ht="30" x14ac:dyDescent="0.25">
      <c r="A3792" s="141" t="s">
        <v>2903</v>
      </c>
      <c r="B3792" s="151" t="s">
        <v>2904</v>
      </c>
      <c r="C3792" s="153" t="s">
        <v>3751</v>
      </c>
      <c r="D3792" s="152">
        <v>65</v>
      </c>
      <c r="E3792" s="154">
        <v>235.95</v>
      </c>
      <c r="F3792" s="154">
        <v>2.0000000000000018E-2</v>
      </c>
      <c r="G3792" s="154">
        <v>1.3000000000000012</v>
      </c>
    </row>
    <row r="3793" spans="1:7" x14ac:dyDescent="0.25">
      <c r="A3793" s="141" t="s">
        <v>2903</v>
      </c>
      <c r="B3793" s="151" t="s">
        <v>2904</v>
      </c>
      <c r="C3793" s="153" t="s">
        <v>3443</v>
      </c>
      <c r="D3793" s="152">
        <v>6560</v>
      </c>
      <c r="E3793" s="154">
        <v>32078.400000000001</v>
      </c>
      <c r="F3793" s="154">
        <v>9.9999999999999811E-3</v>
      </c>
      <c r="G3793" s="154">
        <v>65.599999999999881</v>
      </c>
    </row>
    <row r="3794" spans="1:7" x14ac:dyDescent="0.25">
      <c r="A3794" s="141" t="s">
        <v>2903</v>
      </c>
      <c r="B3794" s="151" t="s">
        <v>2904</v>
      </c>
      <c r="C3794" s="153" t="s">
        <v>3464</v>
      </c>
      <c r="D3794" s="152">
        <v>4161</v>
      </c>
      <c r="E3794" s="154">
        <v>20555.34</v>
      </c>
      <c r="F3794" s="154">
        <v>1.0000000000000009E-2</v>
      </c>
      <c r="G3794" s="154">
        <v>41.610000000000035</v>
      </c>
    </row>
    <row r="3795" spans="1:7" x14ac:dyDescent="0.25">
      <c r="A3795" s="141" t="s">
        <v>2903</v>
      </c>
      <c r="B3795" s="151" t="s">
        <v>2904</v>
      </c>
      <c r="C3795" s="153" t="s">
        <v>4169</v>
      </c>
      <c r="D3795" s="152">
        <v>2</v>
      </c>
      <c r="E3795" s="154">
        <v>10.24</v>
      </c>
      <c r="F3795" s="154">
        <v>1.0000000000000009E-2</v>
      </c>
      <c r="G3795" s="154">
        <v>2.0000000000000018E-2</v>
      </c>
    </row>
    <row r="3796" spans="1:7" ht="30" x14ac:dyDescent="0.25">
      <c r="A3796" s="141" t="s">
        <v>2903</v>
      </c>
      <c r="B3796" s="151" t="s">
        <v>2904</v>
      </c>
      <c r="C3796" s="153" t="s">
        <v>3596</v>
      </c>
      <c r="D3796" s="152">
        <v>1037</v>
      </c>
      <c r="E3796" s="154">
        <v>9861.869999999999</v>
      </c>
      <c r="F3796" s="154">
        <v>2.0000000000000018E-2</v>
      </c>
      <c r="G3796" s="154">
        <v>20.74000000000002</v>
      </c>
    </row>
    <row r="3797" spans="1:7" x14ac:dyDescent="0.25">
      <c r="A3797" s="141" t="s">
        <v>2903</v>
      </c>
      <c r="B3797" s="151" t="s">
        <v>2904</v>
      </c>
      <c r="C3797" s="153" t="s">
        <v>3502</v>
      </c>
      <c r="D3797" s="152">
        <v>3070</v>
      </c>
      <c r="E3797" s="154">
        <v>15718.400000000001</v>
      </c>
      <c r="F3797" s="154">
        <v>1.0000000000000009E-2</v>
      </c>
      <c r="G3797" s="154">
        <v>30.700000000000028</v>
      </c>
    </row>
    <row r="3798" spans="1:7" x14ac:dyDescent="0.25">
      <c r="A3798" s="141" t="s">
        <v>2903</v>
      </c>
      <c r="B3798" s="151" t="s">
        <v>2904</v>
      </c>
      <c r="C3798" s="153" t="s">
        <v>3444</v>
      </c>
      <c r="D3798" s="152">
        <v>6084</v>
      </c>
      <c r="E3798" s="154">
        <v>23605.919999999998</v>
      </c>
      <c r="F3798" s="154">
        <v>3.0000000000000027E-2</v>
      </c>
      <c r="G3798" s="154">
        <v>182.52000000000015</v>
      </c>
    </row>
    <row r="3799" spans="1:7" x14ac:dyDescent="0.25">
      <c r="A3799" s="141" t="s">
        <v>2903</v>
      </c>
      <c r="B3799" s="151" t="s">
        <v>2904</v>
      </c>
      <c r="C3799" s="153" t="s">
        <v>3503</v>
      </c>
      <c r="D3799" s="152">
        <v>785</v>
      </c>
      <c r="E3799" s="154">
        <v>3375.5</v>
      </c>
      <c r="F3799" s="154">
        <v>5.0000000000000044E-2</v>
      </c>
      <c r="G3799" s="154">
        <v>39.250000000000036</v>
      </c>
    </row>
    <row r="3800" spans="1:7" ht="45" x14ac:dyDescent="0.25">
      <c r="A3800" s="141" t="s">
        <v>2903</v>
      </c>
      <c r="B3800" s="151" t="s">
        <v>2904</v>
      </c>
      <c r="C3800" s="153" t="s">
        <v>3445</v>
      </c>
      <c r="D3800" s="152">
        <v>3668</v>
      </c>
      <c r="E3800" s="154">
        <v>23658.600000000002</v>
      </c>
      <c r="F3800" s="154">
        <v>2.9999999999999916E-2</v>
      </c>
      <c r="G3800" s="154">
        <v>110.03999999999969</v>
      </c>
    </row>
    <row r="3801" spans="1:7" x14ac:dyDescent="0.25">
      <c r="A3801" s="141" t="s">
        <v>2903</v>
      </c>
      <c r="B3801" s="151" t="s">
        <v>2904</v>
      </c>
      <c r="C3801" s="153" t="s">
        <v>3504</v>
      </c>
      <c r="D3801" s="152">
        <v>3371</v>
      </c>
      <c r="E3801" s="154">
        <v>17596.62</v>
      </c>
      <c r="F3801" s="154">
        <v>1.0000000000000009E-2</v>
      </c>
      <c r="G3801" s="154">
        <v>33.710000000000029</v>
      </c>
    </row>
    <row r="3802" spans="1:7" ht="30" x14ac:dyDescent="0.25">
      <c r="A3802" s="141" t="s">
        <v>2903</v>
      </c>
      <c r="B3802" s="151" t="s">
        <v>2904</v>
      </c>
      <c r="C3802" s="153" t="s">
        <v>3597</v>
      </c>
      <c r="D3802" s="152">
        <v>1299</v>
      </c>
      <c r="E3802" s="154">
        <v>14431.89</v>
      </c>
      <c r="F3802" s="154">
        <v>8.9999999999999858E-2</v>
      </c>
      <c r="G3802" s="154">
        <v>116.90999999999981</v>
      </c>
    </row>
    <row r="3803" spans="1:7" ht="30" x14ac:dyDescent="0.25">
      <c r="A3803" s="141" t="s">
        <v>2903</v>
      </c>
      <c r="B3803" s="151" t="s">
        <v>2904</v>
      </c>
      <c r="C3803" s="153" t="s">
        <v>4059</v>
      </c>
      <c r="D3803" s="152">
        <v>108</v>
      </c>
      <c r="E3803" s="154">
        <v>845.6400000000001</v>
      </c>
      <c r="F3803" s="154">
        <v>0.10000000000000009</v>
      </c>
      <c r="G3803" s="154">
        <v>10.80000000000001</v>
      </c>
    </row>
    <row r="3804" spans="1:7" x14ac:dyDescent="0.25">
      <c r="A3804" s="141" t="s">
        <v>2903</v>
      </c>
      <c r="B3804" s="151" t="s">
        <v>2904</v>
      </c>
      <c r="C3804" s="153" t="s">
        <v>3446</v>
      </c>
      <c r="D3804" s="152">
        <v>6051</v>
      </c>
      <c r="E3804" s="154">
        <v>11980.980000000001</v>
      </c>
      <c r="F3804" s="154">
        <v>9.999999999999995E-3</v>
      </c>
      <c r="G3804" s="154">
        <v>60.50999999999997</v>
      </c>
    </row>
    <row r="3805" spans="1:7" ht="60" x14ac:dyDescent="0.25">
      <c r="A3805" s="141" t="s">
        <v>2903</v>
      </c>
      <c r="B3805" s="151" t="s">
        <v>2904</v>
      </c>
      <c r="C3805" s="153" t="s">
        <v>3598</v>
      </c>
      <c r="D3805" s="152">
        <v>100</v>
      </c>
      <c r="E3805" s="154">
        <v>600</v>
      </c>
      <c r="F3805" s="154">
        <v>0.10000000000000009</v>
      </c>
      <c r="G3805" s="154">
        <v>10.000000000000009</v>
      </c>
    </row>
    <row r="3806" spans="1:7" ht="45" x14ac:dyDescent="0.25">
      <c r="A3806" s="141" t="s">
        <v>2903</v>
      </c>
      <c r="B3806" s="151" t="s">
        <v>2904</v>
      </c>
      <c r="C3806" s="153" t="s">
        <v>3599</v>
      </c>
      <c r="D3806" s="152">
        <v>5</v>
      </c>
      <c r="E3806" s="154">
        <v>13.400000000000002</v>
      </c>
      <c r="F3806" s="154">
        <v>9.9999999999999811E-3</v>
      </c>
      <c r="G3806" s="154">
        <v>4.9999999999999906E-2</v>
      </c>
    </row>
    <row r="3807" spans="1:7" x14ac:dyDescent="0.25">
      <c r="A3807" s="141" t="s">
        <v>2903</v>
      </c>
      <c r="B3807" s="151" t="s">
        <v>2904</v>
      </c>
      <c r="C3807" s="153" t="s">
        <v>3505</v>
      </c>
      <c r="D3807" s="152">
        <v>6</v>
      </c>
      <c r="E3807" s="154">
        <v>147.06</v>
      </c>
      <c r="F3807" s="154">
        <v>0.37999999999999989</v>
      </c>
      <c r="G3807" s="154">
        <v>2.2799999999999994</v>
      </c>
    </row>
    <row r="3808" spans="1:7" ht="30" x14ac:dyDescent="0.25">
      <c r="A3808" s="141" t="s">
        <v>2903</v>
      </c>
      <c r="B3808" s="151" t="s">
        <v>2904</v>
      </c>
      <c r="C3808" s="153" t="s">
        <v>3853</v>
      </c>
      <c r="D3808" s="152">
        <v>7</v>
      </c>
      <c r="E3808" s="154">
        <v>223.79000000000002</v>
      </c>
      <c r="F3808" s="154">
        <v>0.92999999999999972</v>
      </c>
      <c r="G3808" s="154">
        <v>6.509999999999998</v>
      </c>
    </row>
    <row r="3809" spans="1:7" x14ac:dyDescent="0.25">
      <c r="A3809" s="141" t="s">
        <v>2903</v>
      </c>
      <c r="B3809" s="151" t="s">
        <v>2904</v>
      </c>
      <c r="C3809" s="153" t="s">
        <v>4117</v>
      </c>
      <c r="D3809" s="152">
        <v>3</v>
      </c>
      <c r="E3809" s="154">
        <v>125.78999999999999</v>
      </c>
      <c r="F3809" s="154">
        <v>1.120000000000001</v>
      </c>
      <c r="G3809" s="154">
        <v>3.360000000000003</v>
      </c>
    </row>
    <row r="3810" spans="1:7" x14ac:dyDescent="0.25">
      <c r="A3810" s="141" t="s">
        <v>2903</v>
      </c>
      <c r="B3810" s="151" t="s">
        <v>2904</v>
      </c>
      <c r="C3810" s="153" t="s">
        <v>3907</v>
      </c>
      <c r="D3810" s="152">
        <v>4</v>
      </c>
      <c r="E3810" s="154">
        <v>157.12</v>
      </c>
      <c r="F3810" s="154">
        <v>1.1099999999999994</v>
      </c>
      <c r="G3810" s="154">
        <v>4.4399999999999977</v>
      </c>
    </row>
    <row r="3811" spans="1:7" x14ac:dyDescent="0.25">
      <c r="A3811" s="141" t="s">
        <v>2903</v>
      </c>
      <c r="B3811" s="151" t="s">
        <v>2904</v>
      </c>
      <c r="C3811" s="153" t="s">
        <v>3908</v>
      </c>
      <c r="D3811" s="152">
        <v>2</v>
      </c>
      <c r="E3811" s="154">
        <v>46.980000000000004</v>
      </c>
      <c r="F3811" s="154">
        <v>0.24000000000000021</v>
      </c>
      <c r="G3811" s="154">
        <v>0.48000000000000043</v>
      </c>
    </row>
    <row r="3812" spans="1:7" ht="60" x14ac:dyDescent="0.25">
      <c r="A3812" s="141" t="s">
        <v>2903</v>
      </c>
      <c r="B3812" s="151" t="s">
        <v>2904</v>
      </c>
      <c r="C3812" s="153" t="s">
        <v>3909</v>
      </c>
      <c r="D3812" s="152">
        <v>4</v>
      </c>
      <c r="E3812" s="154">
        <v>210.88</v>
      </c>
      <c r="F3812" s="154">
        <v>1.4499999999999993</v>
      </c>
      <c r="G3812" s="154">
        <v>5.7999999999999972</v>
      </c>
    </row>
    <row r="3813" spans="1:7" ht="30" x14ac:dyDescent="0.25">
      <c r="A3813" s="141" t="s">
        <v>2903</v>
      </c>
      <c r="B3813" s="151" t="s">
        <v>2904</v>
      </c>
      <c r="C3813" s="153" t="s">
        <v>4170</v>
      </c>
      <c r="D3813" s="152">
        <v>1</v>
      </c>
      <c r="E3813" s="154">
        <v>63.370000000000005</v>
      </c>
      <c r="F3813" s="154">
        <v>1.6199999999999974</v>
      </c>
      <c r="G3813" s="154">
        <v>1.6199999999999974</v>
      </c>
    </row>
    <row r="3814" spans="1:7" x14ac:dyDescent="0.25">
      <c r="A3814" s="141" t="s">
        <v>2903</v>
      </c>
      <c r="B3814" s="151" t="s">
        <v>2904</v>
      </c>
      <c r="C3814" s="153" t="s">
        <v>4136</v>
      </c>
      <c r="D3814" s="152">
        <v>1</v>
      </c>
      <c r="E3814" s="154">
        <v>59.300000000000004</v>
      </c>
      <c r="F3814" s="154">
        <v>1.1700000000000017</v>
      </c>
      <c r="G3814" s="154">
        <v>1.1700000000000017</v>
      </c>
    </row>
    <row r="3815" spans="1:7" ht="30" x14ac:dyDescent="0.25">
      <c r="A3815" s="141" t="s">
        <v>2903</v>
      </c>
      <c r="B3815" s="151" t="s">
        <v>2904</v>
      </c>
      <c r="C3815" s="153" t="s">
        <v>3447</v>
      </c>
      <c r="D3815" s="152">
        <v>3</v>
      </c>
      <c r="E3815" s="154">
        <v>69.300000000000011</v>
      </c>
      <c r="F3815" s="154">
        <v>0.59000000000000163</v>
      </c>
      <c r="G3815" s="154">
        <v>1.7700000000000049</v>
      </c>
    </row>
    <row r="3816" spans="1:7" x14ac:dyDescent="0.25">
      <c r="A3816" s="141" t="s">
        <v>2903</v>
      </c>
      <c r="B3816" s="151" t="s">
        <v>2904</v>
      </c>
      <c r="C3816" s="153" t="s">
        <v>3854</v>
      </c>
      <c r="D3816" s="152">
        <v>1</v>
      </c>
      <c r="E3816" s="154">
        <v>19.97</v>
      </c>
      <c r="F3816" s="154">
        <v>0.4399999999999995</v>
      </c>
      <c r="G3816" s="154">
        <v>0.4399999999999995</v>
      </c>
    </row>
    <row r="3817" spans="1:7" x14ac:dyDescent="0.25">
      <c r="A3817" s="141" t="s">
        <v>2903</v>
      </c>
      <c r="B3817" s="151" t="s">
        <v>2904</v>
      </c>
      <c r="C3817" s="153" t="s">
        <v>4171</v>
      </c>
      <c r="D3817" s="152">
        <v>2</v>
      </c>
      <c r="E3817" s="154">
        <v>19.88</v>
      </c>
      <c r="F3817" s="154">
        <v>4.9999999999999822E-2</v>
      </c>
      <c r="G3817" s="154">
        <v>9.9999999999999645E-2</v>
      </c>
    </row>
    <row r="3818" spans="1:7" ht="30" x14ac:dyDescent="0.25">
      <c r="A3818" s="141" t="s">
        <v>2903</v>
      </c>
      <c r="B3818" s="151" t="s">
        <v>2904</v>
      </c>
      <c r="C3818" s="153" t="s">
        <v>4172</v>
      </c>
      <c r="D3818" s="152">
        <v>1</v>
      </c>
      <c r="E3818" s="154">
        <v>21.63</v>
      </c>
      <c r="F3818" s="154">
        <v>0.30000000000000071</v>
      </c>
      <c r="G3818" s="154">
        <v>0.30000000000000071</v>
      </c>
    </row>
    <row r="3819" spans="1:7" ht="90" x14ac:dyDescent="0.25">
      <c r="A3819" s="141" t="s">
        <v>2903</v>
      </c>
      <c r="B3819" s="151" t="s">
        <v>2904</v>
      </c>
      <c r="C3819" s="153" t="s">
        <v>4173</v>
      </c>
      <c r="D3819" s="152">
        <v>3</v>
      </c>
      <c r="E3819" s="154">
        <v>20.190000000000001</v>
      </c>
      <c r="F3819" s="154">
        <v>1.0000000000000009E-2</v>
      </c>
      <c r="G3819" s="154">
        <v>3.0000000000000027E-2</v>
      </c>
    </row>
    <row r="3820" spans="1:7" x14ac:dyDescent="0.25">
      <c r="A3820" s="141" t="s">
        <v>2903</v>
      </c>
      <c r="B3820" s="151" t="s">
        <v>2904</v>
      </c>
      <c r="C3820" s="153" t="s">
        <v>4174</v>
      </c>
      <c r="D3820" s="152">
        <v>2</v>
      </c>
      <c r="E3820" s="154">
        <v>21.52</v>
      </c>
      <c r="F3820" s="154">
        <v>9.999999999999995E-3</v>
      </c>
      <c r="G3820" s="154">
        <v>1.999999999999999E-2</v>
      </c>
    </row>
    <row r="3821" spans="1:7" ht="30" x14ac:dyDescent="0.25">
      <c r="A3821" s="141" t="s">
        <v>2903</v>
      </c>
      <c r="B3821" s="151" t="s">
        <v>2904</v>
      </c>
      <c r="C3821" s="153" t="s">
        <v>3511</v>
      </c>
      <c r="D3821" s="152">
        <v>1</v>
      </c>
      <c r="E3821" s="154">
        <v>1.04</v>
      </c>
      <c r="F3821" s="154">
        <v>9.999999999999995E-3</v>
      </c>
      <c r="G3821" s="154">
        <v>9.999999999999995E-3</v>
      </c>
    </row>
    <row r="3822" spans="1:7" ht="60" x14ac:dyDescent="0.25">
      <c r="A3822" s="141" t="s">
        <v>2903</v>
      </c>
      <c r="B3822" s="151" t="s">
        <v>2904</v>
      </c>
      <c r="C3822" s="153" t="s">
        <v>3479</v>
      </c>
      <c r="D3822" s="152">
        <v>3558</v>
      </c>
      <c r="E3822" s="154">
        <v>28641.9</v>
      </c>
      <c r="F3822" s="154">
        <v>3.0000000000000027E-2</v>
      </c>
      <c r="G3822" s="154">
        <v>106.74000000000009</v>
      </c>
    </row>
    <row r="3823" spans="1:7" ht="45" x14ac:dyDescent="0.25">
      <c r="A3823" s="141" t="s">
        <v>2903</v>
      </c>
      <c r="B3823" s="151" t="s">
        <v>2904</v>
      </c>
      <c r="C3823" s="153" t="s">
        <v>3506</v>
      </c>
      <c r="D3823" s="152">
        <v>5</v>
      </c>
      <c r="E3823" s="154">
        <v>45.05</v>
      </c>
      <c r="F3823" s="154">
        <v>2.9999999999999916E-2</v>
      </c>
      <c r="G3823" s="154">
        <v>0.14999999999999958</v>
      </c>
    </row>
    <row r="3824" spans="1:7" ht="75" x14ac:dyDescent="0.25">
      <c r="A3824" s="141" t="s">
        <v>2903</v>
      </c>
      <c r="B3824" s="151" t="s">
        <v>2904</v>
      </c>
      <c r="C3824" s="153" t="s">
        <v>3493</v>
      </c>
      <c r="D3824" s="152">
        <v>2</v>
      </c>
      <c r="E3824" s="154">
        <v>10.24</v>
      </c>
      <c r="F3824" s="154">
        <v>1.0000000000000009E-2</v>
      </c>
      <c r="G3824" s="154">
        <v>2.0000000000000018E-2</v>
      </c>
    </row>
    <row r="3825" spans="1:7" x14ac:dyDescent="0.25">
      <c r="A3825" s="141" t="s">
        <v>2903</v>
      </c>
      <c r="B3825" s="151" t="s">
        <v>2904</v>
      </c>
      <c r="C3825" s="153" t="s">
        <v>3480</v>
      </c>
      <c r="D3825" s="152">
        <v>26</v>
      </c>
      <c r="E3825" s="154">
        <v>479.70000000000005</v>
      </c>
      <c r="F3825" s="154">
        <v>0.12000000000000011</v>
      </c>
      <c r="G3825" s="154">
        <v>3.1200000000000028</v>
      </c>
    </row>
    <row r="3826" spans="1:7" ht="30" x14ac:dyDescent="0.25">
      <c r="A3826" s="141" t="s">
        <v>2903</v>
      </c>
      <c r="B3826" s="151" t="s">
        <v>2904</v>
      </c>
      <c r="C3826" s="153" t="s">
        <v>3558</v>
      </c>
      <c r="D3826" s="152">
        <v>27</v>
      </c>
      <c r="E3826" s="154">
        <v>256.5</v>
      </c>
      <c r="F3826" s="154">
        <v>8.0000000000000071E-2</v>
      </c>
      <c r="G3826" s="154">
        <v>2.1600000000000019</v>
      </c>
    </row>
    <row r="3827" spans="1:7" ht="60" x14ac:dyDescent="0.25">
      <c r="A3827" s="141" t="s">
        <v>2903</v>
      </c>
      <c r="B3827" s="151" t="s">
        <v>2904</v>
      </c>
      <c r="C3827" s="153" t="s">
        <v>3481</v>
      </c>
      <c r="D3827" s="152">
        <v>2044</v>
      </c>
      <c r="E3827" s="154">
        <v>24323.599999999999</v>
      </c>
      <c r="F3827" s="154">
        <v>9.9999999999999534E-3</v>
      </c>
      <c r="G3827" s="154">
        <v>20.439999999999905</v>
      </c>
    </row>
    <row r="3828" spans="1:7" x14ac:dyDescent="0.25">
      <c r="A3828" s="141" t="s">
        <v>2903</v>
      </c>
      <c r="B3828" s="151" t="s">
        <v>2904</v>
      </c>
      <c r="C3828" s="153" t="s">
        <v>3559</v>
      </c>
      <c r="D3828" s="152">
        <v>5</v>
      </c>
      <c r="E3828" s="154">
        <v>83.850000000000009</v>
      </c>
      <c r="F3828" s="154">
        <v>0.1599999999999997</v>
      </c>
      <c r="G3828" s="154">
        <v>0.79999999999999849</v>
      </c>
    </row>
    <row r="3829" spans="1:7" ht="45" x14ac:dyDescent="0.25">
      <c r="A3829" s="141" t="s">
        <v>2903</v>
      </c>
      <c r="B3829" s="151" t="s">
        <v>2904</v>
      </c>
      <c r="C3829" s="153" t="s">
        <v>3855</v>
      </c>
      <c r="D3829" s="152">
        <v>74</v>
      </c>
      <c r="E3829" s="154">
        <v>543.90000000000009</v>
      </c>
      <c r="F3829" s="154">
        <v>2.0000000000000018E-2</v>
      </c>
      <c r="G3829" s="154">
        <v>1.4800000000000013</v>
      </c>
    </row>
    <row r="3830" spans="1:7" ht="30" x14ac:dyDescent="0.25">
      <c r="A3830" s="141" t="s">
        <v>2903</v>
      </c>
      <c r="B3830" s="151" t="s">
        <v>2904</v>
      </c>
      <c r="C3830" s="153" t="s">
        <v>3560</v>
      </c>
      <c r="D3830" s="152">
        <v>49</v>
      </c>
      <c r="E3830" s="154">
        <v>537.53</v>
      </c>
      <c r="F3830" s="154">
        <v>1.0000000000000009E-2</v>
      </c>
      <c r="G3830" s="154">
        <v>0.49000000000000044</v>
      </c>
    </row>
    <row r="3831" spans="1:7" x14ac:dyDescent="0.25">
      <c r="A3831" s="141" t="s">
        <v>2903</v>
      </c>
      <c r="B3831" s="151" t="s">
        <v>2904</v>
      </c>
      <c r="C3831" s="153" t="s">
        <v>4015</v>
      </c>
      <c r="D3831" s="152">
        <v>8</v>
      </c>
      <c r="E3831" s="154">
        <v>126.4</v>
      </c>
      <c r="F3831" s="154">
        <v>0.14999999999999991</v>
      </c>
      <c r="G3831" s="154">
        <v>1.1999999999999993</v>
      </c>
    </row>
    <row r="3832" spans="1:7" x14ac:dyDescent="0.25">
      <c r="A3832" s="141" t="s">
        <v>2903</v>
      </c>
      <c r="B3832" s="151" t="s">
        <v>2904</v>
      </c>
      <c r="C3832" s="153" t="s">
        <v>3562</v>
      </c>
      <c r="D3832" s="152">
        <v>4</v>
      </c>
      <c r="E3832" s="154">
        <v>59.96</v>
      </c>
      <c r="F3832" s="154">
        <v>9.9999999999999867E-2</v>
      </c>
      <c r="G3832" s="154">
        <v>0.39999999999999947</v>
      </c>
    </row>
    <row r="3833" spans="1:7" x14ac:dyDescent="0.25">
      <c r="A3833" s="141" t="s">
        <v>2903</v>
      </c>
      <c r="B3833" s="151" t="s">
        <v>2904</v>
      </c>
      <c r="C3833" s="153" t="s">
        <v>3563</v>
      </c>
      <c r="D3833" s="152">
        <v>1</v>
      </c>
      <c r="E3833" s="154">
        <v>13.85</v>
      </c>
      <c r="F3833" s="154">
        <v>4.0000000000000036E-2</v>
      </c>
      <c r="G3833" s="154">
        <v>4.0000000000000036E-2</v>
      </c>
    </row>
    <row r="3834" spans="1:7" x14ac:dyDescent="0.25">
      <c r="A3834" s="141" t="s">
        <v>2903</v>
      </c>
      <c r="B3834" s="151" t="s">
        <v>2904</v>
      </c>
      <c r="C3834" s="153" t="s">
        <v>3856</v>
      </c>
      <c r="D3834" s="152">
        <v>186</v>
      </c>
      <c r="E3834" s="154">
        <v>1629.3600000000001</v>
      </c>
      <c r="F3834" s="154">
        <v>2.0000000000000018E-2</v>
      </c>
      <c r="G3834" s="154">
        <v>3.7200000000000033</v>
      </c>
    </row>
    <row r="3835" spans="1:7" x14ac:dyDescent="0.25">
      <c r="A3835" s="141" t="s">
        <v>2903</v>
      </c>
      <c r="B3835" s="151" t="s">
        <v>2904</v>
      </c>
      <c r="C3835" s="153" t="s">
        <v>4016</v>
      </c>
      <c r="D3835" s="152">
        <v>313</v>
      </c>
      <c r="E3835" s="154">
        <v>7127.01</v>
      </c>
      <c r="F3835" s="154">
        <v>4.9999999999999933E-2</v>
      </c>
      <c r="G3835" s="154">
        <v>15.649999999999979</v>
      </c>
    </row>
    <row r="3836" spans="1:7" x14ac:dyDescent="0.25">
      <c r="A3836" s="141" t="s">
        <v>2903</v>
      </c>
      <c r="B3836" s="151" t="s">
        <v>2904</v>
      </c>
      <c r="C3836" s="153" t="s">
        <v>4175</v>
      </c>
      <c r="D3836" s="152">
        <v>2</v>
      </c>
      <c r="E3836" s="154">
        <v>16.96</v>
      </c>
      <c r="F3836" s="154">
        <v>2.9999999999999916E-2</v>
      </c>
      <c r="G3836" s="154">
        <v>5.9999999999999831E-2</v>
      </c>
    </row>
    <row r="3837" spans="1:7" x14ac:dyDescent="0.25">
      <c r="A3837" s="141" t="s">
        <v>2903</v>
      </c>
      <c r="B3837" s="151" t="s">
        <v>2904</v>
      </c>
      <c r="C3837" s="153" t="s">
        <v>3482</v>
      </c>
      <c r="D3837" s="152">
        <v>2692</v>
      </c>
      <c r="E3837" s="154">
        <v>16555.8</v>
      </c>
      <c r="F3837" s="154">
        <v>1.0000000000000009E-2</v>
      </c>
      <c r="G3837" s="154">
        <v>26.920000000000023</v>
      </c>
    </row>
    <row r="3838" spans="1:7" ht="30" x14ac:dyDescent="0.25">
      <c r="A3838" s="141" t="s">
        <v>2903</v>
      </c>
      <c r="B3838" s="151" t="s">
        <v>2904</v>
      </c>
      <c r="C3838" s="153" t="s">
        <v>3483</v>
      </c>
      <c r="D3838" s="152">
        <v>27</v>
      </c>
      <c r="E3838" s="154">
        <v>190.35000000000002</v>
      </c>
      <c r="F3838" s="154">
        <v>1.9999999999999962E-2</v>
      </c>
      <c r="G3838" s="154">
        <v>0.53999999999999893</v>
      </c>
    </row>
    <row r="3839" spans="1:7" ht="45" x14ac:dyDescent="0.25">
      <c r="A3839" s="141" t="s">
        <v>2903</v>
      </c>
      <c r="B3839" s="151" t="s">
        <v>2904</v>
      </c>
      <c r="C3839" s="153" t="s">
        <v>3484</v>
      </c>
      <c r="D3839" s="152">
        <v>4335</v>
      </c>
      <c r="E3839" s="154">
        <v>34463.25</v>
      </c>
      <c r="F3839" s="154">
        <v>9.9999999999999534E-3</v>
      </c>
      <c r="G3839" s="154">
        <v>43.349999999999795</v>
      </c>
    </row>
    <row r="3840" spans="1:7" x14ac:dyDescent="0.25">
      <c r="A3840" s="141" t="s">
        <v>2903</v>
      </c>
      <c r="B3840" s="151" t="s">
        <v>2904</v>
      </c>
      <c r="C3840" s="153" t="s">
        <v>3566</v>
      </c>
      <c r="D3840" s="152">
        <v>24</v>
      </c>
      <c r="E3840" s="154">
        <v>156.48000000000002</v>
      </c>
      <c r="F3840" s="154">
        <v>1.9999999999999962E-2</v>
      </c>
      <c r="G3840" s="154">
        <v>0.47999999999999909</v>
      </c>
    </row>
    <row r="3841" spans="1:7" ht="30" x14ac:dyDescent="0.25">
      <c r="A3841" s="141" t="s">
        <v>2903</v>
      </c>
      <c r="B3841" s="151" t="s">
        <v>2904</v>
      </c>
      <c r="C3841" s="153" t="s">
        <v>3978</v>
      </c>
      <c r="D3841" s="152">
        <v>1</v>
      </c>
      <c r="E3841" s="154">
        <v>112.89</v>
      </c>
      <c r="F3841" s="154">
        <v>3.5799999999999983</v>
      </c>
      <c r="G3841" s="154">
        <v>3.5799999999999983</v>
      </c>
    </row>
    <row r="3842" spans="1:7" ht="45" x14ac:dyDescent="0.25">
      <c r="A3842" s="141" t="s">
        <v>2903</v>
      </c>
      <c r="B3842" s="151" t="s">
        <v>2904</v>
      </c>
      <c r="C3842" s="153" t="s">
        <v>4176</v>
      </c>
      <c r="D3842" s="152">
        <v>1</v>
      </c>
      <c r="E3842" s="154">
        <v>24.5</v>
      </c>
      <c r="F3842" s="154">
        <v>0.14999999999999991</v>
      </c>
      <c r="G3842" s="154">
        <v>0.14999999999999991</v>
      </c>
    </row>
    <row r="3843" spans="1:7" x14ac:dyDescent="0.25">
      <c r="A3843" s="141" t="s">
        <v>2903</v>
      </c>
      <c r="B3843" s="151" t="s">
        <v>2904</v>
      </c>
      <c r="C3843" s="153" t="s">
        <v>3485</v>
      </c>
      <c r="D3843" s="152">
        <v>2</v>
      </c>
      <c r="E3843" s="154">
        <v>30.28</v>
      </c>
      <c r="F3843" s="154">
        <v>9.999999999999995E-3</v>
      </c>
      <c r="G3843" s="154">
        <v>1.999999999999999E-2</v>
      </c>
    </row>
    <row r="3844" spans="1:7" ht="30" x14ac:dyDescent="0.25">
      <c r="A3844" s="141" t="s">
        <v>2903</v>
      </c>
      <c r="B3844" s="151" t="s">
        <v>2904</v>
      </c>
      <c r="C3844" s="153" t="s">
        <v>4177</v>
      </c>
      <c r="D3844" s="152">
        <v>1</v>
      </c>
      <c r="E3844" s="154">
        <v>15.13</v>
      </c>
      <c r="F3844" s="154">
        <v>9.999999999999995E-3</v>
      </c>
      <c r="G3844" s="154">
        <v>9.999999999999995E-3</v>
      </c>
    </row>
    <row r="3845" spans="1:7" x14ac:dyDescent="0.25">
      <c r="A3845" s="141" t="s">
        <v>2903</v>
      </c>
      <c r="B3845" s="151" t="s">
        <v>2904</v>
      </c>
      <c r="C3845" s="153" t="s">
        <v>3487</v>
      </c>
      <c r="D3845" s="152">
        <v>1220</v>
      </c>
      <c r="E3845" s="154">
        <v>12480.6</v>
      </c>
      <c r="F3845" s="154">
        <v>9.000000000000008E-2</v>
      </c>
      <c r="G3845" s="154">
        <v>109.8000000000001</v>
      </c>
    </row>
    <row r="3846" spans="1:7" x14ac:dyDescent="0.25">
      <c r="A3846" s="141" t="s">
        <v>2903</v>
      </c>
      <c r="B3846" s="151" t="s">
        <v>2904</v>
      </c>
      <c r="C3846" s="153" t="s">
        <v>4178</v>
      </c>
      <c r="D3846" s="152">
        <v>52</v>
      </c>
      <c r="E3846" s="154">
        <v>533.52</v>
      </c>
      <c r="F3846" s="154">
        <v>8.9999999999999858E-2</v>
      </c>
      <c r="G3846" s="154">
        <v>4.6799999999999926</v>
      </c>
    </row>
    <row r="3847" spans="1:7" ht="30" x14ac:dyDescent="0.25">
      <c r="A3847" s="141" t="s">
        <v>2903</v>
      </c>
      <c r="B3847" s="151" t="s">
        <v>2904</v>
      </c>
      <c r="C3847" s="153" t="s">
        <v>3638</v>
      </c>
      <c r="D3847" s="152">
        <v>440</v>
      </c>
      <c r="E3847" s="154">
        <v>4554</v>
      </c>
      <c r="F3847" s="154">
        <v>9.000000000000008E-2</v>
      </c>
      <c r="G3847" s="154">
        <v>39.600000000000037</v>
      </c>
    </row>
    <row r="3848" spans="1:7" ht="60" x14ac:dyDescent="0.25">
      <c r="A3848" s="141" t="s">
        <v>2903</v>
      </c>
      <c r="B3848" s="151" t="s">
        <v>2904</v>
      </c>
      <c r="C3848" s="153" t="s">
        <v>3488</v>
      </c>
      <c r="D3848" s="152">
        <v>3415</v>
      </c>
      <c r="E3848" s="154">
        <v>47263.600000000006</v>
      </c>
      <c r="F3848" s="154">
        <v>4.0000000000000036E-2</v>
      </c>
      <c r="G3848" s="154">
        <v>136.60000000000011</v>
      </c>
    </row>
    <row r="3849" spans="1:7" ht="90" x14ac:dyDescent="0.25">
      <c r="A3849" s="141" t="s">
        <v>2903</v>
      </c>
      <c r="B3849" s="151" t="s">
        <v>2904</v>
      </c>
      <c r="C3849" s="153" t="s">
        <v>3489</v>
      </c>
      <c r="D3849" s="152">
        <v>2801</v>
      </c>
      <c r="E3849" s="154">
        <v>38373.699999999997</v>
      </c>
      <c r="F3849" s="154">
        <v>4.0000000000000036E-2</v>
      </c>
      <c r="G3849" s="154">
        <v>112.04000000000011</v>
      </c>
    </row>
    <row r="3850" spans="1:7" x14ac:dyDescent="0.25">
      <c r="A3850" s="141" t="s">
        <v>2903</v>
      </c>
      <c r="B3850" s="151" t="s">
        <v>2904</v>
      </c>
      <c r="C3850" s="153" t="s">
        <v>4179</v>
      </c>
      <c r="D3850" s="152">
        <v>1</v>
      </c>
      <c r="E3850" s="154">
        <v>20</v>
      </c>
      <c r="F3850" s="154">
        <v>4.0000000000000036E-2</v>
      </c>
      <c r="G3850" s="154">
        <v>4.0000000000000036E-2</v>
      </c>
    </row>
    <row r="3851" spans="1:7" ht="75" x14ac:dyDescent="0.25">
      <c r="A3851" s="141" t="s">
        <v>2903</v>
      </c>
      <c r="B3851" s="151" t="s">
        <v>2904</v>
      </c>
      <c r="C3851" s="153" t="s">
        <v>3516</v>
      </c>
      <c r="D3851" s="152">
        <v>1456</v>
      </c>
      <c r="E3851" s="154">
        <v>13759.2</v>
      </c>
      <c r="F3851" s="154">
        <v>2.0000000000000018E-2</v>
      </c>
      <c r="G3851" s="154">
        <v>29.120000000000026</v>
      </c>
    </row>
    <row r="3852" spans="1:7" ht="30" x14ac:dyDescent="0.25">
      <c r="A3852" s="141" t="s">
        <v>2903</v>
      </c>
      <c r="B3852" s="151" t="s">
        <v>2904</v>
      </c>
      <c r="C3852" s="153" t="s">
        <v>3508</v>
      </c>
      <c r="D3852" s="152">
        <v>2</v>
      </c>
      <c r="E3852" s="154">
        <v>10.74</v>
      </c>
      <c r="F3852" s="154">
        <v>2.0000000000000018E-2</v>
      </c>
      <c r="G3852" s="154">
        <v>4.0000000000000036E-2</v>
      </c>
    </row>
    <row r="3853" spans="1:7" ht="45" x14ac:dyDescent="0.25">
      <c r="A3853" s="141" t="s">
        <v>2903</v>
      </c>
      <c r="B3853" s="151" t="s">
        <v>2904</v>
      </c>
      <c r="C3853" s="153" t="s">
        <v>3528</v>
      </c>
      <c r="D3853" s="152">
        <v>54</v>
      </c>
      <c r="E3853" s="154">
        <v>491.94000000000005</v>
      </c>
      <c r="F3853" s="154">
        <v>0.12999999999999989</v>
      </c>
      <c r="G3853" s="154">
        <v>7.0199999999999942</v>
      </c>
    </row>
    <row r="3854" spans="1:7" ht="30" x14ac:dyDescent="0.25">
      <c r="A3854" s="141" t="s">
        <v>2903</v>
      </c>
      <c r="B3854" s="151" t="s">
        <v>2904</v>
      </c>
      <c r="C3854" s="153" t="s">
        <v>3519</v>
      </c>
      <c r="D3854" s="152">
        <v>254</v>
      </c>
      <c r="E3854" s="154">
        <v>5153.66</v>
      </c>
      <c r="F3854" s="154">
        <v>0.16999999999999993</v>
      </c>
      <c r="G3854" s="154">
        <v>43.179999999999978</v>
      </c>
    </row>
    <row r="3855" spans="1:7" ht="30" x14ac:dyDescent="0.25">
      <c r="A3855" s="141" t="s">
        <v>2903</v>
      </c>
      <c r="B3855" s="151" t="s">
        <v>2904</v>
      </c>
      <c r="C3855" s="153" t="s">
        <v>3862</v>
      </c>
      <c r="D3855" s="152">
        <v>1</v>
      </c>
      <c r="E3855" s="154">
        <v>12.51</v>
      </c>
      <c r="F3855" s="154">
        <v>4.0000000000000036E-2</v>
      </c>
      <c r="G3855" s="154">
        <v>4.0000000000000036E-2</v>
      </c>
    </row>
    <row r="3856" spans="1:7" ht="30" x14ac:dyDescent="0.25">
      <c r="A3856" s="141" t="s">
        <v>2903</v>
      </c>
      <c r="B3856" s="151" t="s">
        <v>2904</v>
      </c>
      <c r="C3856" s="153" t="s">
        <v>4168</v>
      </c>
      <c r="D3856" s="152">
        <v>2</v>
      </c>
      <c r="E3856" s="154">
        <v>43.94</v>
      </c>
      <c r="F3856" s="154">
        <v>0.10000000000000009</v>
      </c>
      <c r="G3856" s="154">
        <v>0.20000000000000018</v>
      </c>
    </row>
    <row r="3857" spans="1:7" ht="45" x14ac:dyDescent="0.25">
      <c r="A3857" s="141" t="s">
        <v>2903</v>
      </c>
      <c r="B3857" s="151" t="s">
        <v>2904</v>
      </c>
      <c r="C3857" s="153" t="s">
        <v>3454</v>
      </c>
      <c r="D3857" s="152">
        <v>27</v>
      </c>
      <c r="E3857" s="154">
        <v>95.580000000000013</v>
      </c>
      <c r="F3857" s="154">
        <v>1.9999999999999962E-2</v>
      </c>
      <c r="G3857" s="154">
        <v>0.53999999999999893</v>
      </c>
    </row>
    <row r="3858" spans="1:7" ht="45" x14ac:dyDescent="0.25">
      <c r="A3858" s="141" t="s">
        <v>2903</v>
      </c>
      <c r="B3858" s="151" t="s">
        <v>2904</v>
      </c>
      <c r="C3858" s="153" t="s">
        <v>3506</v>
      </c>
      <c r="D3858" s="152">
        <v>95</v>
      </c>
      <c r="E3858" s="154">
        <v>855.95</v>
      </c>
      <c r="F3858" s="154">
        <v>2.9999999999999916E-2</v>
      </c>
      <c r="G3858" s="154">
        <v>2.8499999999999921</v>
      </c>
    </row>
    <row r="3859" spans="1:7" ht="30" x14ac:dyDescent="0.25">
      <c r="A3859" s="141" t="s">
        <v>2903</v>
      </c>
      <c r="B3859" s="151" t="s">
        <v>2904</v>
      </c>
      <c r="C3859" s="153" t="s">
        <v>3507</v>
      </c>
      <c r="D3859" s="152">
        <v>1960</v>
      </c>
      <c r="E3859" s="154">
        <v>17757.599999999999</v>
      </c>
      <c r="F3859" s="154">
        <v>3.0000000000000027E-2</v>
      </c>
      <c r="G3859" s="154">
        <v>58.800000000000054</v>
      </c>
    </row>
    <row r="3860" spans="1:7" ht="75" x14ac:dyDescent="0.25">
      <c r="A3860" s="141" t="s">
        <v>2903</v>
      </c>
      <c r="B3860" s="151" t="s">
        <v>2904</v>
      </c>
      <c r="C3860" s="153" t="s">
        <v>3516</v>
      </c>
      <c r="D3860" s="152">
        <v>4</v>
      </c>
      <c r="E3860" s="154">
        <v>37.800000000000004</v>
      </c>
      <c r="F3860" s="154">
        <v>2.0000000000000018E-2</v>
      </c>
      <c r="G3860" s="154">
        <v>8.0000000000000071E-2</v>
      </c>
    </row>
    <row r="3861" spans="1:7" ht="30" x14ac:dyDescent="0.25">
      <c r="A3861" s="141" t="s">
        <v>2903</v>
      </c>
      <c r="B3861" s="151" t="s">
        <v>2904</v>
      </c>
      <c r="C3861" s="153" t="s">
        <v>3612</v>
      </c>
      <c r="D3861" s="152">
        <v>1</v>
      </c>
      <c r="E3861" s="154">
        <v>21.66</v>
      </c>
      <c r="F3861" s="154">
        <v>0.33000000000000007</v>
      </c>
      <c r="G3861" s="154">
        <v>0.33000000000000007</v>
      </c>
    </row>
    <row r="3862" spans="1:7" ht="30" x14ac:dyDescent="0.25">
      <c r="A3862" s="141" t="s">
        <v>2903</v>
      </c>
      <c r="B3862" s="151" t="s">
        <v>2904</v>
      </c>
      <c r="C3862" s="153" t="s">
        <v>3508</v>
      </c>
      <c r="D3862" s="152">
        <v>2</v>
      </c>
      <c r="E3862" s="154">
        <v>10.74</v>
      </c>
      <c r="F3862" s="154">
        <v>2.0000000000000018E-2</v>
      </c>
      <c r="G3862" s="154">
        <v>4.0000000000000036E-2</v>
      </c>
    </row>
    <row r="3863" spans="1:7" x14ac:dyDescent="0.25">
      <c r="A3863" s="141" t="s">
        <v>2903</v>
      </c>
      <c r="B3863" s="151" t="s">
        <v>2904</v>
      </c>
      <c r="C3863" s="153" t="s">
        <v>3604</v>
      </c>
      <c r="D3863" s="152">
        <v>10</v>
      </c>
      <c r="E3863" s="154">
        <v>152.9</v>
      </c>
      <c r="F3863" s="154">
        <v>0.10000000000000009</v>
      </c>
      <c r="G3863" s="154">
        <v>1.0000000000000009</v>
      </c>
    </row>
    <row r="3864" spans="1:7" ht="45" x14ac:dyDescent="0.25">
      <c r="A3864" s="141" t="s">
        <v>2903</v>
      </c>
      <c r="B3864" s="151" t="s">
        <v>2904</v>
      </c>
      <c r="C3864" s="153" t="s">
        <v>3605</v>
      </c>
      <c r="D3864" s="152">
        <v>80</v>
      </c>
      <c r="E3864" s="154">
        <v>1481.6</v>
      </c>
      <c r="F3864" s="154">
        <v>0.14000000000000012</v>
      </c>
      <c r="G3864" s="154">
        <v>11.20000000000001</v>
      </c>
    </row>
    <row r="3865" spans="1:7" ht="60" x14ac:dyDescent="0.25">
      <c r="A3865" s="141" t="s">
        <v>2903</v>
      </c>
      <c r="B3865" s="151" t="s">
        <v>2904</v>
      </c>
      <c r="C3865" s="153" t="s">
        <v>3509</v>
      </c>
      <c r="D3865" s="152">
        <v>2117</v>
      </c>
      <c r="E3865" s="154">
        <v>37957.81</v>
      </c>
      <c r="F3865" s="154">
        <v>0.11999999999999966</v>
      </c>
      <c r="G3865" s="154">
        <v>254.03999999999928</v>
      </c>
    </row>
    <row r="3866" spans="1:7" ht="60" x14ac:dyDescent="0.25">
      <c r="A3866" s="141" t="s">
        <v>2903</v>
      </c>
      <c r="B3866" s="151" t="s">
        <v>2904</v>
      </c>
      <c r="C3866" s="153" t="s">
        <v>3510</v>
      </c>
      <c r="D3866" s="152">
        <v>2</v>
      </c>
      <c r="E3866" s="154">
        <v>80.34</v>
      </c>
      <c r="F3866" s="154">
        <v>0.37999999999999989</v>
      </c>
      <c r="G3866" s="154">
        <v>0.75999999999999979</v>
      </c>
    </row>
    <row r="3867" spans="1:7" ht="60" x14ac:dyDescent="0.25">
      <c r="A3867" s="141" t="s">
        <v>2903</v>
      </c>
      <c r="B3867" s="151" t="s">
        <v>2904</v>
      </c>
      <c r="C3867" s="153" t="s">
        <v>3408</v>
      </c>
      <c r="D3867" s="152">
        <v>24</v>
      </c>
      <c r="E3867" s="154">
        <v>11.52</v>
      </c>
      <c r="F3867" s="154">
        <v>9.999999999999995E-3</v>
      </c>
      <c r="G3867" s="154">
        <v>0.23999999999999988</v>
      </c>
    </row>
    <row r="3868" spans="1:7" ht="60" x14ac:dyDescent="0.25">
      <c r="A3868" s="141" t="s">
        <v>2903</v>
      </c>
      <c r="B3868" s="151" t="s">
        <v>2904</v>
      </c>
      <c r="C3868" s="153" t="s">
        <v>3431</v>
      </c>
      <c r="D3868" s="152">
        <v>16</v>
      </c>
      <c r="E3868" s="154">
        <v>12.16</v>
      </c>
      <c r="F3868" s="154">
        <v>9.9999999999999811E-3</v>
      </c>
      <c r="G3868" s="154">
        <v>0.1599999999999997</v>
      </c>
    </row>
    <row r="3869" spans="1:7" ht="30" x14ac:dyDescent="0.25">
      <c r="A3869" s="141" t="s">
        <v>2903</v>
      </c>
      <c r="B3869" s="151" t="s">
        <v>2904</v>
      </c>
      <c r="C3869" s="153" t="s">
        <v>3409</v>
      </c>
      <c r="D3869" s="152">
        <v>1</v>
      </c>
      <c r="E3869" s="154">
        <v>2.56</v>
      </c>
      <c r="F3869" s="154">
        <v>1.0000000000000009E-2</v>
      </c>
      <c r="G3869" s="154">
        <v>1.0000000000000009E-2</v>
      </c>
    </row>
    <row r="3870" spans="1:7" ht="60" x14ac:dyDescent="0.25">
      <c r="A3870" s="141" t="s">
        <v>2903</v>
      </c>
      <c r="B3870" s="151" t="s">
        <v>2904</v>
      </c>
      <c r="C3870" s="153" t="s">
        <v>3479</v>
      </c>
      <c r="D3870" s="152">
        <v>54</v>
      </c>
      <c r="E3870" s="154">
        <v>434.70000000000005</v>
      </c>
      <c r="F3870" s="154">
        <v>3.0000000000000027E-2</v>
      </c>
      <c r="G3870" s="154">
        <v>1.6200000000000014</v>
      </c>
    </row>
    <row r="3871" spans="1:7" ht="45" x14ac:dyDescent="0.25">
      <c r="A3871" s="141" t="s">
        <v>2903</v>
      </c>
      <c r="B3871" s="151" t="s">
        <v>2904</v>
      </c>
      <c r="C3871" s="153" t="s">
        <v>3579</v>
      </c>
      <c r="D3871" s="152">
        <v>6</v>
      </c>
      <c r="E3871" s="154">
        <v>216.36</v>
      </c>
      <c r="F3871" s="154">
        <v>0.87999999999999901</v>
      </c>
      <c r="G3871" s="154">
        <v>5.279999999999994</v>
      </c>
    </row>
    <row r="3872" spans="1:7" ht="45" x14ac:dyDescent="0.25">
      <c r="A3872" s="141" t="s">
        <v>2903</v>
      </c>
      <c r="B3872" s="151" t="s">
        <v>2904</v>
      </c>
      <c r="C3872" s="153" t="s">
        <v>3580</v>
      </c>
      <c r="D3872" s="152">
        <v>3</v>
      </c>
      <c r="E3872" s="154">
        <v>57.75</v>
      </c>
      <c r="F3872" s="154">
        <v>0.26999999999999957</v>
      </c>
      <c r="G3872" s="154">
        <v>0.80999999999999872</v>
      </c>
    </row>
    <row r="3873" spans="1:7" ht="45" x14ac:dyDescent="0.25">
      <c r="A3873" s="141" t="s">
        <v>2903</v>
      </c>
      <c r="B3873" s="151" t="s">
        <v>2904</v>
      </c>
      <c r="C3873" s="153" t="s">
        <v>3904</v>
      </c>
      <c r="D3873" s="152">
        <v>176</v>
      </c>
      <c r="E3873" s="154">
        <v>17204</v>
      </c>
      <c r="F3873" s="154">
        <v>2.9200000000000017</v>
      </c>
      <c r="G3873" s="154">
        <v>513.9200000000003</v>
      </c>
    </row>
    <row r="3874" spans="1:7" ht="60" x14ac:dyDescent="0.25">
      <c r="A3874" s="141" t="s">
        <v>2903</v>
      </c>
      <c r="B3874" s="151" t="s">
        <v>2904</v>
      </c>
      <c r="C3874" s="153" t="s">
        <v>3905</v>
      </c>
      <c r="D3874" s="152">
        <v>59</v>
      </c>
      <c r="E3874" s="154">
        <v>2583.61</v>
      </c>
      <c r="F3874" s="154">
        <v>0.60999999999999943</v>
      </c>
      <c r="G3874" s="154">
        <v>35.989999999999966</v>
      </c>
    </row>
    <row r="3875" spans="1:7" ht="30" x14ac:dyDescent="0.25">
      <c r="A3875" s="141" t="s">
        <v>2903</v>
      </c>
      <c r="B3875" s="151" t="s">
        <v>2904</v>
      </c>
      <c r="C3875" s="153" t="s">
        <v>3538</v>
      </c>
      <c r="D3875" s="152">
        <v>2</v>
      </c>
      <c r="E3875" s="154">
        <v>10.14</v>
      </c>
      <c r="F3875" s="154">
        <v>2.0000000000000018E-2</v>
      </c>
      <c r="G3875" s="154">
        <v>4.0000000000000036E-2</v>
      </c>
    </row>
    <row r="3876" spans="1:7" ht="75" x14ac:dyDescent="0.25">
      <c r="A3876" s="141" t="s">
        <v>2903</v>
      </c>
      <c r="B3876" s="151" t="s">
        <v>2904</v>
      </c>
      <c r="C3876" s="153" t="s">
        <v>3645</v>
      </c>
      <c r="D3876" s="152">
        <v>28</v>
      </c>
      <c r="E3876" s="154">
        <v>234.64000000000001</v>
      </c>
      <c r="F3876" s="154">
        <v>9.9999999999999811E-3</v>
      </c>
      <c r="G3876" s="154">
        <v>0.27999999999999947</v>
      </c>
    </row>
    <row r="3877" spans="1:7" ht="30" x14ac:dyDescent="0.25">
      <c r="A3877" s="141" t="s">
        <v>2903</v>
      </c>
      <c r="B3877" s="151" t="s">
        <v>2904</v>
      </c>
      <c r="C3877" s="153" t="s">
        <v>3511</v>
      </c>
      <c r="D3877" s="152">
        <v>2</v>
      </c>
      <c r="E3877" s="154">
        <v>2.08</v>
      </c>
      <c r="F3877" s="154">
        <v>9.999999999999995E-3</v>
      </c>
      <c r="G3877" s="154">
        <v>1.999999999999999E-2</v>
      </c>
    </row>
    <row r="3878" spans="1:7" ht="30" x14ac:dyDescent="0.25">
      <c r="A3878" s="141" t="s">
        <v>2903</v>
      </c>
      <c r="B3878" s="151" t="s">
        <v>2904</v>
      </c>
      <c r="C3878" s="153" t="s">
        <v>3606</v>
      </c>
      <c r="D3878" s="152">
        <v>173</v>
      </c>
      <c r="E3878" s="154">
        <v>1268.0899999999999</v>
      </c>
      <c r="F3878" s="154">
        <v>0.11999999999999966</v>
      </c>
      <c r="G3878" s="154">
        <v>20.759999999999941</v>
      </c>
    </row>
    <row r="3879" spans="1:7" ht="45" x14ac:dyDescent="0.25">
      <c r="A3879" s="141" t="s">
        <v>2903</v>
      </c>
      <c r="B3879" s="151" t="s">
        <v>2904</v>
      </c>
      <c r="C3879" s="153" t="s">
        <v>3607</v>
      </c>
      <c r="D3879" s="152">
        <v>675</v>
      </c>
      <c r="E3879" s="154">
        <v>6952.5000000000009</v>
      </c>
      <c r="F3879" s="154">
        <v>0.18000000000000016</v>
      </c>
      <c r="G3879" s="154">
        <v>121.50000000000011</v>
      </c>
    </row>
    <row r="3880" spans="1:7" ht="30" x14ac:dyDescent="0.25">
      <c r="A3880" s="141" t="s">
        <v>2903</v>
      </c>
      <c r="B3880" s="151" t="s">
        <v>2904</v>
      </c>
      <c r="C3880" s="153" t="s">
        <v>4017</v>
      </c>
      <c r="D3880" s="152">
        <v>10</v>
      </c>
      <c r="E3880" s="154">
        <v>314.8</v>
      </c>
      <c r="F3880" s="154">
        <v>7.0000000000000062E-2</v>
      </c>
      <c r="G3880" s="154">
        <v>0.70000000000000062</v>
      </c>
    </row>
    <row r="3881" spans="1:7" ht="30" x14ac:dyDescent="0.25">
      <c r="A3881" s="141" t="s">
        <v>2903</v>
      </c>
      <c r="B3881" s="151" t="s">
        <v>2904</v>
      </c>
      <c r="C3881" s="153" t="s">
        <v>3494</v>
      </c>
      <c r="D3881" s="152">
        <v>3</v>
      </c>
      <c r="E3881" s="154">
        <v>10.32</v>
      </c>
      <c r="F3881" s="154">
        <v>9.999999999999995E-3</v>
      </c>
      <c r="G3881" s="154">
        <v>2.9999999999999985E-2</v>
      </c>
    </row>
    <row r="3882" spans="1:7" ht="30" x14ac:dyDescent="0.25">
      <c r="A3882" s="141" t="s">
        <v>2903</v>
      </c>
      <c r="B3882" s="151" t="s">
        <v>2904</v>
      </c>
      <c r="C3882" s="153" t="s">
        <v>3495</v>
      </c>
      <c r="D3882" s="152">
        <v>4</v>
      </c>
      <c r="E3882" s="154">
        <v>19.760000000000002</v>
      </c>
      <c r="F3882" s="154">
        <v>1.0000000000000009E-2</v>
      </c>
      <c r="G3882" s="154">
        <v>4.0000000000000036E-2</v>
      </c>
    </row>
    <row r="3883" spans="1:7" ht="30" x14ac:dyDescent="0.25">
      <c r="A3883" s="141" t="s">
        <v>2903</v>
      </c>
      <c r="B3883" s="151" t="s">
        <v>2904</v>
      </c>
      <c r="C3883" s="153" t="s">
        <v>3640</v>
      </c>
      <c r="D3883" s="152">
        <v>3</v>
      </c>
      <c r="E3883" s="154">
        <v>47.37</v>
      </c>
      <c r="F3883" s="154">
        <v>1.0000000000000009E-2</v>
      </c>
      <c r="G3883" s="154">
        <v>3.0000000000000027E-2</v>
      </c>
    </row>
    <row r="3884" spans="1:7" ht="30" x14ac:dyDescent="0.25">
      <c r="A3884" s="141" t="s">
        <v>2903</v>
      </c>
      <c r="B3884" s="151" t="s">
        <v>2904</v>
      </c>
      <c r="C3884" s="153" t="s">
        <v>3857</v>
      </c>
      <c r="D3884" s="152">
        <v>33</v>
      </c>
      <c r="E3884" s="154">
        <v>110.88</v>
      </c>
      <c r="F3884" s="154">
        <v>4.0000000000000036E-2</v>
      </c>
      <c r="G3884" s="154">
        <v>1.3200000000000012</v>
      </c>
    </row>
    <row r="3885" spans="1:7" x14ac:dyDescent="0.25">
      <c r="A3885" s="141" t="s">
        <v>2903</v>
      </c>
      <c r="B3885" s="151" t="s">
        <v>2904</v>
      </c>
      <c r="C3885" s="153" t="s">
        <v>3512</v>
      </c>
      <c r="D3885" s="152">
        <v>229</v>
      </c>
      <c r="E3885" s="154">
        <v>329.76</v>
      </c>
      <c r="F3885" s="154">
        <v>3.0000000000000027E-2</v>
      </c>
      <c r="G3885" s="154">
        <v>6.8700000000000063</v>
      </c>
    </row>
    <row r="3886" spans="1:7" ht="60" x14ac:dyDescent="0.25">
      <c r="A3886" s="141" t="s">
        <v>2903</v>
      </c>
      <c r="B3886" s="151" t="s">
        <v>2904</v>
      </c>
      <c r="C3886" s="153" t="s">
        <v>3513</v>
      </c>
      <c r="D3886" s="152">
        <v>11</v>
      </c>
      <c r="E3886" s="154">
        <v>185.46</v>
      </c>
      <c r="F3886" s="154">
        <v>0.33999999999999986</v>
      </c>
      <c r="G3886" s="154">
        <v>3.7399999999999984</v>
      </c>
    </row>
    <row r="3887" spans="1:7" ht="30" x14ac:dyDescent="0.25">
      <c r="A3887" s="141" t="s">
        <v>2903</v>
      </c>
      <c r="B3887" s="151" t="s">
        <v>2904</v>
      </c>
      <c r="C3887" s="153" t="s">
        <v>3719</v>
      </c>
      <c r="D3887" s="152">
        <v>1</v>
      </c>
      <c r="E3887" s="154">
        <v>24.03</v>
      </c>
      <c r="F3887" s="154">
        <v>0.33000000000000007</v>
      </c>
      <c r="G3887" s="154">
        <v>0.33000000000000007</v>
      </c>
    </row>
    <row r="3888" spans="1:7" ht="45" x14ac:dyDescent="0.25">
      <c r="A3888" s="141" t="s">
        <v>2903</v>
      </c>
      <c r="B3888" s="151" t="s">
        <v>2904</v>
      </c>
      <c r="C3888" s="153" t="s">
        <v>3535</v>
      </c>
      <c r="D3888" s="152">
        <v>23</v>
      </c>
      <c r="E3888" s="154">
        <v>304.52</v>
      </c>
      <c r="F3888" s="154">
        <v>0.16000000000000014</v>
      </c>
      <c r="G3888" s="154">
        <v>3.6800000000000033</v>
      </c>
    </row>
    <row r="3889" spans="1:7" ht="30" x14ac:dyDescent="0.25">
      <c r="A3889" s="141" t="s">
        <v>2903</v>
      </c>
      <c r="B3889" s="151" t="s">
        <v>2904</v>
      </c>
      <c r="C3889" s="153" t="s">
        <v>3617</v>
      </c>
      <c r="D3889" s="152">
        <v>2</v>
      </c>
      <c r="E3889" s="154">
        <v>33.64</v>
      </c>
      <c r="F3889" s="154">
        <v>0.21999999999999975</v>
      </c>
      <c r="G3889" s="154">
        <v>0.4399999999999995</v>
      </c>
    </row>
    <row r="3890" spans="1:7" ht="60" x14ac:dyDescent="0.25">
      <c r="A3890" s="141" t="s">
        <v>2903</v>
      </c>
      <c r="B3890" s="151" t="s">
        <v>2904</v>
      </c>
      <c r="C3890" s="153" t="s">
        <v>3536</v>
      </c>
      <c r="D3890" s="152">
        <v>15</v>
      </c>
      <c r="E3890" s="154">
        <v>320.84999999999997</v>
      </c>
      <c r="F3890" s="154">
        <v>0.3199999999999994</v>
      </c>
      <c r="G3890" s="154">
        <v>4.7999999999999909</v>
      </c>
    </row>
    <row r="3891" spans="1:7" ht="30" x14ac:dyDescent="0.25">
      <c r="A3891" s="141" t="s">
        <v>2903</v>
      </c>
      <c r="B3891" s="151" t="s">
        <v>2904</v>
      </c>
      <c r="C3891" s="153" t="s">
        <v>3858</v>
      </c>
      <c r="D3891" s="152">
        <v>1</v>
      </c>
      <c r="E3891" s="154">
        <v>16.48</v>
      </c>
      <c r="F3891" s="154">
        <v>0.28000000000000025</v>
      </c>
      <c r="G3891" s="154">
        <v>0.28000000000000025</v>
      </c>
    </row>
    <row r="3892" spans="1:7" ht="30" x14ac:dyDescent="0.25">
      <c r="A3892" s="141" t="s">
        <v>2903</v>
      </c>
      <c r="B3892" s="151" t="s">
        <v>2904</v>
      </c>
      <c r="C3892" s="153" t="s">
        <v>4073</v>
      </c>
      <c r="D3892" s="152">
        <v>5</v>
      </c>
      <c r="E3892" s="154">
        <v>41.3</v>
      </c>
      <c r="F3892" s="154">
        <v>9.9999999999999811E-3</v>
      </c>
      <c r="G3892" s="154">
        <v>4.9999999999999906E-2</v>
      </c>
    </row>
    <row r="3893" spans="1:7" x14ac:dyDescent="0.25">
      <c r="A3893" s="141" t="s">
        <v>2903</v>
      </c>
      <c r="B3893" s="151" t="s">
        <v>2904</v>
      </c>
      <c r="C3893" s="153" t="s">
        <v>3514</v>
      </c>
      <c r="D3893" s="152">
        <v>21</v>
      </c>
      <c r="E3893" s="154">
        <v>35.07</v>
      </c>
      <c r="F3893" s="154">
        <v>9.9999999999999811E-3</v>
      </c>
      <c r="G3893" s="154">
        <v>0.2099999999999996</v>
      </c>
    </row>
    <row r="3894" spans="1:7" ht="30" x14ac:dyDescent="0.25">
      <c r="A3894" s="141" t="s">
        <v>2903</v>
      </c>
      <c r="B3894" s="151" t="s">
        <v>2904</v>
      </c>
      <c r="C3894" s="153" t="s">
        <v>3511</v>
      </c>
      <c r="D3894" s="152">
        <v>5</v>
      </c>
      <c r="E3894" s="154">
        <v>5.2</v>
      </c>
      <c r="F3894" s="154">
        <v>9.999999999999995E-3</v>
      </c>
      <c r="G3894" s="154">
        <v>4.9999999999999975E-2</v>
      </c>
    </row>
    <row r="3895" spans="1:7" x14ac:dyDescent="0.25">
      <c r="A3895" s="141" t="s">
        <v>2903</v>
      </c>
      <c r="B3895" s="151" t="s">
        <v>2904</v>
      </c>
      <c r="C3895" s="153" t="s">
        <v>3515</v>
      </c>
      <c r="D3895" s="152">
        <v>387</v>
      </c>
      <c r="E3895" s="154">
        <v>4589.82</v>
      </c>
      <c r="F3895" s="154">
        <v>6.999999999999984E-2</v>
      </c>
      <c r="G3895" s="154">
        <v>27.089999999999939</v>
      </c>
    </row>
    <row r="3896" spans="1:7" ht="45" x14ac:dyDescent="0.25">
      <c r="A3896" s="141" t="s">
        <v>2903</v>
      </c>
      <c r="B3896" s="151" t="s">
        <v>2904</v>
      </c>
      <c r="C3896" s="153" t="s">
        <v>3610</v>
      </c>
      <c r="D3896" s="152">
        <v>1</v>
      </c>
      <c r="E3896" s="154">
        <v>11.86</v>
      </c>
      <c r="F3896" s="154">
        <v>6.999999999999984E-2</v>
      </c>
      <c r="G3896" s="154">
        <v>6.999999999999984E-2</v>
      </c>
    </row>
    <row r="3897" spans="1:7" ht="45" x14ac:dyDescent="0.25">
      <c r="A3897" s="141" t="s">
        <v>2903</v>
      </c>
      <c r="B3897" s="151" t="s">
        <v>2904</v>
      </c>
      <c r="C3897" s="153" t="s">
        <v>3506</v>
      </c>
      <c r="D3897" s="152">
        <v>1216</v>
      </c>
      <c r="E3897" s="154">
        <v>10956.16</v>
      </c>
      <c r="F3897" s="154">
        <v>2.9999999999999916E-2</v>
      </c>
      <c r="G3897" s="154">
        <v>36.479999999999897</v>
      </c>
    </row>
    <row r="3898" spans="1:7" x14ac:dyDescent="0.25">
      <c r="A3898" s="141" t="s">
        <v>2903</v>
      </c>
      <c r="B3898" s="151" t="s">
        <v>2904</v>
      </c>
      <c r="C3898" s="153" t="s">
        <v>3611</v>
      </c>
      <c r="D3898" s="152">
        <v>2</v>
      </c>
      <c r="E3898" s="154">
        <v>27.5</v>
      </c>
      <c r="F3898" s="154">
        <v>0.29999999999999982</v>
      </c>
      <c r="G3898" s="154">
        <v>0.59999999999999964</v>
      </c>
    </row>
    <row r="3899" spans="1:7" ht="30" x14ac:dyDescent="0.25">
      <c r="A3899" s="141" t="s">
        <v>2903</v>
      </c>
      <c r="B3899" s="151" t="s">
        <v>2904</v>
      </c>
      <c r="C3899" s="153" t="s">
        <v>4180</v>
      </c>
      <c r="D3899" s="152">
        <v>9</v>
      </c>
      <c r="E3899" s="154">
        <v>550.71</v>
      </c>
      <c r="F3899" s="154">
        <v>1.3599999999999994</v>
      </c>
      <c r="G3899" s="154">
        <v>12.239999999999995</v>
      </c>
    </row>
    <row r="3900" spans="1:7" ht="30" x14ac:dyDescent="0.25">
      <c r="A3900" s="141" t="s">
        <v>2903</v>
      </c>
      <c r="B3900" s="151" t="s">
        <v>2904</v>
      </c>
      <c r="C3900" s="153" t="s">
        <v>4181</v>
      </c>
      <c r="D3900" s="152">
        <v>9</v>
      </c>
      <c r="E3900" s="154">
        <v>344.88</v>
      </c>
      <c r="F3900" s="154">
        <v>0.65000000000000036</v>
      </c>
      <c r="G3900" s="154">
        <v>5.8500000000000032</v>
      </c>
    </row>
    <row r="3901" spans="1:7" x14ac:dyDescent="0.25">
      <c r="A3901" s="141" t="s">
        <v>2903</v>
      </c>
      <c r="B3901" s="151" t="s">
        <v>2904</v>
      </c>
      <c r="C3901" s="153" t="s">
        <v>3533</v>
      </c>
      <c r="D3901" s="152">
        <v>92</v>
      </c>
      <c r="E3901" s="154">
        <v>748.88</v>
      </c>
      <c r="F3901" s="154">
        <v>0.14999999999999991</v>
      </c>
      <c r="G3901" s="154">
        <v>13.799999999999992</v>
      </c>
    </row>
    <row r="3902" spans="1:7" ht="90" x14ac:dyDescent="0.25">
      <c r="A3902" s="141" t="s">
        <v>2903</v>
      </c>
      <c r="B3902" s="151" t="s">
        <v>2904</v>
      </c>
      <c r="C3902" s="153" t="s">
        <v>3576</v>
      </c>
      <c r="D3902" s="152">
        <v>4</v>
      </c>
      <c r="E3902" s="154">
        <v>246.88</v>
      </c>
      <c r="F3902" s="154">
        <v>0.46000000000000085</v>
      </c>
      <c r="G3902" s="154">
        <v>1.8400000000000034</v>
      </c>
    </row>
    <row r="3903" spans="1:7" ht="45" x14ac:dyDescent="0.25">
      <c r="A3903" s="141" t="s">
        <v>2903</v>
      </c>
      <c r="B3903" s="151" t="s">
        <v>2904</v>
      </c>
      <c r="C3903" s="153" t="s">
        <v>3720</v>
      </c>
      <c r="D3903" s="152">
        <v>112</v>
      </c>
      <c r="E3903" s="154">
        <v>1545.6000000000001</v>
      </c>
      <c r="F3903" s="154">
        <v>0.18999999999999995</v>
      </c>
      <c r="G3903" s="154">
        <v>21.279999999999994</v>
      </c>
    </row>
    <row r="3904" spans="1:7" ht="30" x14ac:dyDescent="0.25">
      <c r="A3904" s="141" t="s">
        <v>2903</v>
      </c>
      <c r="B3904" s="151" t="s">
        <v>2904</v>
      </c>
      <c r="C3904" s="153" t="s">
        <v>3507</v>
      </c>
      <c r="D3904" s="152">
        <v>35</v>
      </c>
      <c r="E3904" s="154">
        <v>317.10000000000002</v>
      </c>
      <c r="F3904" s="154">
        <v>3.0000000000000027E-2</v>
      </c>
      <c r="G3904" s="154">
        <v>1.0500000000000009</v>
      </c>
    </row>
    <row r="3905" spans="1:7" x14ac:dyDescent="0.25">
      <c r="A3905" s="141" t="s">
        <v>2903</v>
      </c>
      <c r="B3905" s="151" t="s">
        <v>2904</v>
      </c>
      <c r="C3905" s="153" t="s">
        <v>3859</v>
      </c>
      <c r="D3905" s="152">
        <v>1</v>
      </c>
      <c r="E3905" s="154">
        <v>8.84</v>
      </c>
      <c r="F3905" s="154">
        <v>2.0000000000000018E-2</v>
      </c>
      <c r="G3905" s="154">
        <v>2.0000000000000018E-2</v>
      </c>
    </row>
    <row r="3906" spans="1:7" ht="75" x14ac:dyDescent="0.25">
      <c r="A3906" s="141" t="s">
        <v>2903</v>
      </c>
      <c r="B3906" s="151" t="s">
        <v>2904</v>
      </c>
      <c r="C3906" s="153" t="s">
        <v>3516</v>
      </c>
      <c r="D3906" s="152">
        <v>1572</v>
      </c>
      <c r="E3906" s="154">
        <v>14855.4</v>
      </c>
      <c r="F3906" s="154">
        <v>2.0000000000000018E-2</v>
      </c>
      <c r="G3906" s="154">
        <v>31.440000000000026</v>
      </c>
    </row>
    <row r="3907" spans="1:7" ht="60" x14ac:dyDescent="0.25">
      <c r="A3907" s="141" t="s">
        <v>2903</v>
      </c>
      <c r="B3907" s="151" t="s">
        <v>2904</v>
      </c>
      <c r="C3907" s="153" t="s">
        <v>3517</v>
      </c>
      <c r="D3907" s="152">
        <v>549</v>
      </c>
      <c r="E3907" s="154">
        <v>5720.5800000000008</v>
      </c>
      <c r="F3907" s="154">
        <v>6.999999999999984E-2</v>
      </c>
      <c r="G3907" s="154">
        <v>38.429999999999914</v>
      </c>
    </row>
    <row r="3908" spans="1:7" ht="30" x14ac:dyDescent="0.25">
      <c r="A3908" s="141" t="s">
        <v>2903</v>
      </c>
      <c r="B3908" s="151" t="s">
        <v>2904</v>
      </c>
      <c r="C3908" s="153" t="s">
        <v>3612</v>
      </c>
      <c r="D3908" s="152">
        <v>27</v>
      </c>
      <c r="E3908" s="154">
        <v>584.81999999999994</v>
      </c>
      <c r="F3908" s="154">
        <v>0.33000000000000007</v>
      </c>
      <c r="G3908" s="154">
        <v>8.9100000000000019</v>
      </c>
    </row>
    <row r="3909" spans="1:7" ht="30" x14ac:dyDescent="0.25">
      <c r="A3909" s="141" t="s">
        <v>2903</v>
      </c>
      <c r="B3909" s="151" t="s">
        <v>2904</v>
      </c>
      <c r="C3909" s="153" t="s">
        <v>3508</v>
      </c>
      <c r="D3909" s="152">
        <v>288</v>
      </c>
      <c r="E3909" s="154">
        <v>1546.56</v>
      </c>
      <c r="F3909" s="154">
        <v>2.0000000000000018E-2</v>
      </c>
      <c r="G3909" s="154">
        <v>5.7600000000000051</v>
      </c>
    </row>
    <row r="3910" spans="1:7" ht="30" x14ac:dyDescent="0.25">
      <c r="A3910" s="141" t="s">
        <v>2903</v>
      </c>
      <c r="B3910" s="151" t="s">
        <v>2904</v>
      </c>
      <c r="C3910" s="153" t="s">
        <v>3648</v>
      </c>
      <c r="D3910" s="152">
        <v>10</v>
      </c>
      <c r="E3910" s="154">
        <v>121.1</v>
      </c>
      <c r="F3910" s="154">
        <v>6.0000000000000053E-2</v>
      </c>
      <c r="G3910" s="154">
        <v>0.60000000000000053</v>
      </c>
    </row>
    <row r="3911" spans="1:7" ht="30" x14ac:dyDescent="0.25">
      <c r="A3911" s="141" t="s">
        <v>2903</v>
      </c>
      <c r="B3911" s="151" t="s">
        <v>2904</v>
      </c>
      <c r="C3911" s="153" t="s">
        <v>3518</v>
      </c>
      <c r="D3911" s="152">
        <v>146</v>
      </c>
      <c r="E3911" s="154">
        <v>3299.6000000000004</v>
      </c>
      <c r="F3911" s="154">
        <v>0.28000000000000025</v>
      </c>
      <c r="G3911" s="154">
        <v>40.880000000000038</v>
      </c>
    </row>
    <row r="3912" spans="1:7" ht="45" x14ac:dyDescent="0.25">
      <c r="A3912" s="141" t="s">
        <v>2903</v>
      </c>
      <c r="B3912" s="151" t="s">
        <v>2904</v>
      </c>
      <c r="C3912" s="153" t="s">
        <v>3528</v>
      </c>
      <c r="D3912" s="152">
        <v>1114</v>
      </c>
      <c r="E3912" s="154">
        <v>10148.540000000001</v>
      </c>
      <c r="F3912" s="154">
        <v>0.12999999999999989</v>
      </c>
      <c r="G3912" s="154">
        <v>144.81999999999988</v>
      </c>
    </row>
    <row r="3913" spans="1:7" x14ac:dyDescent="0.25">
      <c r="A3913" s="141" t="s">
        <v>2903</v>
      </c>
      <c r="B3913" s="151" t="s">
        <v>2904</v>
      </c>
      <c r="C3913" s="153" t="s">
        <v>4182</v>
      </c>
      <c r="D3913" s="152">
        <v>2</v>
      </c>
      <c r="E3913" s="154">
        <v>10.52</v>
      </c>
      <c r="F3913" s="154">
        <v>1.0000000000000009E-2</v>
      </c>
      <c r="G3913" s="154">
        <v>2.0000000000000018E-2</v>
      </c>
    </row>
    <row r="3914" spans="1:7" x14ac:dyDescent="0.25">
      <c r="A3914" s="141" t="s">
        <v>2903</v>
      </c>
      <c r="B3914" s="151" t="s">
        <v>2904</v>
      </c>
      <c r="C3914" s="153" t="s">
        <v>3604</v>
      </c>
      <c r="D3914" s="152">
        <v>1</v>
      </c>
      <c r="E3914" s="154">
        <v>15.290000000000001</v>
      </c>
      <c r="F3914" s="154">
        <v>0.10000000000000009</v>
      </c>
      <c r="G3914" s="154">
        <v>0.10000000000000009</v>
      </c>
    </row>
    <row r="3915" spans="1:7" ht="45" x14ac:dyDescent="0.25">
      <c r="A3915" s="141" t="s">
        <v>2903</v>
      </c>
      <c r="B3915" s="151" t="s">
        <v>2904</v>
      </c>
      <c r="C3915" s="153" t="s">
        <v>3529</v>
      </c>
      <c r="D3915" s="152">
        <v>130</v>
      </c>
      <c r="E3915" s="154">
        <v>4189.9000000000005</v>
      </c>
      <c r="F3915" s="154">
        <v>0.26000000000000068</v>
      </c>
      <c r="G3915" s="154">
        <v>33.80000000000009</v>
      </c>
    </row>
    <row r="3916" spans="1:7" ht="60" x14ac:dyDescent="0.25">
      <c r="A3916" s="141" t="s">
        <v>2903</v>
      </c>
      <c r="B3916" s="151" t="s">
        <v>2904</v>
      </c>
      <c r="C3916" s="153" t="s">
        <v>3509</v>
      </c>
      <c r="D3916" s="152">
        <v>14</v>
      </c>
      <c r="E3916" s="154">
        <v>251.01999999999998</v>
      </c>
      <c r="F3916" s="154">
        <v>0.11999999999999966</v>
      </c>
      <c r="G3916" s="154">
        <v>1.6799999999999953</v>
      </c>
    </row>
    <row r="3917" spans="1:7" ht="45" x14ac:dyDescent="0.25">
      <c r="A3917" s="141" t="s">
        <v>2903</v>
      </c>
      <c r="B3917" s="151" t="s">
        <v>2904</v>
      </c>
      <c r="C3917" s="153" t="s">
        <v>3983</v>
      </c>
      <c r="D3917" s="152">
        <v>4</v>
      </c>
      <c r="E3917" s="154">
        <v>199.52</v>
      </c>
      <c r="F3917" s="154">
        <v>1.120000000000001</v>
      </c>
      <c r="G3917" s="154">
        <v>4.480000000000004</v>
      </c>
    </row>
    <row r="3918" spans="1:7" ht="60" x14ac:dyDescent="0.25">
      <c r="A3918" s="141" t="s">
        <v>2903</v>
      </c>
      <c r="B3918" s="151" t="s">
        <v>2904</v>
      </c>
      <c r="C3918" s="153" t="s">
        <v>3510</v>
      </c>
      <c r="D3918" s="152">
        <v>231</v>
      </c>
      <c r="E3918" s="154">
        <v>9279.27</v>
      </c>
      <c r="F3918" s="154">
        <v>0.37999999999999989</v>
      </c>
      <c r="G3918" s="154">
        <v>87.779999999999973</v>
      </c>
    </row>
    <row r="3919" spans="1:7" ht="30" x14ac:dyDescent="0.25">
      <c r="A3919" s="141" t="s">
        <v>2903</v>
      </c>
      <c r="B3919" s="151" t="s">
        <v>2904</v>
      </c>
      <c r="C3919" s="153" t="s">
        <v>3614</v>
      </c>
      <c r="D3919" s="152">
        <v>41</v>
      </c>
      <c r="E3919" s="154">
        <v>523.56999999999994</v>
      </c>
      <c r="F3919" s="154">
        <v>0.11999999999999966</v>
      </c>
      <c r="G3919" s="154">
        <v>4.9199999999999857</v>
      </c>
    </row>
    <row r="3920" spans="1:7" ht="45" x14ac:dyDescent="0.25">
      <c r="A3920" s="141" t="s">
        <v>2903</v>
      </c>
      <c r="B3920" s="151" t="s">
        <v>2904</v>
      </c>
      <c r="C3920" s="153" t="s">
        <v>3530</v>
      </c>
      <c r="D3920" s="152">
        <v>88</v>
      </c>
      <c r="E3920" s="154">
        <v>2581.04</v>
      </c>
      <c r="F3920" s="154">
        <v>9.000000000000008E-2</v>
      </c>
      <c r="G3920" s="154">
        <v>7.920000000000007</v>
      </c>
    </row>
    <row r="3921" spans="1:7" ht="45" x14ac:dyDescent="0.25">
      <c r="A3921" s="141" t="s">
        <v>2903</v>
      </c>
      <c r="B3921" s="151" t="s">
        <v>2904</v>
      </c>
      <c r="C3921" s="153" t="s">
        <v>3860</v>
      </c>
      <c r="D3921" s="152">
        <v>4</v>
      </c>
      <c r="E3921" s="154">
        <v>147.04</v>
      </c>
      <c r="F3921" s="154">
        <v>0.72000000000000064</v>
      </c>
      <c r="G3921" s="154">
        <v>2.8800000000000026</v>
      </c>
    </row>
    <row r="3922" spans="1:7" ht="60" x14ac:dyDescent="0.25">
      <c r="A3922" s="141" t="s">
        <v>2903</v>
      </c>
      <c r="B3922" s="151" t="s">
        <v>2904</v>
      </c>
      <c r="C3922" s="153" t="s">
        <v>4151</v>
      </c>
      <c r="D3922" s="152">
        <v>1</v>
      </c>
      <c r="E3922" s="154">
        <v>28.650000000000002</v>
      </c>
      <c r="F3922" s="154">
        <v>0.32000000000000028</v>
      </c>
      <c r="G3922" s="154">
        <v>0.32000000000000028</v>
      </c>
    </row>
    <row r="3923" spans="1:7" ht="30" x14ac:dyDescent="0.25">
      <c r="A3923" s="141" t="s">
        <v>2903</v>
      </c>
      <c r="B3923" s="151" t="s">
        <v>2904</v>
      </c>
      <c r="C3923" s="153" t="s">
        <v>4110</v>
      </c>
      <c r="D3923" s="152">
        <v>1</v>
      </c>
      <c r="E3923" s="154">
        <v>70.78</v>
      </c>
      <c r="F3923" s="154">
        <v>0.94000000000000128</v>
      </c>
      <c r="G3923" s="154">
        <v>0.94000000000000128</v>
      </c>
    </row>
    <row r="3924" spans="1:7" ht="45" x14ac:dyDescent="0.25">
      <c r="A3924" s="141" t="s">
        <v>2903</v>
      </c>
      <c r="B3924" s="151" t="s">
        <v>2904</v>
      </c>
      <c r="C3924" s="153" t="s">
        <v>4071</v>
      </c>
      <c r="D3924" s="152">
        <v>1</v>
      </c>
      <c r="E3924" s="154">
        <v>47.92</v>
      </c>
      <c r="F3924" s="154">
        <v>0.98000000000000043</v>
      </c>
      <c r="G3924" s="154">
        <v>0.98000000000000043</v>
      </c>
    </row>
    <row r="3925" spans="1:7" ht="45" x14ac:dyDescent="0.25">
      <c r="A3925" s="141" t="s">
        <v>2903</v>
      </c>
      <c r="B3925" s="151" t="s">
        <v>2904</v>
      </c>
      <c r="C3925" s="153" t="s">
        <v>3716</v>
      </c>
      <c r="D3925" s="152">
        <v>3</v>
      </c>
      <c r="E3925" s="154">
        <v>185.52</v>
      </c>
      <c r="F3925" s="154">
        <v>1.8200000000000003</v>
      </c>
      <c r="G3925" s="154">
        <v>5.4600000000000009</v>
      </c>
    </row>
    <row r="3926" spans="1:7" ht="30" x14ac:dyDescent="0.25">
      <c r="A3926" s="141" t="s">
        <v>2903</v>
      </c>
      <c r="B3926" s="151" t="s">
        <v>2904</v>
      </c>
      <c r="C3926" s="153" t="s">
        <v>3618</v>
      </c>
      <c r="D3926" s="152">
        <v>1</v>
      </c>
      <c r="E3926" s="154">
        <v>92.64</v>
      </c>
      <c r="F3926" s="154">
        <v>2.1199999999999974</v>
      </c>
      <c r="G3926" s="154">
        <v>2.1199999999999974</v>
      </c>
    </row>
    <row r="3927" spans="1:7" x14ac:dyDescent="0.25">
      <c r="A3927" s="141" t="s">
        <v>2903</v>
      </c>
      <c r="B3927" s="151" t="s">
        <v>2904</v>
      </c>
      <c r="C3927" s="153" t="s">
        <v>3717</v>
      </c>
      <c r="D3927" s="152">
        <v>202</v>
      </c>
      <c r="E3927" s="154">
        <v>5763.06</v>
      </c>
      <c r="F3927" s="154">
        <v>0.16999999999999993</v>
      </c>
      <c r="G3927" s="154">
        <v>34.339999999999989</v>
      </c>
    </row>
    <row r="3928" spans="1:7" ht="45" x14ac:dyDescent="0.25">
      <c r="A3928" s="141" t="s">
        <v>2903</v>
      </c>
      <c r="B3928" s="151" t="s">
        <v>2904</v>
      </c>
      <c r="C3928" s="153" t="s">
        <v>4018</v>
      </c>
      <c r="D3928" s="152">
        <v>247</v>
      </c>
      <c r="E3928" s="154">
        <v>5456.2300000000005</v>
      </c>
      <c r="F3928" s="154">
        <v>1.9999999999999962E-2</v>
      </c>
      <c r="G3928" s="154">
        <v>4.9399999999999906</v>
      </c>
    </row>
    <row r="3929" spans="1:7" x14ac:dyDescent="0.25">
      <c r="A3929" s="141" t="s">
        <v>2903</v>
      </c>
      <c r="B3929" s="151" t="s">
        <v>2904</v>
      </c>
      <c r="C3929" s="153" t="s">
        <v>4019</v>
      </c>
      <c r="D3929" s="152">
        <v>360</v>
      </c>
      <c r="E3929" s="154">
        <v>9255.6</v>
      </c>
      <c r="F3929" s="154">
        <v>2.9999999999999916E-2</v>
      </c>
      <c r="G3929" s="154">
        <v>10.799999999999969</v>
      </c>
    </row>
    <row r="3930" spans="1:7" ht="30" x14ac:dyDescent="0.25">
      <c r="A3930" s="141" t="s">
        <v>2903</v>
      </c>
      <c r="B3930" s="151" t="s">
        <v>2904</v>
      </c>
      <c r="C3930" s="153" t="s">
        <v>3718</v>
      </c>
      <c r="D3930" s="152">
        <v>1</v>
      </c>
      <c r="E3930" s="154">
        <v>114.36</v>
      </c>
      <c r="F3930" s="154">
        <v>2.75</v>
      </c>
      <c r="G3930" s="154">
        <v>2.75</v>
      </c>
    </row>
    <row r="3931" spans="1:7" x14ac:dyDescent="0.25">
      <c r="A3931" s="141" t="s">
        <v>2903</v>
      </c>
      <c r="B3931" s="151" t="s">
        <v>2904</v>
      </c>
      <c r="C3931" s="153" t="s">
        <v>4111</v>
      </c>
      <c r="D3931" s="152">
        <v>2</v>
      </c>
      <c r="E3931" s="154">
        <v>417.46000000000004</v>
      </c>
      <c r="F3931" s="154">
        <v>3.9599999999999937</v>
      </c>
      <c r="G3931" s="154">
        <v>7.9199999999999875</v>
      </c>
    </row>
    <row r="3932" spans="1:7" ht="30" x14ac:dyDescent="0.25">
      <c r="A3932" s="141" t="s">
        <v>2903</v>
      </c>
      <c r="B3932" s="151" t="s">
        <v>2904</v>
      </c>
      <c r="C3932" s="153" t="s">
        <v>4156</v>
      </c>
      <c r="D3932" s="152">
        <v>15</v>
      </c>
      <c r="E3932" s="154">
        <v>3802.5</v>
      </c>
      <c r="F3932" s="154">
        <v>2.8500000000000014</v>
      </c>
      <c r="G3932" s="154">
        <v>42.750000000000021</v>
      </c>
    </row>
    <row r="3933" spans="1:7" ht="30" x14ac:dyDescent="0.25">
      <c r="A3933" s="141" t="s">
        <v>2903</v>
      </c>
      <c r="B3933" s="151" t="s">
        <v>2904</v>
      </c>
      <c r="C3933" s="153" t="s">
        <v>4061</v>
      </c>
      <c r="D3933" s="152">
        <v>1</v>
      </c>
      <c r="E3933" s="154">
        <v>188.46</v>
      </c>
      <c r="F3933" s="154">
        <v>4</v>
      </c>
      <c r="G3933" s="154">
        <v>4</v>
      </c>
    </row>
    <row r="3934" spans="1:7" x14ac:dyDescent="0.25">
      <c r="A3934" s="141" t="s">
        <v>2903</v>
      </c>
      <c r="B3934" s="151" t="s">
        <v>2904</v>
      </c>
      <c r="C3934" s="153" t="s">
        <v>4062</v>
      </c>
      <c r="D3934" s="152">
        <v>3</v>
      </c>
      <c r="E3934" s="154">
        <v>447.78000000000003</v>
      </c>
      <c r="F3934" s="154">
        <v>4.6400000000000006</v>
      </c>
      <c r="G3934" s="154">
        <v>13.920000000000002</v>
      </c>
    </row>
    <row r="3935" spans="1:7" ht="30" x14ac:dyDescent="0.25">
      <c r="A3935" s="141" t="s">
        <v>2903</v>
      </c>
      <c r="B3935" s="151" t="s">
        <v>2904</v>
      </c>
      <c r="C3935" s="153" t="s">
        <v>4157</v>
      </c>
      <c r="D3935" s="152">
        <v>1</v>
      </c>
      <c r="E3935" s="154">
        <v>225.04</v>
      </c>
      <c r="F3935" s="154">
        <v>3.730000000000004</v>
      </c>
      <c r="G3935" s="154">
        <v>3.730000000000004</v>
      </c>
    </row>
    <row r="3936" spans="1:7" ht="30" x14ac:dyDescent="0.25">
      <c r="A3936" s="141" t="s">
        <v>2903</v>
      </c>
      <c r="B3936" s="151" t="s">
        <v>2904</v>
      </c>
      <c r="C3936" s="153" t="s">
        <v>4167</v>
      </c>
      <c r="D3936" s="152">
        <v>1</v>
      </c>
      <c r="E3936" s="154">
        <v>133.69</v>
      </c>
      <c r="F3936" s="154">
        <v>3.7600000000000051</v>
      </c>
      <c r="G3936" s="154">
        <v>3.7600000000000051</v>
      </c>
    </row>
    <row r="3937" spans="1:7" ht="45" x14ac:dyDescent="0.25">
      <c r="A3937" s="141" t="s">
        <v>2903</v>
      </c>
      <c r="B3937" s="151" t="s">
        <v>2904</v>
      </c>
      <c r="C3937" s="153" t="s">
        <v>4159</v>
      </c>
      <c r="D3937" s="152">
        <v>15</v>
      </c>
      <c r="E3937" s="154">
        <v>5433.9000000000005</v>
      </c>
      <c r="F3937" s="154">
        <v>7.3100000000000023</v>
      </c>
      <c r="G3937" s="154">
        <v>109.65000000000003</v>
      </c>
    </row>
    <row r="3938" spans="1:7" x14ac:dyDescent="0.25">
      <c r="A3938" s="141" t="s">
        <v>2903</v>
      </c>
      <c r="B3938" s="151" t="s">
        <v>2904</v>
      </c>
      <c r="C3938" s="153" t="s">
        <v>4050</v>
      </c>
      <c r="D3938" s="152">
        <v>3</v>
      </c>
      <c r="E3938" s="154">
        <v>374.31</v>
      </c>
      <c r="F3938" s="154">
        <v>3.1100000000000065</v>
      </c>
      <c r="G3938" s="154">
        <v>9.3300000000000196</v>
      </c>
    </row>
    <row r="3939" spans="1:7" ht="30" x14ac:dyDescent="0.25">
      <c r="A3939" s="141" t="s">
        <v>2903</v>
      </c>
      <c r="B3939" s="151" t="s">
        <v>2904</v>
      </c>
      <c r="C3939" s="153" t="s">
        <v>4160</v>
      </c>
      <c r="D3939" s="152">
        <v>4</v>
      </c>
      <c r="E3939" s="154">
        <v>45.44</v>
      </c>
      <c r="F3939" s="154">
        <v>4.0000000000000036E-2</v>
      </c>
      <c r="G3939" s="154">
        <v>0.16000000000000014</v>
      </c>
    </row>
    <row r="3940" spans="1:7" ht="45" x14ac:dyDescent="0.25">
      <c r="A3940" s="141" t="s">
        <v>2903</v>
      </c>
      <c r="B3940" s="151" t="s">
        <v>2904</v>
      </c>
      <c r="C3940" s="153" t="s">
        <v>4183</v>
      </c>
      <c r="D3940" s="152">
        <v>3</v>
      </c>
      <c r="E3940" s="154">
        <v>333.33</v>
      </c>
      <c r="F3940" s="154">
        <v>2.4899999999999949</v>
      </c>
      <c r="G3940" s="154">
        <v>7.4699999999999847</v>
      </c>
    </row>
    <row r="3941" spans="1:7" ht="30" x14ac:dyDescent="0.25">
      <c r="A3941" s="141" t="s">
        <v>2903</v>
      </c>
      <c r="B3941" s="151" t="s">
        <v>2904</v>
      </c>
      <c r="C3941" s="153" t="s">
        <v>4053</v>
      </c>
      <c r="D3941" s="152">
        <v>3</v>
      </c>
      <c r="E3941" s="154">
        <v>308.64</v>
      </c>
      <c r="F3941" s="154">
        <v>1.1499999999999986</v>
      </c>
      <c r="G3941" s="154">
        <v>3.4499999999999957</v>
      </c>
    </row>
    <row r="3942" spans="1:7" ht="30" x14ac:dyDescent="0.25">
      <c r="A3942" s="141" t="s">
        <v>2903</v>
      </c>
      <c r="B3942" s="151" t="s">
        <v>2904</v>
      </c>
      <c r="C3942" s="153" t="s">
        <v>3519</v>
      </c>
      <c r="D3942" s="152">
        <v>4</v>
      </c>
      <c r="E3942" s="154">
        <v>81.16</v>
      </c>
      <c r="F3942" s="154">
        <v>0.16999999999999993</v>
      </c>
      <c r="G3942" s="154">
        <v>0.67999999999999972</v>
      </c>
    </row>
    <row r="3943" spans="1:7" ht="45" x14ac:dyDescent="0.25">
      <c r="A3943" s="141" t="s">
        <v>2903</v>
      </c>
      <c r="B3943" s="151" t="s">
        <v>2904</v>
      </c>
      <c r="C3943" s="153" t="s">
        <v>3532</v>
      </c>
      <c r="D3943" s="152">
        <v>1</v>
      </c>
      <c r="E3943" s="154">
        <v>40.07</v>
      </c>
      <c r="F3943" s="154">
        <v>0.39000000000000057</v>
      </c>
      <c r="G3943" s="154">
        <v>0.39000000000000057</v>
      </c>
    </row>
    <row r="3944" spans="1:7" x14ac:dyDescent="0.25">
      <c r="A3944" s="141" t="s">
        <v>2903</v>
      </c>
      <c r="B3944" s="151" t="s">
        <v>2904</v>
      </c>
      <c r="C3944" s="153" t="s">
        <v>3616</v>
      </c>
      <c r="D3944" s="152">
        <v>11</v>
      </c>
      <c r="E3944" s="154">
        <v>160.93</v>
      </c>
      <c r="F3944" s="154">
        <v>0.14000000000000012</v>
      </c>
      <c r="G3944" s="154">
        <v>1.5400000000000014</v>
      </c>
    </row>
    <row r="3945" spans="1:7" ht="30" x14ac:dyDescent="0.25">
      <c r="A3945" s="141" t="s">
        <v>2903</v>
      </c>
      <c r="B3945" s="151" t="s">
        <v>2904</v>
      </c>
      <c r="C3945" s="153" t="s">
        <v>4184</v>
      </c>
      <c r="D3945" s="152">
        <v>2</v>
      </c>
      <c r="E3945" s="154">
        <v>36.96</v>
      </c>
      <c r="F3945" s="154">
        <v>0.13000000000000034</v>
      </c>
      <c r="G3945" s="154">
        <v>0.26000000000000068</v>
      </c>
    </row>
    <row r="3946" spans="1:7" ht="45" x14ac:dyDescent="0.25">
      <c r="A3946" s="141" t="s">
        <v>2903</v>
      </c>
      <c r="B3946" s="151" t="s">
        <v>2904</v>
      </c>
      <c r="C3946" s="153" t="s">
        <v>4064</v>
      </c>
      <c r="D3946" s="152">
        <v>1</v>
      </c>
      <c r="E3946" s="154">
        <v>37.369999999999997</v>
      </c>
      <c r="F3946" s="154">
        <v>0.68000000000000149</v>
      </c>
      <c r="G3946" s="154">
        <v>0.68000000000000149</v>
      </c>
    </row>
    <row r="3947" spans="1:7" ht="60" x14ac:dyDescent="0.25">
      <c r="A3947" s="141" t="s">
        <v>2903</v>
      </c>
      <c r="B3947" s="151" t="s">
        <v>2904</v>
      </c>
      <c r="C3947" s="153" t="s">
        <v>3479</v>
      </c>
      <c r="D3947" s="152">
        <v>35</v>
      </c>
      <c r="E3947" s="154">
        <v>281.75</v>
      </c>
      <c r="F3947" s="154">
        <v>3.0000000000000027E-2</v>
      </c>
      <c r="G3947" s="154">
        <v>1.0500000000000009</v>
      </c>
    </row>
    <row r="3948" spans="1:7" ht="30" x14ac:dyDescent="0.25">
      <c r="A3948" s="141" t="s">
        <v>2903</v>
      </c>
      <c r="B3948" s="151" t="s">
        <v>2904</v>
      </c>
      <c r="C3948" s="153" t="s">
        <v>3864</v>
      </c>
      <c r="D3948" s="152">
        <v>12</v>
      </c>
      <c r="E3948" s="154">
        <v>67.44</v>
      </c>
      <c r="F3948" s="154">
        <v>7.9999999999999849E-2</v>
      </c>
      <c r="G3948" s="154">
        <v>0.95999999999999819</v>
      </c>
    </row>
    <row r="3949" spans="1:7" ht="60" x14ac:dyDescent="0.25">
      <c r="A3949" s="141" t="s">
        <v>2903</v>
      </c>
      <c r="B3949" s="151" t="s">
        <v>2904</v>
      </c>
      <c r="C3949" s="153" t="s">
        <v>3714</v>
      </c>
      <c r="D3949" s="152">
        <v>34</v>
      </c>
      <c r="E3949" s="154">
        <v>466.14000000000004</v>
      </c>
      <c r="F3949" s="154">
        <v>6.0000000000000053E-2</v>
      </c>
      <c r="G3949" s="154">
        <v>2.0400000000000018</v>
      </c>
    </row>
    <row r="3950" spans="1:7" x14ac:dyDescent="0.25">
      <c r="A3950" s="141" t="s">
        <v>2903</v>
      </c>
      <c r="B3950" s="151" t="s">
        <v>2904</v>
      </c>
      <c r="C3950" s="153" t="s">
        <v>3859</v>
      </c>
      <c r="D3950" s="152">
        <v>1</v>
      </c>
      <c r="E3950" s="154">
        <v>8.84</v>
      </c>
      <c r="F3950" s="154">
        <v>2.0000000000000018E-2</v>
      </c>
      <c r="G3950" s="154">
        <v>2.0000000000000018E-2</v>
      </c>
    </row>
    <row r="3951" spans="1:7" ht="30" x14ac:dyDescent="0.25">
      <c r="A3951" s="141" t="s">
        <v>2903</v>
      </c>
      <c r="B3951" s="151" t="s">
        <v>2904</v>
      </c>
      <c r="C3951" s="153" t="s">
        <v>4185</v>
      </c>
      <c r="D3951" s="152">
        <v>4</v>
      </c>
      <c r="E3951" s="154">
        <v>276.76</v>
      </c>
      <c r="F3951" s="154">
        <v>2.25</v>
      </c>
      <c r="G3951" s="154">
        <v>9</v>
      </c>
    </row>
    <row r="3952" spans="1:7" ht="30" x14ac:dyDescent="0.25">
      <c r="A3952" s="141" t="s">
        <v>2903</v>
      </c>
      <c r="B3952" s="151" t="s">
        <v>2904</v>
      </c>
      <c r="C3952" s="153" t="s">
        <v>4186</v>
      </c>
      <c r="D3952" s="152">
        <v>2</v>
      </c>
      <c r="E3952" s="154">
        <v>24.02</v>
      </c>
      <c r="F3952" s="154">
        <v>0.10000000000000009</v>
      </c>
      <c r="G3952" s="154">
        <v>0.20000000000000018</v>
      </c>
    </row>
    <row r="3953" spans="1:7" ht="45" x14ac:dyDescent="0.25">
      <c r="A3953" s="141" t="s">
        <v>2903</v>
      </c>
      <c r="B3953" s="151" t="s">
        <v>2904</v>
      </c>
      <c r="C3953" s="153" t="s">
        <v>3715</v>
      </c>
      <c r="D3953" s="152">
        <v>10</v>
      </c>
      <c r="E3953" s="154">
        <v>108.80000000000001</v>
      </c>
      <c r="F3953" s="154">
        <v>0.16999999999999993</v>
      </c>
      <c r="G3953" s="154">
        <v>1.6999999999999993</v>
      </c>
    </row>
    <row r="3954" spans="1:7" ht="30" x14ac:dyDescent="0.25">
      <c r="A3954" s="141" t="s">
        <v>2903</v>
      </c>
      <c r="B3954" s="151" t="s">
        <v>2904</v>
      </c>
      <c r="C3954" s="153" t="s">
        <v>4187</v>
      </c>
      <c r="D3954" s="152">
        <v>3</v>
      </c>
      <c r="E3954" s="154">
        <v>158.79</v>
      </c>
      <c r="F3954" s="154">
        <v>1.6800000000000068</v>
      </c>
      <c r="G3954" s="154">
        <v>5.0400000000000205</v>
      </c>
    </row>
    <row r="3955" spans="1:7" ht="45" x14ac:dyDescent="0.25">
      <c r="A3955" s="141" t="s">
        <v>2903</v>
      </c>
      <c r="B3955" s="151" t="s">
        <v>2904</v>
      </c>
      <c r="C3955" s="153" t="s">
        <v>4065</v>
      </c>
      <c r="D3955" s="152">
        <v>1</v>
      </c>
      <c r="E3955" s="154">
        <v>123.39</v>
      </c>
      <c r="F3955" s="154">
        <v>1.0899999999999999</v>
      </c>
      <c r="G3955" s="154">
        <v>1.0899999999999999</v>
      </c>
    </row>
    <row r="3956" spans="1:7" x14ac:dyDescent="0.25">
      <c r="A3956" s="141" t="s">
        <v>2903</v>
      </c>
      <c r="B3956" s="151" t="s">
        <v>2904</v>
      </c>
      <c r="C3956" s="153" t="s">
        <v>3543</v>
      </c>
      <c r="D3956" s="152">
        <v>6</v>
      </c>
      <c r="E3956" s="154">
        <v>31.200000000000003</v>
      </c>
      <c r="F3956" s="154">
        <v>2.9999999999999916E-2</v>
      </c>
      <c r="G3956" s="154">
        <v>0.17999999999999949</v>
      </c>
    </row>
    <row r="3957" spans="1:7" ht="30" x14ac:dyDescent="0.25">
      <c r="A3957" s="141" t="s">
        <v>2903</v>
      </c>
      <c r="B3957" s="151" t="s">
        <v>2904</v>
      </c>
      <c r="C3957" s="153" t="s">
        <v>3857</v>
      </c>
      <c r="D3957" s="152">
        <v>302</v>
      </c>
      <c r="E3957" s="154">
        <v>1014.72</v>
      </c>
      <c r="F3957" s="154">
        <v>4.0000000000000036E-2</v>
      </c>
      <c r="G3957" s="154">
        <v>12.080000000000011</v>
      </c>
    </row>
    <row r="3958" spans="1:7" x14ac:dyDescent="0.25">
      <c r="A3958" s="141" t="s">
        <v>2903</v>
      </c>
      <c r="B3958" s="151" t="s">
        <v>2904</v>
      </c>
      <c r="C3958" s="153" t="s">
        <v>3512</v>
      </c>
      <c r="D3958" s="152">
        <v>271</v>
      </c>
      <c r="E3958" s="154">
        <v>390.24</v>
      </c>
      <c r="F3958" s="154">
        <v>3.0000000000000027E-2</v>
      </c>
      <c r="G3958" s="154">
        <v>8.1300000000000079</v>
      </c>
    </row>
    <row r="3959" spans="1:7" ht="60" x14ac:dyDescent="0.25">
      <c r="A3959" s="141" t="s">
        <v>2903</v>
      </c>
      <c r="B3959" s="151" t="s">
        <v>2904</v>
      </c>
      <c r="C3959" s="153" t="s">
        <v>3513</v>
      </c>
      <c r="D3959" s="152">
        <v>193</v>
      </c>
      <c r="E3959" s="154">
        <v>3253.98</v>
      </c>
      <c r="F3959" s="154">
        <v>0.33999999999999986</v>
      </c>
      <c r="G3959" s="154">
        <v>65.619999999999976</v>
      </c>
    </row>
    <row r="3960" spans="1:7" ht="30" x14ac:dyDescent="0.25">
      <c r="A3960" s="141" t="s">
        <v>2903</v>
      </c>
      <c r="B3960" s="151" t="s">
        <v>2904</v>
      </c>
      <c r="C3960" s="153" t="s">
        <v>3719</v>
      </c>
      <c r="D3960" s="152">
        <v>123</v>
      </c>
      <c r="E3960" s="154">
        <v>2955.69</v>
      </c>
      <c r="F3960" s="154">
        <v>0.33000000000000007</v>
      </c>
      <c r="G3960" s="154">
        <v>40.590000000000011</v>
      </c>
    </row>
    <row r="3961" spans="1:7" ht="45" x14ac:dyDescent="0.25">
      <c r="A3961" s="141" t="s">
        <v>2903</v>
      </c>
      <c r="B3961" s="151" t="s">
        <v>2904</v>
      </c>
      <c r="C3961" s="153" t="s">
        <v>3535</v>
      </c>
      <c r="D3961" s="152">
        <v>1</v>
      </c>
      <c r="E3961" s="154">
        <v>13.24</v>
      </c>
      <c r="F3961" s="154">
        <v>0.16000000000000014</v>
      </c>
      <c r="G3961" s="154">
        <v>0.16000000000000014</v>
      </c>
    </row>
    <row r="3962" spans="1:7" ht="30" x14ac:dyDescent="0.25">
      <c r="A3962" s="141" t="s">
        <v>2903</v>
      </c>
      <c r="B3962" s="151" t="s">
        <v>2904</v>
      </c>
      <c r="C3962" s="153" t="s">
        <v>3617</v>
      </c>
      <c r="D3962" s="152">
        <v>41</v>
      </c>
      <c r="E3962" s="154">
        <v>689.62</v>
      </c>
      <c r="F3962" s="154">
        <v>0.21999999999999975</v>
      </c>
      <c r="G3962" s="154">
        <v>9.0199999999999889</v>
      </c>
    </row>
    <row r="3963" spans="1:7" ht="60" x14ac:dyDescent="0.25">
      <c r="A3963" s="141" t="s">
        <v>2903</v>
      </c>
      <c r="B3963" s="151" t="s">
        <v>2904</v>
      </c>
      <c r="C3963" s="153" t="s">
        <v>3536</v>
      </c>
      <c r="D3963" s="152">
        <v>11</v>
      </c>
      <c r="E3963" s="154">
        <v>235.29000000000002</v>
      </c>
      <c r="F3963" s="154">
        <v>0.3199999999999994</v>
      </c>
      <c r="G3963" s="154">
        <v>3.5199999999999934</v>
      </c>
    </row>
    <row r="3964" spans="1:7" ht="60" x14ac:dyDescent="0.25">
      <c r="A3964" s="141" t="s">
        <v>2903</v>
      </c>
      <c r="B3964" s="151" t="s">
        <v>2904</v>
      </c>
      <c r="C3964" s="153" t="s">
        <v>4080</v>
      </c>
      <c r="D3964" s="152">
        <v>61</v>
      </c>
      <c r="E3964" s="154">
        <v>1522.56</v>
      </c>
      <c r="F3964" s="154">
        <v>0.44999999999999929</v>
      </c>
      <c r="G3964" s="154">
        <v>27.449999999999957</v>
      </c>
    </row>
    <row r="3965" spans="1:7" ht="30" x14ac:dyDescent="0.25">
      <c r="A3965" s="141" t="s">
        <v>2903</v>
      </c>
      <c r="B3965" s="151" t="s">
        <v>2904</v>
      </c>
      <c r="C3965" s="153" t="s">
        <v>3639</v>
      </c>
      <c r="D3965" s="152">
        <v>1</v>
      </c>
      <c r="E3965" s="154">
        <v>6.17</v>
      </c>
      <c r="F3965" s="154">
        <v>1.0000000000000009E-2</v>
      </c>
      <c r="G3965" s="154">
        <v>1.0000000000000009E-2</v>
      </c>
    </row>
    <row r="3966" spans="1:7" ht="30" x14ac:dyDescent="0.25">
      <c r="A3966" s="141" t="s">
        <v>2903</v>
      </c>
      <c r="B3966" s="151" t="s">
        <v>2904</v>
      </c>
      <c r="C3966" s="153" t="s">
        <v>4073</v>
      </c>
      <c r="D3966" s="152">
        <v>14</v>
      </c>
      <c r="E3966" s="154">
        <v>115.64</v>
      </c>
      <c r="F3966" s="154">
        <v>9.9999999999999811E-3</v>
      </c>
      <c r="G3966" s="154">
        <v>0.13999999999999974</v>
      </c>
    </row>
    <row r="3967" spans="1:7" x14ac:dyDescent="0.25">
      <c r="A3967" s="141" t="s">
        <v>2903</v>
      </c>
      <c r="B3967" s="151" t="s">
        <v>2904</v>
      </c>
      <c r="C3967" s="153" t="s">
        <v>3514</v>
      </c>
      <c r="D3967" s="152">
        <v>47</v>
      </c>
      <c r="E3967" s="154">
        <v>78.489999999999995</v>
      </c>
      <c r="F3967" s="154">
        <v>9.9999999999999811E-3</v>
      </c>
      <c r="G3967" s="154">
        <v>0.46999999999999909</v>
      </c>
    </row>
    <row r="3968" spans="1:7" ht="30" x14ac:dyDescent="0.25">
      <c r="A3968" s="141" t="s">
        <v>2903</v>
      </c>
      <c r="B3968" s="151" t="s">
        <v>2904</v>
      </c>
      <c r="C3968" s="153" t="s">
        <v>3511</v>
      </c>
      <c r="D3968" s="152">
        <v>7</v>
      </c>
      <c r="E3968" s="154">
        <v>7.28</v>
      </c>
      <c r="F3968" s="154">
        <v>9.999999999999995E-3</v>
      </c>
      <c r="G3968" s="154">
        <v>6.9999999999999965E-2</v>
      </c>
    </row>
    <row r="3969" spans="1:7" x14ac:dyDescent="0.25">
      <c r="A3969" s="141" t="s">
        <v>2903</v>
      </c>
      <c r="B3969" s="151" t="s">
        <v>2904</v>
      </c>
      <c r="C3969" s="153" t="s">
        <v>3515</v>
      </c>
      <c r="D3969" s="152">
        <v>173</v>
      </c>
      <c r="E3969" s="154">
        <v>2051.7800000000002</v>
      </c>
      <c r="F3969" s="154">
        <v>6.999999999999984E-2</v>
      </c>
      <c r="G3969" s="154">
        <v>12.109999999999973</v>
      </c>
    </row>
    <row r="3970" spans="1:7" ht="45" x14ac:dyDescent="0.25">
      <c r="A3970" s="141" t="s">
        <v>2903</v>
      </c>
      <c r="B3970" s="151" t="s">
        <v>2904</v>
      </c>
      <c r="C3970" s="153" t="s">
        <v>3506</v>
      </c>
      <c r="D3970" s="152">
        <v>718</v>
      </c>
      <c r="E3970" s="154">
        <v>6469.18</v>
      </c>
      <c r="F3970" s="154">
        <v>2.9999999999999916E-2</v>
      </c>
      <c r="G3970" s="154">
        <v>21.539999999999939</v>
      </c>
    </row>
    <row r="3971" spans="1:7" x14ac:dyDescent="0.25">
      <c r="A3971" s="141" t="s">
        <v>2903</v>
      </c>
      <c r="B3971" s="151" t="s">
        <v>2904</v>
      </c>
      <c r="C3971" s="153" t="s">
        <v>3611</v>
      </c>
      <c r="D3971" s="152">
        <v>144</v>
      </c>
      <c r="E3971" s="154">
        <v>1980</v>
      </c>
      <c r="F3971" s="154">
        <v>0.29999999999999982</v>
      </c>
      <c r="G3971" s="154">
        <v>43.199999999999974</v>
      </c>
    </row>
    <row r="3972" spans="1:7" ht="45" x14ac:dyDescent="0.25">
      <c r="A3972" s="141" t="s">
        <v>2903</v>
      </c>
      <c r="B3972" s="151" t="s">
        <v>2904</v>
      </c>
      <c r="C3972" s="153" t="s">
        <v>4188</v>
      </c>
      <c r="D3972" s="152">
        <v>2</v>
      </c>
      <c r="E3972" s="154">
        <v>22.36</v>
      </c>
      <c r="F3972" s="154">
        <v>6.0000000000000053E-2</v>
      </c>
      <c r="G3972" s="154">
        <v>0.12000000000000011</v>
      </c>
    </row>
    <row r="3973" spans="1:7" ht="30" x14ac:dyDescent="0.25">
      <c r="A3973" s="141" t="s">
        <v>2903</v>
      </c>
      <c r="B3973" s="151" t="s">
        <v>2904</v>
      </c>
      <c r="C3973" s="153" t="s">
        <v>3761</v>
      </c>
      <c r="D3973" s="152">
        <v>1</v>
      </c>
      <c r="E3973" s="154">
        <v>107.57000000000001</v>
      </c>
      <c r="F3973" s="154">
        <v>5.3800000000000097</v>
      </c>
      <c r="G3973" s="154">
        <v>5.3800000000000097</v>
      </c>
    </row>
    <row r="3974" spans="1:7" ht="45" x14ac:dyDescent="0.25">
      <c r="A3974" s="141" t="s">
        <v>2903</v>
      </c>
      <c r="B3974" s="151" t="s">
        <v>2904</v>
      </c>
      <c r="C3974" s="153" t="s">
        <v>3720</v>
      </c>
      <c r="D3974" s="152">
        <v>128</v>
      </c>
      <c r="E3974" s="154">
        <v>1766.4</v>
      </c>
      <c r="F3974" s="154">
        <v>0.18999999999999995</v>
      </c>
      <c r="G3974" s="154">
        <v>24.319999999999993</v>
      </c>
    </row>
    <row r="3975" spans="1:7" ht="75" x14ac:dyDescent="0.25">
      <c r="A3975" s="141" t="s">
        <v>2903</v>
      </c>
      <c r="B3975" s="151" t="s">
        <v>2904</v>
      </c>
      <c r="C3975" s="153" t="s">
        <v>3516</v>
      </c>
      <c r="D3975" s="152">
        <v>645</v>
      </c>
      <c r="E3975" s="154">
        <v>6095.25</v>
      </c>
      <c r="F3975" s="154">
        <v>2.0000000000000018E-2</v>
      </c>
      <c r="G3975" s="154">
        <v>12.900000000000011</v>
      </c>
    </row>
    <row r="3976" spans="1:7" ht="60" x14ac:dyDescent="0.25">
      <c r="A3976" s="141" t="s">
        <v>2903</v>
      </c>
      <c r="B3976" s="151" t="s">
        <v>2904</v>
      </c>
      <c r="C3976" s="153" t="s">
        <v>3517</v>
      </c>
      <c r="D3976" s="152">
        <v>189</v>
      </c>
      <c r="E3976" s="154">
        <v>1969.38</v>
      </c>
      <c r="F3976" s="154">
        <v>6.999999999999984E-2</v>
      </c>
      <c r="G3976" s="154">
        <v>13.22999999999997</v>
      </c>
    </row>
    <row r="3977" spans="1:7" ht="30" x14ac:dyDescent="0.25">
      <c r="A3977" s="141" t="s">
        <v>2903</v>
      </c>
      <c r="B3977" s="151" t="s">
        <v>2904</v>
      </c>
      <c r="C3977" s="153" t="s">
        <v>3612</v>
      </c>
      <c r="D3977" s="152">
        <v>9</v>
      </c>
      <c r="E3977" s="154">
        <v>194.94</v>
      </c>
      <c r="F3977" s="154">
        <v>0.33000000000000007</v>
      </c>
      <c r="G3977" s="154">
        <v>2.9700000000000006</v>
      </c>
    </row>
    <row r="3978" spans="1:7" ht="30" x14ac:dyDescent="0.25">
      <c r="A3978" s="141" t="s">
        <v>2903</v>
      </c>
      <c r="B3978" s="151" t="s">
        <v>2904</v>
      </c>
      <c r="C3978" s="153" t="s">
        <v>3508</v>
      </c>
      <c r="D3978" s="152">
        <v>25</v>
      </c>
      <c r="E3978" s="154">
        <v>134.25</v>
      </c>
      <c r="F3978" s="154">
        <v>2.0000000000000018E-2</v>
      </c>
      <c r="G3978" s="154">
        <v>0.50000000000000044</v>
      </c>
    </row>
    <row r="3979" spans="1:7" ht="30" x14ac:dyDescent="0.25">
      <c r="A3979" s="141" t="s">
        <v>2903</v>
      </c>
      <c r="B3979" s="151" t="s">
        <v>2904</v>
      </c>
      <c r="C3979" s="153" t="s">
        <v>3648</v>
      </c>
      <c r="D3979" s="152">
        <v>25</v>
      </c>
      <c r="E3979" s="154">
        <v>302.75</v>
      </c>
      <c r="F3979" s="154">
        <v>6.0000000000000053E-2</v>
      </c>
      <c r="G3979" s="154">
        <v>1.5000000000000013</v>
      </c>
    </row>
    <row r="3980" spans="1:7" ht="30" x14ac:dyDescent="0.25">
      <c r="A3980" s="141" t="s">
        <v>2903</v>
      </c>
      <c r="B3980" s="151" t="s">
        <v>2904</v>
      </c>
      <c r="C3980" s="153" t="s">
        <v>3518</v>
      </c>
      <c r="D3980" s="152">
        <v>3</v>
      </c>
      <c r="E3980" s="154">
        <v>67.800000000000011</v>
      </c>
      <c r="F3980" s="154">
        <v>0.28000000000000025</v>
      </c>
      <c r="G3980" s="154">
        <v>0.84000000000000075</v>
      </c>
    </row>
    <row r="3981" spans="1:7" ht="45" x14ac:dyDescent="0.25">
      <c r="A3981" s="141" t="s">
        <v>2903</v>
      </c>
      <c r="B3981" s="151" t="s">
        <v>2904</v>
      </c>
      <c r="C3981" s="153" t="s">
        <v>3528</v>
      </c>
      <c r="D3981" s="152">
        <v>195</v>
      </c>
      <c r="E3981" s="154">
        <v>1776.45</v>
      </c>
      <c r="F3981" s="154">
        <v>0.12999999999999989</v>
      </c>
      <c r="G3981" s="154">
        <v>25.34999999999998</v>
      </c>
    </row>
    <row r="3982" spans="1:7" x14ac:dyDescent="0.25">
      <c r="A3982" s="141" t="s">
        <v>2903</v>
      </c>
      <c r="B3982" s="151" t="s">
        <v>2904</v>
      </c>
      <c r="C3982" s="153" t="s">
        <v>4182</v>
      </c>
      <c r="D3982" s="152">
        <v>2</v>
      </c>
      <c r="E3982" s="154">
        <v>10.52</v>
      </c>
      <c r="F3982" s="154">
        <v>1.0000000000000009E-2</v>
      </c>
      <c r="G3982" s="154">
        <v>2.0000000000000018E-2</v>
      </c>
    </row>
    <row r="3983" spans="1:7" ht="45" x14ac:dyDescent="0.25">
      <c r="A3983" s="141" t="s">
        <v>2903</v>
      </c>
      <c r="B3983" s="151" t="s">
        <v>2904</v>
      </c>
      <c r="C3983" s="153" t="s">
        <v>3529</v>
      </c>
      <c r="D3983" s="152">
        <v>11</v>
      </c>
      <c r="E3983" s="154">
        <v>354.53</v>
      </c>
      <c r="F3983" s="154">
        <v>0.26000000000000068</v>
      </c>
      <c r="G3983" s="154">
        <v>2.8600000000000074</v>
      </c>
    </row>
    <row r="3984" spans="1:7" ht="60" x14ac:dyDescent="0.25">
      <c r="A3984" s="141" t="s">
        <v>2903</v>
      </c>
      <c r="B3984" s="151" t="s">
        <v>2904</v>
      </c>
      <c r="C3984" s="153" t="s">
        <v>3510</v>
      </c>
      <c r="D3984" s="152">
        <v>1</v>
      </c>
      <c r="E3984" s="154">
        <v>40.17</v>
      </c>
      <c r="F3984" s="154">
        <v>0.37999999999999989</v>
      </c>
      <c r="G3984" s="154">
        <v>0.37999999999999989</v>
      </c>
    </row>
    <row r="3985" spans="1:7" ht="30" x14ac:dyDescent="0.25">
      <c r="A3985" s="141" t="s">
        <v>2903</v>
      </c>
      <c r="B3985" s="151" t="s">
        <v>2904</v>
      </c>
      <c r="C3985" s="153" t="s">
        <v>3614</v>
      </c>
      <c r="D3985" s="152">
        <v>1</v>
      </c>
      <c r="E3985" s="154">
        <v>12.77</v>
      </c>
      <c r="F3985" s="154">
        <v>0.11999999999999966</v>
      </c>
      <c r="G3985" s="154">
        <v>0.11999999999999966</v>
      </c>
    </row>
    <row r="3986" spans="1:7" ht="45" x14ac:dyDescent="0.25">
      <c r="A3986" s="141" t="s">
        <v>2903</v>
      </c>
      <c r="B3986" s="151" t="s">
        <v>2904</v>
      </c>
      <c r="C3986" s="153" t="s">
        <v>3530</v>
      </c>
      <c r="D3986" s="152">
        <v>2</v>
      </c>
      <c r="E3986" s="154">
        <v>58.660000000000004</v>
      </c>
      <c r="F3986" s="154">
        <v>9.000000000000008E-2</v>
      </c>
      <c r="G3986" s="154">
        <v>0.18000000000000016</v>
      </c>
    </row>
    <row r="3987" spans="1:7" ht="45" x14ac:dyDescent="0.25">
      <c r="A3987" s="141" t="s">
        <v>2903</v>
      </c>
      <c r="B3987" s="151" t="s">
        <v>2904</v>
      </c>
      <c r="C3987" s="153" t="s">
        <v>3860</v>
      </c>
      <c r="D3987" s="152">
        <v>2</v>
      </c>
      <c r="E3987" s="154">
        <v>73.52</v>
      </c>
      <c r="F3987" s="154">
        <v>0.72000000000000064</v>
      </c>
      <c r="G3987" s="154">
        <v>1.4400000000000013</v>
      </c>
    </row>
    <row r="3988" spans="1:7" ht="30" x14ac:dyDescent="0.25">
      <c r="A3988" s="141" t="s">
        <v>2903</v>
      </c>
      <c r="B3988" s="151" t="s">
        <v>2904</v>
      </c>
      <c r="C3988" s="153" t="s">
        <v>4110</v>
      </c>
      <c r="D3988" s="152">
        <v>25</v>
      </c>
      <c r="E3988" s="154">
        <v>1769.5</v>
      </c>
      <c r="F3988" s="154">
        <v>0.94000000000000128</v>
      </c>
      <c r="G3988" s="154">
        <v>23.500000000000032</v>
      </c>
    </row>
    <row r="3989" spans="1:7" ht="45" x14ac:dyDescent="0.25">
      <c r="A3989" s="141" t="s">
        <v>2903</v>
      </c>
      <c r="B3989" s="151" t="s">
        <v>2904</v>
      </c>
      <c r="C3989" s="153" t="s">
        <v>4071</v>
      </c>
      <c r="D3989" s="152">
        <v>1</v>
      </c>
      <c r="E3989" s="154">
        <v>47.92</v>
      </c>
      <c r="F3989" s="154">
        <v>0.98000000000000043</v>
      </c>
      <c r="G3989" s="154">
        <v>0.98000000000000043</v>
      </c>
    </row>
    <row r="3990" spans="1:7" ht="45" x14ac:dyDescent="0.25">
      <c r="A3990" s="141" t="s">
        <v>2903</v>
      </c>
      <c r="B3990" s="151" t="s">
        <v>2904</v>
      </c>
      <c r="C3990" s="153" t="s">
        <v>4189</v>
      </c>
      <c r="D3990" s="152">
        <v>2</v>
      </c>
      <c r="E3990" s="154">
        <v>138.76</v>
      </c>
      <c r="F3990" s="154">
        <v>0.85000000000000142</v>
      </c>
      <c r="G3990" s="154">
        <v>1.7000000000000028</v>
      </c>
    </row>
    <row r="3991" spans="1:7" ht="30" x14ac:dyDescent="0.25">
      <c r="A3991" s="141" t="s">
        <v>2903</v>
      </c>
      <c r="B3991" s="151" t="s">
        <v>2904</v>
      </c>
      <c r="C3991" s="153" t="s">
        <v>3618</v>
      </c>
      <c r="D3991" s="152">
        <v>9</v>
      </c>
      <c r="E3991" s="154">
        <v>833.76</v>
      </c>
      <c r="F3991" s="154">
        <v>2.1199999999999974</v>
      </c>
      <c r="G3991" s="154">
        <v>19.079999999999977</v>
      </c>
    </row>
    <row r="3992" spans="1:7" x14ac:dyDescent="0.25">
      <c r="A3992" s="141" t="s">
        <v>2903</v>
      </c>
      <c r="B3992" s="151" t="s">
        <v>2904</v>
      </c>
      <c r="C3992" s="153" t="s">
        <v>4190</v>
      </c>
      <c r="D3992" s="152">
        <v>3</v>
      </c>
      <c r="E3992" s="154">
        <v>811.2</v>
      </c>
      <c r="F3992" s="154">
        <v>6.8199999999999932</v>
      </c>
      <c r="G3992" s="154">
        <v>20.45999999999998</v>
      </c>
    </row>
    <row r="3993" spans="1:7" ht="30" x14ac:dyDescent="0.25">
      <c r="A3993" s="141" t="s">
        <v>2903</v>
      </c>
      <c r="B3993" s="151" t="s">
        <v>2904</v>
      </c>
      <c r="C3993" s="153" t="s">
        <v>4167</v>
      </c>
      <c r="D3993" s="152">
        <v>1</v>
      </c>
      <c r="E3993" s="154">
        <v>133.69</v>
      </c>
      <c r="F3993" s="154">
        <v>3.7600000000000051</v>
      </c>
      <c r="G3993" s="154">
        <v>3.7600000000000051</v>
      </c>
    </row>
    <row r="3994" spans="1:7" ht="45" x14ac:dyDescent="0.25">
      <c r="A3994" s="141" t="s">
        <v>2903</v>
      </c>
      <c r="B3994" s="151" t="s">
        <v>2904</v>
      </c>
      <c r="C3994" s="153" t="s">
        <v>3471</v>
      </c>
      <c r="D3994" s="152">
        <v>87</v>
      </c>
      <c r="E3994" s="154">
        <v>231.42000000000002</v>
      </c>
      <c r="F3994" s="154">
        <v>1.0000000000000009E-2</v>
      </c>
      <c r="G3994" s="154">
        <v>0.87000000000000077</v>
      </c>
    </row>
    <row r="3995" spans="1:7" ht="30" x14ac:dyDescent="0.25">
      <c r="A3995" s="141" t="s">
        <v>2903</v>
      </c>
      <c r="B3995" s="151" t="s">
        <v>2904</v>
      </c>
      <c r="C3995" s="153" t="s">
        <v>3453</v>
      </c>
      <c r="D3995" s="152">
        <v>2504</v>
      </c>
      <c r="E3995" s="154">
        <v>4982.96</v>
      </c>
      <c r="F3995" s="154">
        <v>1.0000000000000009E-2</v>
      </c>
      <c r="G3995" s="154">
        <v>25.04000000000002</v>
      </c>
    </row>
    <row r="3996" spans="1:7" ht="45" x14ac:dyDescent="0.25">
      <c r="A3996" s="141" t="s">
        <v>2903</v>
      </c>
      <c r="B3996" s="151" t="s">
        <v>2904</v>
      </c>
      <c r="C3996" s="153" t="s">
        <v>3454</v>
      </c>
      <c r="D3996" s="152">
        <v>433</v>
      </c>
      <c r="E3996" s="154">
        <v>1532.82</v>
      </c>
      <c r="F3996" s="154">
        <v>1.9999999999999962E-2</v>
      </c>
      <c r="G3996" s="154">
        <v>8.6599999999999842</v>
      </c>
    </row>
    <row r="3997" spans="1:7" ht="30" x14ac:dyDescent="0.25">
      <c r="A3997" s="141" t="s">
        <v>2903</v>
      </c>
      <c r="B3997" s="151" t="s">
        <v>2904</v>
      </c>
      <c r="C3997" s="153" t="s">
        <v>3583</v>
      </c>
      <c r="D3997" s="152">
        <v>225</v>
      </c>
      <c r="E3997" s="154">
        <v>598.5</v>
      </c>
      <c r="F3997" s="154">
        <v>1.0000000000000009E-2</v>
      </c>
      <c r="G3997" s="154">
        <v>2.2500000000000018</v>
      </c>
    </row>
    <row r="3998" spans="1:7" ht="45" x14ac:dyDescent="0.25">
      <c r="A3998" s="141" t="s">
        <v>2903</v>
      </c>
      <c r="B3998" s="151" t="s">
        <v>2904</v>
      </c>
      <c r="C3998" s="153" t="s">
        <v>3506</v>
      </c>
      <c r="D3998" s="152">
        <v>42</v>
      </c>
      <c r="E3998" s="154">
        <v>378.41999999999996</v>
      </c>
      <c r="F3998" s="154">
        <v>2.9999999999999916E-2</v>
      </c>
      <c r="G3998" s="154">
        <v>1.2599999999999965</v>
      </c>
    </row>
    <row r="3999" spans="1:7" ht="30" x14ac:dyDescent="0.25">
      <c r="A3999" s="141" t="s">
        <v>2903</v>
      </c>
      <c r="B3999" s="151" t="s">
        <v>2904</v>
      </c>
      <c r="C3999" s="153" t="s">
        <v>3455</v>
      </c>
      <c r="D3999" s="152">
        <v>35</v>
      </c>
      <c r="E3999" s="154">
        <v>452.54999999999995</v>
      </c>
      <c r="F3999" s="154">
        <v>3.0000000000000027E-2</v>
      </c>
      <c r="G3999" s="154">
        <v>1.0500000000000009</v>
      </c>
    </row>
    <row r="4000" spans="1:7" ht="30" x14ac:dyDescent="0.25">
      <c r="A4000" s="141" t="s">
        <v>2903</v>
      </c>
      <c r="B4000" s="151" t="s">
        <v>2904</v>
      </c>
      <c r="C4000" s="153" t="s">
        <v>4191</v>
      </c>
      <c r="D4000" s="152">
        <v>2</v>
      </c>
      <c r="E4000" s="154">
        <v>49.36</v>
      </c>
      <c r="F4000" s="154">
        <v>0.33999999999999986</v>
      </c>
      <c r="G4000" s="154">
        <v>0.67999999999999972</v>
      </c>
    </row>
    <row r="4001" spans="1:7" x14ac:dyDescent="0.25">
      <c r="A4001" s="141" t="s">
        <v>2903</v>
      </c>
      <c r="B4001" s="151" t="s">
        <v>2904</v>
      </c>
      <c r="C4001" s="153" t="s">
        <v>3663</v>
      </c>
      <c r="D4001" s="152">
        <v>32</v>
      </c>
      <c r="E4001" s="154">
        <v>715.84</v>
      </c>
      <c r="F4001" s="154">
        <v>0.72999999999999865</v>
      </c>
      <c r="G4001" s="154">
        <v>23.359999999999957</v>
      </c>
    </row>
    <row r="4002" spans="1:7" ht="30" x14ac:dyDescent="0.25">
      <c r="A4002" s="141" t="s">
        <v>2903</v>
      </c>
      <c r="B4002" s="151" t="s">
        <v>2904</v>
      </c>
      <c r="C4002" s="153" t="s">
        <v>3521</v>
      </c>
      <c r="D4002" s="152">
        <v>45</v>
      </c>
      <c r="E4002" s="154">
        <v>420.3</v>
      </c>
      <c r="F4002" s="154">
        <v>6.999999999999984E-2</v>
      </c>
      <c r="G4002" s="154">
        <v>3.1499999999999928</v>
      </c>
    </row>
    <row r="4003" spans="1:7" x14ac:dyDescent="0.25">
      <c r="A4003" s="141" t="s">
        <v>2903</v>
      </c>
      <c r="B4003" s="151" t="s">
        <v>2904</v>
      </c>
      <c r="C4003" s="153" t="s">
        <v>3522</v>
      </c>
      <c r="D4003" s="152">
        <v>32</v>
      </c>
      <c r="E4003" s="154">
        <v>181.44</v>
      </c>
      <c r="F4003" s="154">
        <v>0.1599999999999997</v>
      </c>
      <c r="G4003" s="154">
        <v>5.1199999999999903</v>
      </c>
    </row>
    <row r="4004" spans="1:7" x14ac:dyDescent="0.25">
      <c r="A4004" s="141" t="s">
        <v>2903</v>
      </c>
      <c r="B4004" s="151" t="s">
        <v>2904</v>
      </c>
      <c r="C4004" s="153" t="s">
        <v>3523</v>
      </c>
      <c r="D4004" s="152">
        <v>16</v>
      </c>
      <c r="E4004" s="154">
        <v>131.68</v>
      </c>
      <c r="F4004" s="154">
        <v>8.0000000000000071E-2</v>
      </c>
      <c r="G4004" s="154">
        <v>1.2800000000000011</v>
      </c>
    </row>
    <row r="4005" spans="1:7" x14ac:dyDescent="0.25">
      <c r="A4005" s="141" t="s">
        <v>2903</v>
      </c>
      <c r="B4005" s="151" t="s">
        <v>2904</v>
      </c>
      <c r="C4005" s="153" t="s">
        <v>3524</v>
      </c>
      <c r="D4005" s="152">
        <v>58</v>
      </c>
      <c r="E4005" s="154">
        <v>332.92</v>
      </c>
      <c r="F4005" s="154">
        <v>4.0000000000000036E-2</v>
      </c>
      <c r="G4005" s="154">
        <v>2.3200000000000021</v>
      </c>
    </row>
    <row r="4006" spans="1:7" x14ac:dyDescent="0.25">
      <c r="A4006" s="141" t="s">
        <v>2903</v>
      </c>
      <c r="B4006" s="151" t="s">
        <v>2904</v>
      </c>
      <c r="C4006" s="153" t="s">
        <v>3651</v>
      </c>
      <c r="D4006" s="152">
        <v>7</v>
      </c>
      <c r="E4006" s="154">
        <v>199.01</v>
      </c>
      <c r="F4006" s="154">
        <v>0.20999999999999996</v>
      </c>
      <c r="G4006" s="154">
        <v>1.4699999999999998</v>
      </c>
    </row>
    <row r="4007" spans="1:7" ht="30" x14ac:dyDescent="0.25">
      <c r="A4007" s="141" t="s">
        <v>2903</v>
      </c>
      <c r="B4007" s="151" t="s">
        <v>2904</v>
      </c>
      <c r="C4007" s="153" t="s">
        <v>3955</v>
      </c>
      <c r="D4007" s="152">
        <v>3</v>
      </c>
      <c r="E4007" s="154">
        <v>72.210000000000008</v>
      </c>
      <c r="F4007" s="154">
        <v>0.29999999999999982</v>
      </c>
      <c r="G4007" s="154">
        <v>0.89999999999999947</v>
      </c>
    </row>
    <row r="4008" spans="1:7" ht="30" x14ac:dyDescent="0.25">
      <c r="A4008" s="141" t="s">
        <v>2903</v>
      </c>
      <c r="B4008" s="151" t="s">
        <v>2904</v>
      </c>
      <c r="C4008" s="153" t="s">
        <v>3662</v>
      </c>
      <c r="D4008" s="152">
        <v>24</v>
      </c>
      <c r="E4008" s="154">
        <v>208.8</v>
      </c>
      <c r="F4008" s="154">
        <v>4.9999999999999933E-2</v>
      </c>
      <c r="G4008" s="154">
        <v>1.1999999999999984</v>
      </c>
    </row>
    <row r="4009" spans="1:7" ht="45" x14ac:dyDescent="0.25">
      <c r="A4009" s="141" t="s">
        <v>2903</v>
      </c>
      <c r="B4009" s="151" t="s">
        <v>2904</v>
      </c>
      <c r="C4009" s="153" t="s">
        <v>3610</v>
      </c>
      <c r="D4009" s="152">
        <v>1</v>
      </c>
      <c r="E4009" s="154">
        <v>11.86</v>
      </c>
      <c r="F4009" s="154">
        <v>6.999999999999984E-2</v>
      </c>
      <c r="G4009" s="154">
        <v>6.999999999999984E-2</v>
      </c>
    </row>
    <row r="4010" spans="1:7" ht="45" x14ac:dyDescent="0.25">
      <c r="A4010" s="141" t="s">
        <v>2903</v>
      </c>
      <c r="B4010" s="151" t="s">
        <v>2904</v>
      </c>
      <c r="C4010" s="153" t="s">
        <v>3506</v>
      </c>
      <c r="D4010" s="152">
        <v>1</v>
      </c>
      <c r="E4010" s="154">
        <v>9.01</v>
      </c>
      <c r="F4010" s="154">
        <v>2.9999999999999916E-2</v>
      </c>
      <c r="G4010" s="154">
        <v>2.9999999999999916E-2</v>
      </c>
    </row>
    <row r="4011" spans="1:7" ht="30" x14ac:dyDescent="0.25">
      <c r="A4011" s="141" t="s">
        <v>2903</v>
      </c>
      <c r="B4011" s="151" t="s">
        <v>2904</v>
      </c>
      <c r="C4011" s="153" t="s">
        <v>3507</v>
      </c>
      <c r="D4011" s="152">
        <v>102</v>
      </c>
      <c r="E4011" s="154">
        <v>924.12</v>
      </c>
      <c r="F4011" s="154">
        <v>3.0000000000000027E-2</v>
      </c>
      <c r="G4011" s="154">
        <v>3.0600000000000027</v>
      </c>
    </row>
    <row r="4012" spans="1:7" ht="75" x14ac:dyDescent="0.25">
      <c r="A4012" s="141" t="s">
        <v>2903</v>
      </c>
      <c r="B4012" s="151" t="s">
        <v>2904</v>
      </c>
      <c r="C4012" s="153" t="s">
        <v>3516</v>
      </c>
      <c r="D4012" s="152">
        <v>16</v>
      </c>
      <c r="E4012" s="154">
        <v>151.19999999999999</v>
      </c>
      <c r="F4012" s="154">
        <v>2.0000000000000018E-2</v>
      </c>
      <c r="G4012" s="154">
        <v>0.32000000000000028</v>
      </c>
    </row>
    <row r="4013" spans="1:7" ht="30" x14ac:dyDescent="0.25">
      <c r="A4013" s="141" t="s">
        <v>2903</v>
      </c>
      <c r="B4013" s="151" t="s">
        <v>2904</v>
      </c>
      <c r="C4013" s="153" t="s">
        <v>3508</v>
      </c>
      <c r="D4013" s="152">
        <v>5</v>
      </c>
      <c r="E4013" s="154">
        <v>26.85</v>
      </c>
      <c r="F4013" s="154">
        <v>2.0000000000000018E-2</v>
      </c>
      <c r="G4013" s="154">
        <v>0.10000000000000009</v>
      </c>
    </row>
    <row r="4014" spans="1:7" ht="30" x14ac:dyDescent="0.25">
      <c r="A4014" s="141" t="s">
        <v>2903</v>
      </c>
      <c r="B4014" s="151" t="s">
        <v>2904</v>
      </c>
      <c r="C4014" s="153" t="s">
        <v>3518</v>
      </c>
      <c r="D4014" s="152">
        <v>1</v>
      </c>
      <c r="E4014" s="154">
        <v>22.6</v>
      </c>
      <c r="F4014" s="154">
        <v>0.28000000000000025</v>
      </c>
      <c r="G4014" s="154">
        <v>0.28000000000000025</v>
      </c>
    </row>
    <row r="4015" spans="1:7" ht="45" x14ac:dyDescent="0.25">
      <c r="A4015" s="141" t="s">
        <v>2903</v>
      </c>
      <c r="B4015" s="151" t="s">
        <v>2904</v>
      </c>
      <c r="C4015" s="153" t="s">
        <v>3528</v>
      </c>
      <c r="D4015" s="152">
        <v>3</v>
      </c>
      <c r="E4015" s="154">
        <v>27.33</v>
      </c>
      <c r="F4015" s="154">
        <v>0.12999999999999989</v>
      </c>
      <c r="G4015" s="154">
        <v>0.38999999999999968</v>
      </c>
    </row>
    <row r="4016" spans="1:7" ht="60" x14ac:dyDescent="0.25">
      <c r="A4016" s="141" t="s">
        <v>2903</v>
      </c>
      <c r="B4016" s="151" t="s">
        <v>2904</v>
      </c>
      <c r="C4016" s="153" t="s">
        <v>3509</v>
      </c>
      <c r="D4016" s="152">
        <v>6</v>
      </c>
      <c r="E4016" s="154">
        <v>107.58</v>
      </c>
      <c r="F4016" s="154">
        <v>0.11999999999999966</v>
      </c>
      <c r="G4016" s="154">
        <v>0.71999999999999797</v>
      </c>
    </row>
    <row r="4017" spans="1:7" ht="60" x14ac:dyDescent="0.25">
      <c r="A4017" s="141" t="s">
        <v>2903</v>
      </c>
      <c r="B4017" s="151" t="s">
        <v>2904</v>
      </c>
      <c r="C4017" s="153" t="s">
        <v>3510</v>
      </c>
      <c r="D4017" s="152">
        <v>1</v>
      </c>
      <c r="E4017" s="154">
        <v>40.17</v>
      </c>
      <c r="F4017" s="154">
        <v>0.37999999999999989</v>
      </c>
      <c r="G4017" s="154">
        <v>0.37999999999999989</v>
      </c>
    </row>
    <row r="4018" spans="1:7" ht="45" x14ac:dyDescent="0.25">
      <c r="A4018" s="141" t="s">
        <v>2903</v>
      </c>
      <c r="B4018" s="151" t="s">
        <v>2904</v>
      </c>
      <c r="C4018" s="153" t="s">
        <v>3506</v>
      </c>
      <c r="D4018" s="152">
        <v>7</v>
      </c>
      <c r="E4018" s="154">
        <v>63.07</v>
      </c>
      <c r="F4018" s="154">
        <v>2.9999999999999916E-2</v>
      </c>
      <c r="G4018" s="154">
        <v>0.20999999999999941</v>
      </c>
    </row>
    <row r="4019" spans="1:7" ht="30" x14ac:dyDescent="0.25">
      <c r="A4019" s="141" t="s">
        <v>2903</v>
      </c>
      <c r="B4019" s="151" t="s">
        <v>2904</v>
      </c>
      <c r="C4019" s="153" t="s">
        <v>3545</v>
      </c>
      <c r="D4019" s="152">
        <v>1</v>
      </c>
      <c r="E4019" s="154">
        <v>25.25</v>
      </c>
      <c r="F4019" s="154">
        <v>4.9999999999999933E-2</v>
      </c>
      <c r="G4019" s="154">
        <v>4.9999999999999933E-2</v>
      </c>
    </row>
    <row r="4020" spans="1:7" ht="30" x14ac:dyDescent="0.25">
      <c r="A4020" s="141" t="s">
        <v>2903</v>
      </c>
      <c r="B4020" s="151" t="s">
        <v>2904</v>
      </c>
      <c r="C4020" s="153" t="s">
        <v>3546</v>
      </c>
      <c r="D4020" s="152">
        <v>1</v>
      </c>
      <c r="E4020" s="154">
        <v>34.700000000000003</v>
      </c>
      <c r="F4020" s="154">
        <v>1.9999999999999962E-2</v>
      </c>
      <c r="G4020" s="154">
        <v>1.9999999999999962E-2</v>
      </c>
    </row>
    <row r="4021" spans="1:7" ht="30" x14ac:dyDescent="0.25">
      <c r="A4021" s="141" t="s">
        <v>2903</v>
      </c>
      <c r="B4021" s="151" t="s">
        <v>2904</v>
      </c>
      <c r="C4021" s="153" t="s">
        <v>3492</v>
      </c>
      <c r="D4021" s="152">
        <v>38</v>
      </c>
      <c r="E4021" s="154">
        <v>832.58000000000015</v>
      </c>
      <c r="F4021" s="154">
        <v>1.9999999999999962E-2</v>
      </c>
      <c r="G4021" s="154">
        <v>0.75999999999999857</v>
      </c>
    </row>
    <row r="4022" spans="1:7" ht="30" x14ac:dyDescent="0.25">
      <c r="A4022" s="141" t="s">
        <v>2903</v>
      </c>
      <c r="B4022" s="151" t="s">
        <v>2904</v>
      </c>
      <c r="C4022" s="153" t="s">
        <v>4030</v>
      </c>
      <c r="D4022" s="152">
        <v>13</v>
      </c>
      <c r="E4022" s="154">
        <v>337.74</v>
      </c>
      <c r="F4022" s="154">
        <v>6.0000000000000053E-2</v>
      </c>
      <c r="G4022" s="154">
        <v>0.78000000000000069</v>
      </c>
    </row>
    <row r="4023" spans="1:7" x14ac:dyDescent="0.25">
      <c r="A4023" s="141" t="s">
        <v>2903</v>
      </c>
      <c r="B4023" s="151" t="s">
        <v>2904</v>
      </c>
      <c r="C4023" s="153" t="s">
        <v>3869</v>
      </c>
      <c r="D4023" s="152">
        <v>50</v>
      </c>
      <c r="E4023" s="154">
        <v>397.5</v>
      </c>
      <c r="F4023" s="154">
        <v>2.0000000000000018E-2</v>
      </c>
      <c r="G4023" s="154">
        <v>1.0000000000000009</v>
      </c>
    </row>
    <row r="4024" spans="1:7" ht="30" x14ac:dyDescent="0.25">
      <c r="A4024" s="141" t="s">
        <v>2903</v>
      </c>
      <c r="B4024" s="151" t="s">
        <v>2904</v>
      </c>
      <c r="C4024" s="153" t="s">
        <v>4017</v>
      </c>
      <c r="D4024" s="152">
        <v>64</v>
      </c>
      <c r="E4024" s="154">
        <v>2014.7200000000003</v>
      </c>
      <c r="F4024" s="154">
        <v>7.0000000000000062E-2</v>
      </c>
      <c r="G4024" s="154">
        <v>4.480000000000004</v>
      </c>
    </row>
    <row r="4025" spans="1:7" ht="45" x14ac:dyDescent="0.25">
      <c r="A4025" s="141" t="s">
        <v>2903</v>
      </c>
      <c r="B4025" s="151" t="s">
        <v>2904</v>
      </c>
      <c r="C4025" s="153" t="s">
        <v>3722</v>
      </c>
      <c r="D4025" s="152">
        <v>12</v>
      </c>
      <c r="E4025" s="154">
        <v>287.76000000000005</v>
      </c>
      <c r="F4025" s="154">
        <v>7.0000000000000062E-2</v>
      </c>
      <c r="G4025" s="154">
        <v>0.84000000000000075</v>
      </c>
    </row>
    <row r="4026" spans="1:7" ht="75" x14ac:dyDescent="0.25">
      <c r="A4026" s="141" t="s">
        <v>2903</v>
      </c>
      <c r="B4026" s="151" t="s">
        <v>2904</v>
      </c>
      <c r="C4026" s="153" t="s">
        <v>3493</v>
      </c>
      <c r="D4026" s="152">
        <v>700</v>
      </c>
      <c r="E4026" s="154">
        <v>3584</v>
      </c>
      <c r="F4026" s="154">
        <v>1.0000000000000009E-2</v>
      </c>
      <c r="G4026" s="154">
        <v>7.0000000000000062</v>
      </c>
    </row>
    <row r="4027" spans="1:7" ht="30" x14ac:dyDescent="0.25">
      <c r="A4027" s="141" t="s">
        <v>2903</v>
      </c>
      <c r="B4027" s="151" t="s">
        <v>2904</v>
      </c>
      <c r="C4027" s="153" t="s">
        <v>3494</v>
      </c>
      <c r="D4027" s="152">
        <v>270</v>
      </c>
      <c r="E4027" s="154">
        <v>928.8</v>
      </c>
      <c r="F4027" s="154">
        <v>9.999999999999995E-3</v>
      </c>
      <c r="G4027" s="154">
        <v>2.6999999999999988</v>
      </c>
    </row>
    <row r="4028" spans="1:7" ht="30" x14ac:dyDescent="0.25">
      <c r="A4028" s="141" t="s">
        <v>2903</v>
      </c>
      <c r="B4028" s="151" t="s">
        <v>2904</v>
      </c>
      <c r="C4028" s="153" t="s">
        <v>3495</v>
      </c>
      <c r="D4028" s="152">
        <v>470</v>
      </c>
      <c r="E4028" s="154">
        <v>2321.8000000000002</v>
      </c>
      <c r="F4028" s="154">
        <v>1.0000000000000009E-2</v>
      </c>
      <c r="G4028" s="154">
        <v>4.7000000000000046</v>
      </c>
    </row>
    <row r="4029" spans="1:7" ht="30" x14ac:dyDescent="0.25">
      <c r="A4029" s="141" t="s">
        <v>2903</v>
      </c>
      <c r="B4029" s="151" t="s">
        <v>2904</v>
      </c>
      <c r="C4029" s="153" t="s">
        <v>3551</v>
      </c>
      <c r="D4029" s="152">
        <v>1</v>
      </c>
      <c r="E4029" s="154">
        <v>61.43</v>
      </c>
      <c r="F4029" s="154">
        <v>8.0000000000000071E-2</v>
      </c>
      <c r="G4029" s="154">
        <v>8.0000000000000071E-2</v>
      </c>
    </row>
    <row r="4030" spans="1:7" ht="45" x14ac:dyDescent="0.25">
      <c r="A4030" s="141" t="s">
        <v>2903</v>
      </c>
      <c r="B4030" s="151" t="s">
        <v>2904</v>
      </c>
      <c r="C4030" s="153" t="s">
        <v>3720</v>
      </c>
      <c r="D4030" s="152">
        <v>8</v>
      </c>
      <c r="E4030" s="154">
        <v>110.39999999999999</v>
      </c>
      <c r="F4030" s="154">
        <v>0.18999999999999995</v>
      </c>
      <c r="G4030" s="154">
        <v>1.5199999999999996</v>
      </c>
    </row>
    <row r="4031" spans="1:7" ht="75" x14ac:dyDescent="0.25">
      <c r="A4031" s="141" t="s">
        <v>2903</v>
      </c>
      <c r="B4031" s="151" t="s">
        <v>2904</v>
      </c>
      <c r="C4031" s="153" t="s">
        <v>3516</v>
      </c>
      <c r="D4031" s="152">
        <v>7</v>
      </c>
      <c r="E4031" s="154">
        <v>66.150000000000006</v>
      </c>
      <c r="F4031" s="154">
        <v>2.0000000000000018E-2</v>
      </c>
      <c r="G4031" s="154">
        <v>0.14000000000000012</v>
      </c>
    </row>
    <row r="4032" spans="1:7" ht="105" x14ac:dyDescent="0.25">
      <c r="A4032" s="141" t="s">
        <v>2903</v>
      </c>
      <c r="B4032" s="151" t="s">
        <v>2904</v>
      </c>
      <c r="C4032" s="153" t="s">
        <v>3476</v>
      </c>
      <c r="D4032" s="152">
        <v>123</v>
      </c>
      <c r="E4032" s="154">
        <v>3271.8</v>
      </c>
      <c r="F4032" s="154">
        <v>0.22000000000000064</v>
      </c>
      <c r="G4032" s="154">
        <v>27.06000000000008</v>
      </c>
    </row>
    <row r="4033" spans="1:7" ht="45" x14ac:dyDescent="0.25">
      <c r="A4033" s="141" t="s">
        <v>2903</v>
      </c>
      <c r="B4033" s="151" t="s">
        <v>2904</v>
      </c>
      <c r="C4033" s="153" t="s">
        <v>3624</v>
      </c>
      <c r="D4033" s="152">
        <v>7</v>
      </c>
      <c r="E4033" s="154">
        <v>110.46000000000001</v>
      </c>
      <c r="F4033" s="154">
        <v>1.0000000000000009E-2</v>
      </c>
      <c r="G4033" s="154">
        <v>7.0000000000000062E-2</v>
      </c>
    </row>
    <row r="4034" spans="1:7" ht="75" x14ac:dyDescent="0.25">
      <c r="A4034" s="141" t="s">
        <v>2903</v>
      </c>
      <c r="B4034" s="151" t="s">
        <v>2904</v>
      </c>
      <c r="C4034" s="153" t="s">
        <v>3723</v>
      </c>
      <c r="D4034" s="152">
        <v>6</v>
      </c>
      <c r="E4034" s="154">
        <v>139.98000000000002</v>
      </c>
      <c r="F4034" s="154">
        <v>8.0000000000000071E-2</v>
      </c>
      <c r="G4034" s="154">
        <v>0.48000000000000043</v>
      </c>
    </row>
    <row r="4035" spans="1:7" ht="60" x14ac:dyDescent="0.25">
      <c r="A4035" s="141" t="s">
        <v>2903</v>
      </c>
      <c r="B4035" s="151" t="s">
        <v>2904</v>
      </c>
      <c r="C4035" s="153" t="s">
        <v>3479</v>
      </c>
      <c r="D4035" s="152">
        <v>23</v>
      </c>
      <c r="E4035" s="154">
        <v>185.15</v>
      </c>
      <c r="F4035" s="154">
        <v>3.0000000000000027E-2</v>
      </c>
      <c r="G4035" s="154">
        <v>0.69000000000000061</v>
      </c>
    </row>
    <row r="4036" spans="1:7" ht="45" x14ac:dyDescent="0.25">
      <c r="A4036" s="141" t="s">
        <v>2903</v>
      </c>
      <c r="B4036" s="151" t="s">
        <v>2904</v>
      </c>
      <c r="C4036" s="153" t="s">
        <v>3579</v>
      </c>
      <c r="D4036" s="152">
        <v>9</v>
      </c>
      <c r="E4036" s="154">
        <v>324.54000000000002</v>
      </c>
      <c r="F4036" s="154">
        <v>0.87999999999999901</v>
      </c>
      <c r="G4036" s="154">
        <v>7.919999999999991</v>
      </c>
    </row>
    <row r="4037" spans="1:7" ht="45" x14ac:dyDescent="0.25">
      <c r="A4037" s="141" t="s">
        <v>2903</v>
      </c>
      <c r="B4037" s="151" t="s">
        <v>2904</v>
      </c>
      <c r="C4037" s="153" t="s">
        <v>3580</v>
      </c>
      <c r="D4037" s="152">
        <v>4</v>
      </c>
      <c r="E4037" s="154">
        <v>77</v>
      </c>
      <c r="F4037" s="154">
        <v>0.26999999999999957</v>
      </c>
      <c r="G4037" s="154">
        <v>1.0799999999999983</v>
      </c>
    </row>
    <row r="4038" spans="1:7" ht="45" x14ac:dyDescent="0.25">
      <c r="A4038" s="141" t="s">
        <v>2903</v>
      </c>
      <c r="B4038" s="151" t="s">
        <v>2904</v>
      </c>
      <c r="C4038" s="153" t="s">
        <v>3904</v>
      </c>
      <c r="D4038" s="152">
        <v>53</v>
      </c>
      <c r="E4038" s="154">
        <v>5180.75</v>
      </c>
      <c r="F4038" s="154">
        <v>2.9200000000000017</v>
      </c>
      <c r="G4038" s="154">
        <v>154.7600000000001</v>
      </c>
    </row>
    <row r="4039" spans="1:7" ht="60" x14ac:dyDescent="0.25">
      <c r="A4039" s="141" t="s">
        <v>2903</v>
      </c>
      <c r="B4039" s="151" t="s">
        <v>2904</v>
      </c>
      <c r="C4039" s="153" t="s">
        <v>3905</v>
      </c>
      <c r="D4039" s="152">
        <v>18</v>
      </c>
      <c r="E4039" s="154">
        <v>788.21999999999991</v>
      </c>
      <c r="F4039" s="154">
        <v>0.60999999999999943</v>
      </c>
      <c r="G4039" s="154">
        <v>10.97999999999999</v>
      </c>
    </row>
    <row r="4040" spans="1:7" ht="45" x14ac:dyDescent="0.25">
      <c r="A4040" s="141" t="s">
        <v>2903</v>
      </c>
      <c r="B4040" s="151" t="s">
        <v>2904</v>
      </c>
      <c r="C4040" s="153" t="s">
        <v>4072</v>
      </c>
      <c r="D4040" s="152">
        <v>22</v>
      </c>
      <c r="E4040" s="154">
        <v>329.34000000000003</v>
      </c>
      <c r="F4040" s="154">
        <v>0.12999999999999989</v>
      </c>
      <c r="G4040" s="154">
        <v>2.8599999999999977</v>
      </c>
    </row>
    <row r="4041" spans="1:7" ht="45" x14ac:dyDescent="0.25">
      <c r="A4041" s="141" t="s">
        <v>2903</v>
      </c>
      <c r="B4041" s="151" t="s">
        <v>2904</v>
      </c>
      <c r="C4041" s="153" t="s">
        <v>3573</v>
      </c>
      <c r="D4041" s="152">
        <v>37</v>
      </c>
      <c r="E4041" s="154">
        <v>1671.29</v>
      </c>
      <c r="F4041" s="154">
        <v>0.58999999999999986</v>
      </c>
      <c r="G4041" s="154">
        <v>21.829999999999995</v>
      </c>
    </row>
    <row r="4042" spans="1:7" x14ac:dyDescent="0.25">
      <c r="A4042" s="141" t="s">
        <v>2903</v>
      </c>
      <c r="B4042" s="151" t="s">
        <v>2904</v>
      </c>
      <c r="C4042" s="153" t="s">
        <v>3899</v>
      </c>
      <c r="D4042" s="152">
        <v>5</v>
      </c>
      <c r="E4042" s="154">
        <v>315.25</v>
      </c>
      <c r="F4042" s="154">
        <v>3.1500000000000057</v>
      </c>
      <c r="G4042" s="154">
        <v>15.750000000000028</v>
      </c>
    </row>
    <row r="4043" spans="1:7" ht="30" x14ac:dyDescent="0.25">
      <c r="A4043" s="141" t="s">
        <v>2903</v>
      </c>
      <c r="B4043" s="151" t="s">
        <v>2904</v>
      </c>
      <c r="C4043" s="153" t="s">
        <v>3710</v>
      </c>
      <c r="D4043" s="152">
        <v>6</v>
      </c>
      <c r="E4043" s="154">
        <v>44.7</v>
      </c>
      <c r="F4043" s="154">
        <v>0.11999999999999966</v>
      </c>
      <c r="G4043" s="154">
        <v>0.71999999999999797</v>
      </c>
    </row>
    <row r="4044" spans="1:7" ht="45" x14ac:dyDescent="0.25">
      <c r="A4044" s="141" t="s">
        <v>2903</v>
      </c>
      <c r="B4044" s="151" t="s">
        <v>2904</v>
      </c>
      <c r="C4044" s="153" t="s">
        <v>3574</v>
      </c>
      <c r="D4044" s="152">
        <v>2</v>
      </c>
      <c r="E4044" s="154">
        <v>104.02</v>
      </c>
      <c r="F4044" s="154">
        <v>0.22000000000000064</v>
      </c>
      <c r="G4044" s="154">
        <v>0.44000000000000128</v>
      </c>
    </row>
    <row r="4045" spans="1:7" ht="60" x14ac:dyDescent="0.25">
      <c r="A4045" s="141" t="s">
        <v>2903</v>
      </c>
      <c r="B4045" s="151" t="s">
        <v>2904</v>
      </c>
      <c r="C4045" s="153" t="s">
        <v>3534</v>
      </c>
      <c r="D4045" s="152">
        <v>76</v>
      </c>
      <c r="E4045" s="154">
        <v>6387.04</v>
      </c>
      <c r="F4045" s="154">
        <v>0.66999999999999993</v>
      </c>
      <c r="G4045" s="154">
        <v>50.919999999999995</v>
      </c>
    </row>
    <row r="4046" spans="1:7" ht="90" x14ac:dyDescent="0.25">
      <c r="A4046" s="141" t="s">
        <v>2903</v>
      </c>
      <c r="B4046" s="151" t="s">
        <v>2904</v>
      </c>
      <c r="C4046" s="153" t="s">
        <v>3575</v>
      </c>
      <c r="D4046" s="152">
        <v>1</v>
      </c>
      <c r="E4046" s="154">
        <v>55.67</v>
      </c>
      <c r="F4046" s="154">
        <v>0.15000000000000036</v>
      </c>
      <c r="G4046" s="154">
        <v>0.15000000000000036</v>
      </c>
    </row>
    <row r="4047" spans="1:7" ht="90" x14ac:dyDescent="0.25">
      <c r="A4047" s="141" t="s">
        <v>2903</v>
      </c>
      <c r="B4047" s="151" t="s">
        <v>2904</v>
      </c>
      <c r="C4047" s="153" t="s">
        <v>3576</v>
      </c>
      <c r="D4047" s="152">
        <v>1</v>
      </c>
      <c r="E4047" s="154">
        <v>61.72</v>
      </c>
      <c r="F4047" s="154">
        <v>0.46000000000000085</v>
      </c>
      <c r="G4047" s="154">
        <v>0.46000000000000085</v>
      </c>
    </row>
    <row r="4048" spans="1:7" ht="60" x14ac:dyDescent="0.25">
      <c r="A4048" s="141" t="s">
        <v>2903</v>
      </c>
      <c r="B4048" s="151" t="s">
        <v>2904</v>
      </c>
      <c r="C4048" s="153" t="s">
        <v>3577</v>
      </c>
      <c r="D4048" s="152">
        <v>111</v>
      </c>
      <c r="E4048" s="154">
        <v>895.77</v>
      </c>
      <c r="F4048" s="154">
        <v>2.9999999999999916E-2</v>
      </c>
      <c r="G4048" s="154">
        <v>3.3299999999999907</v>
      </c>
    </row>
    <row r="4049" spans="1:7" ht="30" x14ac:dyDescent="0.25">
      <c r="A4049" s="141" t="s">
        <v>2903</v>
      </c>
      <c r="B4049" s="151" t="s">
        <v>2904</v>
      </c>
      <c r="C4049" s="153" t="s">
        <v>3578</v>
      </c>
      <c r="D4049" s="152">
        <v>112</v>
      </c>
      <c r="E4049" s="154">
        <v>599.20000000000005</v>
      </c>
      <c r="F4049" s="154">
        <v>0.27000000000000046</v>
      </c>
      <c r="G4049" s="154">
        <v>30.240000000000052</v>
      </c>
    </row>
    <row r="4050" spans="1:7" ht="30" x14ac:dyDescent="0.25">
      <c r="A4050" s="141" t="s">
        <v>2903</v>
      </c>
      <c r="B4050" s="151" t="s">
        <v>2904</v>
      </c>
      <c r="C4050" s="153" t="s">
        <v>3496</v>
      </c>
      <c r="D4050" s="152">
        <v>1</v>
      </c>
      <c r="E4050" s="154">
        <v>7.18</v>
      </c>
      <c r="F4050" s="154">
        <v>1.0000000000000009E-2</v>
      </c>
      <c r="G4050" s="154">
        <v>1.0000000000000009E-2</v>
      </c>
    </row>
    <row r="4051" spans="1:7" ht="30" x14ac:dyDescent="0.25">
      <c r="A4051" s="141" t="s">
        <v>2903</v>
      </c>
      <c r="B4051" s="151" t="s">
        <v>2904</v>
      </c>
      <c r="C4051" s="153" t="s">
        <v>3497</v>
      </c>
      <c r="D4051" s="152">
        <v>1</v>
      </c>
      <c r="E4051" s="154">
        <v>12.280000000000001</v>
      </c>
      <c r="F4051" s="154">
        <v>1.0000000000000009E-2</v>
      </c>
      <c r="G4051" s="154">
        <v>1.0000000000000009E-2</v>
      </c>
    </row>
    <row r="4052" spans="1:7" ht="30" x14ac:dyDescent="0.25">
      <c r="A4052" s="141" t="s">
        <v>2903</v>
      </c>
      <c r="B4052" s="151" t="s">
        <v>2904</v>
      </c>
      <c r="C4052" s="153" t="s">
        <v>3498</v>
      </c>
      <c r="D4052" s="152">
        <v>2</v>
      </c>
      <c r="E4052" s="154">
        <v>40.32</v>
      </c>
      <c r="F4052" s="154">
        <v>4.0000000000000036E-2</v>
      </c>
      <c r="G4052" s="154">
        <v>8.0000000000000071E-2</v>
      </c>
    </row>
    <row r="4053" spans="1:7" ht="30" x14ac:dyDescent="0.25">
      <c r="A4053" s="141" t="s">
        <v>2903</v>
      </c>
      <c r="B4053" s="151" t="s">
        <v>2904</v>
      </c>
      <c r="C4053" s="153" t="s">
        <v>3590</v>
      </c>
      <c r="D4053" s="152">
        <v>4</v>
      </c>
      <c r="E4053" s="154">
        <v>58.160000000000004</v>
      </c>
      <c r="F4053" s="154">
        <v>6.999999999999984E-2</v>
      </c>
      <c r="G4053" s="154">
        <v>0.27999999999999936</v>
      </c>
    </row>
    <row r="4054" spans="1:7" ht="45" x14ac:dyDescent="0.25">
      <c r="A4054" s="141" t="s">
        <v>2903</v>
      </c>
      <c r="B4054" s="151" t="s">
        <v>2904</v>
      </c>
      <c r="C4054" s="153" t="s">
        <v>3591</v>
      </c>
      <c r="D4054" s="152">
        <v>1</v>
      </c>
      <c r="E4054" s="154">
        <v>5.12</v>
      </c>
      <c r="F4054" s="154">
        <v>1.0000000000000009E-2</v>
      </c>
      <c r="G4054" s="154">
        <v>1.0000000000000009E-2</v>
      </c>
    </row>
    <row r="4055" spans="1:7" ht="60" x14ac:dyDescent="0.25">
      <c r="A4055" s="141" t="s">
        <v>2903</v>
      </c>
      <c r="B4055" s="151" t="s">
        <v>2904</v>
      </c>
      <c r="C4055" s="153" t="s">
        <v>3592</v>
      </c>
      <c r="D4055" s="152">
        <v>1</v>
      </c>
      <c r="E4055" s="154">
        <v>5.12</v>
      </c>
      <c r="F4055" s="154">
        <v>1.0000000000000009E-2</v>
      </c>
      <c r="G4055" s="154">
        <v>1.0000000000000009E-2</v>
      </c>
    </row>
    <row r="4056" spans="1:7" ht="60" x14ac:dyDescent="0.25">
      <c r="A4056" s="141" t="s">
        <v>2903</v>
      </c>
      <c r="B4056" s="151" t="s">
        <v>2904</v>
      </c>
      <c r="C4056" s="153" t="s">
        <v>3593</v>
      </c>
      <c r="D4056" s="152">
        <v>1</v>
      </c>
      <c r="E4056" s="154">
        <v>5.12</v>
      </c>
      <c r="F4056" s="154">
        <v>1.0000000000000009E-2</v>
      </c>
      <c r="G4056" s="154">
        <v>1.0000000000000009E-2</v>
      </c>
    </row>
    <row r="4057" spans="1:7" ht="60" x14ac:dyDescent="0.25">
      <c r="A4057" s="141" t="s">
        <v>2903</v>
      </c>
      <c r="B4057" s="151" t="s">
        <v>2904</v>
      </c>
      <c r="C4057" s="153" t="s">
        <v>3594</v>
      </c>
      <c r="D4057" s="152">
        <v>1</v>
      </c>
      <c r="E4057" s="154">
        <v>5.12</v>
      </c>
      <c r="F4057" s="154">
        <v>1.0000000000000009E-2</v>
      </c>
      <c r="G4057" s="154">
        <v>1.0000000000000009E-2</v>
      </c>
    </row>
    <row r="4058" spans="1:7" ht="30" x14ac:dyDescent="0.25">
      <c r="A4058" s="141" t="s">
        <v>2903</v>
      </c>
      <c r="B4058" s="151" t="s">
        <v>2904</v>
      </c>
      <c r="C4058" s="153" t="s">
        <v>3681</v>
      </c>
      <c r="D4058" s="152">
        <v>5</v>
      </c>
      <c r="E4058" s="154">
        <v>161.35000000000002</v>
      </c>
      <c r="F4058" s="154">
        <v>0.48999999999999844</v>
      </c>
      <c r="G4058" s="154">
        <v>2.4499999999999922</v>
      </c>
    </row>
    <row r="4059" spans="1:7" ht="30" x14ac:dyDescent="0.25">
      <c r="A4059" s="141" t="s">
        <v>2903</v>
      </c>
      <c r="B4059" s="151" t="s">
        <v>2904</v>
      </c>
      <c r="C4059" s="153" t="s">
        <v>3686</v>
      </c>
      <c r="D4059" s="152">
        <v>5</v>
      </c>
      <c r="E4059" s="154">
        <v>72.050000000000011</v>
      </c>
      <c r="F4059" s="154">
        <v>0.66999999999999993</v>
      </c>
      <c r="G4059" s="154">
        <v>3.3499999999999996</v>
      </c>
    </row>
    <row r="4060" spans="1:7" ht="30" x14ac:dyDescent="0.25">
      <c r="A4060" s="141" t="s">
        <v>2903</v>
      </c>
      <c r="B4060" s="151" t="s">
        <v>2904</v>
      </c>
      <c r="C4060" s="153" t="s">
        <v>3688</v>
      </c>
      <c r="D4060" s="152">
        <v>5</v>
      </c>
      <c r="E4060" s="154">
        <v>202.65</v>
      </c>
      <c r="F4060" s="154">
        <v>2.0300000000000011</v>
      </c>
      <c r="G4060" s="154">
        <v>10.150000000000006</v>
      </c>
    </row>
    <row r="4061" spans="1:7" ht="30" x14ac:dyDescent="0.25">
      <c r="A4061" s="141" t="s">
        <v>2903</v>
      </c>
      <c r="B4061" s="151" t="s">
        <v>2904</v>
      </c>
      <c r="C4061" s="153" t="s">
        <v>3693</v>
      </c>
      <c r="D4061" s="152">
        <v>15</v>
      </c>
      <c r="E4061" s="154">
        <v>794.4</v>
      </c>
      <c r="F4061" s="154">
        <v>0.55999999999999872</v>
      </c>
      <c r="G4061" s="154">
        <v>8.3999999999999808</v>
      </c>
    </row>
    <row r="4062" spans="1:7" ht="30" x14ac:dyDescent="0.25">
      <c r="A4062" s="141" t="s">
        <v>2903</v>
      </c>
      <c r="B4062" s="151" t="s">
        <v>2904</v>
      </c>
      <c r="C4062" s="153" t="s">
        <v>3541</v>
      </c>
      <c r="D4062" s="152">
        <v>14</v>
      </c>
      <c r="E4062" s="154">
        <v>120.68</v>
      </c>
      <c r="F4062" s="154">
        <v>4.9999999999999822E-2</v>
      </c>
      <c r="G4062" s="154">
        <v>0.69999999999999751</v>
      </c>
    </row>
    <row r="4063" spans="1:7" ht="45" x14ac:dyDescent="0.25">
      <c r="A4063" s="141" t="s">
        <v>2903</v>
      </c>
      <c r="B4063" s="151" t="s">
        <v>2904</v>
      </c>
      <c r="C4063" s="153" t="s">
        <v>3542</v>
      </c>
      <c r="D4063" s="152">
        <v>2</v>
      </c>
      <c r="E4063" s="154">
        <v>20.82</v>
      </c>
      <c r="F4063" s="154">
        <v>2.0000000000000018E-2</v>
      </c>
      <c r="G4063" s="154">
        <v>4.0000000000000036E-2</v>
      </c>
    </row>
    <row r="4064" spans="1:7" ht="30" x14ac:dyDescent="0.25">
      <c r="A4064" s="141" t="s">
        <v>2903</v>
      </c>
      <c r="B4064" s="151" t="s">
        <v>2904</v>
      </c>
      <c r="C4064" s="153" t="s">
        <v>3585</v>
      </c>
      <c r="D4064" s="152">
        <v>2</v>
      </c>
      <c r="E4064" s="154">
        <v>20.82</v>
      </c>
      <c r="F4064" s="154">
        <v>2.0000000000000018E-2</v>
      </c>
      <c r="G4064" s="154">
        <v>4.0000000000000036E-2</v>
      </c>
    </row>
    <row r="4065" spans="1:7" x14ac:dyDescent="0.25">
      <c r="A4065" s="141" t="s">
        <v>2903</v>
      </c>
      <c r="B4065" s="151" t="s">
        <v>2904</v>
      </c>
      <c r="C4065" s="153" t="s">
        <v>3781</v>
      </c>
      <c r="D4065" s="152">
        <v>1</v>
      </c>
      <c r="E4065" s="154">
        <v>10.41</v>
      </c>
      <c r="F4065" s="154">
        <v>2.0000000000000018E-2</v>
      </c>
      <c r="G4065" s="154">
        <v>2.0000000000000018E-2</v>
      </c>
    </row>
    <row r="4066" spans="1:7" ht="45" x14ac:dyDescent="0.25">
      <c r="A4066" s="141" t="s">
        <v>2903</v>
      </c>
      <c r="B4066" s="151" t="s">
        <v>2904</v>
      </c>
      <c r="C4066" s="153" t="s">
        <v>3531</v>
      </c>
      <c r="D4066" s="152">
        <v>6</v>
      </c>
      <c r="E4066" s="154">
        <v>125.94000000000001</v>
      </c>
      <c r="F4066" s="154">
        <v>0.16000000000000014</v>
      </c>
      <c r="G4066" s="154">
        <v>0.96000000000000085</v>
      </c>
    </row>
    <row r="4067" spans="1:7" ht="90" x14ac:dyDescent="0.25">
      <c r="A4067" s="141" t="s">
        <v>2903</v>
      </c>
      <c r="B4067" s="151" t="s">
        <v>2904</v>
      </c>
      <c r="C4067" s="153" t="s">
        <v>3452</v>
      </c>
      <c r="D4067" s="152">
        <v>6</v>
      </c>
      <c r="E4067" s="154">
        <v>156.72</v>
      </c>
      <c r="F4067" s="154">
        <v>3.0000000000000027E-2</v>
      </c>
      <c r="G4067" s="154">
        <v>0.18000000000000016</v>
      </c>
    </row>
    <row r="4068" spans="1:7" ht="30" x14ac:dyDescent="0.25">
      <c r="A4068" s="141" t="s">
        <v>2903</v>
      </c>
      <c r="B4068" s="151" t="s">
        <v>2904</v>
      </c>
      <c r="C4068" s="153" t="s">
        <v>3453</v>
      </c>
      <c r="D4068" s="152">
        <v>1</v>
      </c>
      <c r="E4068" s="154">
        <v>1.99</v>
      </c>
      <c r="F4068" s="154">
        <v>1.0000000000000009E-2</v>
      </c>
      <c r="G4068" s="154">
        <v>1.0000000000000009E-2</v>
      </c>
    </row>
    <row r="4069" spans="1:7" ht="30" x14ac:dyDescent="0.25">
      <c r="A4069" s="141" t="s">
        <v>2903</v>
      </c>
      <c r="B4069" s="151" t="s">
        <v>2904</v>
      </c>
      <c r="C4069" s="153" t="s">
        <v>3538</v>
      </c>
      <c r="D4069" s="152">
        <v>1</v>
      </c>
      <c r="E4069" s="154">
        <v>5.07</v>
      </c>
      <c r="F4069" s="154">
        <v>2.0000000000000018E-2</v>
      </c>
      <c r="G4069" s="154">
        <v>2.0000000000000018E-2</v>
      </c>
    </row>
    <row r="4070" spans="1:7" ht="30" x14ac:dyDescent="0.25">
      <c r="A4070" s="141" t="s">
        <v>2903</v>
      </c>
      <c r="B4070" s="151" t="s">
        <v>2904</v>
      </c>
      <c r="C4070" s="153" t="s">
        <v>3455</v>
      </c>
      <c r="D4070" s="152">
        <v>5</v>
      </c>
      <c r="E4070" s="154">
        <v>64.650000000000006</v>
      </c>
      <c r="F4070" s="154">
        <v>3.0000000000000027E-2</v>
      </c>
      <c r="G4070" s="154">
        <v>0.15000000000000013</v>
      </c>
    </row>
    <row r="4071" spans="1:7" ht="30" x14ac:dyDescent="0.25">
      <c r="A4071" s="141" t="s">
        <v>2903</v>
      </c>
      <c r="B4071" s="151" t="s">
        <v>2904</v>
      </c>
      <c r="C4071" s="153" t="s">
        <v>3496</v>
      </c>
      <c r="D4071" s="152">
        <v>4</v>
      </c>
      <c r="E4071" s="154">
        <v>28.72</v>
      </c>
      <c r="F4071" s="154">
        <v>1.0000000000000009E-2</v>
      </c>
      <c r="G4071" s="154">
        <v>4.0000000000000036E-2</v>
      </c>
    </row>
    <row r="4072" spans="1:7" ht="30" x14ac:dyDescent="0.25">
      <c r="A4072" s="141" t="s">
        <v>2903</v>
      </c>
      <c r="B4072" s="151" t="s">
        <v>2904</v>
      </c>
      <c r="C4072" s="153" t="s">
        <v>3497</v>
      </c>
      <c r="D4072" s="152">
        <v>54</v>
      </c>
      <c r="E4072" s="154">
        <v>663.11999999999989</v>
      </c>
      <c r="F4072" s="154">
        <v>1.0000000000000009E-2</v>
      </c>
      <c r="G4072" s="154">
        <v>0.54000000000000048</v>
      </c>
    </row>
    <row r="4073" spans="1:7" ht="45" x14ac:dyDescent="0.25">
      <c r="A4073" s="141" t="s">
        <v>2903</v>
      </c>
      <c r="B4073" s="151" t="s">
        <v>2904</v>
      </c>
      <c r="C4073" s="153" t="s">
        <v>3499</v>
      </c>
      <c r="D4073" s="152">
        <v>1</v>
      </c>
      <c r="E4073" s="154">
        <v>29.27</v>
      </c>
      <c r="F4073" s="154">
        <v>1.0000000000000009E-2</v>
      </c>
      <c r="G4073" s="154">
        <v>1.0000000000000009E-2</v>
      </c>
    </row>
    <row r="4074" spans="1:7" ht="90" x14ac:dyDescent="0.25">
      <c r="A4074" s="141" t="s">
        <v>2903</v>
      </c>
      <c r="B4074" s="151" t="s">
        <v>2904</v>
      </c>
      <c r="C4074" s="153" t="s">
        <v>3456</v>
      </c>
      <c r="D4074" s="152">
        <v>1</v>
      </c>
      <c r="E4074" s="154">
        <v>32.25</v>
      </c>
      <c r="F4074" s="154">
        <v>2.0000000000000018E-2</v>
      </c>
      <c r="G4074" s="154">
        <v>2.0000000000000018E-2</v>
      </c>
    </row>
    <row r="4075" spans="1:7" ht="75" x14ac:dyDescent="0.25">
      <c r="A4075" s="141" t="s">
        <v>2903</v>
      </c>
      <c r="B4075" s="151" t="s">
        <v>2904</v>
      </c>
      <c r="C4075" s="153" t="s">
        <v>3457</v>
      </c>
      <c r="D4075" s="152">
        <v>3</v>
      </c>
      <c r="E4075" s="154">
        <v>81.210000000000008</v>
      </c>
      <c r="F4075" s="154">
        <v>3.0000000000000027E-2</v>
      </c>
      <c r="G4075" s="154">
        <v>9.000000000000008E-2</v>
      </c>
    </row>
    <row r="4076" spans="1:7" ht="30" x14ac:dyDescent="0.25">
      <c r="A4076" s="141" t="s">
        <v>2903</v>
      </c>
      <c r="B4076" s="151" t="s">
        <v>2904</v>
      </c>
      <c r="C4076" s="153" t="s">
        <v>3585</v>
      </c>
      <c r="D4076" s="152">
        <v>1</v>
      </c>
      <c r="E4076" s="154">
        <v>10.41</v>
      </c>
      <c r="F4076" s="154">
        <v>2.0000000000000018E-2</v>
      </c>
      <c r="G4076" s="154">
        <v>2.0000000000000018E-2</v>
      </c>
    </row>
    <row r="4077" spans="1:7" ht="30" x14ac:dyDescent="0.25">
      <c r="A4077" s="141" t="s">
        <v>2903</v>
      </c>
      <c r="B4077" s="151" t="s">
        <v>2904</v>
      </c>
      <c r="C4077" s="153" t="s">
        <v>3538</v>
      </c>
      <c r="D4077" s="152">
        <v>8984</v>
      </c>
      <c r="E4077" s="154">
        <v>45548.880000000005</v>
      </c>
      <c r="F4077" s="154">
        <v>2.0000000000000018E-2</v>
      </c>
      <c r="G4077" s="154">
        <v>179.68000000000015</v>
      </c>
    </row>
    <row r="4078" spans="1:7" ht="30" x14ac:dyDescent="0.25">
      <c r="A4078" s="141" t="s">
        <v>2903</v>
      </c>
      <c r="B4078" s="151" t="s">
        <v>2904</v>
      </c>
      <c r="C4078" s="153" t="s">
        <v>4192</v>
      </c>
      <c r="D4078" s="152">
        <v>1</v>
      </c>
      <c r="E4078" s="154">
        <v>6.59</v>
      </c>
      <c r="F4078" s="154">
        <v>1.0000000000000009E-2</v>
      </c>
      <c r="G4078" s="154">
        <v>1.0000000000000009E-2</v>
      </c>
    </row>
    <row r="4079" spans="1:7" ht="30" x14ac:dyDescent="0.25">
      <c r="A4079" s="141" t="s">
        <v>2903</v>
      </c>
      <c r="B4079" s="151" t="s">
        <v>2904</v>
      </c>
      <c r="C4079" s="153" t="s">
        <v>3547</v>
      </c>
      <c r="D4079" s="152">
        <v>1061</v>
      </c>
      <c r="E4079" s="154">
        <v>32986.490000000005</v>
      </c>
      <c r="F4079" s="154">
        <v>4.9999999999999822E-2</v>
      </c>
      <c r="G4079" s="154">
        <v>53.049999999999812</v>
      </c>
    </row>
    <row r="4080" spans="1:7" x14ac:dyDescent="0.25">
      <c r="A4080" s="141" t="s">
        <v>2903</v>
      </c>
      <c r="B4080" s="151" t="s">
        <v>2904</v>
      </c>
      <c r="C4080" s="153" t="s">
        <v>3620</v>
      </c>
      <c r="D4080" s="152">
        <v>624</v>
      </c>
      <c r="E4080" s="154">
        <v>13996.32</v>
      </c>
      <c r="F4080" s="154">
        <v>7.9999999999999849E-2</v>
      </c>
      <c r="G4080" s="154">
        <v>49.919999999999902</v>
      </c>
    </row>
    <row r="4081" spans="1:7" x14ac:dyDescent="0.25">
      <c r="A4081" s="141" t="s">
        <v>2903</v>
      </c>
      <c r="B4081" s="151" t="s">
        <v>2904</v>
      </c>
      <c r="C4081" s="153" t="s">
        <v>3548</v>
      </c>
      <c r="D4081" s="152">
        <v>2061</v>
      </c>
      <c r="E4081" s="154">
        <v>90828.26999999999</v>
      </c>
      <c r="F4081" s="154">
        <v>4.0000000000000036E-2</v>
      </c>
      <c r="G4081" s="154">
        <v>82.440000000000069</v>
      </c>
    </row>
    <row r="4082" spans="1:7" ht="60" x14ac:dyDescent="0.25">
      <c r="A4082" s="141" t="s">
        <v>2903</v>
      </c>
      <c r="B4082" s="151" t="s">
        <v>2904</v>
      </c>
      <c r="C4082" s="153" t="s">
        <v>4193</v>
      </c>
      <c r="D4082" s="152">
        <v>7</v>
      </c>
      <c r="E4082" s="154">
        <v>370.93</v>
      </c>
      <c r="F4082" s="154">
        <v>0.34999999999999964</v>
      </c>
      <c r="G4082" s="154">
        <v>2.4499999999999975</v>
      </c>
    </row>
    <row r="4083" spans="1:7" ht="45" x14ac:dyDescent="0.25">
      <c r="A4083" s="141" t="s">
        <v>2903</v>
      </c>
      <c r="B4083" s="151" t="s">
        <v>2904</v>
      </c>
      <c r="C4083" s="153" t="s">
        <v>3506</v>
      </c>
      <c r="D4083" s="152">
        <v>9</v>
      </c>
      <c r="E4083" s="154">
        <v>81.09</v>
      </c>
      <c r="F4083" s="154">
        <v>2.9999999999999916E-2</v>
      </c>
      <c r="G4083" s="154">
        <v>0.26999999999999924</v>
      </c>
    </row>
    <row r="4084" spans="1:7" ht="45" x14ac:dyDescent="0.25">
      <c r="A4084" s="141" t="s">
        <v>2903</v>
      </c>
      <c r="B4084" s="151" t="s">
        <v>2904</v>
      </c>
      <c r="C4084" s="153" t="s">
        <v>3952</v>
      </c>
      <c r="D4084" s="152">
        <v>9</v>
      </c>
      <c r="E4084" s="154">
        <v>523.79999999999995</v>
      </c>
      <c r="F4084" s="154">
        <v>1.0100000000000016</v>
      </c>
      <c r="G4084" s="154">
        <v>9.0900000000000141</v>
      </c>
    </row>
    <row r="4085" spans="1:7" ht="45" x14ac:dyDescent="0.25">
      <c r="A4085" s="141" t="s">
        <v>2903</v>
      </c>
      <c r="B4085" s="151" t="s">
        <v>2904</v>
      </c>
      <c r="C4085" s="153" t="s">
        <v>3929</v>
      </c>
      <c r="D4085" s="152">
        <v>9</v>
      </c>
      <c r="E4085" s="154">
        <v>41.400000000000006</v>
      </c>
      <c r="F4085" s="154">
        <v>0.23000000000000043</v>
      </c>
      <c r="G4085" s="154">
        <v>2.0700000000000038</v>
      </c>
    </row>
    <row r="4086" spans="1:7" ht="45" x14ac:dyDescent="0.25">
      <c r="A4086" s="141" t="s">
        <v>2903</v>
      </c>
      <c r="B4086" s="151" t="s">
        <v>2904</v>
      </c>
      <c r="C4086" s="153" t="s">
        <v>4138</v>
      </c>
      <c r="D4086" s="152">
        <v>9</v>
      </c>
      <c r="E4086" s="154">
        <v>193.59</v>
      </c>
      <c r="F4086" s="154">
        <v>0.67999999999999972</v>
      </c>
      <c r="G4086" s="154">
        <v>6.1199999999999974</v>
      </c>
    </row>
    <row r="4087" spans="1:7" ht="30" x14ac:dyDescent="0.25">
      <c r="A4087" s="141" t="s">
        <v>2903</v>
      </c>
      <c r="B4087" s="151" t="s">
        <v>2904</v>
      </c>
      <c r="C4087" s="153" t="s">
        <v>3903</v>
      </c>
      <c r="D4087" s="152">
        <v>9</v>
      </c>
      <c r="E4087" s="154">
        <v>804.15000000000009</v>
      </c>
      <c r="F4087" s="154">
        <v>2.4799999999999969</v>
      </c>
      <c r="G4087" s="154">
        <v>22.319999999999972</v>
      </c>
    </row>
    <row r="4088" spans="1:7" ht="45" x14ac:dyDescent="0.25">
      <c r="A4088" s="141" t="s">
        <v>2903</v>
      </c>
      <c r="B4088" s="151" t="s">
        <v>2904</v>
      </c>
      <c r="C4088" s="153" t="s">
        <v>3931</v>
      </c>
      <c r="D4088" s="152">
        <v>9</v>
      </c>
      <c r="E4088" s="154">
        <v>409.86</v>
      </c>
      <c r="F4088" s="154">
        <v>0.62000000000000099</v>
      </c>
      <c r="G4088" s="154">
        <v>5.580000000000009</v>
      </c>
    </row>
    <row r="4089" spans="1:7" ht="30" x14ac:dyDescent="0.25">
      <c r="A4089" s="141" t="s">
        <v>2903</v>
      </c>
      <c r="B4089" s="151" t="s">
        <v>2904</v>
      </c>
      <c r="C4089" s="153" t="s">
        <v>3922</v>
      </c>
      <c r="D4089" s="152">
        <v>9</v>
      </c>
      <c r="E4089" s="154">
        <v>143.91</v>
      </c>
      <c r="F4089" s="154">
        <v>0.79999999999999893</v>
      </c>
      <c r="G4089" s="154">
        <v>7.1999999999999904</v>
      </c>
    </row>
    <row r="4090" spans="1:7" ht="30" x14ac:dyDescent="0.25">
      <c r="A4090" s="141" t="s">
        <v>2903</v>
      </c>
      <c r="B4090" s="151" t="s">
        <v>2904</v>
      </c>
      <c r="C4090" s="153" t="s">
        <v>3933</v>
      </c>
      <c r="D4090" s="152">
        <v>1</v>
      </c>
      <c r="E4090" s="154">
        <v>15.96</v>
      </c>
      <c r="F4090" s="154">
        <v>0.80000000000000071</v>
      </c>
      <c r="G4090" s="154">
        <v>0.80000000000000071</v>
      </c>
    </row>
    <row r="4091" spans="1:7" ht="30" x14ac:dyDescent="0.25">
      <c r="A4091" s="141" t="s">
        <v>2903</v>
      </c>
      <c r="B4091" s="151" t="s">
        <v>2904</v>
      </c>
      <c r="C4091" s="153" t="s">
        <v>4139</v>
      </c>
      <c r="D4091" s="152">
        <v>9</v>
      </c>
      <c r="E4091" s="154">
        <v>84.78</v>
      </c>
      <c r="F4091" s="154">
        <v>0.47000000000000064</v>
      </c>
      <c r="G4091" s="154">
        <v>4.2300000000000058</v>
      </c>
    </row>
    <row r="4092" spans="1:7" x14ac:dyDescent="0.25">
      <c r="A4092" s="141" t="s">
        <v>2903</v>
      </c>
      <c r="B4092" s="151" t="s">
        <v>2904</v>
      </c>
      <c r="C4092" s="153" t="s">
        <v>3906</v>
      </c>
      <c r="D4092" s="152">
        <v>9</v>
      </c>
      <c r="E4092" s="154">
        <v>50.849999999999994</v>
      </c>
      <c r="F4092" s="154">
        <v>0.27999999999999936</v>
      </c>
      <c r="G4092" s="154">
        <v>2.5199999999999942</v>
      </c>
    </row>
    <row r="4093" spans="1:7" ht="75" x14ac:dyDescent="0.25">
      <c r="A4093" s="141" t="s">
        <v>2903</v>
      </c>
      <c r="B4093" s="151" t="s">
        <v>2904</v>
      </c>
      <c r="C4093" s="153" t="s">
        <v>3934</v>
      </c>
      <c r="D4093" s="152">
        <v>3</v>
      </c>
      <c r="E4093" s="154">
        <v>342.06</v>
      </c>
      <c r="F4093" s="154">
        <v>2.8100000000000023</v>
      </c>
      <c r="G4093" s="154">
        <v>8.4300000000000068</v>
      </c>
    </row>
    <row r="4094" spans="1:7" ht="45" x14ac:dyDescent="0.25">
      <c r="A4094" s="141" t="s">
        <v>2903</v>
      </c>
      <c r="B4094" s="151" t="s">
        <v>2904</v>
      </c>
      <c r="C4094" s="153" t="s">
        <v>3983</v>
      </c>
      <c r="D4094" s="152">
        <v>1</v>
      </c>
      <c r="E4094" s="154">
        <v>49.88</v>
      </c>
      <c r="F4094" s="154">
        <v>1.120000000000001</v>
      </c>
      <c r="G4094" s="154">
        <v>1.120000000000001</v>
      </c>
    </row>
    <row r="4095" spans="1:7" ht="105" x14ac:dyDescent="0.25">
      <c r="A4095" s="141" t="s">
        <v>2903</v>
      </c>
      <c r="B4095" s="151" t="s">
        <v>2904</v>
      </c>
      <c r="C4095" s="153" t="s">
        <v>3998</v>
      </c>
      <c r="D4095" s="152">
        <v>6</v>
      </c>
      <c r="E4095" s="154">
        <v>707.7</v>
      </c>
      <c r="F4095" s="154">
        <v>2.730000000000004</v>
      </c>
      <c r="G4095" s="154">
        <v>16.380000000000024</v>
      </c>
    </row>
    <row r="4096" spans="1:7" x14ac:dyDescent="0.25">
      <c r="A4096" s="141" t="s">
        <v>2903</v>
      </c>
      <c r="B4096" s="151" t="s">
        <v>2904</v>
      </c>
      <c r="C4096" s="153" t="s">
        <v>4111</v>
      </c>
      <c r="D4096" s="152">
        <v>5</v>
      </c>
      <c r="E4096" s="154">
        <v>1043.6500000000001</v>
      </c>
      <c r="F4096" s="154">
        <v>3.9599999999999937</v>
      </c>
      <c r="G4096" s="154">
        <v>19.799999999999969</v>
      </c>
    </row>
    <row r="4097" spans="1:7" x14ac:dyDescent="0.25">
      <c r="A4097" s="141" t="s">
        <v>2903</v>
      </c>
      <c r="B4097" s="151" t="s">
        <v>2904</v>
      </c>
      <c r="C4097" s="153" t="s">
        <v>4050</v>
      </c>
      <c r="D4097" s="152">
        <v>4</v>
      </c>
      <c r="E4097" s="154">
        <v>499.08</v>
      </c>
      <c r="F4097" s="154">
        <v>3.1100000000000065</v>
      </c>
      <c r="G4097" s="154">
        <v>12.440000000000026</v>
      </c>
    </row>
    <row r="4098" spans="1:7" ht="30" x14ac:dyDescent="0.25">
      <c r="A4098" s="141" t="s">
        <v>2903</v>
      </c>
      <c r="B4098" s="151" t="s">
        <v>2904</v>
      </c>
      <c r="C4098" s="153" t="s">
        <v>4194</v>
      </c>
      <c r="D4098" s="152">
        <v>1</v>
      </c>
      <c r="E4098" s="154">
        <v>105.03</v>
      </c>
      <c r="F4098" s="154">
        <v>2.4299999999999997</v>
      </c>
      <c r="G4098" s="154">
        <v>2.4299999999999997</v>
      </c>
    </row>
    <row r="4099" spans="1:7" ht="45" x14ac:dyDescent="0.25">
      <c r="A4099" s="141" t="s">
        <v>2903</v>
      </c>
      <c r="B4099" s="151" t="s">
        <v>2904</v>
      </c>
      <c r="C4099" s="153" t="s">
        <v>3531</v>
      </c>
      <c r="D4099" s="152">
        <v>9</v>
      </c>
      <c r="E4099" s="154">
        <v>188.91000000000003</v>
      </c>
      <c r="F4099" s="154">
        <v>0.16000000000000014</v>
      </c>
      <c r="G4099" s="154">
        <v>1.4400000000000013</v>
      </c>
    </row>
    <row r="4100" spans="1:7" ht="30" x14ac:dyDescent="0.25">
      <c r="A4100" s="141" t="s">
        <v>2903</v>
      </c>
      <c r="B4100" s="151" t="s">
        <v>2904</v>
      </c>
      <c r="C4100" s="153" t="s">
        <v>3538</v>
      </c>
      <c r="D4100" s="152">
        <v>29</v>
      </c>
      <c r="E4100" s="154">
        <v>147.03</v>
      </c>
      <c r="F4100" s="154">
        <v>2.0000000000000018E-2</v>
      </c>
      <c r="G4100" s="154">
        <v>0.58000000000000052</v>
      </c>
    </row>
    <row r="4101" spans="1:7" x14ac:dyDescent="0.25">
      <c r="A4101" s="141" t="s">
        <v>2903</v>
      </c>
      <c r="B4101" s="151" t="s">
        <v>2904</v>
      </c>
      <c r="C4101" s="153" t="s">
        <v>3620</v>
      </c>
      <c r="D4101" s="152">
        <v>1</v>
      </c>
      <c r="E4101" s="154">
        <v>22.43</v>
      </c>
      <c r="F4101" s="154">
        <v>7.9999999999999849E-2</v>
      </c>
      <c r="G4101" s="154">
        <v>7.9999999999999849E-2</v>
      </c>
    </row>
    <row r="4102" spans="1:7" x14ac:dyDescent="0.25">
      <c r="A4102" s="141" t="s">
        <v>2903</v>
      </c>
      <c r="B4102" s="151" t="s">
        <v>2904</v>
      </c>
      <c r="C4102" s="153" t="s">
        <v>3548</v>
      </c>
      <c r="D4102" s="152">
        <v>5</v>
      </c>
      <c r="E4102" s="154">
        <v>220.35</v>
      </c>
      <c r="F4102" s="154">
        <v>4.0000000000000036E-2</v>
      </c>
      <c r="G4102" s="154">
        <v>0.20000000000000018</v>
      </c>
    </row>
    <row r="4103" spans="1:7" ht="30" x14ac:dyDescent="0.25">
      <c r="A4103" s="141" t="s">
        <v>2903</v>
      </c>
      <c r="B4103" s="151" t="s">
        <v>2904</v>
      </c>
      <c r="C4103" s="153" t="s">
        <v>3545</v>
      </c>
      <c r="D4103" s="152">
        <v>27</v>
      </c>
      <c r="E4103" s="154">
        <v>681.75</v>
      </c>
      <c r="F4103" s="154">
        <v>4.9999999999999933E-2</v>
      </c>
      <c r="G4103" s="154">
        <v>1.3499999999999983</v>
      </c>
    </row>
    <row r="4104" spans="1:7" x14ac:dyDescent="0.25">
      <c r="A4104" s="141" t="s">
        <v>2903</v>
      </c>
      <c r="B4104" s="151" t="s">
        <v>2904</v>
      </c>
      <c r="C4104" s="153" t="s">
        <v>3525</v>
      </c>
      <c r="D4104" s="152">
        <v>123</v>
      </c>
      <c r="E4104" s="154">
        <v>600.24</v>
      </c>
      <c r="F4104" s="154">
        <v>1.0000000000000009E-2</v>
      </c>
      <c r="G4104" s="154">
        <v>1.2300000000000011</v>
      </c>
    </row>
    <row r="4105" spans="1:7" ht="30" x14ac:dyDescent="0.25">
      <c r="A4105" s="141" t="s">
        <v>2903</v>
      </c>
      <c r="B4105" s="151" t="s">
        <v>2904</v>
      </c>
      <c r="C4105" s="153" t="s">
        <v>3870</v>
      </c>
      <c r="D4105" s="152">
        <v>14</v>
      </c>
      <c r="E4105" s="154">
        <v>58.660000000000004</v>
      </c>
      <c r="F4105" s="154">
        <v>1.0000000000000009E-2</v>
      </c>
      <c r="G4105" s="154">
        <v>0.14000000000000012</v>
      </c>
    </row>
    <row r="4106" spans="1:7" x14ac:dyDescent="0.25">
      <c r="A4106" s="141" t="s">
        <v>2903</v>
      </c>
      <c r="B4106" s="151" t="s">
        <v>2904</v>
      </c>
      <c r="C4106" s="153" t="s">
        <v>3871</v>
      </c>
      <c r="D4106" s="152">
        <v>102</v>
      </c>
      <c r="E4106" s="154">
        <v>699.72</v>
      </c>
      <c r="F4106" s="154">
        <v>1.0000000000000009E-2</v>
      </c>
      <c r="G4106" s="154">
        <v>1.0200000000000009</v>
      </c>
    </row>
    <row r="4107" spans="1:7" ht="30" x14ac:dyDescent="0.25">
      <c r="A4107" s="141" t="s">
        <v>2903</v>
      </c>
      <c r="B4107" s="151" t="s">
        <v>2904</v>
      </c>
      <c r="C4107" s="153" t="s">
        <v>4082</v>
      </c>
      <c r="D4107" s="152">
        <v>12</v>
      </c>
      <c r="E4107" s="154">
        <v>50.28</v>
      </c>
      <c r="F4107" s="154">
        <v>1.0000000000000009E-2</v>
      </c>
      <c r="G4107" s="154">
        <v>0.12000000000000011</v>
      </c>
    </row>
    <row r="4108" spans="1:7" ht="30" x14ac:dyDescent="0.25">
      <c r="A4108" s="141" t="s">
        <v>2903</v>
      </c>
      <c r="B4108" s="151" t="s">
        <v>2904</v>
      </c>
      <c r="C4108" s="153" t="s">
        <v>3872</v>
      </c>
      <c r="D4108" s="152">
        <v>90</v>
      </c>
      <c r="E4108" s="154">
        <v>377.1</v>
      </c>
      <c r="F4108" s="154">
        <v>1.0000000000000009E-2</v>
      </c>
      <c r="G4108" s="154">
        <v>0.9000000000000008</v>
      </c>
    </row>
    <row r="4109" spans="1:7" x14ac:dyDescent="0.25">
      <c r="A4109" s="141" t="s">
        <v>2903</v>
      </c>
      <c r="B4109" s="151" t="s">
        <v>2904</v>
      </c>
      <c r="C4109" s="153" t="s">
        <v>3621</v>
      </c>
      <c r="D4109" s="152">
        <v>35</v>
      </c>
      <c r="E4109" s="154">
        <v>208.25</v>
      </c>
      <c r="F4109" s="154">
        <v>1.0000000000000009E-2</v>
      </c>
      <c r="G4109" s="154">
        <v>0.35000000000000031</v>
      </c>
    </row>
    <row r="4110" spans="1:7" x14ac:dyDescent="0.25">
      <c r="A4110" s="141" t="s">
        <v>2903</v>
      </c>
      <c r="B4110" s="151" t="s">
        <v>2904</v>
      </c>
      <c r="C4110" s="153" t="s">
        <v>3873</v>
      </c>
      <c r="D4110" s="152">
        <v>78</v>
      </c>
      <c r="E4110" s="154">
        <v>301.86</v>
      </c>
      <c r="F4110" s="154">
        <v>9.999999999999995E-3</v>
      </c>
      <c r="G4110" s="154">
        <v>0.77999999999999958</v>
      </c>
    </row>
    <row r="4111" spans="1:7" ht="30" x14ac:dyDescent="0.25">
      <c r="A4111" s="141" t="s">
        <v>2903</v>
      </c>
      <c r="B4111" s="151" t="s">
        <v>2904</v>
      </c>
      <c r="C4111" s="153" t="s">
        <v>3874</v>
      </c>
      <c r="D4111" s="152">
        <v>16</v>
      </c>
      <c r="E4111" s="154">
        <v>109.28</v>
      </c>
      <c r="F4111" s="154">
        <v>1.0000000000000009E-2</v>
      </c>
      <c r="G4111" s="154">
        <v>0.16000000000000014</v>
      </c>
    </row>
    <row r="4112" spans="1:7" ht="30" x14ac:dyDescent="0.25">
      <c r="A4112" s="141" t="s">
        <v>2903</v>
      </c>
      <c r="B4112" s="151" t="s">
        <v>2904</v>
      </c>
      <c r="C4112" s="153" t="s">
        <v>3875</v>
      </c>
      <c r="D4112" s="152">
        <v>153</v>
      </c>
      <c r="E4112" s="154">
        <v>612</v>
      </c>
      <c r="F4112" s="154">
        <v>1.0000000000000009E-2</v>
      </c>
      <c r="G4112" s="154">
        <v>1.5300000000000014</v>
      </c>
    </row>
    <row r="4113" spans="1:7" ht="30" x14ac:dyDescent="0.25">
      <c r="A4113" s="141" t="s">
        <v>2903</v>
      </c>
      <c r="B4113" s="151" t="s">
        <v>2904</v>
      </c>
      <c r="C4113" s="153" t="s">
        <v>3526</v>
      </c>
      <c r="D4113" s="152">
        <v>360</v>
      </c>
      <c r="E4113" s="154">
        <v>1508.4</v>
      </c>
      <c r="F4113" s="154">
        <v>1.0000000000000009E-2</v>
      </c>
      <c r="G4113" s="154">
        <v>3.6000000000000032</v>
      </c>
    </row>
    <row r="4114" spans="1:7" ht="30" x14ac:dyDescent="0.25">
      <c r="A4114" s="141" t="s">
        <v>2903</v>
      </c>
      <c r="B4114" s="151" t="s">
        <v>2904</v>
      </c>
      <c r="C4114" s="153" t="s">
        <v>3876</v>
      </c>
      <c r="D4114" s="152">
        <v>529</v>
      </c>
      <c r="E4114" s="154">
        <v>3740.03</v>
      </c>
      <c r="F4114" s="154">
        <v>3.0000000000000027E-2</v>
      </c>
      <c r="G4114" s="154">
        <v>15.870000000000013</v>
      </c>
    </row>
    <row r="4115" spans="1:7" ht="30" x14ac:dyDescent="0.25">
      <c r="A4115" s="141" t="s">
        <v>2903</v>
      </c>
      <c r="B4115" s="151" t="s">
        <v>2904</v>
      </c>
      <c r="C4115" s="153" t="s">
        <v>3622</v>
      </c>
      <c r="D4115" s="152">
        <v>874</v>
      </c>
      <c r="E4115" s="154">
        <v>9378.02</v>
      </c>
      <c r="F4115" s="154">
        <v>2.0000000000000018E-2</v>
      </c>
      <c r="G4115" s="154">
        <v>17.480000000000015</v>
      </c>
    </row>
    <row r="4116" spans="1:7" ht="30" x14ac:dyDescent="0.25">
      <c r="A4116" s="141" t="s">
        <v>2903</v>
      </c>
      <c r="B4116" s="151" t="s">
        <v>2904</v>
      </c>
      <c r="C4116" s="153" t="s">
        <v>3538</v>
      </c>
      <c r="D4116" s="152">
        <v>1</v>
      </c>
      <c r="E4116" s="154">
        <v>5.07</v>
      </c>
      <c r="F4116" s="154">
        <v>2.0000000000000018E-2</v>
      </c>
      <c r="G4116" s="154">
        <v>2.0000000000000018E-2</v>
      </c>
    </row>
    <row r="4117" spans="1:7" ht="30" x14ac:dyDescent="0.25">
      <c r="A4117" s="141" t="s">
        <v>2903</v>
      </c>
      <c r="B4117" s="151" t="s">
        <v>2904</v>
      </c>
      <c r="C4117" s="153" t="s">
        <v>3877</v>
      </c>
      <c r="D4117" s="152">
        <v>641</v>
      </c>
      <c r="E4117" s="154">
        <v>9159.89</v>
      </c>
      <c r="F4117" s="154">
        <v>1.0000000000000009E-2</v>
      </c>
      <c r="G4117" s="154">
        <v>6.4100000000000055</v>
      </c>
    </row>
    <row r="4118" spans="1:7" ht="30" x14ac:dyDescent="0.25">
      <c r="A4118" s="141" t="s">
        <v>2903</v>
      </c>
      <c r="B4118" s="151" t="s">
        <v>2904</v>
      </c>
      <c r="C4118" s="153" t="s">
        <v>3633</v>
      </c>
      <c r="D4118" s="152">
        <v>171</v>
      </c>
      <c r="E4118" s="154">
        <v>3134.4300000000003</v>
      </c>
      <c r="F4118" s="154">
        <v>1.0000000000000009E-2</v>
      </c>
      <c r="G4118" s="154">
        <v>1.7100000000000015</v>
      </c>
    </row>
    <row r="4119" spans="1:7" ht="45" x14ac:dyDescent="0.25">
      <c r="A4119" s="141" t="s">
        <v>2903</v>
      </c>
      <c r="B4119" s="151" t="s">
        <v>2904</v>
      </c>
      <c r="C4119" s="153" t="s">
        <v>3623</v>
      </c>
      <c r="D4119" s="152">
        <v>560</v>
      </c>
      <c r="E4119" s="154">
        <v>6574.4</v>
      </c>
      <c r="F4119" s="154">
        <v>1.0000000000000009E-2</v>
      </c>
      <c r="G4119" s="154">
        <v>5.600000000000005</v>
      </c>
    </row>
    <row r="4120" spans="1:7" ht="45" x14ac:dyDescent="0.25">
      <c r="A4120" s="141" t="s">
        <v>2903</v>
      </c>
      <c r="B4120" s="151" t="s">
        <v>2904</v>
      </c>
      <c r="C4120" s="153" t="s">
        <v>3624</v>
      </c>
      <c r="D4120" s="152">
        <v>835</v>
      </c>
      <c r="E4120" s="154">
        <v>13176.3</v>
      </c>
      <c r="F4120" s="154">
        <v>1.0000000000000009E-2</v>
      </c>
      <c r="G4120" s="154">
        <v>8.3500000000000068</v>
      </c>
    </row>
    <row r="4121" spans="1:7" ht="60" x14ac:dyDescent="0.25">
      <c r="A4121" s="141" t="s">
        <v>2903</v>
      </c>
      <c r="B4121" s="151" t="s">
        <v>2904</v>
      </c>
      <c r="C4121" s="153" t="s">
        <v>3636</v>
      </c>
      <c r="D4121" s="152">
        <v>2</v>
      </c>
      <c r="E4121" s="154">
        <v>19.740000000000002</v>
      </c>
      <c r="F4121" s="154">
        <v>2.0000000000000018E-2</v>
      </c>
      <c r="G4121" s="154">
        <v>4.0000000000000036E-2</v>
      </c>
    </row>
    <row r="4122" spans="1:7" ht="75" x14ac:dyDescent="0.25">
      <c r="A4122" s="141" t="s">
        <v>2903</v>
      </c>
      <c r="B4122" s="151" t="s">
        <v>2904</v>
      </c>
      <c r="C4122" s="153" t="s">
        <v>3625</v>
      </c>
      <c r="D4122" s="152">
        <v>164</v>
      </c>
      <c r="E4122" s="154">
        <v>1300.52</v>
      </c>
      <c r="F4122" s="154">
        <v>9.999999999999995E-3</v>
      </c>
      <c r="G4122" s="154">
        <v>1.6399999999999992</v>
      </c>
    </row>
    <row r="4123" spans="1:7" ht="75" x14ac:dyDescent="0.25">
      <c r="A4123" s="141" t="s">
        <v>2903</v>
      </c>
      <c r="B4123" s="151" t="s">
        <v>2904</v>
      </c>
      <c r="C4123" s="153" t="s">
        <v>3634</v>
      </c>
      <c r="D4123" s="152">
        <v>636</v>
      </c>
      <c r="E4123" s="154">
        <v>7034.1600000000008</v>
      </c>
      <c r="F4123" s="154">
        <v>9.999999999999995E-3</v>
      </c>
      <c r="G4123" s="154">
        <v>6.3599999999999968</v>
      </c>
    </row>
    <row r="4124" spans="1:7" ht="60" x14ac:dyDescent="0.25">
      <c r="A4124" s="141" t="s">
        <v>2903</v>
      </c>
      <c r="B4124" s="151" t="s">
        <v>2904</v>
      </c>
      <c r="C4124" s="153" t="s">
        <v>3635</v>
      </c>
      <c r="D4124" s="152">
        <v>820</v>
      </c>
      <c r="E4124" s="154">
        <v>1615.4</v>
      </c>
      <c r="F4124" s="154">
        <v>9.999999999999995E-3</v>
      </c>
      <c r="G4124" s="154">
        <v>8.1999999999999957</v>
      </c>
    </row>
    <row r="4125" spans="1:7" ht="60" x14ac:dyDescent="0.25">
      <c r="A4125" s="141" t="s">
        <v>2903</v>
      </c>
      <c r="B4125" s="151" t="s">
        <v>2904</v>
      </c>
      <c r="C4125" s="153" t="s">
        <v>3724</v>
      </c>
      <c r="D4125" s="152">
        <v>12</v>
      </c>
      <c r="E4125" s="154">
        <v>219.96</v>
      </c>
      <c r="F4125" s="154">
        <v>1.0000000000000009E-2</v>
      </c>
      <c r="G4125" s="154">
        <v>0.12000000000000011</v>
      </c>
    </row>
    <row r="4126" spans="1:7" ht="75" x14ac:dyDescent="0.25">
      <c r="A4126" s="141" t="s">
        <v>2903</v>
      </c>
      <c r="B4126" s="151" t="s">
        <v>2904</v>
      </c>
      <c r="C4126" s="153" t="s">
        <v>3626</v>
      </c>
      <c r="D4126" s="152">
        <v>1767</v>
      </c>
      <c r="E4126" s="154">
        <v>32389.11</v>
      </c>
      <c r="F4126" s="154">
        <v>1.0000000000000009E-2</v>
      </c>
      <c r="G4126" s="154">
        <v>17.670000000000016</v>
      </c>
    </row>
    <row r="4127" spans="1:7" ht="45" x14ac:dyDescent="0.25">
      <c r="A4127" s="141" t="s">
        <v>2903</v>
      </c>
      <c r="B4127" s="151" t="s">
        <v>2904</v>
      </c>
      <c r="C4127" s="153" t="s">
        <v>3725</v>
      </c>
      <c r="D4127" s="152">
        <v>16</v>
      </c>
      <c r="E4127" s="154">
        <v>163.84</v>
      </c>
      <c r="F4127" s="154">
        <v>1.0000000000000009E-2</v>
      </c>
      <c r="G4127" s="154">
        <v>0.16000000000000014</v>
      </c>
    </row>
    <row r="4128" spans="1:7" ht="45" x14ac:dyDescent="0.25">
      <c r="A4128" s="141" t="s">
        <v>2903</v>
      </c>
      <c r="B4128" s="151" t="s">
        <v>2904</v>
      </c>
      <c r="C4128" s="153" t="s">
        <v>3726</v>
      </c>
      <c r="D4128" s="152">
        <v>2</v>
      </c>
      <c r="E4128" s="154">
        <v>20.48</v>
      </c>
      <c r="F4128" s="154">
        <v>1.0000000000000009E-2</v>
      </c>
      <c r="G4128" s="154">
        <v>2.0000000000000018E-2</v>
      </c>
    </row>
    <row r="4129" spans="1:7" x14ac:dyDescent="0.25">
      <c r="A4129" s="141" t="s">
        <v>2903</v>
      </c>
      <c r="B4129" s="151" t="s">
        <v>2904</v>
      </c>
      <c r="C4129" s="153" t="s">
        <v>3630</v>
      </c>
      <c r="D4129" s="152">
        <v>178</v>
      </c>
      <c r="E4129" s="154">
        <v>2089.7199999999998</v>
      </c>
      <c r="F4129" s="154">
        <v>1.0000000000000009E-2</v>
      </c>
      <c r="G4129" s="154">
        <v>1.7800000000000016</v>
      </c>
    </row>
    <row r="4130" spans="1:7" ht="30" x14ac:dyDescent="0.25">
      <c r="A4130" s="141" t="s">
        <v>2903</v>
      </c>
      <c r="B4130" s="151" t="s">
        <v>2904</v>
      </c>
      <c r="C4130" s="153" t="s">
        <v>3880</v>
      </c>
      <c r="D4130" s="152">
        <v>4</v>
      </c>
      <c r="E4130" s="154">
        <v>51.68</v>
      </c>
      <c r="F4130" s="154">
        <v>1.9999999999999962E-2</v>
      </c>
      <c r="G4130" s="154">
        <v>7.9999999999999849E-2</v>
      </c>
    </row>
    <row r="4131" spans="1:7" ht="30" x14ac:dyDescent="0.25">
      <c r="A4131" s="141" t="s">
        <v>2903</v>
      </c>
      <c r="B4131" s="151" t="s">
        <v>2904</v>
      </c>
      <c r="C4131" s="153" t="s">
        <v>3657</v>
      </c>
      <c r="D4131" s="152">
        <v>63</v>
      </c>
      <c r="E4131" s="154">
        <v>741.51</v>
      </c>
      <c r="F4131" s="154">
        <v>1.0000000000000009E-2</v>
      </c>
      <c r="G4131" s="154">
        <v>0.63000000000000056</v>
      </c>
    </row>
    <row r="4132" spans="1:7" ht="30" x14ac:dyDescent="0.25">
      <c r="A4132" s="141" t="s">
        <v>2903</v>
      </c>
      <c r="B4132" s="151" t="s">
        <v>2904</v>
      </c>
      <c r="C4132" s="153" t="s">
        <v>3627</v>
      </c>
      <c r="D4132" s="152">
        <v>76</v>
      </c>
      <c r="E4132" s="154">
        <v>606.48</v>
      </c>
      <c r="F4132" s="154">
        <v>1.0000000000000009E-2</v>
      </c>
      <c r="G4132" s="154">
        <v>0.76000000000000068</v>
      </c>
    </row>
    <row r="4133" spans="1:7" ht="45" x14ac:dyDescent="0.25">
      <c r="A4133" s="141" t="s">
        <v>2903</v>
      </c>
      <c r="B4133" s="151" t="s">
        <v>2904</v>
      </c>
      <c r="C4133" s="153" t="s">
        <v>3658</v>
      </c>
      <c r="D4133" s="152">
        <v>1</v>
      </c>
      <c r="E4133" s="154">
        <v>15.780000000000001</v>
      </c>
      <c r="F4133" s="154">
        <v>1.0000000000000009E-2</v>
      </c>
      <c r="G4133" s="154">
        <v>1.0000000000000009E-2</v>
      </c>
    </row>
    <row r="4134" spans="1:7" ht="30" x14ac:dyDescent="0.25">
      <c r="A4134" s="141" t="s">
        <v>2903</v>
      </c>
      <c r="B4134" s="151" t="s">
        <v>2904</v>
      </c>
      <c r="C4134" s="153" t="s">
        <v>3628</v>
      </c>
      <c r="D4134" s="152">
        <v>60</v>
      </c>
      <c r="E4134" s="154">
        <v>307.2</v>
      </c>
      <c r="F4134" s="154">
        <v>1.0000000000000009E-2</v>
      </c>
      <c r="G4134" s="154">
        <v>0.60000000000000053</v>
      </c>
    </row>
    <row r="4135" spans="1:7" ht="30" x14ac:dyDescent="0.25">
      <c r="A4135" s="141" t="s">
        <v>2903</v>
      </c>
      <c r="B4135" s="151" t="s">
        <v>2904</v>
      </c>
      <c r="C4135" s="153" t="s">
        <v>3877</v>
      </c>
      <c r="D4135" s="152">
        <v>60</v>
      </c>
      <c r="E4135" s="154">
        <v>857.4</v>
      </c>
      <c r="F4135" s="154">
        <v>1.0000000000000009E-2</v>
      </c>
      <c r="G4135" s="154">
        <v>0.60000000000000053</v>
      </c>
    </row>
    <row r="4136" spans="1:7" ht="30" x14ac:dyDescent="0.25">
      <c r="A4136" s="141" t="s">
        <v>2903</v>
      </c>
      <c r="B4136" s="151" t="s">
        <v>2904</v>
      </c>
      <c r="C4136" s="153" t="s">
        <v>3633</v>
      </c>
      <c r="D4136" s="152">
        <v>59</v>
      </c>
      <c r="E4136" s="154">
        <v>1081.4699999999998</v>
      </c>
      <c r="F4136" s="154">
        <v>1.0000000000000009E-2</v>
      </c>
      <c r="G4136" s="154">
        <v>0.59000000000000052</v>
      </c>
    </row>
    <row r="4137" spans="1:7" ht="45" x14ac:dyDescent="0.25">
      <c r="A4137" s="141" t="s">
        <v>2903</v>
      </c>
      <c r="B4137" s="151" t="s">
        <v>2904</v>
      </c>
      <c r="C4137" s="153" t="s">
        <v>3623</v>
      </c>
      <c r="D4137" s="152">
        <v>1126</v>
      </c>
      <c r="E4137" s="154">
        <v>13219.240000000002</v>
      </c>
      <c r="F4137" s="154">
        <v>1.0000000000000009E-2</v>
      </c>
      <c r="G4137" s="154">
        <v>11.26000000000001</v>
      </c>
    </row>
    <row r="4138" spans="1:7" ht="45" x14ac:dyDescent="0.25">
      <c r="A4138" s="141" t="s">
        <v>2903</v>
      </c>
      <c r="B4138" s="151" t="s">
        <v>2904</v>
      </c>
      <c r="C4138" s="153" t="s">
        <v>3624</v>
      </c>
      <c r="D4138" s="152">
        <v>701</v>
      </c>
      <c r="E4138" s="154">
        <v>11061.78</v>
      </c>
      <c r="F4138" s="154">
        <v>1.0000000000000009E-2</v>
      </c>
      <c r="G4138" s="154">
        <v>7.010000000000006</v>
      </c>
    </row>
    <row r="4139" spans="1:7" ht="60" x14ac:dyDescent="0.25">
      <c r="A4139" s="141" t="s">
        <v>2903</v>
      </c>
      <c r="B4139" s="151" t="s">
        <v>2904</v>
      </c>
      <c r="C4139" s="153" t="s">
        <v>3636</v>
      </c>
      <c r="D4139" s="152">
        <v>82</v>
      </c>
      <c r="E4139" s="154">
        <v>809.34</v>
      </c>
      <c r="F4139" s="154">
        <v>2.0000000000000018E-2</v>
      </c>
      <c r="G4139" s="154">
        <v>1.6400000000000015</v>
      </c>
    </row>
    <row r="4140" spans="1:7" ht="60" x14ac:dyDescent="0.25">
      <c r="A4140" s="141" t="s">
        <v>2903</v>
      </c>
      <c r="B4140" s="151" t="s">
        <v>2904</v>
      </c>
      <c r="C4140" s="153" t="s">
        <v>3724</v>
      </c>
      <c r="D4140" s="152">
        <v>270</v>
      </c>
      <c r="E4140" s="154">
        <v>4949.0999999999995</v>
      </c>
      <c r="F4140" s="154">
        <v>1.0000000000000009E-2</v>
      </c>
      <c r="G4140" s="154">
        <v>2.7000000000000024</v>
      </c>
    </row>
    <row r="4141" spans="1:7" ht="75" x14ac:dyDescent="0.25">
      <c r="A4141" s="141" t="s">
        <v>2903</v>
      </c>
      <c r="B4141" s="151" t="s">
        <v>2904</v>
      </c>
      <c r="C4141" s="153" t="s">
        <v>3626</v>
      </c>
      <c r="D4141" s="152">
        <v>4575</v>
      </c>
      <c r="E4141" s="154">
        <v>83859.75</v>
      </c>
      <c r="F4141" s="154">
        <v>1.0000000000000009E-2</v>
      </c>
      <c r="G4141" s="154">
        <v>45.750000000000043</v>
      </c>
    </row>
    <row r="4142" spans="1:7" ht="90" x14ac:dyDescent="0.25">
      <c r="A4142" s="141" t="s">
        <v>2903</v>
      </c>
      <c r="B4142" s="151" t="s">
        <v>2904</v>
      </c>
      <c r="C4142" s="153" t="s">
        <v>4084</v>
      </c>
      <c r="D4142" s="152">
        <v>2</v>
      </c>
      <c r="E4142" s="154">
        <v>3.94</v>
      </c>
      <c r="F4142" s="154">
        <v>9.999999999999995E-3</v>
      </c>
      <c r="G4142" s="154">
        <v>1.999999999999999E-2</v>
      </c>
    </row>
    <row r="4143" spans="1:7" ht="45" x14ac:dyDescent="0.25">
      <c r="A4143" s="141" t="s">
        <v>2903</v>
      </c>
      <c r="B4143" s="151" t="s">
        <v>2904</v>
      </c>
      <c r="C4143" s="153" t="s">
        <v>3725</v>
      </c>
      <c r="D4143" s="152">
        <v>96</v>
      </c>
      <c r="E4143" s="154">
        <v>983.04000000000008</v>
      </c>
      <c r="F4143" s="154">
        <v>1.0000000000000009E-2</v>
      </c>
      <c r="G4143" s="154">
        <v>0.96000000000000085</v>
      </c>
    </row>
    <row r="4144" spans="1:7" ht="45" x14ac:dyDescent="0.25">
      <c r="A4144" s="141" t="s">
        <v>2903</v>
      </c>
      <c r="B4144" s="151" t="s">
        <v>2904</v>
      </c>
      <c r="C4144" s="153" t="s">
        <v>3726</v>
      </c>
      <c r="D4144" s="152">
        <v>31</v>
      </c>
      <c r="E4144" s="154">
        <v>317.44000000000005</v>
      </c>
      <c r="F4144" s="154">
        <v>1.0000000000000009E-2</v>
      </c>
      <c r="G4144" s="154">
        <v>0.31000000000000028</v>
      </c>
    </row>
    <row r="4145" spans="1:7" ht="45" x14ac:dyDescent="0.25">
      <c r="A4145" s="141" t="s">
        <v>2903</v>
      </c>
      <c r="B4145" s="151" t="s">
        <v>2904</v>
      </c>
      <c r="C4145" s="153" t="s">
        <v>4195</v>
      </c>
      <c r="D4145" s="152">
        <v>8</v>
      </c>
      <c r="E4145" s="154">
        <v>81.92</v>
      </c>
      <c r="F4145" s="154">
        <v>1.0000000000000009E-2</v>
      </c>
      <c r="G4145" s="154">
        <v>8.0000000000000071E-2</v>
      </c>
    </row>
    <row r="4146" spans="1:7" ht="45" x14ac:dyDescent="0.25">
      <c r="A4146" s="141" t="s">
        <v>2903</v>
      </c>
      <c r="B4146" s="151" t="s">
        <v>2904</v>
      </c>
      <c r="C4146" s="153" t="s">
        <v>4196</v>
      </c>
      <c r="D4146" s="152">
        <v>2</v>
      </c>
      <c r="E4146" s="154">
        <v>36.660000000000004</v>
      </c>
      <c r="F4146" s="154">
        <v>1.0000000000000009E-2</v>
      </c>
      <c r="G4146" s="154">
        <v>2.0000000000000018E-2</v>
      </c>
    </row>
    <row r="4147" spans="1:7" x14ac:dyDescent="0.25">
      <c r="A4147" s="141" t="s">
        <v>2903</v>
      </c>
      <c r="B4147" s="151" t="s">
        <v>2904</v>
      </c>
      <c r="C4147" s="153" t="s">
        <v>3630</v>
      </c>
      <c r="D4147" s="152">
        <v>730</v>
      </c>
      <c r="E4147" s="154">
        <v>8570.2000000000007</v>
      </c>
      <c r="F4147" s="154">
        <v>1.0000000000000009E-2</v>
      </c>
      <c r="G4147" s="154">
        <v>7.300000000000006</v>
      </c>
    </row>
    <row r="4148" spans="1:7" ht="30" x14ac:dyDescent="0.25">
      <c r="A4148" s="141" t="s">
        <v>2903</v>
      </c>
      <c r="B4148" s="151" t="s">
        <v>2904</v>
      </c>
      <c r="C4148" s="153" t="s">
        <v>3657</v>
      </c>
      <c r="D4148" s="152">
        <v>47</v>
      </c>
      <c r="E4148" s="154">
        <v>553.19000000000005</v>
      </c>
      <c r="F4148" s="154">
        <v>1.0000000000000009E-2</v>
      </c>
      <c r="G4148" s="154">
        <v>0.47000000000000042</v>
      </c>
    </row>
    <row r="4149" spans="1:7" ht="30" x14ac:dyDescent="0.25">
      <c r="A4149" s="141" t="s">
        <v>2903</v>
      </c>
      <c r="B4149" s="151" t="s">
        <v>2904</v>
      </c>
      <c r="C4149" s="153" t="s">
        <v>3627</v>
      </c>
      <c r="D4149" s="152">
        <v>257</v>
      </c>
      <c r="E4149" s="154">
        <v>2050.86</v>
      </c>
      <c r="F4149" s="154">
        <v>1.0000000000000009E-2</v>
      </c>
      <c r="G4149" s="154">
        <v>2.5700000000000021</v>
      </c>
    </row>
    <row r="4150" spans="1:7" ht="45" x14ac:dyDescent="0.25">
      <c r="A4150" s="141" t="s">
        <v>2903</v>
      </c>
      <c r="B4150" s="151" t="s">
        <v>2904</v>
      </c>
      <c r="C4150" s="153" t="s">
        <v>3658</v>
      </c>
      <c r="D4150" s="152">
        <v>19</v>
      </c>
      <c r="E4150" s="154">
        <v>299.82000000000005</v>
      </c>
      <c r="F4150" s="154">
        <v>1.0000000000000009E-2</v>
      </c>
      <c r="G4150" s="154">
        <v>0.19000000000000017</v>
      </c>
    </row>
    <row r="4151" spans="1:7" ht="45" x14ac:dyDescent="0.25">
      <c r="A4151" s="141" t="s">
        <v>2903</v>
      </c>
      <c r="B4151" s="151" t="s">
        <v>2904</v>
      </c>
      <c r="C4151" s="153" t="s">
        <v>3881</v>
      </c>
      <c r="D4151" s="152">
        <v>8</v>
      </c>
      <c r="E4151" s="154">
        <v>460.40000000000003</v>
      </c>
      <c r="F4151" s="154">
        <v>1.0000000000000009E-2</v>
      </c>
      <c r="G4151" s="154">
        <v>8.0000000000000071E-2</v>
      </c>
    </row>
    <row r="4152" spans="1:7" ht="60" x14ac:dyDescent="0.25">
      <c r="A4152" s="141" t="s">
        <v>2903</v>
      </c>
      <c r="B4152" s="151" t="s">
        <v>2904</v>
      </c>
      <c r="C4152" s="153" t="s">
        <v>3882</v>
      </c>
      <c r="D4152" s="152">
        <v>58</v>
      </c>
      <c r="E4152" s="154">
        <v>3337.9</v>
      </c>
      <c r="F4152" s="154">
        <v>1.0000000000000009E-2</v>
      </c>
      <c r="G4152" s="154">
        <v>0.58000000000000052</v>
      </c>
    </row>
    <row r="4153" spans="1:7" ht="75" x14ac:dyDescent="0.25">
      <c r="A4153" s="141" t="s">
        <v>2903</v>
      </c>
      <c r="B4153" s="151" t="s">
        <v>2904</v>
      </c>
      <c r="C4153" s="153" t="s">
        <v>3527</v>
      </c>
      <c r="D4153" s="152">
        <v>176</v>
      </c>
      <c r="E4153" s="154">
        <v>3694.24</v>
      </c>
      <c r="F4153" s="154">
        <v>0.16000000000000014</v>
      </c>
      <c r="G4153" s="154">
        <v>28.160000000000025</v>
      </c>
    </row>
    <row r="4154" spans="1:7" ht="45" x14ac:dyDescent="0.25">
      <c r="A4154" s="141" t="s">
        <v>2903</v>
      </c>
      <c r="B4154" s="151" t="s">
        <v>2904</v>
      </c>
      <c r="C4154" s="153" t="s">
        <v>3881</v>
      </c>
      <c r="D4154" s="152">
        <v>75</v>
      </c>
      <c r="E4154" s="154">
        <v>4316.25</v>
      </c>
      <c r="F4154" s="154">
        <v>1.0000000000000009E-2</v>
      </c>
      <c r="G4154" s="154">
        <v>0.75000000000000067</v>
      </c>
    </row>
    <row r="4155" spans="1:7" ht="60" x14ac:dyDescent="0.25">
      <c r="A4155" s="141" t="s">
        <v>2903</v>
      </c>
      <c r="B4155" s="151" t="s">
        <v>2904</v>
      </c>
      <c r="C4155" s="153" t="s">
        <v>3882</v>
      </c>
      <c r="D4155" s="152">
        <v>1249</v>
      </c>
      <c r="E4155" s="154">
        <v>71879.950000000012</v>
      </c>
      <c r="F4155" s="154">
        <v>1.0000000000000009E-2</v>
      </c>
      <c r="G4155" s="154">
        <v>12.490000000000011</v>
      </c>
    </row>
    <row r="4156" spans="1:7" ht="75" x14ac:dyDescent="0.25">
      <c r="A4156" s="141" t="s">
        <v>2903</v>
      </c>
      <c r="B4156" s="151" t="s">
        <v>2904</v>
      </c>
      <c r="C4156" s="153" t="s">
        <v>3527</v>
      </c>
      <c r="D4156" s="152">
        <v>2042</v>
      </c>
      <c r="E4156" s="154">
        <v>42861.58</v>
      </c>
      <c r="F4156" s="154">
        <v>0.16000000000000014</v>
      </c>
      <c r="G4156" s="154">
        <v>326.72000000000031</v>
      </c>
    </row>
    <row r="4157" spans="1:7" ht="120" x14ac:dyDescent="0.25">
      <c r="A4157" s="141" t="s">
        <v>4197</v>
      </c>
      <c r="B4157" s="151" t="s">
        <v>4198</v>
      </c>
      <c r="C4157" s="153" t="s">
        <v>3800</v>
      </c>
      <c r="D4157" s="152">
        <v>113</v>
      </c>
      <c r="E4157" s="154">
        <v>12914.77</v>
      </c>
      <c r="F4157" s="154">
        <v>1.379999999999999</v>
      </c>
      <c r="G4157" s="154">
        <v>155.93999999999988</v>
      </c>
    </row>
    <row r="4158" spans="1:7" ht="60" x14ac:dyDescent="0.25">
      <c r="A4158" s="141" t="s">
        <v>4197</v>
      </c>
      <c r="B4158" s="151" t="s">
        <v>4198</v>
      </c>
      <c r="C4158" s="153" t="s">
        <v>3672</v>
      </c>
      <c r="D4158" s="152">
        <v>547</v>
      </c>
      <c r="E4158" s="154">
        <v>37518.730000000003</v>
      </c>
      <c r="F4158" s="154">
        <v>1.0999999999999979</v>
      </c>
      <c r="G4158" s="154">
        <v>601.69999999999879</v>
      </c>
    </row>
    <row r="4159" spans="1:7" ht="90" x14ac:dyDescent="0.25">
      <c r="A4159" s="141" t="s">
        <v>4197</v>
      </c>
      <c r="B4159" s="151" t="s">
        <v>4198</v>
      </c>
      <c r="C4159" s="153" t="s">
        <v>3673</v>
      </c>
      <c r="D4159" s="152">
        <v>1702</v>
      </c>
      <c r="E4159" s="154">
        <v>156226.58000000002</v>
      </c>
      <c r="F4159" s="154">
        <v>0.72000000000000064</v>
      </c>
      <c r="G4159" s="154">
        <v>1225.4400000000012</v>
      </c>
    </row>
    <row r="4160" spans="1:7" ht="60" x14ac:dyDescent="0.25">
      <c r="A4160" s="141" t="s">
        <v>4197</v>
      </c>
      <c r="B4160" s="151" t="s">
        <v>4198</v>
      </c>
      <c r="C4160" s="153" t="s">
        <v>3674</v>
      </c>
      <c r="D4160" s="152">
        <v>377</v>
      </c>
      <c r="E4160" s="154">
        <v>40154.269999999997</v>
      </c>
      <c r="F4160" s="154">
        <v>0.89000000000000057</v>
      </c>
      <c r="G4160" s="154">
        <v>335.5300000000002</v>
      </c>
    </row>
    <row r="4161" spans="1:7" ht="45" x14ac:dyDescent="0.25">
      <c r="A4161" s="141" t="s">
        <v>4197</v>
      </c>
      <c r="B4161" s="151" t="s">
        <v>4198</v>
      </c>
      <c r="C4161" s="153" t="s">
        <v>3675</v>
      </c>
      <c r="D4161" s="152">
        <v>382</v>
      </c>
      <c r="E4161" s="154">
        <v>7208.34</v>
      </c>
      <c r="F4161" s="154">
        <v>0.75</v>
      </c>
      <c r="G4161" s="154">
        <v>286.5</v>
      </c>
    </row>
    <row r="4162" spans="1:7" ht="45" x14ac:dyDescent="0.25">
      <c r="A4162" s="141" t="s">
        <v>4197</v>
      </c>
      <c r="B4162" s="151" t="s">
        <v>4198</v>
      </c>
      <c r="C4162" s="153" t="s">
        <v>3676</v>
      </c>
      <c r="D4162" s="152">
        <v>165</v>
      </c>
      <c r="E4162" s="154">
        <v>168.3</v>
      </c>
      <c r="F4162" s="154">
        <v>5.0000000000000044E-2</v>
      </c>
      <c r="G4162" s="154">
        <v>8.2500000000000071</v>
      </c>
    </row>
    <row r="4163" spans="1:7" ht="30" x14ac:dyDescent="0.25">
      <c r="A4163" s="141" t="s">
        <v>4197</v>
      </c>
      <c r="B4163" s="151" t="s">
        <v>4198</v>
      </c>
      <c r="C4163" s="153" t="s">
        <v>3677</v>
      </c>
      <c r="D4163" s="152">
        <v>415</v>
      </c>
      <c r="E4163" s="154">
        <v>28170.2</v>
      </c>
      <c r="F4163" s="154">
        <v>3.3900000000000006</v>
      </c>
      <c r="G4163" s="154">
        <v>1406.8500000000001</v>
      </c>
    </row>
    <row r="4164" spans="1:7" ht="30" x14ac:dyDescent="0.25">
      <c r="A4164" s="141" t="s">
        <v>4197</v>
      </c>
      <c r="B4164" s="151" t="s">
        <v>4198</v>
      </c>
      <c r="C4164" s="153" t="s">
        <v>3678</v>
      </c>
      <c r="D4164" s="152">
        <v>120</v>
      </c>
      <c r="E4164" s="154">
        <v>15295.2</v>
      </c>
      <c r="F4164" s="154">
        <v>6.3700000000000188</v>
      </c>
      <c r="G4164" s="154">
        <v>764.40000000000225</v>
      </c>
    </row>
    <row r="4165" spans="1:7" ht="45" x14ac:dyDescent="0.25">
      <c r="A4165" s="141" t="s">
        <v>4197</v>
      </c>
      <c r="B4165" s="151" t="s">
        <v>4198</v>
      </c>
      <c r="C4165" s="153" t="s">
        <v>4199</v>
      </c>
      <c r="D4165" s="152">
        <v>1</v>
      </c>
      <c r="E4165" s="154">
        <v>93.350000000000009</v>
      </c>
      <c r="F4165" s="154">
        <v>4.6700000000000017</v>
      </c>
      <c r="G4165" s="154">
        <v>4.6700000000000017</v>
      </c>
    </row>
    <row r="4166" spans="1:7" ht="45" x14ac:dyDescent="0.25">
      <c r="A4166" s="141" t="s">
        <v>4197</v>
      </c>
      <c r="B4166" s="151" t="s">
        <v>4198</v>
      </c>
      <c r="C4166" s="153" t="s">
        <v>4200</v>
      </c>
      <c r="D4166" s="152">
        <v>2</v>
      </c>
      <c r="E4166" s="154">
        <v>263.36</v>
      </c>
      <c r="F4166" s="154">
        <v>6.5799999999999841</v>
      </c>
      <c r="G4166" s="154">
        <v>13.159999999999968</v>
      </c>
    </row>
    <row r="4167" spans="1:7" ht="45" x14ac:dyDescent="0.25">
      <c r="A4167" s="141" t="s">
        <v>4197</v>
      </c>
      <c r="B4167" s="151" t="s">
        <v>4198</v>
      </c>
      <c r="C4167" s="153" t="s">
        <v>4201</v>
      </c>
      <c r="D4167" s="152">
        <v>9</v>
      </c>
      <c r="E4167" s="154">
        <v>1529.91</v>
      </c>
      <c r="F4167" s="154">
        <v>8.5</v>
      </c>
      <c r="G4167" s="154">
        <v>76.5</v>
      </c>
    </row>
    <row r="4168" spans="1:7" ht="30" x14ac:dyDescent="0.25">
      <c r="A4168" s="141" t="s">
        <v>4197</v>
      </c>
      <c r="B4168" s="151" t="s">
        <v>4198</v>
      </c>
      <c r="C4168" s="153" t="s">
        <v>3679</v>
      </c>
      <c r="D4168" s="152">
        <v>65</v>
      </c>
      <c r="E4168" s="154">
        <v>961.35</v>
      </c>
      <c r="F4168" s="154">
        <v>0.12999999999999989</v>
      </c>
      <c r="G4168" s="154">
        <v>8.4499999999999922</v>
      </c>
    </row>
    <row r="4169" spans="1:7" ht="30" x14ac:dyDescent="0.25">
      <c r="A4169" s="141" t="s">
        <v>4197</v>
      </c>
      <c r="B4169" s="151" t="s">
        <v>4198</v>
      </c>
      <c r="C4169" s="153" t="s">
        <v>3680</v>
      </c>
      <c r="D4169" s="152">
        <v>267</v>
      </c>
      <c r="E4169" s="154">
        <v>7993.98</v>
      </c>
      <c r="F4169" s="154">
        <v>0.41999999999999993</v>
      </c>
      <c r="G4169" s="154">
        <v>112.13999999999999</v>
      </c>
    </row>
    <row r="4170" spans="1:7" ht="30" x14ac:dyDescent="0.25">
      <c r="A4170" s="141" t="s">
        <v>4197</v>
      </c>
      <c r="B4170" s="151" t="s">
        <v>4198</v>
      </c>
      <c r="C4170" s="153" t="s">
        <v>3681</v>
      </c>
      <c r="D4170" s="152">
        <v>293</v>
      </c>
      <c r="E4170" s="154">
        <v>9455.11</v>
      </c>
      <c r="F4170" s="154">
        <v>0.48999999999999844</v>
      </c>
      <c r="G4170" s="154">
        <v>143.56999999999954</v>
      </c>
    </row>
    <row r="4171" spans="1:7" ht="30" x14ac:dyDescent="0.25">
      <c r="A4171" s="141" t="s">
        <v>4197</v>
      </c>
      <c r="B4171" s="151" t="s">
        <v>4198</v>
      </c>
      <c r="C4171" s="153" t="s">
        <v>3682</v>
      </c>
      <c r="D4171" s="152">
        <v>48</v>
      </c>
      <c r="E4171" s="154">
        <v>1211.52</v>
      </c>
      <c r="F4171" s="154">
        <v>0.13999999999999968</v>
      </c>
      <c r="G4171" s="154">
        <v>6.7199999999999847</v>
      </c>
    </row>
    <row r="4172" spans="1:7" ht="30" x14ac:dyDescent="0.25">
      <c r="A4172" s="141" t="s">
        <v>4197</v>
      </c>
      <c r="B4172" s="151" t="s">
        <v>4198</v>
      </c>
      <c r="C4172" s="153" t="s">
        <v>3683</v>
      </c>
      <c r="D4172" s="152">
        <v>16</v>
      </c>
      <c r="E4172" s="154">
        <v>561.12</v>
      </c>
      <c r="F4172" s="154">
        <v>0.12000000000000011</v>
      </c>
      <c r="G4172" s="154">
        <v>1.9200000000000017</v>
      </c>
    </row>
    <row r="4173" spans="1:7" ht="30" x14ac:dyDescent="0.25">
      <c r="A4173" s="141" t="s">
        <v>4197</v>
      </c>
      <c r="B4173" s="151" t="s">
        <v>4198</v>
      </c>
      <c r="C4173" s="153" t="s">
        <v>3684</v>
      </c>
      <c r="D4173" s="152">
        <v>26</v>
      </c>
      <c r="E4173" s="154">
        <v>648.69999999999993</v>
      </c>
      <c r="F4173" s="154">
        <v>0.14000000000000012</v>
      </c>
      <c r="G4173" s="154">
        <v>3.6400000000000032</v>
      </c>
    </row>
    <row r="4174" spans="1:7" ht="45" x14ac:dyDescent="0.25">
      <c r="A4174" s="141" t="s">
        <v>4197</v>
      </c>
      <c r="B4174" s="151" t="s">
        <v>4198</v>
      </c>
      <c r="C4174" s="153" t="s">
        <v>3894</v>
      </c>
      <c r="D4174" s="152">
        <v>373</v>
      </c>
      <c r="E4174" s="154">
        <v>31242.480000000003</v>
      </c>
      <c r="F4174" s="154">
        <v>1.6300000000000026</v>
      </c>
      <c r="G4174" s="154">
        <v>607.99000000000092</v>
      </c>
    </row>
    <row r="4175" spans="1:7" ht="30" x14ac:dyDescent="0.25">
      <c r="A4175" s="141" t="s">
        <v>4197</v>
      </c>
      <c r="B4175" s="151" t="s">
        <v>4198</v>
      </c>
      <c r="C4175" s="153" t="s">
        <v>3685</v>
      </c>
      <c r="D4175" s="152">
        <v>432</v>
      </c>
      <c r="E4175" s="154">
        <v>35164.800000000003</v>
      </c>
      <c r="F4175" s="154">
        <v>1.6600000000000037</v>
      </c>
      <c r="G4175" s="154">
        <v>717.1200000000016</v>
      </c>
    </row>
    <row r="4176" spans="1:7" ht="30" x14ac:dyDescent="0.25">
      <c r="A4176" s="141" t="s">
        <v>4197</v>
      </c>
      <c r="B4176" s="151" t="s">
        <v>4198</v>
      </c>
      <c r="C4176" s="153" t="s">
        <v>4025</v>
      </c>
      <c r="D4176" s="152">
        <v>1</v>
      </c>
      <c r="E4176" s="154">
        <v>1.02</v>
      </c>
      <c r="F4176" s="154">
        <v>5.0000000000000044E-2</v>
      </c>
      <c r="G4176" s="154">
        <v>5.0000000000000044E-2</v>
      </c>
    </row>
    <row r="4177" spans="1:7" ht="30" x14ac:dyDescent="0.25">
      <c r="A4177" s="141" t="s">
        <v>4197</v>
      </c>
      <c r="B4177" s="151" t="s">
        <v>4198</v>
      </c>
      <c r="C4177" s="153" t="s">
        <v>3686</v>
      </c>
      <c r="D4177" s="152">
        <v>1127</v>
      </c>
      <c r="E4177" s="154">
        <v>16240.07</v>
      </c>
      <c r="F4177" s="154">
        <v>0.66999999999999993</v>
      </c>
      <c r="G4177" s="154">
        <v>755.08999999999992</v>
      </c>
    </row>
    <row r="4178" spans="1:7" ht="30" x14ac:dyDescent="0.25">
      <c r="A4178" s="141" t="s">
        <v>4197</v>
      </c>
      <c r="B4178" s="151" t="s">
        <v>4198</v>
      </c>
      <c r="C4178" s="153" t="s">
        <v>3688</v>
      </c>
      <c r="D4178" s="152">
        <v>319</v>
      </c>
      <c r="E4178" s="154">
        <v>12929.07</v>
      </c>
      <c r="F4178" s="154">
        <v>2.0300000000000011</v>
      </c>
      <c r="G4178" s="154">
        <v>647.57000000000039</v>
      </c>
    </row>
    <row r="4179" spans="1:7" ht="30" x14ac:dyDescent="0.25">
      <c r="A4179" s="141" t="s">
        <v>4197</v>
      </c>
      <c r="B4179" s="151" t="s">
        <v>4198</v>
      </c>
      <c r="C4179" s="153" t="s">
        <v>3689</v>
      </c>
      <c r="D4179" s="152">
        <v>190</v>
      </c>
      <c r="E4179" s="154">
        <v>4016.6</v>
      </c>
      <c r="F4179" s="154">
        <v>1.0599999999999987</v>
      </c>
      <c r="G4179" s="154">
        <v>201.39999999999975</v>
      </c>
    </row>
    <row r="4180" spans="1:7" ht="30" x14ac:dyDescent="0.25">
      <c r="A4180" s="141" t="s">
        <v>4197</v>
      </c>
      <c r="B4180" s="151" t="s">
        <v>4198</v>
      </c>
      <c r="C4180" s="153" t="s">
        <v>3690</v>
      </c>
      <c r="D4180" s="152">
        <v>807</v>
      </c>
      <c r="E4180" s="154">
        <v>34491.18</v>
      </c>
      <c r="F4180" s="154">
        <v>2.1400000000000006</v>
      </c>
      <c r="G4180" s="154">
        <v>1726.9800000000005</v>
      </c>
    </row>
    <row r="4181" spans="1:7" ht="45" x14ac:dyDescent="0.25">
      <c r="A4181" s="141" t="s">
        <v>4197</v>
      </c>
      <c r="B4181" s="151" t="s">
        <v>4198</v>
      </c>
      <c r="C4181" s="153" t="s">
        <v>3691</v>
      </c>
      <c r="D4181" s="152">
        <v>11</v>
      </c>
      <c r="E4181" s="154">
        <v>331.43</v>
      </c>
      <c r="F4181" s="154">
        <v>0.26999999999999957</v>
      </c>
      <c r="G4181" s="154">
        <v>2.9699999999999953</v>
      </c>
    </row>
    <row r="4182" spans="1:7" ht="30" x14ac:dyDescent="0.25">
      <c r="A4182" s="141" t="s">
        <v>4197</v>
      </c>
      <c r="B4182" s="151" t="s">
        <v>4198</v>
      </c>
      <c r="C4182" s="153" t="s">
        <v>3692</v>
      </c>
      <c r="D4182" s="152">
        <v>98</v>
      </c>
      <c r="E4182" s="154">
        <v>4336.5</v>
      </c>
      <c r="F4182" s="154">
        <v>0.60999999999999943</v>
      </c>
      <c r="G4182" s="154">
        <v>59.779999999999944</v>
      </c>
    </row>
    <row r="4183" spans="1:7" ht="30" x14ac:dyDescent="0.25">
      <c r="A4183" s="141" t="s">
        <v>4197</v>
      </c>
      <c r="B4183" s="151" t="s">
        <v>4198</v>
      </c>
      <c r="C4183" s="153" t="s">
        <v>3693</v>
      </c>
      <c r="D4183" s="152">
        <v>793</v>
      </c>
      <c r="E4183" s="154">
        <v>41997.279999999999</v>
      </c>
      <c r="F4183" s="154">
        <v>0.55999999999999872</v>
      </c>
      <c r="G4183" s="154">
        <v>444.07999999999896</v>
      </c>
    </row>
    <row r="4184" spans="1:7" ht="30" x14ac:dyDescent="0.25">
      <c r="A4184" s="141" t="s">
        <v>4197</v>
      </c>
      <c r="B4184" s="151" t="s">
        <v>4198</v>
      </c>
      <c r="C4184" s="153" t="s">
        <v>3895</v>
      </c>
      <c r="D4184" s="152">
        <v>364</v>
      </c>
      <c r="E4184" s="154">
        <v>33429.760000000002</v>
      </c>
      <c r="F4184" s="154">
        <v>1.8100000000000023</v>
      </c>
      <c r="G4184" s="154">
        <v>658.84000000000083</v>
      </c>
    </row>
    <row r="4185" spans="1:7" ht="30" x14ac:dyDescent="0.25">
      <c r="A4185" s="141" t="s">
        <v>4197</v>
      </c>
      <c r="B4185" s="151" t="s">
        <v>4198</v>
      </c>
      <c r="C4185" s="153" t="s">
        <v>4202</v>
      </c>
      <c r="D4185" s="152">
        <v>24</v>
      </c>
      <c r="E4185" s="154">
        <v>240.96000000000004</v>
      </c>
      <c r="F4185" s="154">
        <v>9.9999999999999811E-3</v>
      </c>
      <c r="G4185" s="154">
        <v>0.23999999999999955</v>
      </c>
    </row>
    <row r="4186" spans="1:7" ht="30" x14ac:dyDescent="0.25">
      <c r="A4186" s="141" t="s">
        <v>4197</v>
      </c>
      <c r="B4186" s="151" t="s">
        <v>4198</v>
      </c>
      <c r="C4186" s="153" t="s">
        <v>4203</v>
      </c>
      <c r="D4186" s="152">
        <v>24</v>
      </c>
      <c r="E4186" s="154">
        <v>225.84</v>
      </c>
      <c r="F4186" s="154">
        <v>1.0000000000000009E-2</v>
      </c>
      <c r="G4186" s="154">
        <v>0.24000000000000021</v>
      </c>
    </row>
    <row r="4187" spans="1:7" ht="30" x14ac:dyDescent="0.25">
      <c r="A4187" s="141" t="s">
        <v>4197</v>
      </c>
      <c r="B4187" s="151" t="s">
        <v>4198</v>
      </c>
      <c r="C4187" s="153" t="s">
        <v>4204</v>
      </c>
      <c r="D4187" s="152">
        <v>24</v>
      </c>
      <c r="E4187" s="154">
        <v>426</v>
      </c>
      <c r="F4187" s="154">
        <v>7.9999999999999849E-2</v>
      </c>
      <c r="G4187" s="154">
        <v>1.9199999999999964</v>
      </c>
    </row>
    <row r="4188" spans="1:7" ht="30" x14ac:dyDescent="0.25">
      <c r="A4188" s="141" t="s">
        <v>4197</v>
      </c>
      <c r="B4188" s="151" t="s">
        <v>4198</v>
      </c>
      <c r="C4188" s="153" t="s">
        <v>4205</v>
      </c>
      <c r="D4188" s="152">
        <v>16</v>
      </c>
      <c r="E4188" s="154">
        <v>237.76</v>
      </c>
      <c r="F4188" s="154">
        <v>8.9999999999999858E-2</v>
      </c>
      <c r="G4188" s="154">
        <v>1.4399999999999977</v>
      </c>
    </row>
    <row r="4189" spans="1:7" ht="30" x14ac:dyDescent="0.25">
      <c r="A4189" s="141" t="s">
        <v>4197</v>
      </c>
      <c r="B4189" s="151" t="s">
        <v>4198</v>
      </c>
      <c r="C4189" s="153" t="s">
        <v>4206</v>
      </c>
      <c r="D4189" s="152">
        <v>143</v>
      </c>
      <c r="E4189" s="154">
        <v>3267.55</v>
      </c>
      <c r="F4189" s="154">
        <v>6.0000000000000053E-2</v>
      </c>
      <c r="G4189" s="154">
        <v>8.5800000000000072</v>
      </c>
    </row>
    <row r="4190" spans="1:7" ht="30" x14ac:dyDescent="0.25">
      <c r="A4190" s="141" t="s">
        <v>4197</v>
      </c>
      <c r="B4190" s="151" t="s">
        <v>4198</v>
      </c>
      <c r="C4190" s="153" t="s">
        <v>4207</v>
      </c>
      <c r="D4190" s="152">
        <v>80</v>
      </c>
      <c r="E4190" s="154">
        <v>1328</v>
      </c>
      <c r="F4190" s="154">
        <v>0.42999999999999972</v>
      </c>
      <c r="G4190" s="154">
        <v>34.399999999999977</v>
      </c>
    </row>
    <row r="4191" spans="1:7" ht="30" x14ac:dyDescent="0.25">
      <c r="A4191" s="141" t="s">
        <v>4197</v>
      </c>
      <c r="B4191" s="151" t="s">
        <v>4198</v>
      </c>
      <c r="C4191" s="153" t="s">
        <v>4208</v>
      </c>
      <c r="D4191" s="152">
        <v>24</v>
      </c>
      <c r="E4191" s="154">
        <v>279.36</v>
      </c>
      <c r="F4191" s="154">
        <v>0.10000000000000009</v>
      </c>
      <c r="G4191" s="154">
        <v>2.4000000000000021</v>
      </c>
    </row>
    <row r="4192" spans="1:7" ht="30" x14ac:dyDescent="0.25">
      <c r="A4192" s="141" t="s">
        <v>4197</v>
      </c>
      <c r="B4192" s="151" t="s">
        <v>4198</v>
      </c>
      <c r="C4192" s="153" t="s">
        <v>4209</v>
      </c>
      <c r="D4192" s="152">
        <v>2</v>
      </c>
      <c r="E4192" s="154">
        <v>36</v>
      </c>
      <c r="F4192" s="154">
        <v>0.41999999999999993</v>
      </c>
      <c r="G4192" s="154">
        <v>0.83999999999999986</v>
      </c>
    </row>
    <row r="4193" spans="1:7" ht="30" x14ac:dyDescent="0.25">
      <c r="A4193" s="141" t="s">
        <v>4197</v>
      </c>
      <c r="B4193" s="151" t="s">
        <v>4198</v>
      </c>
      <c r="C4193" s="153" t="s">
        <v>4210</v>
      </c>
      <c r="D4193" s="152">
        <v>2</v>
      </c>
      <c r="E4193" s="154">
        <v>20.080000000000002</v>
      </c>
      <c r="F4193" s="154">
        <v>9.9999999999999811E-3</v>
      </c>
      <c r="G4193" s="154">
        <v>1.9999999999999962E-2</v>
      </c>
    </row>
    <row r="4194" spans="1:7" ht="45" x14ac:dyDescent="0.25">
      <c r="A4194" s="141" t="s">
        <v>4197</v>
      </c>
      <c r="B4194" s="151" t="s">
        <v>4198</v>
      </c>
      <c r="C4194" s="153" t="s">
        <v>4211</v>
      </c>
      <c r="D4194" s="152">
        <v>273</v>
      </c>
      <c r="E4194" s="154">
        <v>12506.130000000001</v>
      </c>
      <c r="F4194" s="154">
        <v>0.35000000000000053</v>
      </c>
      <c r="G4194" s="154">
        <v>95.550000000000139</v>
      </c>
    </row>
    <row r="4195" spans="1:7" ht="30" x14ac:dyDescent="0.25">
      <c r="A4195" s="141" t="s">
        <v>4197</v>
      </c>
      <c r="B4195" s="151" t="s">
        <v>4198</v>
      </c>
      <c r="C4195" s="153" t="s">
        <v>4212</v>
      </c>
      <c r="D4195" s="152">
        <v>24</v>
      </c>
      <c r="E4195" s="154">
        <v>290.64</v>
      </c>
      <c r="F4195" s="154">
        <v>0.61000000000000121</v>
      </c>
      <c r="G4195" s="154">
        <v>14.640000000000029</v>
      </c>
    </row>
    <row r="4196" spans="1:7" ht="30" x14ac:dyDescent="0.25">
      <c r="A4196" s="141" t="s">
        <v>4197</v>
      </c>
      <c r="B4196" s="151" t="s">
        <v>4198</v>
      </c>
      <c r="C4196" s="153" t="s">
        <v>4213</v>
      </c>
      <c r="D4196" s="152">
        <v>143</v>
      </c>
      <c r="E4196" s="154">
        <v>1731.73</v>
      </c>
      <c r="F4196" s="154">
        <v>0.61000000000000121</v>
      </c>
      <c r="G4196" s="154">
        <v>87.230000000000175</v>
      </c>
    </row>
    <row r="4197" spans="1:7" ht="30" x14ac:dyDescent="0.25">
      <c r="A4197" s="141" t="s">
        <v>4197</v>
      </c>
      <c r="B4197" s="151" t="s">
        <v>4198</v>
      </c>
      <c r="C4197" s="153" t="s">
        <v>4214</v>
      </c>
      <c r="D4197" s="152">
        <v>24</v>
      </c>
      <c r="E4197" s="154">
        <v>3420.7200000000003</v>
      </c>
      <c r="F4197" s="154">
        <v>7.1299999999999955</v>
      </c>
      <c r="G4197" s="154">
        <v>171.11999999999989</v>
      </c>
    </row>
    <row r="4198" spans="1:7" ht="30" x14ac:dyDescent="0.25">
      <c r="A4198" s="141" t="s">
        <v>4197</v>
      </c>
      <c r="B4198" s="151" t="s">
        <v>4198</v>
      </c>
      <c r="C4198" s="153" t="s">
        <v>3545</v>
      </c>
      <c r="D4198" s="152">
        <v>492</v>
      </c>
      <c r="E4198" s="154">
        <v>12423</v>
      </c>
      <c r="F4198" s="154">
        <v>4.9999999999999933E-2</v>
      </c>
      <c r="G4198" s="154">
        <v>24.599999999999966</v>
      </c>
    </row>
    <row r="4199" spans="1:7" ht="30" x14ac:dyDescent="0.25">
      <c r="A4199" s="141" t="s">
        <v>4197</v>
      </c>
      <c r="B4199" s="151" t="s">
        <v>4198</v>
      </c>
      <c r="C4199" s="153" t="s">
        <v>3546</v>
      </c>
      <c r="D4199" s="152">
        <v>453</v>
      </c>
      <c r="E4199" s="154">
        <v>15719.100000000002</v>
      </c>
      <c r="F4199" s="154">
        <v>1.9999999999999962E-2</v>
      </c>
      <c r="G4199" s="154">
        <v>9.0599999999999827</v>
      </c>
    </row>
    <row r="4200" spans="1:7" ht="30" x14ac:dyDescent="0.25">
      <c r="A4200" s="141" t="s">
        <v>4197</v>
      </c>
      <c r="B4200" s="151" t="s">
        <v>4198</v>
      </c>
      <c r="C4200" s="153" t="s">
        <v>3590</v>
      </c>
      <c r="D4200" s="152">
        <v>482</v>
      </c>
      <c r="E4200" s="154">
        <v>7008.28</v>
      </c>
      <c r="F4200" s="154">
        <v>6.999999999999984E-2</v>
      </c>
      <c r="G4200" s="154">
        <v>33.739999999999924</v>
      </c>
    </row>
    <row r="4201" spans="1:7" ht="60" x14ac:dyDescent="0.25">
      <c r="A4201" s="141" t="s">
        <v>4197</v>
      </c>
      <c r="B4201" s="151" t="s">
        <v>4198</v>
      </c>
      <c r="C4201" s="153" t="s">
        <v>4121</v>
      </c>
      <c r="D4201" s="152">
        <v>482</v>
      </c>
      <c r="E4201" s="154">
        <v>1556.8600000000001</v>
      </c>
      <c r="F4201" s="154">
        <v>3.0000000000000027E-2</v>
      </c>
      <c r="G4201" s="154">
        <v>14.460000000000013</v>
      </c>
    </row>
    <row r="4202" spans="1:7" ht="30" x14ac:dyDescent="0.25">
      <c r="A4202" s="141" t="s">
        <v>4197</v>
      </c>
      <c r="B4202" s="151" t="s">
        <v>4198</v>
      </c>
      <c r="C4202" s="153" t="s">
        <v>4122</v>
      </c>
      <c r="D4202" s="152">
        <v>482</v>
      </c>
      <c r="E4202" s="154">
        <v>544.66000000000008</v>
      </c>
      <c r="F4202" s="154">
        <v>9.9999999999999811E-3</v>
      </c>
      <c r="G4202" s="154">
        <v>4.8199999999999905</v>
      </c>
    </row>
    <row r="4203" spans="1:7" ht="45" x14ac:dyDescent="0.25">
      <c r="A4203" s="141" t="s">
        <v>4197</v>
      </c>
      <c r="B4203" s="151" t="s">
        <v>4198</v>
      </c>
      <c r="C4203" s="153" t="s">
        <v>3591</v>
      </c>
      <c r="D4203" s="152">
        <v>115</v>
      </c>
      <c r="E4203" s="154">
        <v>588.80000000000007</v>
      </c>
      <c r="F4203" s="154">
        <v>1.0000000000000009E-2</v>
      </c>
      <c r="G4203" s="154">
        <v>1.150000000000001</v>
      </c>
    </row>
    <row r="4204" spans="1:7" ht="60" x14ac:dyDescent="0.25">
      <c r="A4204" s="141" t="s">
        <v>4197</v>
      </c>
      <c r="B4204" s="151" t="s">
        <v>4198</v>
      </c>
      <c r="C4204" s="153" t="s">
        <v>3592</v>
      </c>
      <c r="D4204" s="152">
        <v>293</v>
      </c>
      <c r="E4204" s="154">
        <v>1500.1599999999999</v>
      </c>
      <c r="F4204" s="154">
        <v>1.0000000000000009E-2</v>
      </c>
      <c r="G4204" s="154">
        <v>2.9300000000000024</v>
      </c>
    </row>
    <row r="4205" spans="1:7" ht="60" x14ac:dyDescent="0.25">
      <c r="A4205" s="141" t="s">
        <v>4197</v>
      </c>
      <c r="B4205" s="151" t="s">
        <v>4198</v>
      </c>
      <c r="C4205" s="153" t="s">
        <v>3593</v>
      </c>
      <c r="D4205" s="152">
        <v>59</v>
      </c>
      <c r="E4205" s="154">
        <v>302.08000000000004</v>
      </c>
      <c r="F4205" s="154">
        <v>1.0000000000000009E-2</v>
      </c>
      <c r="G4205" s="154">
        <v>0.59000000000000052</v>
      </c>
    </row>
    <row r="4206" spans="1:7" ht="75" x14ac:dyDescent="0.25">
      <c r="A4206" s="141" t="s">
        <v>4197</v>
      </c>
      <c r="B4206" s="151" t="s">
        <v>4198</v>
      </c>
      <c r="C4206" s="153" t="s">
        <v>3697</v>
      </c>
      <c r="D4206" s="152">
        <v>10</v>
      </c>
      <c r="E4206" s="154">
        <v>51.2</v>
      </c>
      <c r="F4206" s="154">
        <v>1.0000000000000009E-2</v>
      </c>
      <c r="G4206" s="154">
        <v>0.10000000000000009</v>
      </c>
    </row>
    <row r="4207" spans="1:7" ht="60" x14ac:dyDescent="0.25">
      <c r="A4207" s="141" t="s">
        <v>4197</v>
      </c>
      <c r="B4207" s="151" t="s">
        <v>4198</v>
      </c>
      <c r="C4207" s="153" t="s">
        <v>3594</v>
      </c>
      <c r="D4207" s="152">
        <v>5</v>
      </c>
      <c r="E4207" s="154">
        <v>25.6</v>
      </c>
      <c r="F4207" s="154">
        <v>1.0000000000000009E-2</v>
      </c>
      <c r="G4207" s="154">
        <v>5.0000000000000044E-2</v>
      </c>
    </row>
    <row r="4208" spans="1:7" ht="60" x14ac:dyDescent="0.25">
      <c r="A4208" s="141" t="s">
        <v>4197</v>
      </c>
      <c r="B4208" s="151" t="s">
        <v>4198</v>
      </c>
      <c r="C4208" s="153" t="s">
        <v>3534</v>
      </c>
      <c r="D4208" s="152">
        <v>7</v>
      </c>
      <c r="E4208" s="154">
        <v>588.28</v>
      </c>
      <c r="F4208" s="154">
        <v>0.66999999999999993</v>
      </c>
      <c r="G4208" s="154">
        <v>4.6899999999999995</v>
      </c>
    </row>
    <row r="4209" spans="1:7" ht="60" x14ac:dyDescent="0.25">
      <c r="A4209" s="141" t="s">
        <v>4197</v>
      </c>
      <c r="B4209" s="151" t="s">
        <v>4198</v>
      </c>
      <c r="C4209" s="153" t="s">
        <v>3577</v>
      </c>
      <c r="D4209" s="152">
        <v>7</v>
      </c>
      <c r="E4209" s="154">
        <v>56.49</v>
      </c>
      <c r="F4209" s="154">
        <v>2.9999999999999916E-2</v>
      </c>
      <c r="G4209" s="154">
        <v>0.20999999999999941</v>
      </c>
    </row>
    <row r="4210" spans="1:7" ht="30" x14ac:dyDescent="0.25">
      <c r="A4210" s="141" t="s">
        <v>4197</v>
      </c>
      <c r="B4210" s="151" t="s">
        <v>4198</v>
      </c>
      <c r="C4210" s="153" t="s">
        <v>3578</v>
      </c>
      <c r="D4210" s="152">
        <v>7</v>
      </c>
      <c r="E4210" s="154">
        <v>37.450000000000003</v>
      </c>
      <c r="F4210" s="154">
        <v>0.27000000000000046</v>
      </c>
      <c r="G4210" s="154">
        <v>1.8900000000000032</v>
      </c>
    </row>
    <row r="4211" spans="1:7" ht="30" x14ac:dyDescent="0.25">
      <c r="A4211" s="141" t="s">
        <v>4197</v>
      </c>
      <c r="B4211" s="151" t="s">
        <v>4198</v>
      </c>
      <c r="C4211" s="153" t="s">
        <v>3590</v>
      </c>
      <c r="D4211" s="152">
        <v>892</v>
      </c>
      <c r="E4211" s="154">
        <v>12969.68</v>
      </c>
      <c r="F4211" s="154">
        <v>6.999999999999984E-2</v>
      </c>
      <c r="G4211" s="154">
        <v>62.439999999999856</v>
      </c>
    </row>
    <row r="4212" spans="1:7" ht="60" x14ac:dyDescent="0.25">
      <c r="A4212" s="141" t="s">
        <v>4197</v>
      </c>
      <c r="B4212" s="151" t="s">
        <v>4198</v>
      </c>
      <c r="C4212" s="153" t="s">
        <v>4121</v>
      </c>
      <c r="D4212" s="152">
        <v>892</v>
      </c>
      <c r="E4212" s="154">
        <v>2881.16</v>
      </c>
      <c r="F4212" s="154">
        <v>3.0000000000000027E-2</v>
      </c>
      <c r="G4212" s="154">
        <v>26.760000000000023</v>
      </c>
    </row>
    <row r="4213" spans="1:7" ht="30" x14ac:dyDescent="0.25">
      <c r="A4213" s="141" t="s">
        <v>4197</v>
      </c>
      <c r="B4213" s="151" t="s">
        <v>4198</v>
      </c>
      <c r="C4213" s="153" t="s">
        <v>4122</v>
      </c>
      <c r="D4213" s="152">
        <v>1784</v>
      </c>
      <c r="E4213" s="154">
        <v>2015.92</v>
      </c>
      <c r="F4213" s="154">
        <v>9.9999999999999811E-3</v>
      </c>
      <c r="G4213" s="154">
        <v>17.839999999999968</v>
      </c>
    </row>
    <row r="4214" spans="1:7" ht="45" x14ac:dyDescent="0.25">
      <c r="A4214" s="141" t="s">
        <v>4197</v>
      </c>
      <c r="B4214" s="151" t="s">
        <v>4198</v>
      </c>
      <c r="C4214" s="153" t="s">
        <v>3591</v>
      </c>
      <c r="D4214" s="152">
        <v>722</v>
      </c>
      <c r="E4214" s="154">
        <v>3696.6400000000003</v>
      </c>
      <c r="F4214" s="154">
        <v>1.0000000000000009E-2</v>
      </c>
      <c r="G4214" s="154">
        <v>7.220000000000006</v>
      </c>
    </row>
    <row r="4215" spans="1:7" ht="60" x14ac:dyDescent="0.25">
      <c r="A4215" s="141" t="s">
        <v>4197</v>
      </c>
      <c r="B4215" s="151" t="s">
        <v>4198</v>
      </c>
      <c r="C4215" s="153" t="s">
        <v>3592</v>
      </c>
      <c r="D4215" s="152">
        <v>936</v>
      </c>
      <c r="E4215" s="154">
        <v>4792.32</v>
      </c>
      <c r="F4215" s="154">
        <v>1.0000000000000009E-2</v>
      </c>
      <c r="G4215" s="154">
        <v>9.3600000000000083</v>
      </c>
    </row>
    <row r="4216" spans="1:7" ht="60" x14ac:dyDescent="0.25">
      <c r="A4216" s="141" t="s">
        <v>4197</v>
      </c>
      <c r="B4216" s="151" t="s">
        <v>4198</v>
      </c>
      <c r="C4216" s="153" t="s">
        <v>3593</v>
      </c>
      <c r="D4216" s="152">
        <v>104</v>
      </c>
      <c r="E4216" s="154">
        <v>532.48</v>
      </c>
      <c r="F4216" s="154">
        <v>1.0000000000000009E-2</v>
      </c>
      <c r="G4216" s="154">
        <v>1.0400000000000009</v>
      </c>
    </row>
    <row r="4217" spans="1:7" ht="75" x14ac:dyDescent="0.25">
      <c r="A4217" s="141" t="s">
        <v>4197</v>
      </c>
      <c r="B4217" s="151" t="s">
        <v>4198</v>
      </c>
      <c r="C4217" s="153" t="s">
        <v>3697</v>
      </c>
      <c r="D4217" s="152">
        <v>20</v>
      </c>
      <c r="E4217" s="154">
        <v>102.4</v>
      </c>
      <c r="F4217" s="154">
        <v>1.0000000000000009E-2</v>
      </c>
      <c r="G4217" s="154">
        <v>0.20000000000000018</v>
      </c>
    </row>
    <row r="4218" spans="1:7" ht="60" x14ac:dyDescent="0.25">
      <c r="A4218" s="141" t="s">
        <v>4197</v>
      </c>
      <c r="B4218" s="151" t="s">
        <v>4198</v>
      </c>
      <c r="C4218" s="153" t="s">
        <v>3594</v>
      </c>
      <c r="D4218" s="152">
        <v>2</v>
      </c>
      <c r="E4218" s="154">
        <v>10.24</v>
      </c>
      <c r="F4218" s="154">
        <v>1.0000000000000009E-2</v>
      </c>
      <c r="G4218" s="154">
        <v>2.0000000000000018E-2</v>
      </c>
    </row>
    <row r="4219" spans="1:7" ht="30" x14ac:dyDescent="0.25">
      <c r="A4219" s="141" t="s">
        <v>4197</v>
      </c>
      <c r="B4219" s="151" t="s">
        <v>4198</v>
      </c>
      <c r="C4219" s="153" t="s">
        <v>4215</v>
      </c>
      <c r="D4219" s="152">
        <v>194</v>
      </c>
      <c r="E4219" s="154">
        <v>44257.22</v>
      </c>
      <c r="F4219" s="154">
        <v>4.8900000000000006</v>
      </c>
      <c r="G4219" s="154">
        <v>948.66000000000008</v>
      </c>
    </row>
    <row r="4220" spans="1:7" ht="60" x14ac:dyDescent="0.25">
      <c r="A4220" s="141" t="s">
        <v>4197</v>
      </c>
      <c r="B4220" s="151" t="s">
        <v>4198</v>
      </c>
      <c r="C4220" s="153" t="s">
        <v>4067</v>
      </c>
      <c r="D4220" s="152">
        <v>115</v>
      </c>
      <c r="E4220" s="154">
        <v>126521.84999999999</v>
      </c>
      <c r="F4220" s="154">
        <v>42.419999999999959</v>
      </c>
      <c r="G4220" s="154">
        <v>4878.2999999999956</v>
      </c>
    </row>
    <row r="4221" spans="1:7" ht="30" x14ac:dyDescent="0.25">
      <c r="A4221" s="141" t="s">
        <v>4197</v>
      </c>
      <c r="B4221" s="151" t="s">
        <v>4198</v>
      </c>
      <c r="C4221" s="153" t="s">
        <v>4216</v>
      </c>
      <c r="D4221" s="152">
        <v>20</v>
      </c>
      <c r="E4221" s="154">
        <v>1675</v>
      </c>
      <c r="F4221" s="154">
        <v>4.1899999999999977</v>
      </c>
      <c r="G4221" s="154">
        <v>83.799999999999955</v>
      </c>
    </row>
    <row r="4222" spans="1:7" ht="60" x14ac:dyDescent="0.25">
      <c r="A4222" s="141" t="s">
        <v>4197</v>
      </c>
      <c r="B4222" s="151" t="s">
        <v>4198</v>
      </c>
      <c r="C4222" s="153" t="s">
        <v>4067</v>
      </c>
      <c r="D4222" s="152">
        <v>116</v>
      </c>
      <c r="E4222" s="154">
        <v>127622.04000000001</v>
      </c>
      <c r="F4222" s="154">
        <v>42.419999999999959</v>
      </c>
      <c r="G4222" s="154">
        <v>4920.7199999999957</v>
      </c>
    </row>
    <row r="4223" spans="1:7" ht="30" x14ac:dyDescent="0.25">
      <c r="A4223" s="141" t="s">
        <v>4197</v>
      </c>
      <c r="B4223" s="151" t="s">
        <v>4198</v>
      </c>
      <c r="C4223" s="153" t="s">
        <v>4216</v>
      </c>
      <c r="D4223" s="152">
        <v>7</v>
      </c>
      <c r="E4223" s="154">
        <v>586.25</v>
      </c>
      <c r="F4223" s="154">
        <v>4.1899999999999977</v>
      </c>
      <c r="G4223" s="154">
        <v>29.329999999999984</v>
      </c>
    </row>
    <row r="4224" spans="1:7" ht="45" x14ac:dyDescent="0.25">
      <c r="A4224" s="141" t="s">
        <v>4217</v>
      </c>
      <c r="B4224" s="151" t="s">
        <v>4218</v>
      </c>
      <c r="C4224" s="153" t="s">
        <v>3847</v>
      </c>
      <c r="D4224" s="152">
        <v>14</v>
      </c>
      <c r="E4224" s="154">
        <v>203.28</v>
      </c>
      <c r="F4224" s="154">
        <v>0.10999999999999988</v>
      </c>
      <c r="G4224" s="154">
        <v>1.5399999999999983</v>
      </c>
    </row>
    <row r="4225" spans="1:7" ht="30" x14ac:dyDescent="0.25">
      <c r="A4225" s="141" t="s">
        <v>4217</v>
      </c>
      <c r="B4225" s="151" t="s">
        <v>4218</v>
      </c>
      <c r="C4225" s="153" t="s">
        <v>3773</v>
      </c>
      <c r="D4225" s="152">
        <v>30</v>
      </c>
      <c r="E4225" s="154">
        <v>4542</v>
      </c>
      <c r="F4225" s="154">
        <v>5.6899999999999977</v>
      </c>
      <c r="G4225" s="154">
        <v>170.69999999999993</v>
      </c>
    </row>
    <row r="4226" spans="1:7" ht="30" x14ac:dyDescent="0.25">
      <c r="A4226" s="141" t="s">
        <v>4217</v>
      </c>
      <c r="B4226" s="151" t="s">
        <v>4218</v>
      </c>
      <c r="C4226" s="153" t="s">
        <v>3774</v>
      </c>
      <c r="D4226" s="152">
        <v>42</v>
      </c>
      <c r="E4226" s="154">
        <v>10893.54</v>
      </c>
      <c r="F4226" s="154">
        <v>5.710000000000008</v>
      </c>
      <c r="G4226" s="154">
        <v>239.82000000000033</v>
      </c>
    </row>
    <row r="4227" spans="1:7" ht="60" x14ac:dyDescent="0.25">
      <c r="A4227" s="141" t="s">
        <v>4217</v>
      </c>
      <c r="B4227" s="151" t="s">
        <v>4218</v>
      </c>
      <c r="C4227" s="153" t="s">
        <v>3775</v>
      </c>
      <c r="D4227" s="152">
        <v>64</v>
      </c>
      <c r="E4227" s="154">
        <v>23920.639999999999</v>
      </c>
      <c r="F4227" s="154">
        <v>5.25</v>
      </c>
      <c r="G4227" s="154">
        <v>336</v>
      </c>
    </row>
    <row r="4228" spans="1:7" ht="45" x14ac:dyDescent="0.25">
      <c r="A4228" s="141" t="s">
        <v>4217</v>
      </c>
      <c r="B4228" s="151" t="s">
        <v>4218</v>
      </c>
      <c r="C4228" s="153" t="s">
        <v>3776</v>
      </c>
      <c r="D4228" s="152">
        <v>56</v>
      </c>
      <c r="E4228" s="154">
        <v>41531.280000000006</v>
      </c>
      <c r="F4228" s="154">
        <v>14.319999999999993</v>
      </c>
      <c r="G4228" s="154">
        <v>801.91999999999962</v>
      </c>
    </row>
    <row r="4229" spans="1:7" ht="45" x14ac:dyDescent="0.25">
      <c r="A4229" s="141" t="s">
        <v>4217</v>
      </c>
      <c r="B4229" s="151" t="s">
        <v>4218</v>
      </c>
      <c r="C4229" s="153" t="s">
        <v>3777</v>
      </c>
      <c r="D4229" s="152">
        <v>8</v>
      </c>
      <c r="E4229" s="154">
        <v>4196.3999999999996</v>
      </c>
      <c r="F4229" s="154">
        <v>7.5</v>
      </c>
      <c r="G4229" s="154">
        <v>60</v>
      </c>
    </row>
    <row r="4230" spans="1:7" ht="30" x14ac:dyDescent="0.25">
      <c r="A4230" s="141" t="s">
        <v>4217</v>
      </c>
      <c r="B4230" s="151" t="s">
        <v>4218</v>
      </c>
      <c r="C4230" s="153" t="s">
        <v>3778</v>
      </c>
      <c r="D4230" s="152">
        <v>61</v>
      </c>
      <c r="E4230" s="154">
        <v>12555.63</v>
      </c>
      <c r="F4230" s="154">
        <v>4.6099999999999994</v>
      </c>
      <c r="G4230" s="154">
        <v>281.20999999999998</v>
      </c>
    </row>
    <row r="4231" spans="1:7" ht="90" x14ac:dyDescent="0.25">
      <c r="A4231" s="141" t="s">
        <v>2847</v>
      </c>
      <c r="B4231" s="151" t="s">
        <v>2848</v>
      </c>
      <c r="C4231" s="153" t="s">
        <v>3452</v>
      </c>
      <c r="D4231" s="152">
        <v>12</v>
      </c>
      <c r="E4231" s="154">
        <v>313.44</v>
      </c>
      <c r="F4231" s="154">
        <v>3.0000000000000027E-2</v>
      </c>
      <c r="G4231" s="154">
        <v>0.36000000000000032</v>
      </c>
    </row>
    <row r="4232" spans="1:7" ht="30" x14ac:dyDescent="0.25">
      <c r="A4232" s="141" t="s">
        <v>2847</v>
      </c>
      <c r="B4232" s="151" t="s">
        <v>2848</v>
      </c>
      <c r="C4232" s="153" t="s">
        <v>3453</v>
      </c>
      <c r="D4232" s="152">
        <v>1</v>
      </c>
      <c r="E4232" s="154">
        <v>1.99</v>
      </c>
      <c r="F4232" s="154">
        <v>1.0000000000000009E-2</v>
      </c>
      <c r="G4232" s="154">
        <v>1.0000000000000009E-2</v>
      </c>
    </row>
    <row r="4233" spans="1:7" ht="45" x14ac:dyDescent="0.25">
      <c r="A4233" s="141" t="s">
        <v>2847</v>
      </c>
      <c r="B4233" s="151" t="s">
        <v>2848</v>
      </c>
      <c r="C4233" s="153" t="s">
        <v>3454</v>
      </c>
      <c r="D4233" s="152">
        <v>2</v>
      </c>
      <c r="E4233" s="154">
        <v>7.08</v>
      </c>
      <c r="F4233" s="154">
        <v>1.9999999999999962E-2</v>
      </c>
      <c r="G4233" s="154">
        <v>3.9999999999999925E-2</v>
      </c>
    </row>
    <row r="4234" spans="1:7" ht="30" x14ac:dyDescent="0.25">
      <c r="A4234" s="141" t="s">
        <v>2847</v>
      </c>
      <c r="B4234" s="151" t="s">
        <v>2848</v>
      </c>
      <c r="C4234" s="153" t="s">
        <v>3455</v>
      </c>
      <c r="D4234" s="152">
        <v>8</v>
      </c>
      <c r="E4234" s="154">
        <v>103.44</v>
      </c>
      <c r="F4234" s="154">
        <v>3.0000000000000027E-2</v>
      </c>
      <c r="G4234" s="154">
        <v>0.24000000000000021</v>
      </c>
    </row>
    <row r="4235" spans="1:7" ht="45" x14ac:dyDescent="0.25">
      <c r="A4235" s="141" t="s">
        <v>2847</v>
      </c>
      <c r="B4235" s="151" t="s">
        <v>2848</v>
      </c>
      <c r="C4235" s="153" t="s">
        <v>3471</v>
      </c>
      <c r="D4235" s="152">
        <v>26</v>
      </c>
      <c r="E4235" s="154">
        <v>69.16</v>
      </c>
      <c r="F4235" s="154">
        <v>1.0000000000000009E-2</v>
      </c>
      <c r="G4235" s="154">
        <v>0.26000000000000023</v>
      </c>
    </row>
    <row r="4236" spans="1:7" ht="30" x14ac:dyDescent="0.25">
      <c r="A4236" s="141" t="s">
        <v>2847</v>
      </c>
      <c r="B4236" s="151" t="s">
        <v>2848</v>
      </c>
      <c r="C4236" s="153" t="s">
        <v>3453</v>
      </c>
      <c r="D4236" s="152">
        <v>21</v>
      </c>
      <c r="E4236" s="154">
        <v>41.79</v>
      </c>
      <c r="F4236" s="154">
        <v>1.0000000000000009E-2</v>
      </c>
      <c r="G4236" s="154">
        <v>0.21000000000000019</v>
      </c>
    </row>
    <row r="4237" spans="1:7" ht="45" x14ac:dyDescent="0.25">
      <c r="A4237" s="141" t="s">
        <v>2847</v>
      </c>
      <c r="B4237" s="151" t="s">
        <v>2848</v>
      </c>
      <c r="C4237" s="153" t="s">
        <v>3454</v>
      </c>
      <c r="D4237" s="152">
        <v>2</v>
      </c>
      <c r="E4237" s="154">
        <v>7.08</v>
      </c>
      <c r="F4237" s="154">
        <v>1.9999999999999962E-2</v>
      </c>
      <c r="G4237" s="154">
        <v>3.9999999999999925E-2</v>
      </c>
    </row>
    <row r="4238" spans="1:7" ht="30" x14ac:dyDescent="0.25">
      <c r="A4238" s="141" t="s">
        <v>2847</v>
      </c>
      <c r="B4238" s="151" t="s">
        <v>2848</v>
      </c>
      <c r="C4238" s="153" t="s">
        <v>3583</v>
      </c>
      <c r="D4238" s="152">
        <v>10</v>
      </c>
      <c r="E4238" s="154">
        <v>26.6</v>
      </c>
      <c r="F4238" s="154">
        <v>1.0000000000000009E-2</v>
      </c>
      <c r="G4238" s="154">
        <v>0.10000000000000009</v>
      </c>
    </row>
    <row r="4239" spans="1:7" ht="90" x14ac:dyDescent="0.25">
      <c r="A4239" s="141" t="s">
        <v>4219</v>
      </c>
      <c r="B4239" s="151" t="s">
        <v>4220</v>
      </c>
      <c r="C4239" s="153" t="s">
        <v>3452</v>
      </c>
      <c r="D4239" s="152">
        <v>560</v>
      </c>
      <c r="E4239" s="154">
        <v>14627.2</v>
      </c>
      <c r="F4239" s="154">
        <v>3.0000000000000027E-2</v>
      </c>
      <c r="G4239" s="154">
        <v>16.800000000000015</v>
      </c>
    </row>
    <row r="4240" spans="1:7" ht="45" x14ac:dyDescent="0.25">
      <c r="A4240" s="141" t="s">
        <v>4219</v>
      </c>
      <c r="B4240" s="151" t="s">
        <v>4220</v>
      </c>
      <c r="C4240" s="153" t="s">
        <v>3471</v>
      </c>
      <c r="D4240" s="152">
        <v>4</v>
      </c>
      <c r="E4240" s="154">
        <v>10.64</v>
      </c>
      <c r="F4240" s="154">
        <v>1.0000000000000009E-2</v>
      </c>
      <c r="G4240" s="154">
        <v>4.0000000000000036E-2</v>
      </c>
    </row>
    <row r="4241" spans="1:7" ht="45" x14ac:dyDescent="0.25">
      <c r="A4241" s="141" t="s">
        <v>4219</v>
      </c>
      <c r="B4241" s="151" t="s">
        <v>4220</v>
      </c>
      <c r="C4241" s="153" t="s">
        <v>3453</v>
      </c>
      <c r="D4241" s="152">
        <v>39</v>
      </c>
      <c r="E4241" s="154">
        <v>77.61</v>
      </c>
      <c r="F4241" s="154">
        <v>1.0000000000000009E-2</v>
      </c>
      <c r="G4241" s="154">
        <v>0.39000000000000035</v>
      </c>
    </row>
    <row r="4242" spans="1:7" ht="45" x14ac:dyDescent="0.25">
      <c r="A4242" s="141" t="s">
        <v>4219</v>
      </c>
      <c r="B4242" s="151" t="s">
        <v>4220</v>
      </c>
      <c r="C4242" s="153" t="s">
        <v>3454</v>
      </c>
      <c r="D4242" s="152">
        <v>65</v>
      </c>
      <c r="E4242" s="154">
        <v>230.09999999999997</v>
      </c>
      <c r="F4242" s="154">
        <v>1.9999999999999962E-2</v>
      </c>
      <c r="G4242" s="154">
        <v>1.2999999999999976</v>
      </c>
    </row>
    <row r="4243" spans="1:7" ht="45" x14ac:dyDescent="0.25">
      <c r="A4243" s="141" t="s">
        <v>4219</v>
      </c>
      <c r="B4243" s="151" t="s">
        <v>4220</v>
      </c>
      <c r="C4243" s="153" t="s">
        <v>3583</v>
      </c>
      <c r="D4243" s="152">
        <v>21</v>
      </c>
      <c r="E4243" s="154">
        <v>55.86</v>
      </c>
      <c r="F4243" s="154">
        <v>1.0000000000000009E-2</v>
      </c>
      <c r="G4243" s="154">
        <v>0.21000000000000019</v>
      </c>
    </row>
    <row r="4244" spans="1:7" ht="45" x14ac:dyDescent="0.25">
      <c r="A4244" s="141" t="s">
        <v>4219</v>
      </c>
      <c r="B4244" s="151" t="s">
        <v>4220</v>
      </c>
      <c r="C4244" s="153" t="s">
        <v>3455</v>
      </c>
      <c r="D4244" s="152">
        <v>490</v>
      </c>
      <c r="E4244" s="154">
        <v>6335.7000000000007</v>
      </c>
      <c r="F4244" s="154">
        <v>3.0000000000000027E-2</v>
      </c>
      <c r="G4244" s="154">
        <v>14.700000000000014</v>
      </c>
    </row>
    <row r="4245" spans="1:7" ht="45" x14ac:dyDescent="0.25">
      <c r="A4245" s="141" t="s">
        <v>4219</v>
      </c>
      <c r="B4245" s="151" t="s">
        <v>4220</v>
      </c>
      <c r="C4245" s="153" t="s">
        <v>3662</v>
      </c>
      <c r="D4245" s="152">
        <v>87</v>
      </c>
      <c r="E4245" s="154">
        <v>756.90000000000009</v>
      </c>
      <c r="F4245" s="154">
        <v>4.9999999999999933E-2</v>
      </c>
      <c r="G4245" s="154">
        <v>4.3499999999999943</v>
      </c>
    </row>
    <row r="4246" spans="1:7" ht="90" x14ac:dyDescent="0.25">
      <c r="A4246" s="141" t="s">
        <v>4219</v>
      </c>
      <c r="B4246" s="151" t="s">
        <v>4220</v>
      </c>
      <c r="C4246" s="153" t="s">
        <v>3456</v>
      </c>
      <c r="D4246" s="152">
        <v>133</v>
      </c>
      <c r="E4246" s="154">
        <v>4289.25</v>
      </c>
      <c r="F4246" s="154">
        <v>2.0000000000000018E-2</v>
      </c>
      <c r="G4246" s="154">
        <v>2.6600000000000024</v>
      </c>
    </row>
    <row r="4247" spans="1:7" ht="75" x14ac:dyDescent="0.25">
      <c r="A4247" s="141" t="s">
        <v>4219</v>
      </c>
      <c r="B4247" s="151" t="s">
        <v>4220</v>
      </c>
      <c r="C4247" s="153" t="s">
        <v>3457</v>
      </c>
      <c r="D4247" s="152">
        <v>300</v>
      </c>
      <c r="E4247" s="154">
        <v>8121.0000000000009</v>
      </c>
      <c r="F4247" s="154">
        <v>3.0000000000000027E-2</v>
      </c>
      <c r="G4247" s="154">
        <v>9.0000000000000071</v>
      </c>
    </row>
    <row r="4248" spans="1:7" ht="30" x14ac:dyDescent="0.25">
      <c r="A4248" s="141" t="s">
        <v>3297</v>
      </c>
      <c r="B4248" s="151" t="s">
        <v>3298</v>
      </c>
      <c r="C4248" s="153" t="s">
        <v>3215</v>
      </c>
      <c r="D4248" s="152">
        <v>3</v>
      </c>
      <c r="E4248" s="154">
        <v>16.169999999999998</v>
      </c>
      <c r="F4248" s="154">
        <v>0.20999999999999996</v>
      </c>
      <c r="G4248" s="154">
        <v>0.62999999999999989</v>
      </c>
    </row>
    <row r="4249" spans="1:7" ht="30" x14ac:dyDescent="0.25">
      <c r="A4249" s="141" t="s">
        <v>3297</v>
      </c>
      <c r="B4249" s="151" t="s">
        <v>3298</v>
      </c>
      <c r="C4249" s="153" t="s">
        <v>3216</v>
      </c>
      <c r="D4249" s="152">
        <v>1</v>
      </c>
      <c r="E4249" s="154">
        <v>5.39</v>
      </c>
      <c r="F4249" s="154">
        <v>0.20999999999999996</v>
      </c>
      <c r="G4249" s="154">
        <v>0.20999999999999996</v>
      </c>
    </row>
    <row r="4250" spans="1:7" ht="30" x14ac:dyDescent="0.25">
      <c r="A4250" s="141" t="s">
        <v>3297</v>
      </c>
      <c r="B4250" s="151" t="s">
        <v>3298</v>
      </c>
      <c r="C4250" s="153" t="s">
        <v>3355</v>
      </c>
      <c r="D4250" s="152">
        <v>57</v>
      </c>
      <c r="E4250" s="154">
        <v>1142.28</v>
      </c>
      <c r="F4250" s="154">
        <v>0.5</v>
      </c>
      <c r="G4250" s="154">
        <v>28.5</v>
      </c>
    </row>
    <row r="4251" spans="1:7" ht="30" x14ac:dyDescent="0.25">
      <c r="A4251" s="141" t="s">
        <v>3297</v>
      </c>
      <c r="B4251" s="151" t="s">
        <v>3298</v>
      </c>
      <c r="C4251" s="153" t="s">
        <v>3356</v>
      </c>
      <c r="D4251" s="152">
        <v>21</v>
      </c>
      <c r="E4251" s="154">
        <v>420.84000000000003</v>
      </c>
      <c r="F4251" s="154">
        <v>0.5</v>
      </c>
      <c r="G4251" s="154">
        <v>10.5</v>
      </c>
    </row>
    <row r="4252" spans="1:7" ht="30" x14ac:dyDescent="0.25">
      <c r="A4252" s="141" t="s">
        <v>3297</v>
      </c>
      <c r="B4252" s="151" t="s">
        <v>3298</v>
      </c>
      <c r="C4252" s="153" t="s">
        <v>3111</v>
      </c>
      <c r="D4252" s="152">
        <v>215</v>
      </c>
      <c r="E4252" s="154">
        <v>279.5</v>
      </c>
      <c r="F4252" s="154">
        <v>2.0000000000000018E-2</v>
      </c>
      <c r="G4252" s="154">
        <v>4.3000000000000043</v>
      </c>
    </row>
    <row r="4253" spans="1:7" ht="30" x14ac:dyDescent="0.25">
      <c r="A4253" s="141" t="s">
        <v>3297</v>
      </c>
      <c r="B4253" s="151" t="s">
        <v>3298</v>
      </c>
      <c r="C4253" s="153" t="s">
        <v>3112</v>
      </c>
      <c r="D4253" s="152">
        <v>266</v>
      </c>
      <c r="E4253" s="154">
        <v>383.03999999999996</v>
      </c>
      <c r="F4253" s="154">
        <v>3.0000000000000027E-2</v>
      </c>
      <c r="G4253" s="154">
        <v>7.9800000000000075</v>
      </c>
    </row>
    <row r="4254" spans="1:7" ht="30" x14ac:dyDescent="0.25">
      <c r="A4254" s="141" t="s">
        <v>3297</v>
      </c>
      <c r="B4254" s="151" t="s">
        <v>3298</v>
      </c>
      <c r="C4254" s="153" t="s">
        <v>3113</v>
      </c>
      <c r="D4254" s="152">
        <v>134</v>
      </c>
      <c r="E4254" s="154">
        <v>214.39999999999998</v>
      </c>
      <c r="F4254" s="154">
        <v>2.9999999999999916E-2</v>
      </c>
      <c r="G4254" s="154">
        <v>4.0199999999999889</v>
      </c>
    </row>
    <row r="4255" spans="1:7" x14ac:dyDescent="0.25">
      <c r="A4255" s="141" t="s">
        <v>3297</v>
      </c>
      <c r="B4255" s="151" t="s">
        <v>3298</v>
      </c>
      <c r="C4255" s="153" t="s">
        <v>3114</v>
      </c>
      <c r="D4255" s="152">
        <v>7</v>
      </c>
      <c r="E4255" s="154">
        <v>6.09</v>
      </c>
      <c r="F4255" s="154">
        <v>2.0000000000000018E-2</v>
      </c>
      <c r="G4255" s="154">
        <v>0.14000000000000012</v>
      </c>
    </row>
    <row r="4256" spans="1:7" ht="75" x14ac:dyDescent="0.25">
      <c r="A4256" s="141" t="s">
        <v>3297</v>
      </c>
      <c r="B4256" s="151" t="s">
        <v>3298</v>
      </c>
      <c r="C4256" s="153" t="s">
        <v>3116</v>
      </c>
      <c r="D4256" s="152">
        <v>403</v>
      </c>
      <c r="E4256" s="154">
        <v>1704.69</v>
      </c>
      <c r="F4256" s="154">
        <v>5.0000000000000044E-2</v>
      </c>
      <c r="G4256" s="154">
        <v>20.150000000000016</v>
      </c>
    </row>
    <row r="4257" spans="1:7" ht="45" x14ac:dyDescent="0.25">
      <c r="A4257" s="141" t="s">
        <v>3297</v>
      </c>
      <c r="B4257" s="151" t="s">
        <v>3298</v>
      </c>
      <c r="C4257" s="153" t="s">
        <v>3117</v>
      </c>
      <c r="D4257" s="152">
        <v>334</v>
      </c>
      <c r="E4257" s="154">
        <v>611.22</v>
      </c>
      <c r="F4257" s="154">
        <v>2.0000000000000018E-2</v>
      </c>
      <c r="G4257" s="154">
        <v>6.6800000000000059</v>
      </c>
    </row>
    <row r="4258" spans="1:7" ht="30" x14ac:dyDescent="0.25">
      <c r="A4258" s="141" t="s">
        <v>3297</v>
      </c>
      <c r="B4258" s="151" t="s">
        <v>3298</v>
      </c>
      <c r="C4258" s="153" t="s">
        <v>3120</v>
      </c>
      <c r="D4258" s="152">
        <v>1607</v>
      </c>
      <c r="E4258" s="154">
        <v>2346.2200000000003</v>
      </c>
      <c r="F4258" s="154">
        <v>2.0000000000000018E-2</v>
      </c>
      <c r="G4258" s="154">
        <v>32.140000000000029</v>
      </c>
    </row>
    <row r="4259" spans="1:7" ht="30" x14ac:dyDescent="0.25">
      <c r="A4259" s="141" t="s">
        <v>3297</v>
      </c>
      <c r="B4259" s="151" t="s">
        <v>3298</v>
      </c>
      <c r="C4259" s="153" t="s">
        <v>3126</v>
      </c>
      <c r="D4259" s="152">
        <v>173</v>
      </c>
      <c r="E4259" s="154">
        <v>724.87000000000012</v>
      </c>
      <c r="F4259" s="154">
        <v>1.0000000000000009E-2</v>
      </c>
      <c r="G4259" s="154">
        <v>1.7300000000000015</v>
      </c>
    </row>
    <row r="4260" spans="1:7" ht="30" x14ac:dyDescent="0.25">
      <c r="A4260" s="141" t="s">
        <v>3297</v>
      </c>
      <c r="B4260" s="151" t="s">
        <v>3298</v>
      </c>
      <c r="C4260" s="153" t="s">
        <v>3306</v>
      </c>
      <c r="D4260" s="152">
        <v>5</v>
      </c>
      <c r="E4260" s="154">
        <v>14.45</v>
      </c>
      <c r="F4260" s="154">
        <v>2.9999999999999916E-2</v>
      </c>
      <c r="G4260" s="154">
        <v>0.14999999999999958</v>
      </c>
    </row>
    <row r="4261" spans="1:7" ht="30" x14ac:dyDescent="0.25">
      <c r="A4261" s="141" t="s">
        <v>3297</v>
      </c>
      <c r="B4261" s="151" t="s">
        <v>3298</v>
      </c>
      <c r="C4261" s="153" t="s">
        <v>3247</v>
      </c>
      <c r="D4261" s="152">
        <v>5</v>
      </c>
      <c r="E4261" s="154">
        <v>14.9</v>
      </c>
      <c r="F4261" s="154">
        <v>3.0000000000000027E-2</v>
      </c>
      <c r="G4261" s="154">
        <v>0.15000000000000013</v>
      </c>
    </row>
    <row r="4262" spans="1:7" ht="30" x14ac:dyDescent="0.25">
      <c r="A4262" s="141" t="s">
        <v>3297</v>
      </c>
      <c r="B4262" s="151" t="s">
        <v>3298</v>
      </c>
      <c r="C4262" s="153" t="s">
        <v>3278</v>
      </c>
      <c r="D4262" s="152">
        <v>2</v>
      </c>
      <c r="E4262" s="154">
        <v>6.7</v>
      </c>
      <c r="F4262" s="154">
        <v>1.9999999999999962E-2</v>
      </c>
      <c r="G4262" s="154">
        <v>3.9999999999999925E-2</v>
      </c>
    </row>
    <row r="4263" spans="1:7" ht="30" x14ac:dyDescent="0.25">
      <c r="A4263" s="141" t="s">
        <v>3297</v>
      </c>
      <c r="B4263" s="151" t="s">
        <v>3298</v>
      </c>
      <c r="C4263" s="153" t="s">
        <v>3160</v>
      </c>
      <c r="D4263" s="152">
        <v>282</v>
      </c>
      <c r="E4263" s="154">
        <v>1567.92</v>
      </c>
      <c r="F4263" s="154">
        <v>0.12999999999999989</v>
      </c>
      <c r="G4263" s="154">
        <v>36.659999999999968</v>
      </c>
    </row>
    <row r="4264" spans="1:7" ht="45" x14ac:dyDescent="0.25">
      <c r="A4264" s="141" t="s">
        <v>3297</v>
      </c>
      <c r="B4264" s="151" t="s">
        <v>3298</v>
      </c>
      <c r="C4264" s="153" t="s">
        <v>3162</v>
      </c>
      <c r="D4264" s="152">
        <v>299</v>
      </c>
      <c r="E4264" s="154">
        <v>1438.19</v>
      </c>
      <c r="F4264" s="154">
        <v>0.10000000000000009</v>
      </c>
      <c r="G4264" s="154">
        <v>29.900000000000027</v>
      </c>
    </row>
    <row r="4265" spans="1:7" x14ac:dyDescent="0.25">
      <c r="A4265" s="141" t="s">
        <v>3297</v>
      </c>
      <c r="B4265" s="151" t="s">
        <v>3298</v>
      </c>
      <c r="C4265" s="153" t="s">
        <v>3146</v>
      </c>
      <c r="D4265" s="152">
        <v>181</v>
      </c>
      <c r="E4265" s="154">
        <v>1004.55</v>
      </c>
      <c r="F4265" s="154">
        <v>9.9999999999999811E-3</v>
      </c>
      <c r="G4265" s="154">
        <v>1.8099999999999965</v>
      </c>
    </row>
    <row r="4266" spans="1:7" x14ac:dyDescent="0.25">
      <c r="A4266" s="141" t="s">
        <v>3297</v>
      </c>
      <c r="B4266" s="151" t="s">
        <v>3298</v>
      </c>
      <c r="C4266" s="153" t="s">
        <v>3177</v>
      </c>
      <c r="D4266" s="152">
        <v>692</v>
      </c>
      <c r="E4266" s="154">
        <v>4927.04</v>
      </c>
      <c r="F4266" s="154">
        <v>0.14000000000000012</v>
      </c>
      <c r="G4266" s="154">
        <v>96.880000000000081</v>
      </c>
    </row>
    <row r="4267" spans="1:7" x14ac:dyDescent="0.25">
      <c r="A4267" s="141" t="s">
        <v>3297</v>
      </c>
      <c r="B4267" s="151" t="s">
        <v>3298</v>
      </c>
      <c r="C4267" s="153" t="s">
        <v>3314</v>
      </c>
      <c r="D4267" s="152">
        <v>5</v>
      </c>
      <c r="E4267" s="154">
        <v>30.4</v>
      </c>
      <c r="F4267" s="154">
        <v>0.20999999999999996</v>
      </c>
      <c r="G4267" s="154">
        <v>1.0499999999999998</v>
      </c>
    </row>
    <row r="4268" spans="1:7" x14ac:dyDescent="0.25">
      <c r="A4268" s="141" t="s">
        <v>3297</v>
      </c>
      <c r="B4268" s="151" t="s">
        <v>3298</v>
      </c>
      <c r="C4268" s="153" t="s">
        <v>3236</v>
      </c>
      <c r="D4268" s="152">
        <v>84</v>
      </c>
      <c r="E4268" s="154">
        <v>555.24</v>
      </c>
      <c r="F4268" s="154">
        <v>0.19999999999999973</v>
      </c>
      <c r="G4268" s="154">
        <v>16.799999999999976</v>
      </c>
    </row>
    <row r="4269" spans="1:7" x14ac:dyDescent="0.25">
      <c r="A4269" s="141" t="s">
        <v>3297</v>
      </c>
      <c r="B4269" s="151" t="s">
        <v>3298</v>
      </c>
      <c r="C4269" s="153" t="s">
        <v>3188</v>
      </c>
      <c r="D4269" s="152">
        <v>459</v>
      </c>
      <c r="E4269" s="154">
        <v>1032.75</v>
      </c>
      <c r="F4269" s="154">
        <v>2.0000000000000018E-2</v>
      </c>
      <c r="G4269" s="154">
        <v>9.1800000000000086</v>
      </c>
    </row>
    <row r="4270" spans="1:7" x14ac:dyDescent="0.25">
      <c r="A4270" s="141" t="s">
        <v>3297</v>
      </c>
      <c r="B4270" s="151" t="s">
        <v>3298</v>
      </c>
      <c r="C4270" s="153" t="s">
        <v>3255</v>
      </c>
      <c r="D4270" s="152">
        <v>253</v>
      </c>
      <c r="E4270" s="154">
        <v>1004.41</v>
      </c>
      <c r="F4270" s="154">
        <v>1.0000000000000009E-2</v>
      </c>
      <c r="G4270" s="154">
        <v>2.530000000000002</v>
      </c>
    </row>
    <row r="4271" spans="1:7" ht="30" x14ac:dyDescent="0.25">
      <c r="A4271" s="141" t="s">
        <v>3297</v>
      </c>
      <c r="B4271" s="151" t="s">
        <v>3298</v>
      </c>
      <c r="C4271" s="153" t="s">
        <v>3325</v>
      </c>
      <c r="D4271" s="152">
        <v>251</v>
      </c>
      <c r="E4271" s="154">
        <v>3694.7200000000003</v>
      </c>
      <c r="F4271" s="154">
        <v>0.44999999999999929</v>
      </c>
      <c r="G4271" s="154">
        <v>112.94999999999982</v>
      </c>
    </row>
    <row r="4272" spans="1:7" x14ac:dyDescent="0.25">
      <c r="A4272" s="141" t="s">
        <v>3297</v>
      </c>
      <c r="B4272" s="151" t="s">
        <v>3298</v>
      </c>
      <c r="C4272" s="153" t="s">
        <v>3192</v>
      </c>
      <c r="D4272" s="152">
        <v>237</v>
      </c>
      <c r="E4272" s="154">
        <v>879.27</v>
      </c>
      <c r="F4272" s="154">
        <v>3.0000000000000027E-2</v>
      </c>
      <c r="G4272" s="154">
        <v>7.1100000000000065</v>
      </c>
    </row>
    <row r="4273" spans="1:7" ht="30" x14ac:dyDescent="0.25">
      <c r="A4273" s="141" t="s">
        <v>3297</v>
      </c>
      <c r="B4273" s="151" t="s">
        <v>3298</v>
      </c>
      <c r="C4273" s="153" t="s">
        <v>3260</v>
      </c>
      <c r="D4273" s="152">
        <v>399</v>
      </c>
      <c r="E4273" s="154">
        <v>3766.56</v>
      </c>
      <c r="F4273" s="154">
        <v>0.37999999999999989</v>
      </c>
      <c r="G4273" s="154">
        <v>151.61999999999995</v>
      </c>
    </row>
    <row r="4274" spans="1:7" ht="45" x14ac:dyDescent="0.25">
      <c r="A4274" s="141" t="s">
        <v>3297</v>
      </c>
      <c r="B4274" s="151" t="s">
        <v>3298</v>
      </c>
      <c r="C4274" s="153" t="s">
        <v>3261</v>
      </c>
      <c r="D4274" s="152">
        <v>72</v>
      </c>
      <c r="E4274" s="154">
        <v>909.36</v>
      </c>
      <c r="F4274" s="154">
        <v>0.44999999999999929</v>
      </c>
      <c r="G4274" s="154">
        <v>32.399999999999949</v>
      </c>
    </row>
    <row r="4275" spans="1:7" x14ac:dyDescent="0.25">
      <c r="A4275" s="141" t="s">
        <v>3297</v>
      </c>
      <c r="B4275" s="151" t="s">
        <v>3298</v>
      </c>
      <c r="C4275" s="153" t="s">
        <v>3265</v>
      </c>
      <c r="D4275" s="152">
        <v>5</v>
      </c>
      <c r="E4275" s="154">
        <v>21.4</v>
      </c>
      <c r="F4275" s="154">
        <v>0.1599999999999997</v>
      </c>
      <c r="G4275" s="154">
        <v>0.79999999999999849</v>
      </c>
    </row>
    <row r="4276" spans="1:7" ht="30" x14ac:dyDescent="0.25">
      <c r="A4276" s="141" t="s">
        <v>3297</v>
      </c>
      <c r="B4276" s="151" t="s">
        <v>3298</v>
      </c>
      <c r="C4276" s="153" t="s">
        <v>3270</v>
      </c>
      <c r="D4276" s="152">
        <v>216</v>
      </c>
      <c r="E4276" s="154">
        <v>2516.4</v>
      </c>
      <c r="F4276" s="154">
        <v>0.33999999999999986</v>
      </c>
      <c r="G4276" s="154">
        <v>73.439999999999969</v>
      </c>
    </row>
    <row r="4277" spans="1:7" ht="45" x14ac:dyDescent="0.25">
      <c r="A4277" s="141" t="s">
        <v>3297</v>
      </c>
      <c r="B4277" s="151" t="s">
        <v>3298</v>
      </c>
      <c r="C4277" s="153" t="s">
        <v>3271</v>
      </c>
      <c r="D4277" s="152">
        <v>215</v>
      </c>
      <c r="E4277" s="154">
        <v>2399.4</v>
      </c>
      <c r="F4277" s="154">
        <v>0.25999999999999979</v>
      </c>
      <c r="G4277" s="154">
        <v>55.899999999999956</v>
      </c>
    </row>
    <row r="4278" spans="1:7" ht="45" x14ac:dyDescent="0.25">
      <c r="A4278" s="141" t="s">
        <v>3297</v>
      </c>
      <c r="B4278" s="151" t="s">
        <v>3298</v>
      </c>
      <c r="C4278" s="153" t="s">
        <v>3115</v>
      </c>
      <c r="D4278" s="152">
        <v>53</v>
      </c>
      <c r="E4278" s="154">
        <v>34.980000000000004</v>
      </c>
      <c r="F4278" s="154">
        <v>1.0000000000000009E-2</v>
      </c>
      <c r="G4278" s="154">
        <v>0.53000000000000047</v>
      </c>
    </row>
    <row r="4279" spans="1:7" ht="75" x14ac:dyDescent="0.25">
      <c r="A4279" s="141" t="s">
        <v>3297</v>
      </c>
      <c r="B4279" s="151" t="s">
        <v>3298</v>
      </c>
      <c r="C4279" s="153" t="s">
        <v>3116</v>
      </c>
      <c r="D4279" s="152">
        <v>693</v>
      </c>
      <c r="E4279" s="154">
        <v>2931.39</v>
      </c>
      <c r="F4279" s="154">
        <v>5.0000000000000044E-2</v>
      </c>
      <c r="G4279" s="154">
        <v>34.650000000000034</v>
      </c>
    </row>
    <row r="4280" spans="1:7" ht="30" x14ac:dyDescent="0.25">
      <c r="A4280" s="141" t="s">
        <v>3297</v>
      </c>
      <c r="B4280" s="151" t="s">
        <v>3298</v>
      </c>
      <c r="C4280" s="153" t="s">
        <v>3118</v>
      </c>
      <c r="D4280" s="152">
        <v>4</v>
      </c>
      <c r="E4280" s="154">
        <v>9.56</v>
      </c>
      <c r="F4280" s="154">
        <v>3.0000000000000027E-2</v>
      </c>
      <c r="G4280" s="154">
        <v>0.12000000000000011</v>
      </c>
    </row>
    <row r="4281" spans="1:7" ht="30" x14ac:dyDescent="0.25">
      <c r="A4281" s="141" t="s">
        <v>3297</v>
      </c>
      <c r="B4281" s="151" t="s">
        <v>3298</v>
      </c>
      <c r="C4281" s="153" t="s">
        <v>3119</v>
      </c>
      <c r="D4281" s="152">
        <v>4</v>
      </c>
      <c r="E4281" s="154">
        <v>11.040000000000001</v>
      </c>
      <c r="F4281" s="154">
        <v>2.9999999999999916E-2</v>
      </c>
      <c r="G4281" s="154">
        <v>0.11999999999999966</v>
      </c>
    </row>
    <row r="4282" spans="1:7" ht="30" x14ac:dyDescent="0.25">
      <c r="A4282" s="141" t="s">
        <v>3297</v>
      </c>
      <c r="B4282" s="151" t="s">
        <v>3298</v>
      </c>
      <c r="C4282" s="153" t="s">
        <v>3120</v>
      </c>
      <c r="D4282" s="152">
        <v>60</v>
      </c>
      <c r="E4282" s="154">
        <v>87.6</v>
      </c>
      <c r="F4282" s="154">
        <v>2.0000000000000018E-2</v>
      </c>
      <c r="G4282" s="154">
        <v>1.2000000000000011</v>
      </c>
    </row>
    <row r="4283" spans="1:7" x14ac:dyDescent="0.25">
      <c r="A4283" s="141" t="s">
        <v>3297</v>
      </c>
      <c r="B4283" s="151" t="s">
        <v>3298</v>
      </c>
      <c r="C4283" s="153" t="s">
        <v>3122</v>
      </c>
      <c r="D4283" s="152">
        <v>1</v>
      </c>
      <c r="E4283" s="154">
        <v>3.7800000000000002</v>
      </c>
      <c r="F4283" s="154">
        <v>1.9999999999999962E-2</v>
      </c>
      <c r="G4283" s="154">
        <v>1.9999999999999962E-2</v>
      </c>
    </row>
    <row r="4284" spans="1:7" x14ac:dyDescent="0.25">
      <c r="A4284" s="141" t="s">
        <v>3297</v>
      </c>
      <c r="B4284" s="151" t="s">
        <v>3298</v>
      </c>
      <c r="C4284" s="153" t="s">
        <v>3130</v>
      </c>
      <c r="D4284" s="152">
        <v>347</v>
      </c>
      <c r="E4284" s="154">
        <v>433.75</v>
      </c>
      <c r="F4284" s="154">
        <v>1.0000000000000009E-2</v>
      </c>
      <c r="G4284" s="154">
        <v>3.4700000000000033</v>
      </c>
    </row>
    <row r="4285" spans="1:7" x14ac:dyDescent="0.25">
      <c r="A4285" s="141" t="s">
        <v>3297</v>
      </c>
      <c r="B4285" s="151" t="s">
        <v>3298</v>
      </c>
      <c r="C4285" s="153" t="s">
        <v>3131</v>
      </c>
      <c r="D4285" s="152">
        <v>412</v>
      </c>
      <c r="E4285" s="154">
        <v>515</v>
      </c>
      <c r="F4285" s="154">
        <v>1.0000000000000009E-2</v>
      </c>
      <c r="G4285" s="154">
        <v>4.1200000000000037</v>
      </c>
    </row>
    <row r="4286" spans="1:7" x14ac:dyDescent="0.25">
      <c r="A4286" s="141" t="s">
        <v>3297</v>
      </c>
      <c r="B4286" s="151" t="s">
        <v>3298</v>
      </c>
      <c r="C4286" s="153" t="s">
        <v>3133</v>
      </c>
      <c r="D4286" s="152">
        <v>10</v>
      </c>
      <c r="E4286" s="154">
        <v>15.4</v>
      </c>
      <c r="F4286" s="154">
        <v>3.0000000000000027E-2</v>
      </c>
      <c r="G4286" s="154">
        <v>0.30000000000000027</v>
      </c>
    </row>
    <row r="4287" spans="1:7" x14ac:dyDescent="0.25">
      <c r="A4287" s="141" t="s">
        <v>3297</v>
      </c>
      <c r="B4287" s="151" t="s">
        <v>3298</v>
      </c>
      <c r="C4287" s="153" t="s">
        <v>3166</v>
      </c>
      <c r="D4287" s="152">
        <v>356</v>
      </c>
      <c r="E4287" s="154">
        <v>445</v>
      </c>
      <c r="F4287" s="154">
        <v>1.0000000000000009E-2</v>
      </c>
      <c r="G4287" s="154">
        <v>3.5600000000000032</v>
      </c>
    </row>
    <row r="4288" spans="1:7" x14ac:dyDescent="0.25">
      <c r="A4288" s="141" t="s">
        <v>3297</v>
      </c>
      <c r="B4288" s="151" t="s">
        <v>3298</v>
      </c>
      <c r="C4288" s="153" t="s">
        <v>3177</v>
      </c>
      <c r="D4288" s="152">
        <v>98</v>
      </c>
      <c r="E4288" s="154">
        <v>697.76</v>
      </c>
      <c r="F4288" s="154">
        <v>0.14000000000000012</v>
      </c>
      <c r="G4288" s="154">
        <v>13.720000000000013</v>
      </c>
    </row>
    <row r="4289" spans="1:7" x14ac:dyDescent="0.25">
      <c r="A4289" s="141" t="s">
        <v>3297</v>
      </c>
      <c r="B4289" s="151" t="s">
        <v>3298</v>
      </c>
      <c r="C4289" s="153" t="s">
        <v>3149</v>
      </c>
      <c r="D4289" s="152">
        <v>53</v>
      </c>
      <c r="E4289" s="154">
        <v>135.15</v>
      </c>
      <c r="F4289" s="154">
        <v>5.0000000000000044E-2</v>
      </c>
      <c r="G4289" s="154">
        <v>2.6500000000000021</v>
      </c>
    </row>
    <row r="4290" spans="1:7" x14ac:dyDescent="0.25">
      <c r="A4290" s="141" t="s">
        <v>3297</v>
      </c>
      <c r="B4290" s="151" t="s">
        <v>3298</v>
      </c>
      <c r="C4290" s="153" t="s">
        <v>3179</v>
      </c>
      <c r="D4290" s="152">
        <v>45</v>
      </c>
      <c r="E4290" s="154">
        <v>231.29999999999998</v>
      </c>
      <c r="F4290" s="154">
        <v>0.10999999999999988</v>
      </c>
      <c r="G4290" s="154">
        <v>4.949999999999994</v>
      </c>
    </row>
    <row r="4291" spans="1:7" ht="45" x14ac:dyDescent="0.25">
      <c r="A4291" s="141" t="s">
        <v>3297</v>
      </c>
      <c r="B4291" s="151" t="s">
        <v>3298</v>
      </c>
      <c r="C4291" s="153" t="s">
        <v>3151</v>
      </c>
      <c r="D4291" s="152">
        <v>14</v>
      </c>
      <c r="E4291" s="154">
        <v>151.34</v>
      </c>
      <c r="F4291" s="154">
        <v>1.0000000000000009E-2</v>
      </c>
      <c r="G4291" s="154">
        <v>0.14000000000000012</v>
      </c>
    </row>
    <row r="4292" spans="1:7" x14ac:dyDescent="0.25">
      <c r="A4292" s="141" t="s">
        <v>3297</v>
      </c>
      <c r="B4292" s="151" t="s">
        <v>3298</v>
      </c>
      <c r="C4292" s="153" t="s">
        <v>3265</v>
      </c>
      <c r="D4292" s="152">
        <v>6</v>
      </c>
      <c r="E4292" s="154">
        <v>25.68</v>
      </c>
      <c r="F4292" s="154">
        <v>0.1599999999999997</v>
      </c>
      <c r="G4292" s="154">
        <v>0.95999999999999819</v>
      </c>
    </row>
    <row r="4293" spans="1:7" x14ac:dyDescent="0.25">
      <c r="A4293" s="141" t="s">
        <v>3297</v>
      </c>
      <c r="B4293" s="151" t="s">
        <v>3298</v>
      </c>
      <c r="C4293" s="153" t="s">
        <v>3218</v>
      </c>
      <c r="D4293" s="152">
        <v>63</v>
      </c>
      <c r="E4293" s="154">
        <v>391.86</v>
      </c>
      <c r="F4293" s="154">
        <v>0.20999999999999996</v>
      </c>
      <c r="G4293" s="154">
        <v>13.229999999999997</v>
      </c>
    </row>
    <row r="4294" spans="1:7" ht="30" x14ac:dyDescent="0.25">
      <c r="A4294" s="141" t="s">
        <v>3297</v>
      </c>
      <c r="B4294" s="151" t="s">
        <v>3298</v>
      </c>
      <c r="C4294" s="153" t="s">
        <v>3220</v>
      </c>
      <c r="D4294" s="152">
        <v>13</v>
      </c>
      <c r="E4294" s="154">
        <v>152.88</v>
      </c>
      <c r="F4294" s="154">
        <v>0.33000000000000007</v>
      </c>
      <c r="G4294" s="154">
        <v>4.2900000000000009</v>
      </c>
    </row>
    <row r="4295" spans="1:7" x14ac:dyDescent="0.25">
      <c r="A4295" s="141" t="s">
        <v>3297</v>
      </c>
      <c r="B4295" s="151" t="s">
        <v>3298</v>
      </c>
      <c r="C4295" s="153" t="s">
        <v>3127</v>
      </c>
      <c r="D4295" s="152">
        <v>822</v>
      </c>
      <c r="E4295" s="154">
        <v>1570.02</v>
      </c>
      <c r="F4295" s="154">
        <v>9.9999999999999811E-3</v>
      </c>
      <c r="G4295" s="154">
        <v>8.2199999999999847</v>
      </c>
    </row>
    <row r="4296" spans="1:7" x14ac:dyDescent="0.25">
      <c r="A4296" s="141" t="s">
        <v>3297</v>
      </c>
      <c r="B4296" s="151" t="s">
        <v>3298</v>
      </c>
      <c r="C4296" s="153" t="s">
        <v>3130</v>
      </c>
      <c r="D4296" s="152">
        <v>324</v>
      </c>
      <c r="E4296" s="154">
        <v>405</v>
      </c>
      <c r="F4296" s="154">
        <v>1.0000000000000009E-2</v>
      </c>
      <c r="G4296" s="154">
        <v>3.2400000000000029</v>
      </c>
    </row>
    <row r="4297" spans="1:7" x14ac:dyDescent="0.25">
      <c r="A4297" s="141" t="s">
        <v>3297</v>
      </c>
      <c r="B4297" s="151" t="s">
        <v>3298</v>
      </c>
      <c r="C4297" s="153" t="s">
        <v>3131</v>
      </c>
      <c r="D4297" s="152">
        <v>411</v>
      </c>
      <c r="E4297" s="154">
        <v>513.75</v>
      </c>
      <c r="F4297" s="154">
        <v>1.0000000000000009E-2</v>
      </c>
      <c r="G4297" s="154">
        <v>4.1100000000000039</v>
      </c>
    </row>
    <row r="4298" spans="1:7" x14ac:dyDescent="0.25">
      <c r="A4298" s="141" t="s">
        <v>3297</v>
      </c>
      <c r="B4298" s="151" t="s">
        <v>3298</v>
      </c>
      <c r="C4298" s="153" t="s">
        <v>3132</v>
      </c>
      <c r="D4298" s="152">
        <v>197</v>
      </c>
      <c r="E4298" s="154">
        <v>246.25</v>
      </c>
      <c r="F4298" s="154">
        <v>1.0000000000000009E-2</v>
      </c>
      <c r="G4298" s="154">
        <v>1.9700000000000017</v>
      </c>
    </row>
    <row r="4299" spans="1:7" x14ac:dyDescent="0.25">
      <c r="A4299" s="141" t="s">
        <v>3297</v>
      </c>
      <c r="B4299" s="151" t="s">
        <v>3298</v>
      </c>
      <c r="C4299" s="153" t="s">
        <v>3133</v>
      </c>
      <c r="D4299" s="152">
        <v>28</v>
      </c>
      <c r="E4299" s="154">
        <v>43.120000000000005</v>
      </c>
      <c r="F4299" s="154">
        <v>3.0000000000000027E-2</v>
      </c>
      <c r="G4299" s="154">
        <v>0.84000000000000075</v>
      </c>
    </row>
    <row r="4300" spans="1:7" ht="30" x14ac:dyDescent="0.25">
      <c r="A4300" s="141" t="s">
        <v>3297</v>
      </c>
      <c r="B4300" s="151" t="s">
        <v>3298</v>
      </c>
      <c r="C4300" s="153" t="s">
        <v>3196</v>
      </c>
      <c r="D4300" s="152">
        <v>5</v>
      </c>
      <c r="E4300" s="154">
        <v>58.100000000000009</v>
      </c>
      <c r="F4300" s="154">
        <v>1.0000000000000009E-2</v>
      </c>
      <c r="G4300" s="154">
        <v>5.0000000000000044E-2</v>
      </c>
    </row>
    <row r="4301" spans="1:7" ht="30" x14ac:dyDescent="0.25">
      <c r="A4301" s="141" t="s">
        <v>3297</v>
      </c>
      <c r="B4301" s="151" t="s">
        <v>3298</v>
      </c>
      <c r="C4301" s="153" t="s">
        <v>3288</v>
      </c>
      <c r="D4301" s="152">
        <v>7</v>
      </c>
      <c r="E4301" s="154">
        <v>110.32</v>
      </c>
      <c r="F4301" s="154">
        <v>1.0000000000000009E-2</v>
      </c>
      <c r="G4301" s="154">
        <v>7.0000000000000062E-2</v>
      </c>
    </row>
    <row r="4302" spans="1:7" x14ac:dyDescent="0.25">
      <c r="A4302" s="141" t="s">
        <v>3297</v>
      </c>
      <c r="B4302" s="151" t="s">
        <v>3298</v>
      </c>
      <c r="C4302" s="153" t="s">
        <v>3214</v>
      </c>
      <c r="D4302" s="152">
        <v>19</v>
      </c>
      <c r="E4302" s="154">
        <v>138.89000000000001</v>
      </c>
      <c r="F4302" s="154">
        <v>7.0000000000000062E-2</v>
      </c>
      <c r="G4302" s="154">
        <v>1.3300000000000012</v>
      </c>
    </row>
    <row r="4303" spans="1:7" x14ac:dyDescent="0.25">
      <c r="A4303" s="141" t="s">
        <v>3297</v>
      </c>
      <c r="B4303" s="151" t="s">
        <v>3298</v>
      </c>
      <c r="C4303" s="153" t="s">
        <v>3131</v>
      </c>
      <c r="D4303" s="152">
        <v>35</v>
      </c>
      <c r="E4303" s="154">
        <v>43.75</v>
      </c>
      <c r="F4303" s="154">
        <v>1.0000000000000009E-2</v>
      </c>
      <c r="G4303" s="154">
        <v>0.35000000000000031</v>
      </c>
    </row>
    <row r="4304" spans="1:7" x14ac:dyDescent="0.25">
      <c r="A4304" s="141" t="s">
        <v>3297</v>
      </c>
      <c r="B4304" s="151" t="s">
        <v>3298</v>
      </c>
      <c r="C4304" s="153" t="s">
        <v>3165</v>
      </c>
      <c r="D4304" s="152">
        <v>6</v>
      </c>
      <c r="E4304" s="154">
        <v>8.34</v>
      </c>
      <c r="F4304" s="154">
        <v>3.0000000000000027E-2</v>
      </c>
      <c r="G4304" s="154">
        <v>0.18000000000000016</v>
      </c>
    </row>
    <row r="4305" spans="1:7" x14ac:dyDescent="0.25">
      <c r="A4305" s="141" t="s">
        <v>3297</v>
      </c>
      <c r="B4305" s="151" t="s">
        <v>3298</v>
      </c>
      <c r="C4305" s="153" t="s">
        <v>3135</v>
      </c>
      <c r="D4305" s="152">
        <v>54</v>
      </c>
      <c r="E4305" s="154">
        <v>108</v>
      </c>
      <c r="F4305" s="154">
        <v>3.0000000000000027E-2</v>
      </c>
      <c r="G4305" s="154">
        <v>1.6200000000000014</v>
      </c>
    </row>
    <row r="4306" spans="1:7" x14ac:dyDescent="0.25">
      <c r="A4306" s="141" t="s">
        <v>3297</v>
      </c>
      <c r="B4306" s="151" t="s">
        <v>3298</v>
      </c>
      <c r="C4306" s="153" t="s">
        <v>3136</v>
      </c>
      <c r="D4306" s="152">
        <v>54</v>
      </c>
      <c r="E4306" s="154">
        <v>169.02</v>
      </c>
      <c r="F4306" s="154">
        <v>9.9999999999999811E-3</v>
      </c>
      <c r="G4306" s="154">
        <v>0.53999999999999893</v>
      </c>
    </row>
    <row r="4307" spans="1:7" ht="30" x14ac:dyDescent="0.25">
      <c r="A4307" s="141" t="s">
        <v>3297</v>
      </c>
      <c r="B4307" s="151" t="s">
        <v>3298</v>
      </c>
      <c r="C4307" s="153" t="s">
        <v>3168</v>
      </c>
      <c r="D4307" s="152">
        <v>16</v>
      </c>
      <c r="E4307" s="154">
        <v>23.2</v>
      </c>
      <c r="F4307" s="154">
        <v>1.0000000000000009E-2</v>
      </c>
      <c r="G4307" s="154">
        <v>0.16000000000000014</v>
      </c>
    </row>
    <row r="4308" spans="1:7" ht="30" x14ac:dyDescent="0.25">
      <c r="A4308" s="141" t="s">
        <v>3297</v>
      </c>
      <c r="B4308" s="151" t="s">
        <v>3298</v>
      </c>
      <c r="C4308" s="153" t="s">
        <v>3138</v>
      </c>
      <c r="D4308" s="152">
        <v>41</v>
      </c>
      <c r="E4308" s="154">
        <v>59.45</v>
      </c>
      <c r="F4308" s="154">
        <v>1.0000000000000009E-2</v>
      </c>
      <c r="G4308" s="154">
        <v>0.41000000000000036</v>
      </c>
    </row>
    <row r="4309" spans="1:7" ht="45" x14ac:dyDescent="0.25">
      <c r="A4309" s="141" t="s">
        <v>3297</v>
      </c>
      <c r="B4309" s="151" t="s">
        <v>3298</v>
      </c>
      <c r="C4309" s="153" t="s">
        <v>3170</v>
      </c>
      <c r="D4309" s="152">
        <v>4</v>
      </c>
      <c r="E4309" s="154">
        <v>13.96</v>
      </c>
      <c r="F4309" s="154">
        <v>5.0000000000000044E-2</v>
      </c>
      <c r="G4309" s="154">
        <v>0.20000000000000018</v>
      </c>
    </row>
    <row r="4310" spans="1:7" ht="30" x14ac:dyDescent="0.25">
      <c r="A4310" s="141" t="s">
        <v>3297</v>
      </c>
      <c r="B4310" s="151" t="s">
        <v>3298</v>
      </c>
      <c r="C4310" s="153" t="s">
        <v>3139</v>
      </c>
      <c r="D4310" s="152">
        <v>54</v>
      </c>
      <c r="E4310" s="154">
        <v>188.46</v>
      </c>
      <c r="F4310" s="154">
        <v>5.0000000000000044E-2</v>
      </c>
      <c r="G4310" s="154">
        <v>2.7000000000000024</v>
      </c>
    </row>
    <row r="4311" spans="1:7" ht="30" x14ac:dyDescent="0.25">
      <c r="A4311" s="141" t="s">
        <v>3297</v>
      </c>
      <c r="B4311" s="151" t="s">
        <v>3298</v>
      </c>
      <c r="C4311" s="153" t="s">
        <v>3174</v>
      </c>
      <c r="D4311" s="152">
        <v>6</v>
      </c>
      <c r="E4311" s="154">
        <v>32.94</v>
      </c>
      <c r="F4311" s="154">
        <v>0.12000000000000011</v>
      </c>
      <c r="G4311" s="154">
        <v>0.72000000000000064</v>
      </c>
    </row>
    <row r="4312" spans="1:7" ht="30" x14ac:dyDescent="0.25">
      <c r="A4312" s="141" t="s">
        <v>3297</v>
      </c>
      <c r="B4312" s="151" t="s">
        <v>3298</v>
      </c>
      <c r="C4312" s="153" t="s">
        <v>3148</v>
      </c>
      <c r="D4312" s="152">
        <v>1</v>
      </c>
      <c r="E4312" s="154">
        <v>5.49</v>
      </c>
      <c r="F4312" s="154">
        <v>0.12000000000000011</v>
      </c>
      <c r="G4312" s="154">
        <v>0.12000000000000011</v>
      </c>
    </row>
    <row r="4313" spans="1:7" ht="30" x14ac:dyDescent="0.25">
      <c r="A4313" s="141" t="s">
        <v>3297</v>
      </c>
      <c r="B4313" s="151" t="s">
        <v>3298</v>
      </c>
      <c r="C4313" s="153" t="s">
        <v>3111</v>
      </c>
      <c r="D4313" s="152">
        <v>4</v>
      </c>
      <c r="E4313" s="154">
        <v>5.2</v>
      </c>
      <c r="F4313" s="154">
        <v>2.0000000000000018E-2</v>
      </c>
      <c r="G4313" s="154">
        <v>8.0000000000000071E-2</v>
      </c>
    </row>
    <row r="4314" spans="1:7" x14ac:dyDescent="0.25">
      <c r="A4314" s="141" t="s">
        <v>3297</v>
      </c>
      <c r="B4314" s="151" t="s">
        <v>3298</v>
      </c>
      <c r="C4314" s="153" t="s">
        <v>3128</v>
      </c>
      <c r="D4314" s="152">
        <v>1</v>
      </c>
      <c r="E4314" s="154">
        <v>1.73</v>
      </c>
      <c r="F4314" s="154">
        <v>1.0000000000000009E-2</v>
      </c>
      <c r="G4314" s="154">
        <v>1.0000000000000009E-2</v>
      </c>
    </row>
    <row r="4315" spans="1:7" x14ac:dyDescent="0.25">
      <c r="A4315" s="141" t="s">
        <v>3297</v>
      </c>
      <c r="B4315" s="151" t="s">
        <v>3298</v>
      </c>
      <c r="C4315" s="153" t="s">
        <v>3131</v>
      </c>
      <c r="D4315" s="152">
        <v>4</v>
      </c>
      <c r="E4315" s="154">
        <v>5</v>
      </c>
      <c r="F4315" s="154">
        <v>1.0000000000000009E-2</v>
      </c>
      <c r="G4315" s="154">
        <v>4.0000000000000036E-2</v>
      </c>
    </row>
    <row r="4316" spans="1:7" x14ac:dyDescent="0.25">
      <c r="A4316" s="141" t="s">
        <v>3297</v>
      </c>
      <c r="B4316" s="151" t="s">
        <v>3298</v>
      </c>
      <c r="C4316" s="153" t="s">
        <v>3165</v>
      </c>
      <c r="D4316" s="152">
        <v>1</v>
      </c>
      <c r="E4316" s="154">
        <v>1.3900000000000001</v>
      </c>
      <c r="F4316" s="154">
        <v>3.0000000000000027E-2</v>
      </c>
      <c r="G4316" s="154">
        <v>3.0000000000000027E-2</v>
      </c>
    </row>
    <row r="4317" spans="1:7" x14ac:dyDescent="0.25">
      <c r="A4317" s="141" t="s">
        <v>3297</v>
      </c>
      <c r="B4317" s="151" t="s">
        <v>3298</v>
      </c>
      <c r="C4317" s="153" t="s">
        <v>3135</v>
      </c>
      <c r="D4317" s="152">
        <v>3</v>
      </c>
      <c r="E4317" s="154">
        <v>6</v>
      </c>
      <c r="F4317" s="154">
        <v>3.0000000000000027E-2</v>
      </c>
      <c r="G4317" s="154">
        <v>9.000000000000008E-2</v>
      </c>
    </row>
    <row r="4318" spans="1:7" x14ac:dyDescent="0.25">
      <c r="A4318" s="141" t="s">
        <v>3297</v>
      </c>
      <c r="B4318" s="151" t="s">
        <v>3298</v>
      </c>
      <c r="C4318" s="153" t="s">
        <v>3136</v>
      </c>
      <c r="D4318" s="152">
        <v>3</v>
      </c>
      <c r="E4318" s="154">
        <v>9.39</v>
      </c>
      <c r="F4318" s="154">
        <v>9.9999999999999811E-3</v>
      </c>
      <c r="G4318" s="154">
        <v>2.9999999999999943E-2</v>
      </c>
    </row>
    <row r="4319" spans="1:7" ht="30" x14ac:dyDescent="0.25">
      <c r="A4319" s="141" t="s">
        <v>3297</v>
      </c>
      <c r="B4319" s="151" t="s">
        <v>3298</v>
      </c>
      <c r="C4319" s="153" t="s">
        <v>3168</v>
      </c>
      <c r="D4319" s="152">
        <v>1</v>
      </c>
      <c r="E4319" s="154">
        <v>1.45</v>
      </c>
      <c r="F4319" s="154">
        <v>1.0000000000000009E-2</v>
      </c>
      <c r="G4319" s="154">
        <v>1.0000000000000009E-2</v>
      </c>
    </row>
    <row r="4320" spans="1:7" ht="30" x14ac:dyDescent="0.25">
      <c r="A4320" s="141" t="s">
        <v>3297</v>
      </c>
      <c r="B4320" s="151" t="s">
        <v>3298</v>
      </c>
      <c r="C4320" s="153" t="s">
        <v>3138</v>
      </c>
      <c r="D4320" s="152">
        <v>2</v>
      </c>
      <c r="E4320" s="154">
        <v>2.9</v>
      </c>
      <c r="F4320" s="154">
        <v>1.0000000000000009E-2</v>
      </c>
      <c r="G4320" s="154">
        <v>2.0000000000000018E-2</v>
      </c>
    </row>
    <row r="4321" spans="1:7" ht="30" x14ac:dyDescent="0.25">
      <c r="A4321" s="141" t="s">
        <v>3297</v>
      </c>
      <c r="B4321" s="151" t="s">
        <v>3298</v>
      </c>
      <c r="C4321" s="153" t="s">
        <v>3139</v>
      </c>
      <c r="D4321" s="152">
        <v>3</v>
      </c>
      <c r="E4321" s="154">
        <v>10.47</v>
      </c>
      <c r="F4321" s="154">
        <v>5.0000000000000044E-2</v>
      </c>
      <c r="G4321" s="154">
        <v>0.15000000000000013</v>
      </c>
    </row>
    <row r="4322" spans="1:7" x14ac:dyDescent="0.25">
      <c r="A4322" s="141" t="s">
        <v>3297</v>
      </c>
      <c r="B4322" s="151" t="s">
        <v>3298</v>
      </c>
      <c r="C4322" s="153" t="s">
        <v>3149</v>
      </c>
      <c r="D4322" s="152">
        <v>1</v>
      </c>
      <c r="E4322" s="154">
        <v>2.5500000000000003</v>
      </c>
      <c r="F4322" s="154">
        <v>5.0000000000000044E-2</v>
      </c>
      <c r="G4322" s="154">
        <v>5.0000000000000044E-2</v>
      </c>
    </row>
    <row r="4323" spans="1:7" x14ac:dyDescent="0.25">
      <c r="A4323" s="141" t="s">
        <v>3297</v>
      </c>
      <c r="B4323" s="151" t="s">
        <v>3298</v>
      </c>
      <c r="C4323" s="153" t="s">
        <v>3179</v>
      </c>
      <c r="D4323" s="152">
        <v>2</v>
      </c>
      <c r="E4323" s="154">
        <v>10.28</v>
      </c>
      <c r="F4323" s="154">
        <v>0.10999999999999988</v>
      </c>
      <c r="G4323" s="154">
        <v>0.21999999999999975</v>
      </c>
    </row>
    <row r="4324" spans="1:7" ht="30" x14ac:dyDescent="0.25">
      <c r="A4324" s="141" t="s">
        <v>3297</v>
      </c>
      <c r="B4324" s="151" t="s">
        <v>3298</v>
      </c>
      <c r="C4324" s="153" t="s">
        <v>3215</v>
      </c>
      <c r="D4324" s="152">
        <v>71</v>
      </c>
      <c r="E4324" s="154">
        <v>382.69</v>
      </c>
      <c r="F4324" s="154">
        <v>0.20999999999999996</v>
      </c>
      <c r="G4324" s="154">
        <v>14.909999999999997</v>
      </c>
    </row>
    <row r="4325" spans="1:7" ht="30" x14ac:dyDescent="0.25">
      <c r="A4325" s="141" t="s">
        <v>3297</v>
      </c>
      <c r="B4325" s="151" t="s">
        <v>3298</v>
      </c>
      <c r="C4325" s="153" t="s">
        <v>3216</v>
      </c>
      <c r="D4325" s="152">
        <v>1</v>
      </c>
      <c r="E4325" s="154">
        <v>5.39</v>
      </c>
      <c r="F4325" s="154">
        <v>0.20999999999999996</v>
      </c>
      <c r="G4325" s="154">
        <v>0.20999999999999996</v>
      </c>
    </row>
    <row r="4326" spans="1:7" ht="60" x14ac:dyDescent="0.25">
      <c r="A4326" s="141" t="s">
        <v>3371</v>
      </c>
      <c r="B4326" s="151" t="s">
        <v>3372</v>
      </c>
      <c r="C4326" s="153" t="s">
        <v>3392</v>
      </c>
      <c r="D4326" s="152">
        <v>9</v>
      </c>
      <c r="E4326" s="154">
        <v>117</v>
      </c>
      <c r="F4326" s="154">
        <v>0.38999999999999968</v>
      </c>
      <c r="G4326" s="154">
        <v>3.5099999999999971</v>
      </c>
    </row>
    <row r="4327" spans="1:7" ht="30" x14ac:dyDescent="0.25">
      <c r="A4327" s="141" t="s">
        <v>3371</v>
      </c>
      <c r="B4327" s="151" t="s">
        <v>3372</v>
      </c>
      <c r="C4327" s="153" t="s">
        <v>3356</v>
      </c>
      <c r="D4327" s="152">
        <v>68</v>
      </c>
      <c r="E4327" s="154">
        <v>1362.72</v>
      </c>
      <c r="F4327" s="154">
        <v>0.5</v>
      </c>
      <c r="G4327" s="154">
        <v>34</v>
      </c>
    </row>
    <row r="4328" spans="1:7" ht="30" x14ac:dyDescent="0.25">
      <c r="A4328" s="141" t="s">
        <v>3371</v>
      </c>
      <c r="B4328" s="151" t="s">
        <v>3372</v>
      </c>
      <c r="C4328" s="153" t="s">
        <v>3111</v>
      </c>
      <c r="D4328" s="152">
        <v>3</v>
      </c>
      <c r="E4328" s="154">
        <v>3.9000000000000004</v>
      </c>
      <c r="F4328" s="154">
        <v>2.0000000000000018E-2</v>
      </c>
      <c r="G4328" s="154">
        <v>6.0000000000000053E-2</v>
      </c>
    </row>
    <row r="4329" spans="1:7" ht="30" x14ac:dyDescent="0.25">
      <c r="A4329" s="141" t="s">
        <v>3371</v>
      </c>
      <c r="B4329" s="151" t="s">
        <v>3372</v>
      </c>
      <c r="C4329" s="153" t="s">
        <v>3112</v>
      </c>
      <c r="D4329" s="152">
        <v>102</v>
      </c>
      <c r="E4329" s="154">
        <v>146.88</v>
      </c>
      <c r="F4329" s="154">
        <v>3.0000000000000027E-2</v>
      </c>
      <c r="G4329" s="154">
        <v>3.0600000000000027</v>
      </c>
    </row>
    <row r="4330" spans="1:7" ht="75" x14ac:dyDescent="0.25">
      <c r="A4330" s="141" t="s">
        <v>3371</v>
      </c>
      <c r="B4330" s="151" t="s">
        <v>3372</v>
      </c>
      <c r="C4330" s="153" t="s">
        <v>3116</v>
      </c>
      <c r="D4330" s="152">
        <v>1441</v>
      </c>
      <c r="E4330" s="154">
        <v>6095.43</v>
      </c>
      <c r="F4330" s="154">
        <v>5.0000000000000044E-2</v>
      </c>
      <c r="G4330" s="154">
        <v>72.050000000000068</v>
      </c>
    </row>
    <row r="4331" spans="1:7" ht="45" x14ac:dyDescent="0.25">
      <c r="A4331" s="141" t="s">
        <v>3371</v>
      </c>
      <c r="B4331" s="151" t="s">
        <v>3372</v>
      </c>
      <c r="C4331" s="153" t="s">
        <v>3117</v>
      </c>
      <c r="D4331" s="152">
        <v>263</v>
      </c>
      <c r="E4331" s="154">
        <v>481.28999999999996</v>
      </c>
      <c r="F4331" s="154">
        <v>2.0000000000000018E-2</v>
      </c>
      <c r="G4331" s="154">
        <v>5.2600000000000051</v>
      </c>
    </row>
    <row r="4332" spans="1:7" ht="30" x14ac:dyDescent="0.25">
      <c r="A4332" s="141" t="s">
        <v>3371</v>
      </c>
      <c r="B4332" s="151" t="s">
        <v>3372</v>
      </c>
      <c r="C4332" s="153" t="s">
        <v>3120</v>
      </c>
      <c r="D4332" s="152">
        <v>6640</v>
      </c>
      <c r="E4332" s="154">
        <v>9694.4000000000015</v>
      </c>
      <c r="F4332" s="154">
        <v>2.0000000000000018E-2</v>
      </c>
      <c r="G4332" s="154">
        <v>132.80000000000013</v>
      </c>
    </row>
    <row r="4333" spans="1:7" ht="30" x14ac:dyDescent="0.25">
      <c r="A4333" s="141" t="s">
        <v>3371</v>
      </c>
      <c r="B4333" s="151" t="s">
        <v>3372</v>
      </c>
      <c r="C4333" s="153" t="s">
        <v>3126</v>
      </c>
      <c r="D4333" s="152">
        <v>952</v>
      </c>
      <c r="E4333" s="154">
        <v>3988.88</v>
      </c>
      <c r="F4333" s="154">
        <v>1.0000000000000009E-2</v>
      </c>
      <c r="G4333" s="154">
        <v>9.5200000000000085</v>
      </c>
    </row>
    <row r="4334" spans="1:7" ht="30" x14ac:dyDescent="0.25">
      <c r="A4334" s="141" t="s">
        <v>3371</v>
      </c>
      <c r="B4334" s="151" t="s">
        <v>3372</v>
      </c>
      <c r="C4334" s="153" t="s">
        <v>3160</v>
      </c>
      <c r="D4334" s="152">
        <v>1217</v>
      </c>
      <c r="E4334" s="154">
        <v>6766.52</v>
      </c>
      <c r="F4334" s="154">
        <v>0.12999999999999989</v>
      </c>
      <c r="G4334" s="154">
        <v>158.20999999999987</v>
      </c>
    </row>
    <row r="4335" spans="1:7" ht="45" x14ac:dyDescent="0.25">
      <c r="A4335" s="141" t="s">
        <v>3371</v>
      </c>
      <c r="B4335" s="151" t="s">
        <v>3372</v>
      </c>
      <c r="C4335" s="153" t="s">
        <v>3162</v>
      </c>
      <c r="D4335" s="152">
        <v>1271</v>
      </c>
      <c r="E4335" s="154">
        <v>6113.51</v>
      </c>
      <c r="F4335" s="154">
        <v>0.10000000000000009</v>
      </c>
      <c r="G4335" s="154">
        <v>127.10000000000011</v>
      </c>
    </row>
    <row r="4336" spans="1:7" ht="45" x14ac:dyDescent="0.25">
      <c r="A4336" s="141" t="s">
        <v>3371</v>
      </c>
      <c r="B4336" s="151" t="s">
        <v>3372</v>
      </c>
      <c r="C4336" s="153" t="s">
        <v>3253</v>
      </c>
      <c r="D4336" s="152">
        <v>66</v>
      </c>
      <c r="E4336" s="154">
        <v>657.36</v>
      </c>
      <c r="F4336" s="154">
        <v>0.26999999999999957</v>
      </c>
      <c r="G4336" s="154">
        <v>17.819999999999972</v>
      </c>
    </row>
    <row r="4337" spans="1:7" ht="30" x14ac:dyDescent="0.25">
      <c r="A4337" s="141" t="s">
        <v>3371</v>
      </c>
      <c r="B4337" s="151" t="s">
        <v>3372</v>
      </c>
      <c r="C4337" s="153" t="s">
        <v>3177</v>
      </c>
      <c r="D4337" s="152">
        <v>3281</v>
      </c>
      <c r="E4337" s="154">
        <v>23360.720000000001</v>
      </c>
      <c r="F4337" s="154">
        <v>0.14000000000000012</v>
      </c>
      <c r="G4337" s="154">
        <v>459.34000000000043</v>
      </c>
    </row>
    <row r="4338" spans="1:7" ht="30" x14ac:dyDescent="0.25">
      <c r="A4338" s="141" t="s">
        <v>3371</v>
      </c>
      <c r="B4338" s="151" t="s">
        <v>3372</v>
      </c>
      <c r="C4338" s="153" t="s">
        <v>3314</v>
      </c>
      <c r="D4338" s="152">
        <v>2</v>
      </c>
      <c r="E4338" s="154">
        <v>12.16</v>
      </c>
      <c r="F4338" s="154">
        <v>0.20999999999999996</v>
      </c>
      <c r="G4338" s="154">
        <v>0.41999999999999993</v>
      </c>
    </row>
    <row r="4339" spans="1:7" ht="30" x14ac:dyDescent="0.25">
      <c r="A4339" s="141" t="s">
        <v>3371</v>
      </c>
      <c r="B4339" s="151" t="s">
        <v>3372</v>
      </c>
      <c r="C4339" s="153" t="s">
        <v>3236</v>
      </c>
      <c r="D4339" s="152">
        <v>314</v>
      </c>
      <c r="E4339" s="154">
        <v>2075.54</v>
      </c>
      <c r="F4339" s="154">
        <v>0.19999999999999973</v>
      </c>
      <c r="G4339" s="154">
        <v>62.799999999999919</v>
      </c>
    </row>
    <row r="4340" spans="1:7" ht="30" x14ac:dyDescent="0.25">
      <c r="A4340" s="141" t="s">
        <v>3371</v>
      </c>
      <c r="B4340" s="151" t="s">
        <v>3372</v>
      </c>
      <c r="C4340" s="153" t="s">
        <v>3188</v>
      </c>
      <c r="D4340" s="152">
        <v>2183</v>
      </c>
      <c r="E4340" s="154">
        <v>4911.75</v>
      </c>
      <c r="F4340" s="154">
        <v>2.0000000000000018E-2</v>
      </c>
      <c r="G4340" s="154">
        <v>43.660000000000039</v>
      </c>
    </row>
    <row r="4341" spans="1:7" ht="30" x14ac:dyDescent="0.25">
      <c r="A4341" s="141" t="s">
        <v>3371</v>
      </c>
      <c r="B4341" s="151" t="s">
        <v>3372</v>
      </c>
      <c r="C4341" s="153" t="s">
        <v>3255</v>
      </c>
      <c r="D4341" s="152">
        <v>1099</v>
      </c>
      <c r="E4341" s="154">
        <v>4363.03</v>
      </c>
      <c r="F4341" s="154">
        <v>1.0000000000000009E-2</v>
      </c>
      <c r="G4341" s="154">
        <v>10.990000000000009</v>
      </c>
    </row>
    <row r="4342" spans="1:7" ht="30" x14ac:dyDescent="0.25">
      <c r="A4342" s="141" t="s">
        <v>3371</v>
      </c>
      <c r="B4342" s="151" t="s">
        <v>3372</v>
      </c>
      <c r="C4342" s="153" t="s">
        <v>3389</v>
      </c>
      <c r="D4342" s="152">
        <v>4</v>
      </c>
      <c r="E4342" s="154">
        <v>30.240000000000002</v>
      </c>
      <c r="F4342" s="154">
        <v>9.9999999999999867E-2</v>
      </c>
      <c r="G4342" s="154">
        <v>0.39999999999999947</v>
      </c>
    </row>
    <row r="4343" spans="1:7" ht="30" x14ac:dyDescent="0.25">
      <c r="A4343" s="141" t="s">
        <v>3371</v>
      </c>
      <c r="B4343" s="151" t="s">
        <v>3372</v>
      </c>
      <c r="C4343" s="153" t="s">
        <v>3325</v>
      </c>
      <c r="D4343" s="152">
        <v>724</v>
      </c>
      <c r="E4343" s="154">
        <v>10657.279999999999</v>
      </c>
      <c r="F4343" s="154">
        <v>0.44999999999999929</v>
      </c>
      <c r="G4343" s="154">
        <v>325.7999999999995</v>
      </c>
    </row>
    <row r="4344" spans="1:7" ht="30" x14ac:dyDescent="0.25">
      <c r="A4344" s="141" t="s">
        <v>3371</v>
      </c>
      <c r="B4344" s="151" t="s">
        <v>3372</v>
      </c>
      <c r="C4344" s="153" t="s">
        <v>3192</v>
      </c>
      <c r="D4344" s="152">
        <v>1073</v>
      </c>
      <c r="E4344" s="154">
        <v>3980.8300000000004</v>
      </c>
      <c r="F4344" s="154">
        <v>3.0000000000000027E-2</v>
      </c>
      <c r="G4344" s="154">
        <v>32.190000000000026</v>
      </c>
    </row>
    <row r="4345" spans="1:7" ht="45" x14ac:dyDescent="0.25">
      <c r="A4345" s="141" t="s">
        <v>3371</v>
      </c>
      <c r="B4345" s="151" t="s">
        <v>3372</v>
      </c>
      <c r="C4345" s="153" t="s">
        <v>3194</v>
      </c>
      <c r="D4345" s="152">
        <v>1157</v>
      </c>
      <c r="E4345" s="154">
        <v>7358.5199999999995</v>
      </c>
      <c r="F4345" s="154">
        <v>1.0000000000000009E-2</v>
      </c>
      <c r="G4345" s="154">
        <v>11.570000000000011</v>
      </c>
    </row>
    <row r="4346" spans="1:7" ht="30" x14ac:dyDescent="0.25">
      <c r="A4346" s="141" t="s">
        <v>3371</v>
      </c>
      <c r="B4346" s="151" t="s">
        <v>3372</v>
      </c>
      <c r="C4346" s="153" t="s">
        <v>3260</v>
      </c>
      <c r="D4346" s="152">
        <v>1089</v>
      </c>
      <c r="E4346" s="154">
        <v>10280.16</v>
      </c>
      <c r="F4346" s="154">
        <v>0.37999999999999989</v>
      </c>
      <c r="G4346" s="154">
        <v>413.81999999999988</v>
      </c>
    </row>
    <row r="4347" spans="1:7" ht="45" x14ac:dyDescent="0.25">
      <c r="A4347" s="141" t="s">
        <v>3371</v>
      </c>
      <c r="B4347" s="151" t="s">
        <v>3372</v>
      </c>
      <c r="C4347" s="153" t="s">
        <v>3261</v>
      </c>
      <c r="D4347" s="152">
        <v>191</v>
      </c>
      <c r="E4347" s="154">
        <v>2412.33</v>
      </c>
      <c r="F4347" s="154">
        <v>0.44999999999999929</v>
      </c>
      <c r="G4347" s="154">
        <v>85.949999999999861</v>
      </c>
    </row>
    <row r="4348" spans="1:7" ht="30" x14ac:dyDescent="0.25">
      <c r="A4348" s="141" t="s">
        <v>3371</v>
      </c>
      <c r="B4348" s="151" t="s">
        <v>3372</v>
      </c>
      <c r="C4348" s="153" t="s">
        <v>3270</v>
      </c>
      <c r="D4348" s="152">
        <v>975</v>
      </c>
      <c r="E4348" s="154">
        <v>11358.75</v>
      </c>
      <c r="F4348" s="154">
        <v>0.33999999999999986</v>
      </c>
      <c r="G4348" s="154">
        <v>331.49999999999989</v>
      </c>
    </row>
    <row r="4349" spans="1:7" ht="45" x14ac:dyDescent="0.25">
      <c r="A4349" s="141" t="s">
        <v>3371</v>
      </c>
      <c r="B4349" s="151" t="s">
        <v>3372</v>
      </c>
      <c r="C4349" s="153" t="s">
        <v>3271</v>
      </c>
      <c r="D4349" s="152">
        <v>968</v>
      </c>
      <c r="E4349" s="154">
        <v>10802.880000000001</v>
      </c>
      <c r="F4349" s="154">
        <v>0.25999999999999979</v>
      </c>
      <c r="G4349" s="154">
        <v>251.67999999999978</v>
      </c>
    </row>
    <row r="4350" spans="1:7" ht="60" x14ac:dyDescent="0.25">
      <c r="A4350" s="141" t="s">
        <v>3371</v>
      </c>
      <c r="B4350" s="151" t="s">
        <v>3372</v>
      </c>
      <c r="C4350" s="153" t="s">
        <v>3392</v>
      </c>
      <c r="D4350" s="152">
        <v>6330</v>
      </c>
      <c r="E4350" s="154">
        <v>82290</v>
      </c>
      <c r="F4350" s="154">
        <v>0.38999999999999968</v>
      </c>
      <c r="G4350" s="154">
        <v>2468.699999999998</v>
      </c>
    </row>
    <row r="4351" spans="1:7" ht="90" x14ac:dyDescent="0.25">
      <c r="A4351" s="141" t="s">
        <v>3371</v>
      </c>
      <c r="B4351" s="151" t="s">
        <v>3372</v>
      </c>
      <c r="C4351" s="153" t="s">
        <v>3393</v>
      </c>
      <c r="D4351" s="152">
        <v>170</v>
      </c>
      <c r="E4351" s="154">
        <v>2210</v>
      </c>
      <c r="F4351" s="154">
        <v>0.38999999999999968</v>
      </c>
      <c r="G4351" s="154">
        <v>66.29999999999994</v>
      </c>
    </row>
    <row r="4352" spans="1:7" ht="90" x14ac:dyDescent="0.25">
      <c r="A4352" s="141" t="s">
        <v>3371</v>
      </c>
      <c r="B4352" s="151" t="s">
        <v>3372</v>
      </c>
      <c r="C4352" s="153" t="s">
        <v>3394</v>
      </c>
      <c r="D4352" s="152">
        <v>15</v>
      </c>
      <c r="E4352" s="154">
        <v>195</v>
      </c>
      <c r="F4352" s="154">
        <v>0.38999999999999968</v>
      </c>
      <c r="G4352" s="154">
        <v>5.8499999999999952</v>
      </c>
    </row>
    <row r="4353" spans="1:7" ht="45" x14ac:dyDescent="0.25">
      <c r="A4353" s="141" t="s">
        <v>3371</v>
      </c>
      <c r="B4353" s="151" t="s">
        <v>3372</v>
      </c>
      <c r="C4353" s="153" t="s">
        <v>3395</v>
      </c>
      <c r="D4353" s="152">
        <v>116</v>
      </c>
      <c r="E4353" s="154">
        <v>1508</v>
      </c>
      <c r="F4353" s="154">
        <v>0.38999999999999968</v>
      </c>
      <c r="G4353" s="154">
        <v>45.239999999999966</v>
      </c>
    </row>
    <row r="4354" spans="1:7" ht="60" x14ac:dyDescent="0.25">
      <c r="A4354" s="141" t="s">
        <v>3371</v>
      </c>
      <c r="B4354" s="151" t="s">
        <v>3372</v>
      </c>
      <c r="C4354" s="153" t="s">
        <v>3396</v>
      </c>
      <c r="D4354" s="152">
        <v>40</v>
      </c>
      <c r="E4354" s="154">
        <v>520</v>
      </c>
      <c r="F4354" s="154">
        <v>0.38999999999999968</v>
      </c>
      <c r="G4354" s="154">
        <v>15.599999999999987</v>
      </c>
    </row>
    <row r="4355" spans="1:7" ht="45" x14ac:dyDescent="0.25">
      <c r="A4355" s="141" t="s">
        <v>3371</v>
      </c>
      <c r="B4355" s="151" t="s">
        <v>3372</v>
      </c>
      <c r="C4355" s="153" t="s">
        <v>3397</v>
      </c>
      <c r="D4355" s="152">
        <v>1</v>
      </c>
      <c r="E4355" s="154">
        <v>13</v>
      </c>
      <c r="F4355" s="154">
        <v>0.38999999999999968</v>
      </c>
      <c r="G4355" s="154">
        <v>0.38999999999999968</v>
      </c>
    </row>
    <row r="4356" spans="1:7" ht="45" x14ac:dyDescent="0.25">
      <c r="A4356" s="141" t="s">
        <v>3371</v>
      </c>
      <c r="B4356" s="151" t="s">
        <v>3372</v>
      </c>
      <c r="C4356" s="153" t="s">
        <v>3115</v>
      </c>
      <c r="D4356" s="152">
        <v>495</v>
      </c>
      <c r="E4356" s="154">
        <v>326.7</v>
      </c>
      <c r="F4356" s="154">
        <v>1.0000000000000009E-2</v>
      </c>
      <c r="G4356" s="154">
        <v>4.9500000000000046</v>
      </c>
    </row>
    <row r="4357" spans="1:7" ht="75" x14ac:dyDescent="0.25">
      <c r="A4357" s="141" t="s">
        <v>3371</v>
      </c>
      <c r="B4357" s="151" t="s">
        <v>3372</v>
      </c>
      <c r="C4357" s="153" t="s">
        <v>3116</v>
      </c>
      <c r="D4357" s="152">
        <v>2142</v>
      </c>
      <c r="E4357" s="154">
        <v>9060.66</v>
      </c>
      <c r="F4357" s="154">
        <v>5.0000000000000044E-2</v>
      </c>
      <c r="G4357" s="154">
        <v>107.10000000000009</v>
      </c>
    </row>
    <row r="4358" spans="1:7" ht="30" x14ac:dyDescent="0.25">
      <c r="A4358" s="141" t="s">
        <v>3371</v>
      </c>
      <c r="B4358" s="151" t="s">
        <v>3372</v>
      </c>
      <c r="C4358" s="153" t="s">
        <v>3118</v>
      </c>
      <c r="D4358" s="152">
        <v>11</v>
      </c>
      <c r="E4358" s="154">
        <v>26.29</v>
      </c>
      <c r="F4358" s="154">
        <v>3.0000000000000027E-2</v>
      </c>
      <c r="G4358" s="154">
        <v>0.33000000000000029</v>
      </c>
    </row>
    <row r="4359" spans="1:7" ht="30" x14ac:dyDescent="0.25">
      <c r="A4359" s="141" t="s">
        <v>3371</v>
      </c>
      <c r="B4359" s="151" t="s">
        <v>3372</v>
      </c>
      <c r="C4359" s="153" t="s">
        <v>3119</v>
      </c>
      <c r="D4359" s="152">
        <v>7</v>
      </c>
      <c r="E4359" s="154">
        <v>19.32</v>
      </c>
      <c r="F4359" s="154">
        <v>2.9999999999999916E-2</v>
      </c>
      <c r="G4359" s="154">
        <v>0.20999999999999941</v>
      </c>
    </row>
    <row r="4360" spans="1:7" ht="30" x14ac:dyDescent="0.25">
      <c r="A4360" s="141" t="s">
        <v>3371</v>
      </c>
      <c r="B4360" s="151" t="s">
        <v>3372</v>
      </c>
      <c r="C4360" s="153" t="s">
        <v>3120</v>
      </c>
      <c r="D4360" s="152">
        <v>248</v>
      </c>
      <c r="E4360" s="154">
        <v>362.08</v>
      </c>
      <c r="F4360" s="154">
        <v>2.0000000000000018E-2</v>
      </c>
      <c r="G4360" s="154">
        <v>4.9600000000000044</v>
      </c>
    </row>
    <row r="4361" spans="1:7" ht="30" x14ac:dyDescent="0.25">
      <c r="A4361" s="141" t="s">
        <v>3371</v>
      </c>
      <c r="B4361" s="151" t="s">
        <v>3372</v>
      </c>
      <c r="C4361" s="153" t="s">
        <v>3122</v>
      </c>
      <c r="D4361" s="152">
        <v>9</v>
      </c>
      <c r="E4361" s="154">
        <v>34.020000000000003</v>
      </c>
      <c r="F4361" s="154">
        <v>1.9999999999999962E-2</v>
      </c>
      <c r="G4361" s="154">
        <v>0.17999999999999966</v>
      </c>
    </row>
    <row r="4362" spans="1:7" ht="30" x14ac:dyDescent="0.25">
      <c r="A4362" s="141" t="s">
        <v>3371</v>
      </c>
      <c r="B4362" s="151" t="s">
        <v>3372</v>
      </c>
      <c r="C4362" s="153" t="s">
        <v>3127</v>
      </c>
      <c r="D4362" s="152">
        <v>2</v>
      </c>
      <c r="E4362" s="154">
        <v>3.8200000000000003</v>
      </c>
      <c r="F4362" s="154">
        <v>9.9999999999999811E-3</v>
      </c>
      <c r="G4362" s="154">
        <v>1.9999999999999962E-2</v>
      </c>
    </row>
    <row r="4363" spans="1:7" ht="30" x14ac:dyDescent="0.25">
      <c r="A4363" s="141" t="s">
        <v>3371</v>
      </c>
      <c r="B4363" s="151" t="s">
        <v>3372</v>
      </c>
      <c r="C4363" s="153" t="s">
        <v>3130</v>
      </c>
      <c r="D4363" s="152">
        <v>973</v>
      </c>
      <c r="E4363" s="154">
        <v>1216.25</v>
      </c>
      <c r="F4363" s="154">
        <v>1.0000000000000009E-2</v>
      </c>
      <c r="G4363" s="154">
        <v>9.7300000000000093</v>
      </c>
    </row>
    <row r="4364" spans="1:7" ht="30" x14ac:dyDescent="0.25">
      <c r="A4364" s="141" t="s">
        <v>3371</v>
      </c>
      <c r="B4364" s="151" t="s">
        <v>3372</v>
      </c>
      <c r="C4364" s="153" t="s">
        <v>3131</v>
      </c>
      <c r="D4364" s="152">
        <v>1291</v>
      </c>
      <c r="E4364" s="154">
        <v>1613.75</v>
      </c>
      <c r="F4364" s="154">
        <v>1.0000000000000009E-2</v>
      </c>
      <c r="G4364" s="154">
        <v>12.910000000000011</v>
      </c>
    </row>
    <row r="4365" spans="1:7" ht="30" x14ac:dyDescent="0.25">
      <c r="A4365" s="141" t="s">
        <v>3371</v>
      </c>
      <c r="B4365" s="151" t="s">
        <v>3372</v>
      </c>
      <c r="C4365" s="153" t="s">
        <v>3133</v>
      </c>
      <c r="D4365" s="152">
        <v>66</v>
      </c>
      <c r="E4365" s="154">
        <v>101.64000000000001</v>
      </c>
      <c r="F4365" s="154">
        <v>3.0000000000000027E-2</v>
      </c>
      <c r="G4365" s="154">
        <v>1.9800000000000018</v>
      </c>
    </row>
    <row r="4366" spans="1:7" ht="30" x14ac:dyDescent="0.25">
      <c r="A4366" s="141" t="s">
        <v>3371</v>
      </c>
      <c r="B4366" s="151" t="s">
        <v>3372</v>
      </c>
      <c r="C4366" s="153" t="s">
        <v>3166</v>
      </c>
      <c r="D4366" s="152">
        <v>919</v>
      </c>
      <c r="E4366" s="154">
        <v>1148.75</v>
      </c>
      <c r="F4366" s="154">
        <v>1.0000000000000009E-2</v>
      </c>
      <c r="G4366" s="154">
        <v>9.1900000000000084</v>
      </c>
    </row>
    <row r="4367" spans="1:7" ht="30" x14ac:dyDescent="0.25">
      <c r="A4367" s="141" t="s">
        <v>3371</v>
      </c>
      <c r="B4367" s="151" t="s">
        <v>3372</v>
      </c>
      <c r="C4367" s="153" t="s">
        <v>3177</v>
      </c>
      <c r="D4367" s="152">
        <v>212</v>
      </c>
      <c r="E4367" s="154">
        <v>1509.44</v>
      </c>
      <c r="F4367" s="154">
        <v>0.14000000000000012</v>
      </c>
      <c r="G4367" s="154">
        <v>29.680000000000028</v>
      </c>
    </row>
    <row r="4368" spans="1:7" ht="30" x14ac:dyDescent="0.25">
      <c r="A4368" s="141" t="s">
        <v>3371</v>
      </c>
      <c r="B4368" s="151" t="s">
        <v>3372</v>
      </c>
      <c r="C4368" s="153" t="s">
        <v>3149</v>
      </c>
      <c r="D4368" s="152">
        <v>190</v>
      </c>
      <c r="E4368" s="154">
        <v>484.5</v>
      </c>
      <c r="F4368" s="154">
        <v>5.0000000000000044E-2</v>
      </c>
      <c r="G4368" s="154">
        <v>9.5000000000000089</v>
      </c>
    </row>
    <row r="4369" spans="1:7" ht="30" x14ac:dyDescent="0.25">
      <c r="A4369" s="141" t="s">
        <v>3371</v>
      </c>
      <c r="B4369" s="151" t="s">
        <v>3372</v>
      </c>
      <c r="C4369" s="153" t="s">
        <v>3179</v>
      </c>
      <c r="D4369" s="152">
        <v>134</v>
      </c>
      <c r="E4369" s="154">
        <v>688.76</v>
      </c>
      <c r="F4369" s="154">
        <v>0.10999999999999988</v>
      </c>
      <c r="G4369" s="154">
        <v>14.739999999999984</v>
      </c>
    </row>
    <row r="4370" spans="1:7" ht="30" x14ac:dyDescent="0.25">
      <c r="A4370" s="141" t="s">
        <v>3371</v>
      </c>
      <c r="B4370" s="151" t="s">
        <v>3372</v>
      </c>
      <c r="C4370" s="153" t="s">
        <v>3265</v>
      </c>
      <c r="D4370" s="152">
        <v>31</v>
      </c>
      <c r="E4370" s="154">
        <v>132.68</v>
      </c>
      <c r="F4370" s="154">
        <v>0.1599999999999997</v>
      </c>
      <c r="G4370" s="154">
        <v>4.9599999999999902</v>
      </c>
    </row>
    <row r="4371" spans="1:7" ht="30" x14ac:dyDescent="0.25">
      <c r="A4371" s="141" t="s">
        <v>3371</v>
      </c>
      <c r="B4371" s="151" t="s">
        <v>3372</v>
      </c>
      <c r="C4371" s="153" t="s">
        <v>3218</v>
      </c>
      <c r="D4371" s="152">
        <v>222</v>
      </c>
      <c r="E4371" s="154">
        <v>1380.8400000000001</v>
      </c>
      <c r="F4371" s="154">
        <v>0.20999999999999996</v>
      </c>
      <c r="G4371" s="154">
        <v>46.61999999999999</v>
      </c>
    </row>
    <row r="4372" spans="1:7" ht="30" x14ac:dyDescent="0.25">
      <c r="A4372" s="141" t="s">
        <v>3371</v>
      </c>
      <c r="B4372" s="151" t="s">
        <v>3372</v>
      </c>
      <c r="C4372" s="153" t="s">
        <v>3220</v>
      </c>
      <c r="D4372" s="152">
        <v>39</v>
      </c>
      <c r="E4372" s="154">
        <v>458.64000000000004</v>
      </c>
      <c r="F4372" s="154">
        <v>0.33000000000000007</v>
      </c>
      <c r="G4372" s="154">
        <v>12.870000000000003</v>
      </c>
    </row>
    <row r="4373" spans="1:7" ht="105" x14ac:dyDescent="0.25">
      <c r="A4373" s="141" t="s">
        <v>3371</v>
      </c>
      <c r="B4373" s="151" t="s">
        <v>3372</v>
      </c>
      <c r="C4373" s="153" t="s">
        <v>3374</v>
      </c>
      <c r="D4373" s="152">
        <v>1</v>
      </c>
      <c r="E4373" s="154">
        <v>24.55</v>
      </c>
      <c r="F4373" s="154">
        <v>0.59999999999999964</v>
      </c>
      <c r="G4373" s="154">
        <v>0.59999999999999964</v>
      </c>
    </row>
    <row r="4374" spans="1:7" ht="315" x14ac:dyDescent="0.25">
      <c r="A4374" s="141" t="s">
        <v>3371</v>
      </c>
      <c r="B4374" s="151" t="s">
        <v>3372</v>
      </c>
      <c r="C4374" s="153" t="s">
        <v>3375</v>
      </c>
      <c r="D4374" s="152">
        <v>78</v>
      </c>
      <c r="E4374" s="154">
        <v>2946.06</v>
      </c>
      <c r="F4374" s="154">
        <v>0.73000000000000043</v>
      </c>
      <c r="G4374" s="154">
        <v>56.940000000000033</v>
      </c>
    </row>
    <row r="4375" spans="1:7" ht="45" x14ac:dyDescent="0.25">
      <c r="A4375" s="141" t="s">
        <v>3371</v>
      </c>
      <c r="B4375" s="151" t="s">
        <v>3372</v>
      </c>
      <c r="C4375" s="153" t="s">
        <v>3377</v>
      </c>
      <c r="D4375" s="152">
        <v>8</v>
      </c>
      <c r="E4375" s="154">
        <v>1097.92</v>
      </c>
      <c r="F4375" s="154">
        <v>0.58000000000000007</v>
      </c>
      <c r="G4375" s="154">
        <v>4.6400000000000006</v>
      </c>
    </row>
    <row r="4376" spans="1:7" ht="30" x14ac:dyDescent="0.25">
      <c r="A4376" s="141" t="s">
        <v>3371</v>
      </c>
      <c r="B4376" s="151" t="s">
        <v>3372</v>
      </c>
      <c r="C4376" s="153" t="s">
        <v>3111</v>
      </c>
      <c r="D4376" s="152">
        <v>2</v>
      </c>
      <c r="E4376" s="154">
        <v>2.6</v>
      </c>
      <c r="F4376" s="154">
        <v>2.0000000000000018E-2</v>
      </c>
      <c r="G4376" s="154">
        <v>4.0000000000000036E-2</v>
      </c>
    </row>
    <row r="4377" spans="1:7" ht="30" x14ac:dyDescent="0.25">
      <c r="A4377" s="141" t="s">
        <v>3371</v>
      </c>
      <c r="B4377" s="151" t="s">
        <v>3372</v>
      </c>
      <c r="C4377" s="153" t="s">
        <v>3112</v>
      </c>
      <c r="D4377" s="152">
        <v>2</v>
      </c>
      <c r="E4377" s="154">
        <v>2.88</v>
      </c>
      <c r="F4377" s="154">
        <v>3.0000000000000027E-2</v>
      </c>
      <c r="G4377" s="154">
        <v>6.0000000000000053E-2</v>
      </c>
    </row>
    <row r="4378" spans="1:7" ht="45" x14ac:dyDescent="0.25">
      <c r="A4378" s="141" t="s">
        <v>3371</v>
      </c>
      <c r="B4378" s="151" t="s">
        <v>3372</v>
      </c>
      <c r="C4378" s="153" t="s">
        <v>3115</v>
      </c>
      <c r="D4378" s="152">
        <v>2</v>
      </c>
      <c r="E4378" s="154">
        <v>1.32</v>
      </c>
      <c r="F4378" s="154">
        <v>1.0000000000000009E-2</v>
      </c>
      <c r="G4378" s="154">
        <v>2.0000000000000018E-2</v>
      </c>
    </row>
    <row r="4379" spans="1:7" ht="75" x14ac:dyDescent="0.25">
      <c r="A4379" s="141" t="s">
        <v>3371</v>
      </c>
      <c r="B4379" s="151" t="s">
        <v>3372</v>
      </c>
      <c r="C4379" s="153" t="s">
        <v>3116</v>
      </c>
      <c r="D4379" s="152">
        <v>3</v>
      </c>
      <c r="E4379" s="154">
        <v>12.69</v>
      </c>
      <c r="F4379" s="154">
        <v>5.0000000000000044E-2</v>
      </c>
      <c r="G4379" s="154">
        <v>0.15000000000000013</v>
      </c>
    </row>
    <row r="4380" spans="1:7" ht="45" x14ac:dyDescent="0.25">
      <c r="A4380" s="141" t="s">
        <v>3371</v>
      </c>
      <c r="B4380" s="151" t="s">
        <v>3372</v>
      </c>
      <c r="C4380" s="153" t="s">
        <v>3117</v>
      </c>
      <c r="D4380" s="152">
        <v>5</v>
      </c>
      <c r="E4380" s="154">
        <v>9.15</v>
      </c>
      <c r="F4380" s="154">
        <v>2.0000000000000018E-2</v>
      </c>
      <c r="G4380" s="154">
        <v>0.10000000000000009</v>
      </c>
    </row>
    <row r="4381" spans="1:7" ht="30" x14ac:dyDescent="0.25">
      <c r="A4381" s="141" t="s">
        <v>3371</v>
      </c>
      <c r="B4381" s="151" t="s">
        <v>3372</v>
      </c>
      <c r="C4381" s="153" t="s">
        <v>3118</v>
      </c>
      <c r="D4381" s="152">
        <v>1</v>
      </c>
      <c r="E4381" s="154">
        <v>2.39</v>
      </c>
      <c r="F4381" s="154">
        <v>3.0000000000000027E-2</v>
      </c>
      <c r="G4381" s="154">
        <v>3.0000000000000027E-2</v>
      </c>
    </row>
    <row r="4382" spans="1:7" ht="30" x14ac:dyDescent="0.25">
      <c r="A4382" s="141" t="s">
        <v>3371</v>
      </c>
      <c r="B4382" s="151" t="s">
        <v>3372</v>
      </c>
      <c r="C4382" s="153" t="s">
        <v>3119</v>
      </c>
      <c r="D4382" s="152">
        <v>1</v>
      </c>
      <c r="E4382" s="154">
        <v>2.7600000000000002</v>
      </c>
      <c r="F4382" s="154">
        <v>2.9999999999999916E-2</v>
      </c>
      <c r="G4382" s="154">
        <v>2.9999999999999916E-2</v>
      </c>
    </row>
    <row r="4383" spans="1:7" ht="30" x14ac:dyDescent="0.25">
      <c r="A4383" s="141" t="s">
        <v>3371</v>
      </c>
      <c r="B4383" s="151" t="s">
        <v>3372</v>
      </c>
      <c r="C4383" s="153" t="s">
        <v>3157</v>
      </c>
      <c r="D4383" s="152">
        <v>1</v>
      </c>
      <c r="E4383" s="154">
        <v>2.7600000000000002</v>
      </c>
      <c r="F4383" s="154">
        <v>2.9999999999999916E-2</v>
      </c>
      <c r="G4383" s="154">
        <v>2.9999999999999916E-2</v>
      </c>
    </row>
    <row r="4384" spans="1:7" ht="30" x14ac:dyDescent="0.25">
      <c r="A4384" s="141" t="s">
        <v>3371</v>
      </c>
      <c r="B4384" s="151" t="s">
        <v>3372</v>
      </c>
      <c r="C4384" s="153" t="s">
        <v>3120</v>
      </c>
      <c r="D4384" s="152">
        <v>8</v>
      </c>
      <c r="E4384" s="154">
        <v>11.68</v>
      </c>
      <c r="F4384" s="154">
        <v>2.0000000000000018E-2</v>
      </c>
      <c r="G4384" s="154">
        <v>0.16000000000000014</v>
      </c>
    </row>
    <row r="4385" spans="1:7" ht="30" x14ac:dyDescent="0.25">
      <c r="A4385" s="141" t="s">
        <v>3371</v>
      </c>
      <c r="B4385" s="151" t="s">
        <v>3372</v>
      </c>
      <c r="C4385" s="153" t="s">
        <v>3122</v>
      </c>
      <c r="D4385" s="152">
        <v>2</v>
      </c>
      <c r="E4385" s="154">
        <v>7.5600000000000005</v>
      </c>
      <c r="F4385" s="154">
        <v>1.9999999999999962E-2</v>
      </c>
      <c r="G4385" s="154">
        <v>3.9999999999999925E-2</v>
      </c>
    </row>
    <row r="4386" spans="1:7" ht="30" x14ac:dyDescent="0.25">
      <c r="A4386" s="141" t="s">
        <v>3371</v>
      </c>
      <c r="B4386" s="151" t="s">
        <v>3372</v>
      </c>
      <c r="C4386" s="153" t="s">
        <v>3160</v>
      </c>
      <c r="D4386" s="152">
        <v>1</v>
      </c>
      <c r="E4386" s="154">
        <v>5.5600000000000005</v>
      </c>
      <c r="F4386" s="154">
        <v>0.12999999999999989</v>
      </c>
      <c r="G4386" s="154">
        <v>0.12999999999999989</v>
      </c>
    </row>
    <row r="4387" spans="1:7" ht="30" x14ac:dyDescent="0.25">
      <c r="A4387" s="141" t="s">
        <v>3371</v>
      </c>
      <c r="B4387" s="151" t="s">
        <v>3372</v>
      </c>
      <c r="C4387" s="153" t="s">
        <v>3127</v>
      </c>
      <c r="D4387" s="152">
        <v>5</v>
      </c>
      <c r="E4387" s="154">
        <v>9.5500000000000007</v>
      </c>
      <c r="F4387" s="154">
        <v>9.9999999999999811E-3</v>
      </c>
      <c r="G4387" s="154">
        <v>4.9999999999999906E-2</v>
      </c>
    </row>
    <row r="4388" spans="1:7" ht="30" x14ac:dyDescent="0.25">
      <c r="A4388" s="141" t="s">
        <v>3371</v>
      </c>
      <c r="B4388" s="151" t="s">
        <v>3372</v>
      </c>
      <c r="C4388" s="153" t="s">
        <v>3128</v>
      </c>
      <c r="D4388" s="152">
        <v>3</v>
      </c>
      <c r="E4388" s="154">
        <v>5.1899999999999995</v>
      </c>
      <c r="F4388" s="154">
        <v>1.0000000000000009E-2</v>
      </c>
      <c r="G4388" s="154">
        <v>3.0000000000000027E-2</v>
      </c>
    </row>
    <row r="4389" spans="1:7" ht="30" x14ac:dyDescent="0.25">
      <c r="A4389" s="141" t="s">
        <v>3371</v>
      </c>
      <c r="B4389" s="151" t="s">
        <v>3372</v>
      </c>
      <c r="C4389" s="153" t="s">
        <v>3131</v>
      </c>
      <c r="D4389" s="152">
        <v>6</v>
      </c>
      <c r="E4389" s="154">
        <v>7.5</v>
      </c>
      <c r="F4389" s="154">
        <v>1.0000000000000009E-2</v>
      </c>
      <c r="G4389" s="154">
        <v>6.0000000000000053E-2</v>
      </c>
    </row>
    <row r="4390" spans="1:7" ht="30" x14ac:dyDescent="0.25">
      <c r="A4390" s="141" t="s">
        <v>3371</v>
      </c>
      <c r="B4390" s="151" t="s">
        <v>3372</v>
      </c>
      <c r="C4390" s="153" t="s">
        <v>3133</v>
      </c>
      <c r="D4390" s="152">
        <v>3</v>
      </c>
      <c r="E4390" s="154">
        <v>4.62</v>
      </c>
      <c r="F4390" s="154">
        <v>3.0000000000000027E-2</v>
      </c>
      <c r="G4390" s="154">
        <v>9.000000000000008E-2</v>
      </c>
    </row>
    <row r="4391" spans="1:7" ht="30" x14ac:dyDescent="0.25">
      <c r="A4391" s="141" t="s">
        <v>3371</v>
      </c>
      <c r="B4391" s="151" t="s">
        <v>3372</v>
      </c>
      <c r="C4391" s="153" t="s">
        <v>3165</v>
      </c>
      <c r="D4391" s="152">
        <v>1</v>
      </c>
      <c r="E4391" s="154">
        <v>1.3900000000000001</v>
      </c>
      <c r="F4391" s="154">
        <v>3.0000000000000027E-2</v>
      </c>
      <c r="G4391" s="154">
        <v>3.0000000000000027E-2</v>
      </c>
    </row>
    <row r="4392" spans="1:7" ht="30" x14ac:dyDescent="0.25">
      <c r="A4392" s="141" t="s">
        <v>3371</v>
      </c>
      <c r="B4392" s="151" t="s">
        <v>3372</v>
      </c>
      <c r="C4392" s="153" t="s">
        <v>3167</v>
      </c>
      <c r="D4392" s="152">
        <v>2</v>
      </c>
      <c r="E4392" s="154">
        <v>6.38</v>
      </c>
      <c r="F4392" s="154">
        <v>6.0000000000000053E-2</v>
      </c>
      <c r="G4392" s="154">
        <v>0.12000000000000011</v>
      </c>
    </row>
    <row r="4393" spans="1:7" ht="30" x14ac:dyDescent="0.25">
      <c r="A4393" s="141" t="s">
        <v>3371</v>
      </c>
      <c r="B4393" s="151" t="s">
        <v>3372</v>
      </c>
      <c r="C4393" s="153" t="s">
        <v>3134</v>
      </c>
      <c r="D4393" s="152">
        <v>3</v>
      </c>
      <c r="E4393" s="154">
        <v>6.93</v>
      </c>
      <c r="F4393" s="154">
        <v>4.0000000000000036E-2</v>
      </c>
      <c r="G4393" s="154">
        <v>0.12000000000000011</v>
      </c>
    </row>
    <row r="4394" spans="1:7" ht="30" x14ac:dyDescent="0.25">
      <c r="A4394" s="141" t="s">
        <v>3371</v>
      </c>
      <c r="B4394" s="151" t="s">
        <v>3372</v>
      </c>
      <c r="C4394" s="153" t="s">
        <v>3135</v>
      </c>
      <c r="D4394" s="152">
        <v>3</v>
      </c>
      <c r="E4394" s="154">
        <v>6</v>
      </c>
      <c r="F4394" s="154">
        <v>3.0000000000000027E-2</v>
      </c>
      <c r="G4394" s="154">
        <v>9.000000000000008E-2</v>
      </c>
    </row>
    <row r="4395" spans="1:7" ht="30" x14ac:dyDescent="0.25">
      <c r="A4395" s="141" t="s">
        <v>3371</v>
      </c>
      <c r="B4395" s="151" t="s">
        <v>3372</v>
      </c>
      <c r="C4395" s="153" t="s">
        <v>3136</v>
      </c>
      <c r="D4395" s="152">
        <v>1</v>
      </c>
      <c r="E4395" s="154">
        <v>3.13</v>
      </c>
      <c r="F4395" s="154">
        <v>9.9999999999999811E-3</v>
      </c>
      <c r="G4395" s="154">
        <v>9.9999999999999811E-3</v>
      </c>
    </row>
    <row r="4396" spans="1:7" ht="30" x14ac:dyDescent="0.25">
      <c r="A4396" s="141" t="s">
        <v>3371</v>
      </c>
      <c r="B4396" s="151" t="s">
        <v>3372</v>
      </c>
      <c r="C4396" s="153" t="s">
        <v>3168</v>
      </c>
      <c r="D4396" s="152">
        <v>2</v>
      </c>
      <c r="E4396" s="154">
        <v>2.9</v>
      </c>
      <c r="F4396" s="154">
        <v>1.0000000000000009E-2</v>
      </c>
      <c r="G4396" s="154">
        <v>2.0000000000000018E-2</v>
      </c>
    </row>
    <row r="4397" spans="1:7" ht="30" x14ac:dyDescent="0.25">
      <c r="A4397" s="141" t="s">
        <v>3371</v>
      </c>
      <c r="B4397" s="151" t="s">
        <v>3372</v>
      </c>
      <c r="C4397" s="153" t="s">
        <v>3138</v>
      </c>
      <c r="D4397" s="152">
        <v>1</v>
      </c>
      <c r="E4397" s="154">
        <v>1.45</v>
      </c>
      <c r="F4397" s="154">
        <v>1.0000000000000009E-2</v>
      </c>
      <c r="G4397" s="154">
        <v>1.0000000000000009E-2</v>
      </c>
    </row>
    <row r="4398" spans="1:7" ht="30" x14ac:dyDescent="0.25">
      <c r="A4398" s="141" t="s">
        <v>3371</v>
      </c>
      <c r="B4398" s="151" t="s">
        <v>3372</v>
      </c>
      <c r="C4398" s="153" t="s">
        <v>3169</v>
      </c>
      <c r="D4398" s="152">
        <v>1</v>
      </c>
      <c r="E4398" s="154">
        <v>3.49</v>
      </c>
      <c r="F4398" s="154">
        <v>5.0000000000000044E-2</v>
      </c>
      <c r="G4398" s="154">
        <v>5.0000000000000044E-2</v>
      </c>
    </row>
    <row r="4399" spans="1:7" ht="30" x14ac:dyDescent="0.25">
      <c r="A4399" s="141" t="s">
        <v>3371</v>
      </c>
      <c r="B4399" s="151" t="s">
        <v>3372</v>
      </c>
      <c r="C4399" s="153" t="s">
        <v>3139</v>
      </c>
      <c r="D4399" s="152">
        <v>1</v>
      </c>
      <c r="E4399" s="154">
        <v>3.49</v>
      </c>
      <c r="F4399" s="154">
        <v>5.0000000000000044E-2</v>
      </c>
      <c r="G4399" s="154">
        <v>5.0000000000000044E-2</v>
      </c>
    </row>
    <row r="4400" spans="1:7" ht="30" x14ac:dyDescent="0.25">
      <c r="A4400" s="141" t="s">
        <v>3371</v>
      </c>
      <c r="B4400" s="151" t="s">
        <v>3372</v>
      </c>
      <c r="C4400" s="153" t="s">
        <v>3140</v>
      </c>
      <c r="D4400" s="152">
        <v>2</v>
      </c>
      <c r="E4400" s="154">
        <v>2.48</v>
      </c>
      <c r="F4400" s="154">
        <v>4.0000000000000036E-2</v>
      </c>
      <c r="G4400" s="154">
        <v>8.0000000000000071E-2</v>
      </c>
    </row>
    <row r="4401" spans="1:7" ht="30" x14ac:dyDescent="0.25">
      <c r="A4401" s="141" t="s">
        <v>3371</v>
      </c>
      <c r="B4401" s="151" t="s">
        <v>3372</v>
      </c>
      <c r="C4401" s="153" t="s">
        <v>3141</v>
      </c>
      <c r="D4401" s="152">
        <v>2</v>
      </c>
      <c r="E4401" s="154">
        <v>2.48</v>
      </c>
      <c r="F4401" s="154">
        <v>4.0000000000000036E-2</v>
      </c>
      <c r="G4401" s="154">
        <v>8.0000000000000071E-2</v>
      </c>
    </row>
    <row r="4402" spans="1:7" ht="30" x14ac:dyDescent="0.25">
      <c r="A4402" s="141" t="s">
        <v>3371</v>
      </c>
      <c r="B4402" s="151" t="s">
        <v>3372</v>
      </c>
      <c r="C4402" s="153" t="s">
        <v>3175</v>
      </c>
      <c r="D4402" s="152">
        <v>1</v>
      </c>
      <c r="E4402" s="154">
        <v>5.49</v>
      </c>
      <c r="F4402" s="154">
        <v>0.12000000000000011</v>
      </c>
      <c r="G4402" s="154">
        <v>0.12000000000000011</v>
      </c>
    </row>
    <row r="4403" spans="1:7" ht="30" x14ac:dyDescent="0.25">
      <c r="A4403" s="141" t="s">
        <v>3371</v>
      </c>
      <c r="B4403" s="151" t="s">
        <v>3372</v>
      </c>
      <c r="C4403" s="153" t="s">
        <v>3177</v>
      </c>
      <c r="D4403" s="152">
        <v>1</v>
      </c>
      <c r="E4403" s="154">
        <v>7.12</v>
      </c>
      <c r="F4403" s="154">
        <v>0.14000000000000012</v>
      </c>
      <c r="G4403" s="154">
        <v>0.14000000000000012</v>
      </c>
    </row>
    <row r="4404" spans="1:7" ht="30" x14ac:dyDescent="0.25">
      <c r="A4404" s="141" t="s">
        <v>3371</v>
      </c>
      <c r="B4404" s="151" t="s">
        <v>3372</v>
      </c>
      <c r="C4404" s="153" t="s">
        <v>3149</v>
      </c>
      <c r="D4404" s="152">
        <v>5</v>
      </c>
      <c r="E4404" s="154">
        <v>12.750000000000002</v>
      </c>
      <c r="F4404" s="154">
        <v>5.0000000000000044E-2</v>
      </c>
      <c r="G4404" s="154">
        <v>0.25000000000000022</v>
      </c>
    </row>
    <row r="4405" spans="1:7" ht="30" x14ac:dyDescent="0.25">
      <c r="A4405" s="141" t="s">
        <v>3371</v>
      </c>
      <c r="B4405" s="151" t="s">
        <v>3372</v>
      </c>
      <c r="C4405" s="153" t="s">
        <v>3179</v>
      </c>
      <c r="D4405" s="152">
        <v>3</v>
      </c>
      <c r="E4405" s="154">
        <v>15.419999999999998</v>
      </c>
      <c r="F4405" s="154">
        <v>0.10999999999999988</v>
      </c>
      <c r="G4405" s="154">
        <v>0.32999999999999963</v>
      </c>
    </row>
    <row r="4406" spans="1:7" ht="30" x14ac:dyDescent="0.25">
      <c r="A4406" s="141" t="s">
        <v>3371</v>
      </c>
      <c r="B4406" s="151" t="s">
        <v>3372</v>
      </c>
      <c r="C4406" s="153" t="s">
        <v>3188</v>
      </c>
      <c r="D4406" s="152">
        <v>1</v>
      </c>
      <c r="E4406" s="154">
        <v>2.25</v>
      </c>
      <c r="F4406" s="154">
        <v>2.0000000000000018E-2</v>
      </c>
      <c r="G4406" s="154">
        <v>2.0000000000000018E-2</v>
      </c>
    </row>
    <row r="4407" spans="1:7" ht="30" x14ac:dyDescent="0.25">
      <c r="A4407" s="141" t="s">
        <v>3371</v>
      </c>
      <c r="B4407" s="151" t="s">
        <v>3372</v>
      </c>
      <c r="C4407" s="153" t="s">
        <v>3190</v>
      </c>
      <c r="D4407" s="152">
        <v>1</v>
      </c>
      <c r="E4407" s="154">
        <v>6.76</v>
      </c>
      <c r="F4407" s="154">
        <v>0.14000000000000012</v>
      </c>
      <c r="G4407" s="154">
        <v>0.14000000000000012</v>
      </c>
    </row>
    <row r="4408" spans="1:7" ht="30" x14ac:dyDescent="0.25">
      <c r="A4408" s="141" t="s">
        <v>3371</v>
      </c>
      <c r="B4408" s="151" t="s">
        <v>3372</v>
      </c>
      <c r="C4408" s="153" t="s">
        <v>3191</v>
      </c>
      <c r="D4408" s="152">
        <v>1</v>
      </c>
      <c r="E4408" s="154">
        <v>6.76</v>
      </c>
      <c r="F4408" s="154">
        <v>0.14000000000000012</v>
      </c>
      <c r="G4408" s="154">
        <v>0.14000000000000012</v>
      </c>
    </row>
    <row r="4409" spans="1:7" ht="45" x14ac:dyDescent="0.25">
      <c r="A4409" s="141" t="s">
        <v>3371</v>
      </c>
      <c r="B4409" s="151" t="s">
        <v>3372</v>
      </c>
      <c r="C4409" s="153" t="s">
        <v>3203</v>
      </c>
      <c r="D4409" s="152">
        <v>1</v>
      </c>
      <c r="E4409" s="154">
        <v>10.57</v>
      </c>
      <c r="F4409" s="154">
        <v>0.23000000000000043</v>
      </c>
      <c r="G4409" s="154">
        <v>0.23000000000000043</v>
      </c>
    </row>
    <row r="4410" spans="1:7" ht="30" x14ac:dyDescent="0.25">
      <c r="A4410" s="141" t="s">
        <v>3371</v>
      </c>
      <c r="B4410" s="151" t="s">
        <v>3372</v>
      </c>
      <c r="C4410" s="153" t="s">
        <v>3127</v>
      </c>
      <c r="D4410" s="152">
        <v>2413</v>
      </c>
      <c r="E4410" s="154">
        <v>4608.83</v>
      </c>
      <c r="F4410" s="154">
        <v>9.9999999999999811E-3</v>
      </c>
      <c r="G4410" s="154">
        <v>24.129999999999953</v>
      </c>
    </row>
    <row r="4411" spans="1:7" ht="30" x14ac:dyDescent="0.25">
      <c r="A4411" s="141" t="s">
        <v>3371</v>
      </c>
      <c r="B4411" s="151" t="s">
        <v>3372</v>
      </c>
      <c r="C4411" s="153" t="s">
        <v>3130</v>
      </c>
      <c r="D4411" s="152">
        <v>781</v>
      </c>
      <c r="E4411" s="154">
        <v>976.25</v>
      </c>
      <c r="F4411" s="154">
        <v>1.0000000000000009E-2</v>
      </c>
      <c r="G4411" s="154">
        <v>7.8100000000000067</v>
      </c>
    </row>
    <row r="4412" spans="1:7" ht="30" x14ac:dyDescent="0.25">
      <c r="A4412" s="141" t="s">
        <v>3371</v>
      </c>
      <c r="B4412" s="151" t="s">
        <v>3372</v>
      </c>
      <c r="C4412" s="153" t="s">
        <v>3131</v>
      </c>
      <c r="D4412" s="152">
        <v>1133</v>
      </c>
      <c r="E4412" s="154">
        <v>1416.25</v>
      </c>
      <c r="F4412" s="154">
        <v>1.0000000000000009E-2</v>
      </c>
      <c r="G4412" s="154">
        <v>11.330000000000011</v>
      </c>
    </row>
    <row r="4413" spans="1:7" ht="30" x14ac:dyDescent="0.25">
      <c r="A4413" s="141" t="s">
        <v>3371</v>
      </c>
      <c r="B4413" s="151" t="s">
        <v>3372</v>
      </c>
      <c r="C4413" s="153" t="s">
        <v>3132</v>
      </c>
      <c r="D4413" s="152">
        <v>375</v>
      </c>
      <c r="E4413" s="154">
        <v>468.75</v>
      </c>
      <c r="F4413" s="154">
        <v>1.0000000000000009E-2</v>
      </c>
      <c r="G4413" s="154">
        <v>3.7500000000000036</v>
      </c>
    </row>
    <row r="4414" spans="1:7" ht="30" x14ac:dyDescent="0.25">
      <c r="A4414" s="141" t="s">
        <v>3371</v>
      </c>
      <c r="B4414" s="151" t="s">
        <v>3372</v>
      </c>
      <c r="C4414" s="153" t="s">
        <v>3133</v>
      </c>
      <c r="D4414" s="152">
        <v>89</v>
      </c>
      <c r="E4414" s="154">
        <v>137.06</v>
      </c>
      <c r="F4414" s="154">
        <v>3.0000000000000027E-2</v>
      </c>
      <c r="G4414" s="154">
        <v>2.6700000000000026</v>
      </c>
    </row>
    <row r="4415" spans="1:7" ht="30" x14ac:dyDescent="0.25">
      <c r="A4415" s="141" t="s">
        <v>3371</v>
      </c>
      <c r="B4415" s="151" t="s">
        <v>3372</v>
      </c>
      <c r="C4415" s="153" t="s">
        <v>3192</v>
      </c>
      <c r="D4415" s="152">
        <v>2</v>
      </c>
      <c r="E4415" s="154">
        <v>7.42</v>
      </c>
      <c r="F4415" s="154">
        <v>3.0000000000000027E-2</v>
      </c>
      <c r="G4415" s="154">
        <v>6.0000000000000053E-2</v>
      </c>
    </row>
    <row r="4416" spans="1:7" ht="30" x14ac:dyDescent="0.25">
      <c r="A4416" s="141" t="s">
        <v>3371</v>
      </c>
      <c r="B4416" s="151" t="s">
        <v>3372</v>
      </c>
      <c r="C4416" s="153" t="s">
        <v>3193</v>
      </c>
      <c r="D4416" s="152">
        <v>3</v>
      </c>
      <c r="E4416" s="154">
        <v>27.839999999999996</v>
      </c>
      <c r="F4416" s="154">
        <v>0.13000000000000034</v>
      </c>
      <c r="G4416" s="154">
        <v>0.39000000000000101</v>
      </c>
    </row>
    <row r="4417" spans="1:7" ht="30" x14ac:dyDescent="0.25">
      <c r="A4417" s="141" t="s">
        <v>3371</v>
      </c>
      <c r="B4417" s="151" t="s">
        <v>3372</v>
      </c>
      <c r="C4417" s="153" t="s">
        <v>3330</v>
      </c>
      <c r="D4417" s="152">
        <v>1</v>
      </c>
      <c r="E4417" s="154">
        <v>8.9600000000000009</v>
      </c>
      <c r="F4417" s="154">
        <v>0.10999999999999988</v>
      </c>
      <c r="G4417" s="154">
        <v>0.10999999999999988</v>
      </c>
    </row>
    <row r="4418" spans="1:7" ht="30" x14ac:dyDescent="0.25">
      <c r="A4418" s="141" t="s">
        <v>3371</v>
      </c>
      <c r="B4418" s="151" t="s">
        <v>3372</v>
      </c>
      <c r="C4418" s="153" t="s">
        <v>3196</v>
      </c>
      <c r="D4418" s="152">
        <v>7</v>
      </c>
      <c r="E4418" s="154">
        <v>81.34</v>
      </c>
      <c r="F4418" s="154">
        <v>1.0000000000000009E-2</v>
      </c>
      <c r="G4418" s="154">
        <v>7.0000000000000062E-2</v>
      </c>
    </row>
    <row r="4419" spans="1:7" ht="30" x14ac:dyDescent="0.25">
      <c r="A4419" s="141" t="s">
        <v>3371</v>
      </c>
      <c r="B4419" s="151" t="s">
        <v>3372</v>
      </c>
      <c r="C4419" s="153" t="s">
        <v>3390</v>
      </c>
      <c r="D4419" s="152">
        <v>1</v>
      </c>
      <c r="E4419" s="154">
        <v>11.35</v>
      </c>
      <c r="F4419" s="154">
        <v>1.0000000000000009E-2</v>
      </c>
      <c r="G4419" s="154">
        <v>1.0000000000000009E-2</v>
      </c>
    </row>
    <row r="4420" spans="1:7" ht="30" x14ac:dyDescent="0.25">
      <c r="A4420" s="141" t="s">
        <v>3371</v>
      </c>
      <c r="B4420" s="151" t="s">
        <v>3372</v>
      </c>
      <c r="C4420" s="153" t="s">
        <v>3288</v>
      </c>
      <c r="D4420" s="152">
        <v>30</v>
      </c>
      <c r="E4420" s="154">
        <v>472.8</v>
      </c>
      <c r="F4420" s="154">
        <v>1.0000000000000009E-2</v>
      </c>
      <c r="G4420" s="154">
        <v>0.30000000000000027</v>
      </c>
    </row>
    <row r="4421" spans="1:7" ht="30" x14ac:dyDescent="0.25">
      <c r="A4421" s="141" t="s">
        <v>3371</v>
      </c>
      <c r="B4421" s="151" t="s">
        <v>3372</v>
      </c>
      <c r="C4421" s="153" t="s">
        <v>3214</v>
      </c>
      <c r="D4421" s="152">
        <v>59</v>
      </c>
      <c r="E4421" s="154">
        <v>431.29</v>
      </c>
      <c r="F4421" s="154">
        <v>7.0000000000000062E-2</v>
      </c>
      <c r="G4421" s="154">
        <v>4.1300000000000034</v>
      </c>
    </row>
    <row r="4422" spans="1:7" ht="30" x14ac:dyDescent="0.25">
      <c r="A4422" s="141" t="s">
        <v>3371</v>
      </c>
      <c r="B4422" s="151" t="s">
        <v>3372</v>
      </c>
      <c r="C4422" s="153" t="s">
        <v>3131</v>
      </c>
      <c r="D4422" s="152">
        <v>370</v>
      </c>
      <c r="E4422" s="154">
        <v>462.5</v>
      </c>
      <c r="F4422" s="154">
        <v>1.0000000000000009E-2</v>
      </c>
      <c r="G4422" s="154">
        <v>3.7000000000000033</v>
      </c>
    </row>
    <row r="4423" spans="1:7" ht="30" x14ac:dyDescent="0.25">
      <c r="A4423" s="141" t="s">
        <v>3371</v>
      </c>
      <c r="B4423" s="151" t="s">
        <v>3372</v>
      </c>
      <c r="C4423" s="153" t="s">
        <v>3165</v>
      </c>
      <c r="D4423" s="152">
        <v>112</v>
      </c>
      <c r="E4423" s="154">
        <v>155.68</v>
      </c>
      <c r="F4423" s="154">
        <v>3.0000000000000027E-2</v>
      </c>
      <c r="G4423" s="154">
        <v>3.360000000000003</v>
      </c>
    </row>
    <row r="4424" spans="1:7" ht="30" x14ac:dyDescent="0.25">
      <c r="A4424" s="141" t="s">
        <v>3371</v>
      </c>
      <c r="B4424" s="151" t="s">
        <v>3372</v>
      </c>
      <c r="C4424" s="153" t="s">
        <v>3135</v>
      </c>
      <c r="D4424" s="152">
        <v>380</v>
      </c>
      <c r="E4424" s="154">
        <v>760</v>
      </c>
      <c r="F4424" s="154">
        <v>3.0000000000000027E-2</v>
      </c>
      <c r="G4424" s="154">
        <v>11.400000000000009</v>
      </c>
    </row>
    <row r="4425" spans="1:7" ht="30" x14ac:dyDescent="0.25">
      <c r="A4425" s="141" t="s">
        <v>3371</v>
      </c>
      <c r="B4425" s="151" t="s">
        <v>3372</v>
      </c>
      <c r="C4425" s="153" t="s">
        <v>3136</v>
      </c>
      <c r="D4425" s="152">
        <v>382</v>
      </c>
      <c r="E4425" s="154">
        <v>1195.6600000000001</v>
      </c>
      <c r="F4425" s="154">
        <v>9.9999999999999811E-3</v>
      </c>
      <c r="G4425" s="154">
        <v>3.8199999999999927</v>
      </c>
    </row>
    <row r="4426" spans="1:7" ht="30" x14ac:dyDescent="0.25">
      <c r="A4426" s="141" t="s">
        <v>3371</v>
      </c>
      <c r="B4426" s="151" t="s">
        <v>3372</v>
      </c>
      <c r="C4426" s="153" t="s">
        <v>3168</v>
      </c>
      <c r="D4426" s="152">
        <v>136</v>
      </c>
      <c r="E4426" s="154">
        <v>197.20000000000002</v>
      </c>
      <c r="F4426" s="154">
        <v>1.0000000000000009E-2</v>
      </c>
      <c r="G4426" s="154">
        <v>1.3600000000000012</v>
      </c>
    </row>
    <row r="4427" spans="1:7" ht="30" x14ac:dyDescent="0.25">
      <c r="A4427" s="141" t="s">
        <v>3371</v>
      </c>
      <c r="B4427" s="151" t="s">
        <v>3372</v>
      </c>
      <c r="C4427" s="153" t="s">
        <v>3138</v>
      </c>
      <c r="D4427" s="152">
        <v>276</v>
      </c>
      <c r="E4427" s="154">
        <v>400.20000000000005</v>
      </c>
      <c r="F4427" s="154">
        <v>1.0000000000000009E-2</v>
      </c>
      <c r="G4427" s="154">
        <v>2.7600000000000025</v>
      </c>
    </row>
    <row r="4428" spans="1:7" ht="30" x14ac:dyDescent="0.25">
      <c r="A4428" s="141" t="s">
        <v>3371</v>
      </c>
      <c r="B4428" s="151" t="s">
        <v>3372</v>
      </c>
      <c r="C4428" s="153" t="s">
        <v>3169</v>
      </c>
      <c r="D4428" s="152">
        <v>24</v>
      </c>
      <c r="E4428" s="154">
        <v>83.759999999999991</v>
      </c>
      <c r="F4428" s="154">
        <v>5.0000000000000044E-2</v>
      </c>
      <c r="G4428" s="154">
        <v>1.2000000000000011</v>
      </c>
    </row>
    <row r="4429" spans="1:7" ht="45" x14ac:dyDescent="0.25">
      <c r="A4429" s="141" t="s">
        <v>3371</v>
      </c>
      <c r="B4429" s="151" t="s">
        <v>3372</v>
      </c>
      <c r="C4429" s="153" t="s">
        <v>3170</v>
      </c>
      <c r="D4429" s="152">
        <v>34</v>
      </c>
      <c r="E4429" s="154">
        <v>118.66</v>
      </c>
      <c r="F4429" s="154">
        <v>5.0000000000000044E-2</v>
      </c>
      <c r="G4429" s="154">
        <v>1.7000000000000015</v>
      </c>
    </row>
    <row r="4430" spans="1:7" ht="30" x14ac:dyDescent="0.25">
      <c r="A4430" s="141" t="s">
        <v>3371</v>
      </c>
      <c r="B4430" s="151" t="s">
        <v>3372</v>
      </c>
      <c r="C4430" s="153" t="s">
        <v>3139</v>
      </c>
      <c r="D4430" s="152">
        <v>352</v>
      </c>
      <c r="E4430" s="154">
        <v>1228.48</v>
      </c>
      <c r="F4430" s="154">
        <v>5.0000000000000044E-2</v>
      </c>
      <c r="G4430" s="154">
        <v>17.600000000000016</v>
      </c>
    </row>
    <row r="4431" spans="1:7" ht="30" x14ac:dyDescent="0.25">
      <c r="A4431" s="141" t="s">
        <v>3371</v>
      </c>
      <c r="B4431" s="151" t="s">
        <v>3372</v>
      </c>
      <c r="C4431" s="153" t="s">
        <v>3174</v>
      </c>
      <c r="D4431" s="152">
        <v>136</v>
      </c>
      <c r="E4431" s="154">
        <v>746.64</v>
      </c>
      <c r="F4431" s="154">
        <v>0.12000000000000011</v>
      </c>
      <c r="G4431" s="154">
        <v>16.320000000000014</v>
      </c>
    </row>
    <row r="4432" spans="1:7" ht="30" x14ac:dyDescent="0.25">
      <c r="A4432" s="141" t="s">
        <v>3371</v>
      </c>
      <c r="B4432" s="151" t="s">
        <v>3372</v>
      </c>
      <c r="C4432" s="153" t="s">
        <v>3148</v>
      </c>
      <c r="D4432" s="152">
        <v>8</v>
      </c>
      <c r="E4432" s="154">
        <v>43.92</v>
      </c>
      <c r="F4432" s="154">
        <v>0.12000000000000011</v>
      </c>
      <c r="G4432" s="154">
        <v>0.96000000000000085</v>
      </c>
    </row>
    <row r="4433" spans="1:7" ht="30" x14ac:dyDescent="0.25">
      <c r="A4433" s="141" t="s">
        <v>3371</v>
      </c>
      <c r="B4433" s="151" t="s">
        <v>3372</v>
      </c>
      <c r="C4433" s="153" t="s">
        <v>3175</v>
      </c>
      <c r="D4433" s="152">
        <v>3</v>
      </c>
      <c r="E4433" s="154">
        <v>16.47</v>
      </c>
      <c r="F4433" s="154">
        <v>0.12000000000000011</v>
      </c>
      <c r="G4433" s="154">
        <v>0.36000000000000032</v>
      </c>
    </row>
    <row r="4434" spans="1:7" ht="75" x14ac:dyDescent="0.25">
      <c r="A4434" s="141" t="s">
        <v>3371</v>
      </c>
      <c r="B4434" s="151" t="s">
        <v>3372</v>
      </c>
      <c r="C4434" s="153" t="s">
        <v>3116</v>
      </c>
      <c r="D4434" s="152">
        <v>3</v>
      </c>
      <c r="E4434" s="154">
        <v>12.690000000000001</v>
      </c>
      <c r="F4434" s="154">
        <v>5.0000000000000044E-2</v>
      </c>
      <c r="G4434" s="154">
        <v>0.15000000000000013</v>
      </c>
    </row>
    <row r="4435" spans="1:7" ht="30" x14ac:dyDescent="0.25">
      <c r="A4435" s="141" t="s">
        <v>3371</v>
      </c>
      <c r="B4435" s="151" t="s">
        <v>3372</v>
      </c>
      <c r="C4435" s="153" t="s">
        <v>3120</v>
      </c>
      <c r="D4435" s="152">
        <v>3</v>
      </c>
      <c r="E4435" s="154">
        <v>4.38</v>
      </c>
      <c r="F4435" s="154">
        <v>2.0000000000000018E-2</v>
      </c>
      <c r="G4435" s="154">
        <v>6.0000000000000053E-2</v>
      </c>
    </row>
    <row r="4436" spans="1:7" ht="30" x14ac:dyDescent="0.25">
      <c r="A4436" s="141" t="s">
        <v>3371</v>
      </c>
      <c r="B4436" s="151" t="s">
        <v>3372</v>
      </c>
      <c r="C4436" s="153" t="s">
        <v>3127</v>
      </c>
      <c r="D4436" s="152">
        <v>1</v>
      </c>
      <c r="E4436" s="154">
        <v>1.9100000000000001</v>
      </c>
      <c r="F4436" s="154">
        <v>9.9999999999999811E-3</v>
      </c>
      <c r="G4436" s="154">
        <v>9.9999999999999811E-3</v>
      </c>
    </row>
    <row r="4437" spans="1:7" ht="30" x14ac:dyDescent="0.25">
      <c r="A4437" s="141" t="s">
        <v>3371</v>
      </c>
      <c r="B4437" s="151" t="s">
        <v>3372</v>
      </c>
      <c r="C4437" s="153" t="s">
        <v>3128</v>
      </c>
      <c r="D4437" s="152">
        <v>1</v>
      </c>
      <c r="E4437" s="154">
        <v>1.73</v>
      </c>
      <c r="F4437" s="154">
        <v>1.0000000000000009E-2</v>
      </c>
      <c r="G4437" s="154">
        <v>1.0000000000000009E-2</v>
      </c>
    </row>
    <row r="4438" spans="1:7" ht="30" x14ac:dyDescent="0.25">
      <c r="A4438" s="141" t="s">
        <v>3371</v>
      </c>
      <c r="B4438" s="151" t="s">
        <v>3372</v>
      </c>
      <c r="C4438" s="153" t="s">
        <v>3131</v>
      </c>
      <c r="D4438" s="152">
        <v>2</v>
      </c>
      <c r="E4438" s="154">
        <v>2.5</v>
      </c>
      <c r="F4438" s="154">
        <v>1.0000000000000009E-2</v>
      </c>
      <c r="G4438" s="154">
        <v>2.0000000000000018E-2</v>
      </c>
    </row>
    <row r="4439" spans="1:7" ht="30" x14ac:dyDescent="0.25">
      <c r="A4439" s="141" t="s">
        <v>3371</v>
      </c>
      <c r="B4439" s="151" t="s">
        <v>3372</v>
      </c>
      <c r="C4439" s="153" t="s">
        <v>3132</v>
      </c>
      <c r="D4439" s="152">
        <v>2</v>
      </c>
      <c r="E4439" s="154">
        <v>2.5</v>
      </c>
      <c r="F4439" s="154">
        <v>1.0000000000000009E-2</v>
      </c>
      <c r="G4439" s="154">
        <v>2.0000000000000018E-2</v>
      </c>
    </row>
    <row r="4440" spans="1:7" ht="30" x14ac:dyDescent="0.25">
      <c r="A4440" s="141" t="s">
        <v>3371</v>
      </c>
      <c r="B4440" s="151" t="s">
        <v>3372</v>
      </c>
      <c r="C4440" s="153" t="s">
        <v>3135</v>
      </c>
      <c r="D4440" s="152">
        <v>2</v>
      </c>
      <c r="E4440" s="154">
        <v>4</v>
      </c>
      <c r="F4440" s="154">
        <v>3.0000000000000027E-2</v>
      </c>
      <c r="G4440" s="154">
        <v>6.0000000000000053E-2</v>
      </c>
    </row>
    <row r="4441" spans="1:7" ht="30" x14ac:dyDescent="0.25">
      <c r="A4441" s="141" t="s">
        <v>3371</v>
      </c>
      <c r="B4441" s="151" t="s">
        <v>3372</v>
      </c>
      <c r="C4441" s="153" t="s">
        <v>3136</v>
      </c>
      <c r="D4441" s="152">
        <v>2</v>
      </c>
      <c r="E4441" s="154">
        <v>6.26</v>
      </c>
      <c r="F4441" s="154">
        <v>9.9999999999999811E-3</v>
      </c>
      <c r="G4441" s="154">
        <v>1.9999999999999962E-2</v>
      </c>
    </row>
    <row r="4442" spans="1:7" ht="30" x14ac:dyDescent="0.25">
      <c r="A4442" s="141" t="s">
        <v>3371</v>
      </c>
      <c r="B4442" s="151" t="s">
        <v>3372</v>
      </c>
      <c r="C4442" s="153" t="s">
        <v>3168</v>
      </c>
      <c r="D4442" s="152">
        <v>1</v>
      </c>
      <c r="E4442" s="154">
        <v>1.45</v>
      </c>
      <c r="F4442" s="154">
        <v>1.0000000000000009E-2</v>
      </c>
      <c r="G4442" s="154">
        <v>1.0000000000000009E-2</v>
      </c>
    </row>
    <row r="4443" spans="1:7" ht="30" x14ac:dyDescent="0.25">
      <c r="A4443" s="141" t="s">
        <v>3371</v>
      </c>
      <c r="B4443" s="151" t="s">
        <v>3372</v>
      </c>
      <c r="C4443" s="153" t="s">
        <v>3138</v>
      </c>
      <c r="D4443" s="152">
        <v>1</v>
      </c>
      <c r="E4443" s="154">
        <v>1.45</v>
      </c>
      <c r="F4443" s="154">
        <v>1.0000000000000009E-2</v>
      </c>
      <c r="G4443" s="154">
        <v>1.0000000000000009E-2</v>
      </c>
    </row>
    <row r="4444" spans="1:7" ht="30" x14ac:dyDescent="0.25">
      <c r="A4444" s="141" t="s">
        <v>3371</v>
      </c>
      <c r="B4444" s="151" t="s">
        <v>3372</v>
      </c>
      <c r="C4444" s="153" t="s">
        <v>3139</v>
      </c>
      <c r="D4444" s="152">
        <v>2</v>
      </c>
      <c r="E4444" s="154">
        <v>6.98</v>
      </c>
      <c r="F4444" s="154">
        <v>5.0000000000000044E-2</v>
      </c>
      <c r="G4444" s="154">
        <v>0.10000000000000009</v>
      </c>
    </row>
    <row r="4445" spans="1:7" ht="30" x14ac:dyDescent="0.25">
      <c r="A4445" s="141" t="s">
        <v>3371</v>
      </c>
      <c r="B4445" s="151" t="s">
        <v>3372</v>
      </c>
      <c r="C4445" s="153" t="s">
        <v>3179</v>
      </c>
      <c r="D4445" s="152">
        <v>3</v>
      </c>
      <c r="E4445" s="154">
        <v>15.419999999999998</v>
      </c>
      <c r="F4445" s="154">
        <v>0.10999999999999988</v>
      </c>
      <c r="G4445" s="154">
        <v>0.32999999999999963</v>
      </c>
    </row>
    <row r="4446" spans="1:7" ht="30" x14ac:dyDescent="0.25">
      <c r="A4446" s="141" t="s">
        <v>3371</v>
      </c>
      <c r="B4446" s="151" t="s">
        <v>3372</v>
      </c>
      <c r="C4446" s="153" t="s">
        <v>3215</v>
      </c>
      <c r="D4446" s="152">
        <v>339</v>
      </c>
      <c r="E4446" s="154">
        <v>1827.2100000000003</v>
      </c>
      <c r="F4446" s="154">
        <v>0.20999999999999996</v>
      </c>
      <c r="G4446" s="154">
        <v>71.189999999999984</v>
      </c>
    </row>
    <row r="4447" spans="1:7" ht="30" x14ac:dyDescent="0.25">
      <c r="A4447" s="141" t="s">
        <v>3371</v>
      </c>
      <c r="B4447" s="151" t="s">
        <v>3372</v>
      </c>
      <c r="C4447" s="153" t="s">
        <v>3216</v>
      </c>
      <c r="D4447" s="152">
        <v>23</v>
      </c>
      <c r="E4447" s="154">
        <v>123.97</v>
      </c>
      <c r="F4447" s="154">
        <v>0.20999999999999996</v>
      </c>
      <c r="G4447" s="154">
        <v>4.8299999999999992</v>
      </c>
    </row>
    <row r="4448" spans="1:7" ht="60" x14ac:dyDescent="0.25">
      <c r="A4448" s="141" t="s">
        <v>3410</v>
      </c>
      <c r="B4448" s="151" t="s">
        <v>3411</v>
      </c>
      <c r="C4448" s="153" t="s">
        <v>3392</v>
      </c>
      <c r="D4448" s="152">
        <v>160</v>
      </c>
      <c r="E4448" s="154">
        <v>2080</v>
      </c>
      <c r="F4448" s="154">
        <v>0.38999999999999968</v>
      </c>
      <c r="G4448" s="154">
        <v>62.399999999999949</v>
      </c>
    </row>
    <row r="4449" spans="1:7" ht="90" x14ac:dyDescent="0.25">
      <c r="A4449" s="141" t="s">
        <v>3410</v>
      </c>
      <c r="B4449" s="151" t="s">
        <v>3411</v>
      </c>
      <c r="C4449" s="153" t="s">
        <v>3393</v>
      </c>
      <c r="D4449" s="152">
        <v>2</v>
      </c>
      <c r="E4449" s="154">
        <v>26</v>
      </c>
      <c r="F4449" s="154">
        <v>0.38999999999999968</v>
      </c>
      <c r="G4449" s="154">
        <v>0.77999999999999936</v>
      </c>
    </row>
    <row r="4450" spans="1:7" ht="45" x14ac:dyDescent="0.25">
      <c r="A4450" s="141" t="s">
        <v>3410</v>
      </c>
      <c r="B4450" s="151" t="s">
        <v>3411</v>
      </c>
      <c r="C4450" s="153" t="s">
        <v>3395</v>
      </c>
      <c r="D4450" s="152">
        <v>3</v>
      </c>
      <c r="E4450" s="154">
        <v>39</v>
      </c>
      <c r="F4450" s="154">
        <v>0.38999999999999968</v>
      </c>
      <c r="G4450" s="154">
        <v>1.169999999999999</v>
      </c>
    </row>
    <row r="4451" spans="1:7" ht="60" x14ac:dyDescent="0.25">
      <c r="A4451" s="141" t="s">
        <v>3410</v>
      </c>
      <c r="B4451" s="151" t="s">
        <v>3411</v>
      </c>
      <c r="C4451" s="153" t="s">
        <v>3396</v>
      </c>
      <c r="D4451" s="152">
        <v>1</v>
      </c>
      <c r="E4451" s="154">
        <v>13</v>
      </c>
      <c r="F4451" s="154">
        <v>0.38999999999999968</v>
      </c>
      <c r="G4451" s="154">
        <v>0.38999999999999968</v>
      </c>
    </row>
    <row r="4452" spans="1:7" ht="30" x14ac:dyDescent="0.25">
      <c r="A4452" s="141" t="s">
        <v>3410</v>
      </c>
      <c r="B4452" s="151" t="s">
        <v>3411</v>
      </c>
      <c r="C4452" s="153" t="s">
        <v>3215</v>
      </c>
      <c r="D4452" s="152">
        <v>9</v>
      </c>
      <c r="E4452" s="154">
        <v>48.51</v>
      </c>
      <c r="F4452" s="154">
        <v>0.20999999999999996</v>
      </c>
      <c r="G4452" s="154">
        <v>1.8899999999999997</v>
      </c>
    </row>
    <row r="4453" spans="1:7" ht="30" x14ac:dyDescent="0.25">
      <c r="A4453" s="141" t="s">
        <v>3410</v>
      </c>
      <c r="B4453" s="151" t="s">
        <v>3411</v>
      </c>
      <c r="C4453" s="153" t="s">
        <v>3216</v>
      </c>
      <c r="D4453" s="152">
        <v>4</v>
      </c>
      <c r="E4453" s="154">
        <v>21.56</v>
      </c>
      <c r="F4453" s="154">
        <v>0.20999999999999996</v>
      </c>
      <c r="G4453" s="154">
        <v>0.83999999999999986</v>
      </c>
    </row>
    <row r="4454" spans="1:7" ht="30" x14ac:dyDescent="0.25">
      <c r="A4454" s="141" t="s">
        <v>3410</v>
      </c>
      <c r="B4454" s="151" t="s">
        <v>3411</v>
      </c>
      <c r="C4454" s="153" t="s">
        <v>3421</v>
      </c>
      <c r="D4454" s="152">
        <v>404</v>
      </c>
      <c r="E4454" s="154">
        <v>11707.92</v>
      </c>
      <c r="F4454" s="154">
        <v>1.0399999999999991</v>
      </c>
      <c r="G4454" s="154">
        <v>420.15999999999963</v>
      </c>
    </row>
    <row r="4455" spans="1:7" ht="30" x14ac:dyDescent="0.25">
      <c r="A4455" s="141" t="s">
        <v>3410</v>
      </c>
      <c r="B4455" s="151" t="s">
        <v>3411</v>
      </c>
      <c r="C4455" s="153" t="s">
        <v>3111</v>
      </c>
      <c r="D4455" s="152">
        <v>3055</v>
      </c>
      <c r="E4455" s="154">
        <v>3971.5000000000005</v>
      </c>
      <c r="F4455" s="154">
        <v>2.0000000000000018E-2</v>
      </c>
      <c r="G4455" s="154">
        <v>61.100000000000051</v>
      </c>
    </row>
    <row r="4456" spans="1:7" ht="30" x14ac:dyDescent="0.25">
      <c r="A4456" s="141" t="s">
        <v>3410</v>
      </c>
      <c r="B4456" s="151" t="s">
        <v>3411</v>
      </c>
      <c r="C4456" s="153" t="s">
        <v>3112</v>
      </c>
      <c r="D4456" s="152">
        <v>4685</v>
      </c>
      <c r="E4456" s="154">
        <v>6746.4000000000005</v>
      </c>
      <c r="F4456" s="154">
        <v>3.0000000000000027E-2</v>
      </c>
      <c r="G4456" s="154">
        <v>140.55000000000013</v>
      </c>
    </row>
    <row r="4457" spans="1:7" ht="30" x14ac:dyDescent="0.25">
      <c r="A4457" s="141" t="s">
        <v>3410</v>
      </c>
      <c r="B4457" s="151" t="s">
        <v>3411</v>
      </c>
      <c r="C4457" s="153" t="s">
        <v>3113</v>
      </c>
      <c r="D4457" s="152">
        <v>1783</v>
      </c>
      <c r="E4457" s="154">
        <v>2852.8</v>
      </c>
      <c r="F4457" s="154">
        <v>2.9999999999999916E-2</v>
      </c>
      <c r="G4457" s="154">
        <v>53.489999999999853</v>
      </c>
    </row>
    <row r="4458" spans="1:7" ht="75" x14ac:dyDescent="0.25">
      <c r="A4458" s="141" t="s">
        <v>3410</v>
      </c>
      <c r="B4458" s="151" t="s">
        <v>3411</v>
      </c>
      <c r="C4458" s="153" t="s">
        <v>3116</v>
      </c>
      <c r="D4458" s="152">
        <v>2510</v>
      </c>
      <c r="E4458" s="154">
        <v>10617.3</v>
      </c>
      <c r="F4458" s="154">
        <v>5.0000000000000044E-2</v>
      </c>
      <c r="G4458" s="154">
        <v>125.50000000000011</v>
      </c>
    </row>
    <row r="4459" spans="1:7" ht="45" x14ac:dyDescent="0.25">
      <c r="A4459" s="141" t="s">
        <v>3410</v>
      </c>
      <c r="B4459" s="151" t="s">
        <v>3411</v>
      </c>
      <c r="C4459" s="153" t="s">
        <v>3117</v>
      </c>
      <c r="D4459" s="152">
        <v>2011</v>
      </c>
      <c r="E4459" s="154">
        <v>3680.13</v>
      </c>
      <c r="F4459" s="154">
        <v>2.0000000000000018E-2</v>
      </c>
      <c r="G4459" s="154">
        <v>40.220000000000034</v>
      </c>
    </row>
    <row r="4460" spans="1:7" ht="30" x14ac:dyDescent="0.25">
      <c r="A4460" s="141" t="s">
        <v>3410</v>
      </c>
      <c r="B4460" s="151" t="s">
        <v>3411</v>
      </c>
      <c r="C4460" s="153" t="s">
        <v>3120</v>
      </c>
      <c r="D4460" s="152">
        <v>11175</v>
      </c>
      <c r="E4460" s="154">
        <v>16315.5</v>
      </c>
      <c r="F4460" s="154">
        <v>2.0000000000000018E-2</v>
      </c>
      <c r="G4460" s="154">
        <v>223.5000000000002</v>
      </c>
    </row>
    <row r="4461" spans="1:7" ht="30" x14ac:dyDescent="0.25">
      <c r="A4461" s="141" t="s">
        <v>3410</v>
      </c>
      <c r="B4461" s="151" t="s">
        <v>3411</v>
      </c>
      <c r="C4461" s="153" t="s">
        <v>3126</v>
      </c>
      <c r="D4461" s="152">
        <v>652</v>
      </c>
      <c r="E4461" s="154">
        <v>2731.88</v>
      </c>
      <c r="F4461" s="154">
        <v>1.0000000000000009E-2</v>
      </c>
      <c r="G4461" s="154">
        <v>6.5200000000000058</v>
      </c>
    </row>
    <row r="4462" spans="1:7" ht="30" x14ac:dyDescent="0.25">
      <c r="A4462" s="141" t="s">
        <v>3410</v>
      </c>
      <c r="B4462" s="151" t="s">
        <v>3411</v>
      </c>
      <c r="C4462" s="153" t="s">
        <v>3160</v>
      </c>
      <c r="D4462" s="152">
        <v>1964</v>
      </c>
      <c r="E4462" s="154">
        <v>10919.84</v>
      </c>
      <c r="F4462" s="154">
        <v>0.12999999999999989</v>
      </c>
      <c r="G4462" s="154">
        <v>255.31999999999979</v>
      </c>
    </row>
    <row r="4463" spans="1:7" ht="45" x14ac:dyDescent="0.25">
      <c r="A4463" s="141" t="s">
        <v>3410</v>
      </c>
      <c r="B4463" s="151" t="s">
        <v>3411</v>
      </c>
      <c r="C4463" s="153" t="s">
        <v>3162</v>
      </c>
      <c r="D4463" s="152">
        <v>2142</v>
      </c>
      <c r="E4463" s="154">
        <v>10303.02</v>
      </c>
      <c r="F4463" s="154">
        <v>0.10000000000000009</v>
      </c>
      <c r="G4463" s="154">
        <v>214.20000000000019</v>
      </c>
    </row>
    <row r="4464" spans="1:7" ht="45" x14ac:dyDescent="0.25">
      <c r="A4464" s="141" t="s">
        <v>3410</v>
      </c>
      <c r="B4464" s="151" t="s">
        <v>3411</v>
      </c>
      <c r="C4464" s="153" t="s">
        <v>3253</v>
      </c>
      <c r="D4464" s="152">
        <v>102</v>
      </c>
      <c r="E4464" s="154">
        <v>1015.92</v>
      </c>
      <c r="F4464" s="154">
        <v>0.26999999999999957</v>
      </c>
      <c r="G4464" s="154">
        <v>27.539999999999957</v>
      </c>
    </row>
    <row r="4465" spans="1:7" ht="30" x14ac:dyDescent="0.25">
      <c r="A4465" s="141" t="s">
        <v>3410</v>
      </c>
      <c r="B4465" s="151" t="s">
        <v>3411</v>
      </c>
      <c r="C4465" s="153" t="s">
        <v>3146</v>
      </c>
      <c r="D4465" s="152">
        <v>1476</v>
      </c>
      <c r="E4465" s="154">
        <v>8191.8000000000011</v>
      </c>
      <c r="F4465" s="154">
        <v>9.9999999999999811E-3</v>
      </c>
      <c r="G4465" s="154">
        <v>14.759999999999971</v>
      </c>
    </row>
    <row r="4466" spans="1:7" ht="30" x14ac:dyDescent="0.25">
      <c r="A4466" s="141" t="s">
        <v>3410</v>
      </c>
      <c r="B4466" s="151" t="s">
        <v>3411</v>
      </c>
      <c r="C4466" s="153" t="s">
        <v>3177</v>
      </c>
      <c r="D4466" s="152">
        <v>5870</v>
      </c>
      <c r="E4466" s="154">
        <v>41794.400000000001</v>
      </c>
      <c r="F4466" s="154">
        <v>0.14000000000000012</v>
      </c>
      <c r="G4466" s="154">
        <v>821.80000000000075</v>
      </c>
    </row>
    <row r="4467" spans="1:7" ht="30" x14ac:dyDescent="0.25">
      <c r="A4467" s="141" t="s">
        <v>3410</v>
      </c>
      <c r="B4467" s="151" t="s">
        <v>3411</v>
      </c>
      <c r="C4467" s="153" t="s">
        <v>3314</v>
      </c>
      <c r="D4467" s="152">
        <v>91</v>
      </c>
      <c r="E4467" s="154">
        <v>553.28</v>
      </c>
      <c r="F4467" s="154">
        <v>0.20999999999999996</v>
      </c>
      <c r="G4467" s="154">
        <v>19.109999999999996</v>
      </c>
    </row>
    <row r="4468" spans="1:7" ht="30" x14ac:dyDescent="0.25">
      <c r="A4468" s="141" t="s">
        <v>3410</v>
      </c>
      <c r="B4468" s="151" t="s">
        <v>3411</v>
      </c>
      <c r="C4468" s="153" t="s">
        <v>3236</v>
      </c>
      <c r="D4468" s="152">
        <v>517</v>
      </c>
      <c r="E4468" s="154">
        <v>3417.37</v>
      </c>
      <c r="F4468" s="154">
        <v>0.19999999999999973</v>
      </c>
      <c r="G4468" s="154">
        <v>103.39999999999986</v>
      </c>
    </row>
    <row r="4469" spans="1:7" ht="30" x14ac:dyDescent="0.25">
      <c r="A4469" s="141" t="s">
        <v>3410</v>
      </c>
      <c r="B4469" s="151" t="s">
        <v>3411</v>
      </c>
      <c r="C4469" s="153" t="s">
        <v>3188</v>
      </c>
      <c r="D4469" s="152">
        <v>3511</v>
      </c>
      <c r="E4469" s="154">
        <v>7899.75</v>
      </c>
      <c r="F4469" s="154">
        <v>2.0000000000000018E-2</v>
      </c>
      <c r="G4469" s="154">
        <v>70.220000000000056</v>
      </c>
    </row>
    <row r="4470" spans="1:7" ht="30" x14ac:dyDescent="0.25">
      <c r="A4470" s="141" t="s">
        <v>3410</v>
      </c>
      <c r="B4470" s="151" t="s">
        <v>3411</v>
      </c>
      <c r="C4470" s="153" t="s">
        <v>3255</v>
      </c>
      <c r="D4470" s="152">
        <v>1887</v>
      </c>
      <c r="E4470" s="154">
        <v>7491.3900000000012</v>
      </c>
      <c r="F4470" s="154">
        <v>1.0000000000000009E-2</v>
      </c>
      <c r="G4470" s="154">
        <v>18.870000000000015</v>
      </c>
    </row>
    <row r="4471" spans="1:7" ht="30" x14ac:dyDescent="0.25">
      <c r="A4471" s="141" t="s">
        <v>3410</v>
      </c>
      <c r="B4471" s="151" t="s">
        <v>3411</v>
      </c>
      <c r="C4471" s="153" t="s">
        <v>3389</v>
      </c>
      <c r="D4471" s="152">
        <v>7</v>
      </c>
      <c r="E4471" s="154">
        <v>52.92</v>
      </c>
      <c r="F4471" s="154">
        <v>9.9999999999999867E-2</v>
      </c>
      <c r="G4471" s="154">
        <v>0.69999999999999907</v>
      </c>
    </row>
    <row r="4472" spans="1:7" ht="30" x14ac:dyDescent="0.25">
      <c r="A4472" s="141" t="s">
        <v>3410</v>
      </c>
      <c r="B4472" s="151" t="s">
        <v>3411</v>
      </c>
      <c r="C4472" s="153" t="s">
        <v>3325</v>
      </c>
      <c r="D4472" s="152">
        <v>888</v>
      </c>
      <c r="E4472" s="154">
        <v>13071.36</v>
      </c>
      <c r="F4472" s="154">
        <v>0.44999999999999929</v>
      </c>
      <c r="G4472" s="154">
        <v>399.59999999999934</v>
      </c>
    </row>
    <row r="4473" spans="1:7" ht="30" x14ac:dyDescent="0.25">
      <c r="A4473" s="141" t="s">
        <v>3410</v>
      </c>
      <c r="B4473" s="151" t="s">
        <v>3411</v>
      </c>
      <c r="C4473" s="153" t="s">
        <v>3192</v>
      </c>
      <c r="D4473" s="152">
        <v>1838</v>
      </c>
      <c r="E4473" s="154">
        <v>6818.98</v>
      </c>
      <c r="F4473" s="154">
        <v>3.0000000000000027E-2</v>
      </c>
      <c r="G4473" s="154">
        <v>55.14000000000005</v>
      </c>
    </row>
    <row r="4474" spans="1:7" ht="30" x14ac:dyDescent="0.25">
      <c r="A4474" s="141" t="s">
        <v>3410</v>
      </c>
      <c r="B4474" s="151" t="s">
        <v>3411</v>
      </c>
      <c r="C4474" s="153" t="s">
        <v>3260</v>
      </c>
      <c r="D4474" s="152">
        <v>1392</v>
      </c>
      <c r="E4474" s="154">
        <v>13140.480000000001</v>
      </c>
      <c r="F4474" s="154">
        <v>0.37999999999999989</v>
      </c>
      <c r="G4474" s="154">
        <v>528.95999999999981</v>
      </c>
    </row>
    <row r="4475" spans="1:7" ht="30" x14ac:dyDescent="0.25">
      <c r="A4475" s="141" t="s">
        <v>3410</v>
      </c>
      <c r="B4475" s="151" t="s">
        <v>3411</v>
      </c>
      <c r="C4475" s="153" t="s">
        <v>3265</v>
      </c>
      <c r="D4475" s="152">
        <v>94</v>
      </c>
      <c r="E4475" s="154">
        <v>402.32000000000005</v>
      </c>
      <c r="F4475" s="154">
        <v>0.1599999999999997</v>
      </c>
      <c r="G4475" s="154">
        <v>15.039999999999971</v>
      </c>
    </row>
    <row r="4476" spans="1:7" ht="30" x14ac:dyDescent="0.25">
      <c r="A4476" s="141" t="s">
        <v>3410</v>
      </c>
      <c r="B4476" s="151" t="s">
        <v>3411</v>
      </c>
      <c r="C4476" s="153" t="s">
        <v>3270</v>
      </c>
      <c r="D4476" s="152">
        <v>1903</v>
      </c>
      <c r="E4476" s="154">
        <v>22169.95</v>
      </c>
      <c r="F4476" s="154">
        <v>0.33999999999999986</v>
      </c>
      <c r="G4476" s="154">
        <v>647.01999999999975</v>
      </c>
    </row>
    <row r="4477" spans="1:7" ht="45" x14ac:dyDescent="0.25">
      <c r="A4477" s="141" t="s">
        <v>3410</v>
      </c>
      <c r="B4477" s="151" t="s">
        <v>3411</v>
      </c>
      <c r="C4477" s="153" t="s">
        <v>3271</v>
      </c>
      <c r="D4477" s="152">
        <v>1903</v>
      </c>
      <c r="E4477" s="154">
        <v>21237.480000000003</v>
      </c>
      <c r="F4477" s="154">
        <v>0.25999999999999979</v>
      </c>
      <c r="G4477" s="154">
        <v>494.77999999999957</v>
      </c>
    </row>
    <row r="4478" spans="1:7" ht="60" x14ac:dyDescent="0.25">
      <c r="A4478" s="141" t="s">
        <v>3410</v>
      </c>
      <c r="B4478" s="151" t="s">
        <v>3411</v>
      </c>
      <c r="C4478" s="153" t="s">
        <v>3392</v>
      </c>
      <c r="D4478" s="152">
        <v>5277</v>
      </c>
      <c r="E4478" s="154">
        <v>68601</v>
      </c>
      <c r="F4478" s="154">
        <v>0.38999999999999968</v>
      </c>
      <c r="G4478" s="154">
        <v>2058.0299999999984</v>
      </c>
    </row>
    <row r="4479" spans="1:7" ht="90" x14ac:dyDescent="0.25">
      <c r="A4479" s="141" t="s">
        <v>3410</v>
      </c>
      <c r="B4479" s="151" t="s">
        <v>3411</v>
      </c>
      <c r="C4479" s="153" t="s">
        <v>3393</v>
      </c>
      <c r="D4479" s="152">
        <v>154</v>
      </c>
      <c r="E4479" s="154">
        <v>2002</v>
      </c>
      <c r="F4479" s="154">
        <v>0.38999999999999968</v>
      </c>
      <c r="G4479" s="154">
        <v>60.059999999999953</v>
      </c>
    </row>
    <row r="4480" spans="1:7" ht="45" x14ac:dyDescent="0.25">
      <c r="A4480" s="141" t="s">
        <v>3410</v>
      </c>
      <c r="B4480" s="151" t="s">
        <v>3411</v>
      </c>
      <c r="C4480" s="153" t="s">
        <v>3395</v>
      </c>
      <c r="D4480" s="152">
        <v>84</v>
      </c>
      <c r="E4480" s="154">
        <v>1092</v>
      </c>
      <c r="F4480" s="154">
        <v>0.38999999999999968</v>
      </c>
      <c r="G4480" s="154">
        <v>32.759999999999977</v>
      </c>
    </row>
    <row r="4481" spans="1:7" ht="60" x14ac:dyDescent="0.25">
      <c r="A4481" s="141" t="s">
        <v>3410</v>
      </c>
      <c r="B4481" s="151" t="s">
        <v>3411</v>
      </c>
      <c r="C4481" s="153" t="s">
        <v>3396</v>
      </c>
      <c r="D4481" s="152">
        <v>33</v>
      </c>
      <c r="E4481" s="154">
        <v>429</v>
      </c>
      <c r="F4481" s="154">
        <v>0.38999999999999968</v>
      </c>
      <c r="G4481" s="154">
        <v>12.86999999999999</v>
      </c>
    </row>
    <row r="4482" spans="1:7" ht="60" x14ac:dyDescent="0.25">
      <c r="A4482" s="141" t="s">
        <v>3410</v>
      </c>
      <c r="B4482" s="151" t="s">
        <v>3411</v>
      </c>
      <c r="C4482" s="153" t="s">
        <v>4221</v>
      </c>
      <c r="D4482" s="152">
        <v>9</v>
      </c>
      <c r="E4482" s="154">
        <v>117</v>
      </c>
      <c r="F4482" s="154">
        <v>0.38999999999999968</v>
      </c>
      <c r="G4482" s="154">
        <v>3.5099999999999971</v>
      </c>
    </row>
    <row r="4483" spans="1:7" ht="45" x14ac:dyDescent="0.25">
      <c r="A4483" s="141" t="s">
        <v>3410</v>
      </c>
      <c r="B4483" s="151" t="s">
        <v>3411</v>
      </c>
      <c r="C4483" s="153" t="s">
        <v>3397</v>
      </c>
      <c r="D4483" s="152">
        <v>1</v>
      </c>
      <c r="E4483" s="154">
        <v>13</v>
      </c>
      <c r="F4483" s="154">
        <v>0.38999999999999968</v>
      </c>
      <c r="G4483" s="154">
        <v>0.38999999999999968</v>
      </c>
    </row>
    <row r="4484" spans="1:7" ht="45" x14ac:dyDescent="0.25">
      <c r="A4484" s="141" t="s">
        <v>3410</v>
      </c>
      <c r="B4484" s="151" t="s">
        <v>3411</v>
      </c>
      <c r="C4484" s="153" t="s">
        <v>3115</v>
      </c>
      <c r="D4484" s="152">
        <v>755</v>
      </c>
      <c r="E4484" s="154">
        <v>498.3</v>
      </c>
      <c r="F4484" s="154">
        <v>1.0000000000000009E-2</v>
      </c>
      <c r="G4484" s="154">
        <v>7.5500000000000069</v>
      </c>
    </row>
    <row r="4485" spans="1:7" ht="75" x14ac:dyDescent="0.25">
      <c r="A4485" s="141" t="s">
        <v>3410</v>
      </c>
      <c r="B4485" s="151" t="s">
        <v>3411</v>
      </c>
      <c r="C4485" s="153" t="s">
        <v>3116</v>
      </c>
      <c r="D4485" s="152">
        <v>3539</v>
      </c>
      <c r="E4485" s="154">
        <v>14969.970000000001</v>
      </c>
      <c r="F4485" s="154">
        <v>5.0000000000000044E-2</v>
      </c>
      <c r="G4485" s="154">
        <v>176.95000000000016</v>
      </c>
    </row>
    <row r="4486" spans="1:7" ht="30" x14ac:dyDescent="0.25">
      <c r="A4486" s="141" t="s">
        <v>3410</v>
      </c>
      <c r="B4486" s="151" t="s">
        <v>3411</v>
      </c>
      <c r="C4486" s="153" t="s">
        <v>3118</v>
      </c>
      <c r="D4486" s="152">
        <v>24</v>
      </c>
      <c r="E4486" s="154">
        <v>57.36</v>
      </c>
      <c r="F4486" s="154">
        <v>3.0000000000000027E-2</v>
      </c>
      <c r="G4486" s="154">
        <v>0.72000000000000064</v>
      </c>
    </row>
    <row r="4487" spans="1:7" ht="30" x14ac:dyDescent="0.25">
      <c r="A4487" s="141" t="s">
        <v>3410</v>
      </c>
      <c r="B4487" s="151" t="s">
        <v>3411</v>
      </c>
      <c r="C4487" s="153" t="s">
        <v>3119</v>
      </c>
      <c r="D4487" s="152">
        <v>20</v>
      </c>
      <c r="E4487" s="154">
        <v>55.199999999999996</v>
      </c>
      <c r="F4487" s="154">
        <v>2.9999999999999916E-2</v>
      </c>
      <c r="G4487" s="154">
        <v>0.59999999999999831</v>
      </c>
    </row>
    <row r="4488" spans="1:7" ht="30" x14ac:dyDescent="0.25">
      <c r="A4488" s="141" t="s">
        <v>3410</v>
      </c>
      <c r="B4488" s="151" t="s">
        <v>3411</v>
      </c>
      <c r="C4488" s="153" t="s">
        <v>3120</v>
      </c>
      <c r="D4488" s="152">
        <v>332</v>
      </c>
      <c r="E4488" s="154">
        <v>484.72</v>
      </c>
      <c r="F4488" s="154">
        <v>2.0000000000000018E-2</v>
      </c>
      <c r="G4488" s="154">
        <v>6.6400000000000059</v>
      </c>
    </row>
    <row r="4489" spans="1:7" ht="30" x14ac:dyDescent="0.25">
      <c r="A4489" s="141" t="s">
        <v>3410</v>
      </c>
      <c r="B4489" s="151" t="s">
        <v>3411</v>
      </c>
      <c r="C4489" s="153" t="s">
        <v>3122</v>
      </c>
      <c r="D4489" s="152">
        <v>1</v>
      </c>
      <c r="E4489" s="154">
        <v>3.7800000000000002</v>
      </c>
      <c r="F4489" s="154">
        <v>1.9999999999999962E-2</v>
      </c>
      <c r="G4489" s="154">
        <v>1.9999999999999962E-2</v>
      </c>
    </row>
    <row r="4490" spans="1:7" ht="30" x14ac:dyDescent="0.25">
      <c r="A4490" s="141" t="s">
        <v>3410</v>
      </c>
      <c r="B4490" s="151" t="s">
        <v>3411</v>
      </c>
      <c r="C4490" s="153" t="s">
        <v>3130</v>
      </c>
      <c r="D4490" s="152">
        <v>1914</v>
      </c>
      <c r="E4490" s="154">
        <v>2392.5</v>
      </c>
      <c r="F4490" s="154">
        <v>1.0000000000000009E-2</v>
      </c>
      <c r="G4490" s="154">
        <v>19.140000000000018</v>
      </c>
    </row>
    <row r="4491" spans="1:7" ht="30" x14ac:dyDescent="0.25">
      <c r="A4491" s="141" t="s">
        <v>3410</v>
      </c>
      <c r="B4491" s="151" t="s">
        <v>3411</v>
      </c>
      <c r="C4491" s="153" t="s">
        <v>3131</v>
      </c>
      <c r="D4491" s="152">
        <v>2139</v>
      </c>
      <c r="E4491" s="154">
        <v>2673.75</v>
      </c>
      <c r="F4491" s="154">
        <v>1.0000000000000009E-2</v>
      </c>
      <c r="G4491" s="154">
        <v>21.390000000000018</v>
      </c>
    </row>
    <row r="4492" spans="1:7" ht="30" x14ac:dyDescent="0.25">
      <c r="A4492" s="141" t="s">
        <v>3410</v>
      </c>
      <c r="B4492" s="151" t="s">
        <v>3411</v>
      </c>
      <c r="C4492" s="153" t="s">
        <v>3133</v>
      </c>
      <c r="D4492" s="152">
        <v>79</v>
      </c>
      <c r="E4492" s="154">
        <v>121.66</v>
      </c>
      <c r="F4492" s="154">
        <v>3.0000000000000027E-2</v>
      </c>
      <c r="G4492" s="154">
        <v>2.3700000000000019</v>
      </c>
    </row>
    <row r="4493" spans="1:7" ht="30" x14ac:dyDescent="0.25">
      <c r="A4493" s="141" t="s">
        <v>3410</v>
      </c>
      <c r="B4493" s="151" t="s">
        <v>3411</v>
      </c>
      <c r="C4493" s="153" t="s">
        <v>3166</v>
      </c>
      <c r="D4493" s="152">
        <v>1588</v>
      </c>
      <c r="E4493" s="154">
        <v>1985</v>
      </c>
      <c r="F4493" s="154">
        <v>1.0000000000000009E-2</v>
      </c>
      <c r="G4493" s="154">
        <v>15.880000000000013</v>
      </c>
    </row>
    <row r="4494" spans="1:7" ht="30" x14ac:dyDescent="0.25">
      <c r="A4494" s="141" t="s">
        <v>3410</v>
      </c>
      <c r="B4494" s="151" t="s">
        <v>3411</v>
      </c>
      <c r="C4494" s="153" t="s">
        <v>3177</v>
      </c>
      <c r="D4494" s="152">
        <v>290</v>
      </c>
      <c r="E4494" s="154">
        <v>2064.8000000000002</v>
      </c>
      <c r="F4494" s="154">
        <v>0.14000000000000012</v>
      </c>
      <c r="G4494" s="154">
        <v>40.600000000000037</v>
      </c>
    </row>
    <row r="4495" spans="1:7" ht="30" x14ac:dyDescent="0.25">
      <c r="A4495" s="141" t="s">
        <v>3410</v>
      </c>
      <c r="B4495" s="151" t="s">
        <v>3411</v>
      </c>
      <c r="C4495" s="153" t="s">
        <v>3149</v>
      </c>
      <c r="D4495" s="152">
        <v>258</v>
      </c>
      <c r="E4495" s="154">
        <v>657.9</v>
      </c>
      <c r="F4495" s="154">
        <v>5.0000000000000044E-2</v>
      </c>
      <c r="G4495" s="154">
        <v>12.900000000000011</v>
      </c>
    </row>
    <row r="4496" spans="1:7" ht="30" x14ac:dyDescent="0.25">
      <c r="A4496" s="141" t="s">
        <v>3410</v>
      </c>
      <c r="B4496" s="151" t="s">
        <v>3411</v>
      </c>
      <c r="C4496" s="153" t="s">
        <v>3179</v>
      </c>
      <c r="D4496" s="152">
        <v>311</v>
      </c>
      <c r="E4496" s="154">
        <v>1598.54</v>
      </c>
      <c r="F4496" s="154">
        <v>0.10999999999999988</v>
      </c>
      <c r="G4496" s="154">
        <v>34.209999999999958</v>
      </c>
    </row>
    <row r="4497" spans="1:7" ht="30" x14ac:dyDescent="0.25">
      <c r="A4497" s="141" t="s">
        <v>3410</v>
      </c>
      <c r="B4497" s="151" t="s">
        <v>3411</v>
      </c>
      <c r="C4497" s="153" t="s">
        <v>3257</v>
      </c>
      <c r="D4497" s="152">
        <v>1</v>
      </c>
      <c r="E4497" s="154">
        <v>8.9500000000000011</v>
      </c>
      <c r="F4497" s="154">
        <v>0.17999999999999972</v>
      </c>
      <c r="G4497" s="154">
        <v>0.17999999999999972</v>
      </c>
    </row>
    <row r="4498" spans="1:7" ht="30" x14ac:dyDescent="0.25">
      <c r="A4498" s="141" t="s">
        <v>3410</v>
      </c>
      <c r="B4498" s="151" t="s">
        <v>3411</v>
      </c>
      <c r="C4498" s="153" t="s">
        <v>3265</v>
      </c>
      <c r="D4498" s="152">
        <v>59</v>
      </c>
      <c r="E4498" s="154">
        <v>252.51999999999998</v>
      </c>
      <c r="F4498" s="154">
        <v>0.1599999999999997</v>
      </c>
      <c r="G4498" s="154">
        <v>9.4399999999999817</v>
      </c>
    </row>
    <row r="4499" spans="1:7" ht="30" x14ac:dyDescent="0.25">
      <c r="A4499" s="141" t="s">
        <v>3410</v>
      </c>
      <c r="B4499" s="151" t="s">
        <v>3411</v>
      </c>
      <c r="C4499" s="153" t="s">
        <v>3218</v>
      </c>
      <c r="D4499" s="152">
        <v>594</v>
      </c>
      <c r="E4499" s="154">
        <v>3694.6800000000003</v>
      </c>
      <c r="F4499" s="154">
        <v>0.20999999999999996</v>
      </c>
      <c r="G4499" s="154">
        <v>124.73999999999998</v>
      </c>
    </row>
    <row r="4500" spans="1:7" ht="30" x14ac:dyDescent="0.25">
      <c r="A4500" s="141" t="s">
        <v>3410</v>
      </c>
      <c r="B4500" s="151" t="s">
        <v>3411</v>
      </c>
      <c r="C4500" s="153" t="s">
        <v>3220</v>
      </c>
      <c r="D4500" s="152">
        <v>58</v>
      </c>
      <c r="E4500" s="154">
        <v>682.08</v>
      </c>
      <c r="F4500" s="154">
        <v>0.33000000000000007</v>
      </c>
      <c r="G4500" s="154">
        <v>19.140000000000004</v>
      </c>
    </row>
    <row r="4501" spans="1:7" ht="30" x14ac:dyDescent="0.25">
      <c r="A4501" s="141" t="s">
        <v>3410</v>
      </c>
      <c r="B4501" s="151" t="s">
        <v>3411</v>
      </c>
      <c r="C4501" s="153" t="s">
        <v>3250</v>
      </c>
      <c r="D4501" s="152">
        <v>1</v>
      </c>
      <c r="E4501" s="154">
        <v>3.25</v>
      </c>
      <c r="F4501" s="154">
        <v>9.9999999999999811E-3</v>
      </c>
      <c r="G4501" s="154">
        <v>9.9999999999999811E-3</v>
      </c>
    </row>
    <row r="4502" spans="1:7" ht="30" x14ac:dyDescent="0.25">
      <c r="A4502" s="141" t="s">
        <v>3410</v>
      </c>
      <c r="B4502" s="151" t="s">
        <v>3411</v>
      </c>
      <c r="C4502" s="153" t="s">
        <v>3127</v>
      </c>
      <c r="D4502" s="152">
        <v>2148</v>
      </c>
      <c r="E4502" s="154">
        <v>4102.68</v>
      </c>
      <c r="F4502" s="154">
        <v>9.9999999999999811E-3</v>
      </c>
      <c r="G4502" s="154">
        <v>21.479999999999958</v>
      </c>
    </row>
    <row r="4503" spans="1:7" ht="30" x14ac:dyDescent="0.25">
      <c r="A4503" s="141" t="s">
        <v>3410</v>
      </c>
      <c r="B4503" s="151" t="s">
        <v>3411</v>
      </c>
      <c r="C4503" s="153" t="s">
        <v>3130</v>
      </c>
      <c r="D4503" s="152">
        <v>1939</v>
      </c>
      <c r="E4503" s="154">
        <v>2423.75</v>
      </c>
      <c r="F4503" s="154">
        <v>1.0000000000000009E-2</v>
      </c>
      <c r="G4503" s="154">
        <v>19.390000000000018</v>
      </c>
    </row>
    <row r="4504" spans="1:7" ht="30" x14ac:dyDescent="0.25">
      <c r="A4504" s="141" t="s">
        <v>3410</v>
      </c>
      <c r="B4504" s="151" t="s">
        <v>3411</v>
      </c>
      <c r="C4504" s="153" t="s">
        <v>3131</v>
      </c>
      <c r="D4504" s="152">
        <v>2408</v>
      </c>
      <c r="E4504" s="154">
        <v>3010</v>
      </c>
      <c r="F4504" s="154">
        <v>1.0000000000000009E-2</v>
      </c>
      <c r="G4504" s="154">
        <v>24.08000000000002</v>
      </c>
    </row>
    <row r="4505" spans="1:7" ht="30" x14ac:dyDescent="0.25">
      <c r="A4505" s="141" t="s">
        <v>3410</v>
      </c>
      <c r="B4505" s="151" t="s">
        <v>3411</v>
      </c>
      <c r="C4505" s="153" t="s">
        <v>3132</v>
      </c>
      <c r="D4505" s="152">
        <v>890</v>
      </c>
      <c r="E4505" s="154">
        <v>1112.5</v>
      </c>
      <c r="F4505" s="154">
        <v>1.0000000000000009E-2</v>
      </c>
      <c r="G4505" s="154">
        <v>8.9000000000000075</v>
      </c>
    </row>
    <row r="4506" spans="1:7" ht="30" x14ac:dyDescent="0.25">
      <c r="A4506" s="141" t="s">
        <v>3410</v>
      </c>
      <c r="B4506" s="151" t="s">
        <v>3411</v>
      </c>
      <c r="C4506" s="153" t="s">
        <v>3133</v>
      </c>
      <c r="D4506" s="152">
        <v>182</v>
      </c>
      <c r="E4506" s="154">
        <v>280.28000000000003</v>
      </c>
      <c r="F4506" s="154">
        <v>3.0000000000000027E-2</v>
      </c>
      <c r="G4506" s="154">
        <v>5.4600000000000044</v>
      </c>
    </row>
    <row r="4507" spans="1:7" ht="30" x14ac:dyDescent="0.25">
      <c r="A4507" s="141" t="s">
        <v>3410</v>
      </c>
      <c r="B4507" s="151" t="s">
        <v>3411</v>
      </c>
      <c r="C4507" s="153" t="s">
        <v>3196</v>
      </c>
      <c r="D4507" s="152">
        <v>13</v>
      </c>
      <c r="E4507" s="154">
        <v>151.06</v>
      </c>
      <c r="F4507" s="154">
        <v>1.0000000000000009E-2</v>
      </c>
      <c r="G4507" s="154">
        <v>0.13000000000000012</v>
      </c>
    </row>
    <row r="4508" spans="1:7" ht="30" x14ac:dyDescent="0.25">
      <c r="A4508" s="141" t="s">
        <v>3410</v>
      </c>
      <c r="B4508" s="151" t="s">
        <v>3411</v>
      </c>
      <c r="C4508" s="153" t="s">
        <v>3153</v>
      </c>
      <c r="D4508" s="152">
        <v>5</v>
      </c>
      <c r="E4508" s="154">
        <v>77.099999999999994</v>
      </c>
      <c r="F4508" s="154">
        <v>1.0000000000000009E-2</v>
      </c>
      <c r="G4508" s="154">
        <v>5.0000000000000044E-2</v>
      </c>
    </row>
    <row r="4509" spans="1:7" ht="30" x14ac:dyDescent="0.25">
      <c r="A4509" s="141" t="s">
        <v>3410</v>
      </c>
      <c r="B4509" s="151" t="s">
        <v>3411</v>
      </c>
      <c r="C4509" s="153" t="s">
        <v>3214</v>
      </c>
      <c r="D4509" s="152">
        <v>24</v>
      </c>
      <c r="E4509" s="154">
        <v>175.44</v>
      </c>
      <c r="F4509" s="154">
        <v>7.0000000000000062E-2</v>
      </c>
      <c r="G4509" s="154">
        <v>1.6800000000000015</v>
      </c>
    </row>
    <row r="4510" spans="1:7" ht="30" x14ac:dyDescent="0.25">
      <c r="A4510" s="141" t="s">
        <v>3410</v>
      </c>
      <c r="B4510" s="151" t="s">
        <v>3411</v>
      </c>
      <c r="C4510" s="153" t="s">
        <v>3131</v>
      </c>
      <c r="D4510" s="152">
        <v>552</v>
      </c>
      <c r="E4510" s="154">
        <v>690</v>
      </c>
      <c r="F4510" s="154">
        <v>1.0000000000000009E-2</v>
      </c>
      <c r="G4510" s="154">
        <v>5.5200000000000049</v>
      </c>
    </row>
    <row r="4511" spans="1:7" ht="30" x14ac:dyDescent="0.25">
      <c r="A4511" s="141" t="s">
        <v>3410</v>
      </c>
      <c r="B4511" s="151" t="s">
        <v>3411</v>
      </c>
      <c r="C4511" s="153" t="s">
        <v>3165</v>
      </c>
      <c r="D4511" s="152">
        <v>131</v>
      </c>
      <c r="E4511" s="154">
        <v>182.09</v>
      </c>
      <c r="F4511" s="154">
        <v>3.0000000000000027E-2</v>
      </c>
      <c r="G4511" s="154">
        <v>3.9300000000000033</v>
      </c>
    </row>
    <row r="4512" spans="1:7" ht="30" x14ac:dyDescent="0.25">
      <c r="A4512" s="141" t="s">
        <v>3410</v>
      </c>
      <c r="B4512" s="151" t="s">
        <v>3411</v>
      </c>
      <c r="C4512" s="153" t="s">
        <v>3135</v>
      </c>
      <c r="D4512" s="152">
        <v>582</v>
      </c>
      <c r="E4512" s="154">
        <v>1164</v>
      </c>
      <c r="F4512" s="154">
        <v>3.0000000000000027E-2</v>
      </c>
      <c r="G4512" s="154">
        <v>17.460000000000015</v>
      </c>
    </row>
    <row r="4513" spans="1:7" ht="30" x14ac:dyDescent="0.25">
      <c r="A4513" s="141" t="s">
        <v>3410</v>
      </c>
      <c r="B4513" s="151" t="s">
        <v>3411</v>
      </c>
      <c r="C4513" s="153" t="s">
        <v>3136</v>
      </c>
      <c r="D4513" s="152">
        <v>538</v>
      </c>
      <c r="E4513" s="154">
        <v>1683.94</v>
      </c>
      <c r="F4513" s="154">
        <v>9.9999999999999811E-3</v>
      </c>
      <c r="G4513" s="154">
        <v>5.3799999999999901</v>
      </c>
    </row>
    <row r="4514" spans="1:7" ht="30" x14ac:dyDescent="0.25">
      <c r="A4514" s="141" t="s">
        <v>3410</v>
      </c>
      <c r="B4514" s="151" t="s">
        <v>3411</v>
      </c>
      <c r="C4514" s="153" t="s">
        <v>3168</v>
      </c>
      <c r="D4514" s="152">
        <v>207</v>
      </c>
      <c r="E4514" s="154">
        <v>300.14999999999998</v>
      </c>
      <c r="F4514" s="154">
        <v>1.0000000000000009E-2</v>
      </c>
      <c r="G4514" s="154">
        <v>2.0700000000000021</v>
      </c>
    </row>
    <row r="4515" spans="1:7" ht="30" x14ac:dyDescent="0.25">
      <c r="A4515" s="141" t="s">
        <v>3410</v>
      </c>
      <c r="B4515" s="151" t="s">
        <v>3411</v>
      </c>
      <c r="C4515" s="153" t="s">
        <v>3138</v>
      </c>
      <c r="D4515" s="152">
        <v>430</v>
      </c>
      <c r="E4515" s="154">
        <v>623.5</v>
      </c>
      <c r="F4515" s="154">
        <v>1.0000000000000009E-2</v>
      </c>
      <c r="G4515" s="154">
        <v>4.3000000000000043</v>
      </c>
    </row>
    <row r="4516" spans="1:7" ht="30" x14ac:dyDescent="0.25">
      <c r="A4516" s="141" t="s">
        <v>3410</v>
      </c>
      <c r="B4516" s="151" t="s">
        <v>3411</v>
      </c>
      <c r="C4516" s="153" t="s">
        <v>3169</v>
      </c>
      <c r="D4516" s="152">
        <v>36</v>
      </c>
      <c r="E4516" s="154">
        <v>125.64</v>
      </c>
      <c r="F4516" s="154">
        <v>5.0000000000000044E-2</v>
      </c>
      <c r="G4516" s="154">
        <v>1.8000000000000016</v>
      </c>
    </row>
    <row r="4517" spans="1:7" ht="45" x14ac:dyDescent="0.25">
      <c r="A4517" s="141" t="s">
        <v>3410</v>
      </c>
      <c r="B4517" s="151" t="s">
        <v>3411</v>
      </c>
      <c r="C4517" s="153" t="s">
        <v>3170</v>
      </c>
      <c r="D4517" s="152">
        <v>63</v>
      </c>
      <c r="E4517" s="154">
        <v>219.87</v>
      </c>
      <c r="F4517" s="154">
        <v>5.0000000000000044E-2</v>
      </c>
      <c r="G4517" s="154">
        <v>3.150000000000003</v>
      </c>
    </row>
    <row r="4518" spans="1:7" ht="30" x14ac:dyDescent="0.25">
      <c r="A4518" s="141" t="s">
        <v>3410</v>
      </c>
      <c r="B4518" s="151" t="s">
        <v>3411</v>
      </c>
      <c r="C4518" s="153" t="s">
        <v>3139</v>
      </c>
      <c r="D4518" s="152">
        <v>524</v>
      </c>
      <c r="E4518" s="154">
        <v>1828.76</v>
      </c>
      <c r="F4518" s="154">
        <v>5.0000000000000044E-2</v>
      </c>
      <c r="G4518" s="154">
        <v>26.200000000000024</v>
      </c>
    </row>
    <row r="4519" spans="1:7" ht="30" x14ac:dyDescent="0.25">
      <c r="A4519" s="141" t="s">
        <v>3410</v>
      </c>
      <c r="B4519" s="151" t="s">
        <v>3411</v>
      </c>
      <c r="C4519" s="153" t="s">
        <v>3174</v>
      </c>
      <c r="D4519" s="152">
        <v>31</v>
      </c>
      <c r="E4519" s="154">
        <v>170.19</v>
      </c>
      <c r="F4519" s="154">
        <v>0.12000000000000011</v>
      </c>
      <c r="G4519" s="154">
        <v>3.7200000000000033</v>
      </c>
    </row>
    <row r="4520" spans="1:7" ht="30" x14ac:dyDescent="0.25">
      <c r="A4520" s="141" t="s">
        <v>3410</v>
      </c>
      <c r="B4520" s="151" t="s">
        <v>3411</v>
      </c>
      <c r="C4520" s="153" t="s">
        <v>3148</v>
      </c>
      <c r="D4520" s="152">
        <v>5</v>
      </c>
      <c r="E4520" s="154">
        <v>27.45</v>
      </c>
      <c r="F4520" s="154">
        <v>0.12000000000000011</v>
      </c>
      <c r="G4520" s="154">
        <v>0.60000000000000053</v>
      </c>
    </row>
    <row r="4521" spans="1:7" ht="30" x14ac:dyDescent="0.25">
      <c r="A4521" s="141" t="s">
        <v>3410</v>
      </c>
      <c r="B4521" s="151" t="s">
        <v>3411</v>
      </c>
      <c r="C4521" s="153" t="s">
        <v>3175</v>
      </c>
      <c r="D4521" s="152">
        <v>3</v>
      </c>
      <c r="E4521" s="154">
        <v>16.47</v>
      </c>
      <c r="F4521" s="154">
        <v>0.12000000000000011</v>
      </c>
      <c r="G4521" s="154">
        <v>0.36000000000000032</v>
      </c>
    </row>
    <row r="4522" spans="1:7" ht="30" x14ac:dyDescent="0.25">
      <c r="A4522" s="141" t="s">
        <v>3410</v>
      </c>
      <c r="B4522" s="151" t="s">
        <v>3411</v>
      </c>
      <c r="C4522" s="153" t="s">
        <v>3111</v>
      </c>
      <c r="D4522" s="152">
        <v>53</v>
      </c>
      <c r="E4522" s="154">
        <v>68.900000000000006</v>
      </c>
      <c r="F4522" s="154">
        <v>2.0000000000000018E-2</v>
      </c>
      <c r="G4522" s="154">
        <v>1.0600000000000009</v>
      </c>
    </row>
    <row r="4523" spans="1:7" ht="30" x14ac:dyDescent="0.25">
      <c r="A4523" s="141" t="s">
        <v>3410</v>
      </c>
      <c r="B4523" s="151" t="s">
        <v>3411</v>
      </c>
      <c r="C4523" s="153" t="s">
        <v>3215</v>
      </c>
      <c r="D4523" s="152">
        <v>206</v>
      </c>
      <c r="E4523" s="154">
        <v>1110.3399999999999</v>
      </c>
      <c r="F4523" s="154">
        <v>0.20999999999999996</v>
      </c>
      <c r="G4523" s="154">
        <v>43.259999999999991</v>
      </c>
    </row>
    <row r="4524" spans="1:7" ht="30" x14ac:dyDescent="0.25">
      <c r="A4524" s="141" t="s">
        <v>3410</v>
      </c>
      <c r="B4524" s="151" t="s">
        <v>3411</v>
      </c>
      <c r="C4524" s="153" t="s">
        <v>3216</v>
      </c>
      <c r="D4524" s="152">
        <v>12</v>
      </c>
      <c r="E4524" s="154">
        <v>64.680000000000007</v>
      </c>
      <c r="F4524" s="154">
        <v>0.20999999999999996</v>
      </c>
      <c r="G4524" s="154">
        <v>2.5199999999999996</v>
      </c>
    </row>
    <row r="4525" spans="1:7" ht="45" x14ac:dyDescent="0.25">
      <c r="A4525" s="141" t="s">
        <v>4222</v>
      </c>
      <c r="B4525" s="151" t="s">
        <v>4223</v>
      </c>
      <c r="C4525" s="153" t="s">
        <v>3606</v>
      </c>
      <c r="D4525" s="152">
        <v>269</v>
      </c>
      <c r="E4525" s="154">
        <v>1971.77</v>
      </c>
      <c r="F4525" s="154">
        <v>0.11999999999999966</v>
      </c>
      <c r="G4525" s="154">
        <v>32.279999999999909</v>
      </c>
    </row>
    <row r="4526" spans="1:7" ht="45" x14ac:dyDescent="0.25">
      <c r="A4526" s="141" t="s">
        <v>4222</v>
      </c>
      <c r="B4526" s="151" t="s">
        <v>4223</v>
      </c>
      <c r="C4526" s="153" t="s">
        <v>3607</v>
      </c>
      <c r="D4526" s="152">
        <v>65</v>
      </c>
      <c r="E4526" s="154">
        <v>669.5</v>
      </c>
      <c r="F4526" s="154">
        <v>0.18000000000000016</v>
      </c>
      <c r="G4526" s="154">
        <v>11.70000000000001</v>
      </c>
    </row>
    <row r="4527" spans="1:7" ht="45" x14ac:dyDescent="0.25">
      <c r="A4527" s="141" t="s">
        <v>4222</v>
      </c>
      <c r="B4527" s="151" t="s">
        <v>4223</v>
      </c>
      <c r="C4527" s="153" t="s">
        <v>3738</v>
      </c>
      <c r="D4527" s="152">
        <v>55</v>
      </c>
      <c r="E4527" s="154">
        <v>1945.35</v>
      </c>
      <c r="F4527" s="154">
        <v>0.46999999999999886</v>
      </c>
      <c r="G4527" s="154">
        <v>25.849999999999937</v>
      </c>
    </row>
    <row r="4528" spans="1:7" ht="45" x14ac:dyDescent="0.25">
      <c r="A4528" s="141" t="s">
        <v>4222</v>
      </c>
      <c r="B4528" s="151" t="s">
        <v>4223</v>
      </c>
      <c r="C4528" s="153" t="s">
        <v>3739</v>
      </c>
      <c r="D4528" s="152">
        <v>3</v>
      </c>
      <c r="E4528" s="154">
        <v>7.23</v>
      </c>
      <c r="F4528" s="154">
        <v>2.9999999999999916E-2</v>
      </c>
      <c r="G4528" s="154">
        <v>8.9999999999999747E-2</v>
      </c>
    </row>
    <row r="4529" spans="1:7" ht="45" x14ac:dyDescent="0.25">
      <c r="A4529" s="141" t="s">
        <v>4224</v>
      </c>
      <c r="B4529" s="151" t="s">
        <v>4225</v>
      </c>
      <c r="C4529" s="153" t="s">
        <v>3501</v>
      </c>
      <c r="D4529" s="152">
        <v>118</v>
      </c>
      <c r="E4529" s="154">
        <v>1036.04</v>
      </c>
      <c r="F4529" s="154">
        <v>3.9999999999999925E-2</v>
      </c>
      <c r="G4529" s="154">
        <v>4.7199999999999909</v>
      </c>
    </row>
    <row r="4530" spans="1:7" ht="45" x14ac:dyDescent="0.25">
      <c r="A4530" s="141" t="s">
        <v>4224</v>
      </c>
      <c r="B4530" s="151" t="s">
        <v>4225</v>
      </c>
      <c r="C4530" s="153" t="s">
        <v>3471</v>
      </c>
      <c r="D4530" s="152">
        <v>8</v>
      </c>
      <c r="E4530" s="154">
        <v>21.28</v>
      </c>
      <c r="F4530" s="154">
        <v>1.0000000000000009E-2</v>
      </c>
      <c r="G4530" s="154">
        <v>8.0000000000000071E-2</v>
      </c>
    </row>
    <row r="4531" spans="1:7" ht="45" x14ac:dyDescent="0.25">
      <c r="A4531" s="141" t="s">
        <v>4224</v>
      </c>
      <c r="B4531" s="151" t="s">
        <v>4225</v>
      </c>
      <c r="C4531" s="153" t="s">
        <v>3583</v>
      </c>
      <c r="D4531" s="152">
        <v>115</v>
      </c>
      <c r="E4531" s="154">
        <v>305.90000000000003</v>
      </c>
      <c r="F4531" s="154">
        <v>1.0000000000000009E-2</v>
      </c>
      <c r="G4531" s="154">
        <v>1.150000000000001</v>
      </c>
    </row>
    <row r="4532" spans="1:7" ht="90" x14ac:dyDescent="0.25">
      <c r="A4532" s="141" t="s">
        <v>4224</v>
      </c>
      <c r="B4532" s="151" t="s">
        <v>4225</v>
      </c>
      <c r="C4532" s="153" t="s">
        <v>3452</v>
      </c>
      <c r="D4532" s="152">
        <v>234</v>
      </c>
      <c r="E4532" s="154">
        <v>6112.08</v>
      </c>
      <c r="F4532" s="154">
        <v>3.0000000000000027E-2</v>
      </c>
      <c r="G4532" s="154">
        <v>7.0200000000000067</v>
      </c>
    </row>
    <row r="4533" spans="1:7" ht="45" x14ac:dyDescent="0.25">
      <c r="A4533" s="141" t="s">
        <v>4224</v>
      </c>
      <c r="B4533" s="151" t="s">
        <v>4225</v>
      </c>
      <c r="C4533" s="153" t="s">
        <v>3454</v>
      </c>
      <c r="D4533" s="152">
        <v>17</v>
      </c>
      <c r="E4533" s="154">
        <v>60.18</v>
      </c>
      <c r="F4533" s="154">
        <v>1.9999999999999962E-2</v>
      </c>
      <c r="G4533" s="154">
        <v>0.33999999999999936</v>
      </c>
    </row>
    <row r="4534" spans="1:7" ht="45" x14ac:dyDescent="0.25">
      <c r="A4534" s="141" t="s">
        <v>4224</v>
      </c>
      <c r="B4534" s="151" t="s">
        <v>4225</v>
      </c>
      <c r="C4534" s="153" t="s">
        <v>3455</v>
      </c>
      <c r="D4534" s="152">
        <v>159</v>
      </c>
      <c r="E4534" s="154">
        <v>2055.87</v>
      </c>
      <c r="F4534" s="154">
        <v>3.0000000000000027E-2</v>
      </c>
      <c r="G4534" s="154">
        <v>4.770000000000004</v>
      </c>
    </row>
    <row r="4535" spans="1:7" ht="45" x14ac:dyDescent="0.25">
      <c r="A4535" s="141" t="s">
        <v>4224</v>
      </c>
      <c r="B4535" s="151" t="s">
        <v>4225</v>
      </c>
      <c r="C4535" s="153" t="s">
        <v>3453</v>
      </c>
      <c r="D4535" s="152">
        <v>56</v>
      </c>
      <c r="E4535" s="154">
        <v>111.44</v>
      </c>
      <c r="F4535" s="154">
        <v>1.0000000000000009E-2</v>
      </c>
      <c r="G4535" s="154">
        <v>0.5600000000000005</v>
      </c>
    </row>
    <row r="4536" spans="1:7" ht="45" x14ac:dyDescent="0.25">
      <c r="A4536" s="141" t="s">
        <v>4224</v>
      </c>
      <c r="B4536" s="151" t="s">
        <v>4225</v>
      </c>
      <c r="C4536" s="153" t="s">
        <v>3454</v>
      </c>
      <c r="D4536" s="152">
        <v>1</v>
      </c>
      <c r="E4536" s="154">
        <v>3.54</v>
      </c>
      <c r="F4536" s="154">
        <v>1.9999999999999962E-2</v>
      </c>
      <c r="G4536" s="154">
        <v>1.9999999999999962E-2</v>
      </c>
    </row>
    <row r="4537" spans="1:7" ht="45" x14ac:dyDescent="0.25">
      <c r="A4537" s="141" t="s">
        <v>4224</v>
      </c>
      <c r="B4537" s="151" t="s">
        <v>4225</v>
      </c>
      <c r="C4537" s="153" t="s">
        <v>3583</v>
      </c>
      <c r="D4537" s="152">
        <v>6</v>
      </c>
      <c r="E4537" s="154">
        <v>15.96</v>
      </c>
      <c r="F4537" s="154">
        <v>1.0000000000000009E-2</v>
      </c>
      <c r="G4537" s="154">
        <v>6.0000000000000053E-2</v>
      </c>
    </row>
    <row r="4538" spans="1:7" ht="45" x14ac:dyDescent="0.25">
      <c r="A4538" s="141" t="s">
        <v>4224</v>
      </c>
      <c r="B4538" s="151" t="s">
        <v>4225</v>
      </c>
      <c r="C4538" s="153" t="s">
        <v>3663</v>
      </c>
      <c r="D4538" s="152">
        <v>7</v>
      </c>
      <c r="E4538" s="154">
        <v>156.59</v>
      </c>
      <c r="F4538" s="154">
        <v>0.72999999999999865</v>
      </c>
      <c r="G4538" s="154">
        <v>5.1099999999999905</v>
      </c>
    </row>
    <row r="4539" spans="1:7" ht="45" x14ac:dyDescent="0.25">
      <c r="A4539" s="141" t="s">
        <v>4224</v>
      </c>
      <c r="B4539" s="151" t="s">
        <v>4225</v>
      </c>
      <c r="C4539" s="153" t="s">
        <v>3522</v>
      </c>
      <c r="D4539" s="152">
        <v>3</v>
      </c>
      <c r="E4539" s="154">
        <v>17.009999999999998</v>
      </c>
      <c r="F4539" s="154">
        <v>0.1599999999999997</v>
      </c>
      <c r="G4539" s="154">
        <v>0.47999999999999909</v>
      </c>
    </row>
    <row r="4540" spans="1:7" ht="45" x14ac:dyDescent="0.25">
      <c r="A4540" s="141" t="s">
        <v>4224</v>
      </c>
      <c r="B4540" s="151" t="s">
        <v>4225</v>
      </c>
      <c r="C4540" s="153" t="s">
        <v>3523</v>
      </c>
      <c r="D4540" s="152">
        <v>1</v>
      </c>
      <c r="E4540" s="154">
        <v>8.23</v>
      </c>
      <c r="F4540" s="154">
        <v>8.0000000000000071E-2</v>
      </c>
      <c r="G4540" s="154">
        <v>8.0000000000000071E-2</v>
      </c>
    </row>
    <row r="4541" spans="1:7" ht="45" x14ac:dyDescent="0.25">
      <c r="A4541" s="141" t="s">
        <v>4226</v>
      </c>
      <c r="B4541" s="151" t="s">
        <v>4227</v>
      </c>
      <c r="C4541" s="153" t="s">
        <v>3501</v>
      </c>
      <c r="D4541" s="152">
        <v>150</v>
      </c>
      <c r="E4541" s="154">
        <v>1317</v>
      </c>
      <c r="F4541" s="154">
        <v>3.9999999999999925E-2</v>
      </c>
      <c r="G4541" s="154">
        <v>5.9999999999999885</v>
      </c>
    </row>
    <row r="4542" spans="1:7" ht="45" x14ac:dyDescent="0.25">
      <c r="A4542" s="141" t="s">
        <v>4226</v>
      </c>
      <c r="B4542" s="151" t="s">
        <v>4227</v>
      </c>
      <c r="C4542" s="153" t="s">
        <v>3471</v>
      </c>
      <c r="D4542" s="152">
        <v>32</v>
      </c>
      <c r="E4542" s="154">
        <v>85.12</v>
      </c>
      <c r="F4542" s="154">
        <v>1.0000000000000009E-2</v>
      </c>
      <c r="G4542" s="154">
        <v>0.32000000000000028</v>
      </c>
    </row>
    <row r="4543" spans="1:7" ht="30" x14ac:dyDescent="0.25">
      <c r="A4543" s="141" t="s">
        <v>4226</v>
      </c>
      <c r="B4543" s="151" t="s">
        <v>4227</v>
      </c>
      <c r="C4543" s="153" t="s">
        <v>3583</v>
      </c>
      <c r="D4543" s="152">
        <v>118</v>
      </c>
      <c r="E4543" s="154">
        <v>313.88000000000005</v>
      </c>
      <c r="F4543" s="154">
        <v>1.0000000000000009E-2</v>
      </c>
      <c r="G4543" s="154">
        <v>1.180000000000001</v>
      </c>
    </row>
    <row r="4544" spans="1:7" ht="90" x14ac:dyDescent="0.25">
      <c r="A4544" s="141" t="s">
        <v>4226</v>
      </c>
      <c r="B4544" s="151" t="s">
        <v>4227</v>
      </c>
      <c r="C4544" s="153" t="s">
        <v>3452</v>
      </c>
      <c r="D4544" s="152">
        <v>504</v>
      </c>
      <c r="E4544" s="154">
        <v>13164.48</v>
      </c>
      <c r="F4544" s="154">
        <v>3.0000000000000027E-2</v>
      </c>
      <c r="G4544" s="154">
        <v>15.120000000000013</v>
      </c>
    </row>
    <row r="4545" spans="1:7" ht="45" x14ac:dyDescent="0.25">
      <c r="A4545" s="141" t="s">
        <v>4226</v>
      </c>
      <c r="B4545" s="151" t="s">
        <v>4227</v>
      </c>
      <c r="C4545" s="153" t="s">
        <v>3471</v>
      </c>
      <c r="D4545" s="152">
        <v>2</v>
      </c>
      <c r="E4545" s="154">
        <v>5.32</v>
      </c>
      <c r="F4545" s="154">
        <v>1.0000000000000009E-2</v>
      </c>
      <c r="G4545" s="154">
        <v>2.0000000000000018E-2</v>
      </c>
    </row>
    <row r="4546" spans="1:7" ht="30" x14ac:dyDescent="0.25">
      <c r="A4546" s="141" t="s">
        <v>4226</v>
      </c>
      <c r="B4546" s="151" t="s">
        <v>4227</v>
      </c>
      <c r="C4546" s="153" t="s">
        <v>3453</v>
      </c>
      <c r="D4546" s="152">
        <v>48</v>
      </c>
      <c r="E4546" s="154">
        <v>95.52</v>
      </c>
      <c r="F4546" s="154">
        <v>1.0000000000000009E-2</v>
      </c>
      <c r="G4546" s="154">
        <v>0.48000000000000043</v>
      </c>
    </row>
    <row r="4547" spans="1:7" ht="45" x14ac:dyDescent="0.25">
      <c r="A4547" s="141" t="s">
        <v>4226</v>
      </c>
      <c r="B4547" s="151" t="s">
        <v>4227</v>
      </c>
      <c r="C4547" s="153" t="s">
        <v>3454</v>
      </c>
      <c r="D4547" s="152">
        <v>54</v>
      </c>
      <c r="E4547" s="154">
        <v>191.16000000000003</v>
      </c>
      <c r="F4547" s="154">
        <v>1.9999999999999962E-2</v>
      </c>
      <c r="G4547" s="154">
        <v>1.0799999999999979</v>
      </c>
    </row>
    <row r="4548" spans="1:7" ht="30" x14ac:dyDescent="0.25">
      <c r="A4548" s="141" t="s">
        <v>4226</v>
      </c>
      <c r="B4548" s="151" t="s">
        <v>4227</v>
      </c>
      <c r="C4548" s="153" t="s">
        <v>3583</v>
      </c>
      <c r="D4548" s="152">
        <v>1</v>
      </c>
      <c r="E4548" s="154">
        <v>2.66</v>
      </c>
      <c r="F4548" s="154">
        <v>1.0000000000000009E-2</v>
      </c>
      <c r="G4548" s="154">
        <v>1.0000000000000009E-2</v>
      </c>
    </row>
    <row r="4549" spans="1:7" ht="30" x14ac:dyDescent="0.25">
      <c r="A4549" s="141" t="s">
        <v>4226</v>
      </c>
      <c r="B4549" s="151" t="s">
        <v>4227</v>
      </c>
      <c r="C4549" s="153" t="s">
        <v>3455</v>
      </c>
      <c r="D4549" s="152">
        <v>293</v>
      </c>
      <c r="E4549" s="154">
        <v>3788.49</v>
      </c>
      <c r="F4549" s="154">
        <v>3.0000000000000027E-2</v>
      </c>
      <c r="G4549" s="154">
        <v>8.790000000000008</v>
      </c>
    </row>
    <row r="4550" spans="1:7" ht="45" x14ac:dyDescent="0.25">
      <c r="A4550" s="141" t="s">
        <v>4226</v>
      </c>
      <c r="B4550" s="151" t="s">
        <v>4227</v>
      </c>
      <c r="C4550" s="153" t="s">
        <v>3471</v>
      </c>
      <c r="D4550" s="152">
        <v>4</v>
      </c>
      <c r="E4550" s="154">
        <v>10.64</v>
      </c>
      <c r="F4550" s="154">
        <v>1.0000000000000009E-2</v>
      </c>
      <c r="G4550" s="154">
        <v>4.0000000000000036E-2</v>
      </c>
    </row>
    <row r="4551" spans="1:7" ht="30" x14ac:dyDescent="0.25">
      <c r="A4551" s="141" t="s">
        <v>4226</v>
      </c>
      <c r="B4551" s="151" t="s">
        <v>4227</v>
      </c>
      <c r="C4551" s="153" t="s">
        <v>3453</v>
      </c>
      <c r="D4551" s="152">
        <v>34</v>
      </c>
      <c r="E4551" s="154">
        <v>67.66</v>
      </c>
      <c r="F4551" s="154">
        <v>1.0000000000000009E-2</v>
      </c>
      <c r="G4551" s="154">
        <v>0.3400000000000003</v>
      </c>
    </row>
    <row r="4552" spans="1:7" ht="45" x14ac:dyDescent="0.25">
      <c r="A4552" s="141" t="s">
        <v>4226</v>
      </c>
      <c r="B4552" s="151" t="s">
        <v>4227</v>
      </c>
      <c r="C4552" s="153" t="s">
        <v>3454</v>
      </c>
      <c r="D4552" s="152">
        <v>12</v>
      </c>
      <c r="E4552" s="154">
        <v>42.480000000000004</v>
      </c>
      <c r="F4552" s="154">
        <v>1.9999999999999962E-2</v>
      </c>
      <c r="G4552" s="154">
        <v>0.23999999999999955</v>
      </c>
    </row>
    <row r="4553" spans="1:7" ht="30" x14ac:dyDescent="0.25">
      <c r="A4553" s="141" t="s">
        <v>4226</v>
      </c>
      <c r="B4553" s="151" t="s">
        <v>4227</v>
      </c>
      <c r="C4553" s="153" t="s">
        <v>3583</v>
      </c>
      <c r="D4553" s="152">
        <v>7</v>
      </c>
      <c r="E4553" s="154">
        <v>18.62</v>
      </c>
      <c r="F4553" s="154">
        <v>1.0000000000000009E-2</v>
      </c>
      <c r="G4553" s="154">
        <v>7.0000000000000062E-2</v>
      </c>
    </row>
    <row r="4554" spans="1:7" ht="30" x14ac:dyDescent="0.25">
      <c r="A4554" s="141" t="s">
        <v>4226</v>
      </c>
      <c r="B4554" s="151" t="s">
        <v>4227</v>
      </c>
      <c r="C4554" s="153" t="s">
        <v>3521</v>
      </c>
      <c r="D4554" s="152">
        <v>2</v>
      </c>
      <c r="E4554" s="154">
        <v>18.68</v>
      </c>
      <c r="F4554" s="154">
        <v>6.999999999999984E-2</v>
      </c>
      <c r="G4554" s="154">
        <v>0.13999999999999968</v>
      </c>
    </row>
    <row r="4555" spans="1:7" ht="30" x14ac:dyDescent="0.25">
      <c r="A4555" s="141" t="s">
        <v>4226</v>
      </c>
      <c r="B4555" s="151" t="s">
        <v>4227</v>
      </c>
      <c r="C4555" s="153" t="s">
        <v>3522</v>
      </c>
      <c r="D4555" s="152">
        <v>4</v>
      </c>
      <c r="E4555" s="154">
        <v>22.68</v>
      </c>
      <c r="F4555" s="154">
        <v>0.1599999999999997</v>
      </c>
      <c r="G4555" s="154">
        <v>0.63999999999999879</v>
      </c>
    </row>
    <row r="4556" spans="1:7" ht="30" x14ac:dyDescent="0.25">
      <c r="A4556" s="141" t="s">
        <v>4226</v>
      </c>
      <c r="B4556" s="151" t="s">
        <v>4227</v>
      </c>
      <c r="C4556" s="153" t="s">
        <v>3651</v>
      </c>
      <c r="D4556" s="152">
        <v>2</v>
      </c>
      <c r="E4556" s="154">
        <v>56.86</v>
      </c>
      <c r="F4556" s="154">
        <v>0.20999999999999996</v>
      </c>
      <c r="G4556" s="154">
        <v>0.41999999999999993</v>
      </c>
    </row>
    <row r="4557" spans="1:7" ht="30" x14ac:dyDescent="0.25">
      <c r="A4557" s="141" t="s">
        <v>4226</v>
      </c>
      <c r="B4557" s="151" t="s">
        <v>4227</v>
      </c>
      <c r="C4557" s="153" t="s">
        <v>3955</v>
      </c>
      <c r="D4557" s="152">
        <v>1</v>
      </c>
      <c r="E4557" s="154">
        <v>24.07</v>
      </c>
      <c r="F4557" s="154">
        <v>0.29999999999999982</v>
      </c>
      <c r="G4557" s="154">
        <v>0.29999999999999982</v>
      </c>
    </row>
    <row r="4558" spans="1:7" ht="315" x14ac:dyDescent="0.25">
      <c r="A4558" s="141" t="s">
        <v>3424</v>
      </c>
      <c r="B4558" s="151" t="s">
        <v>3425</v>
      </c>
      <c r="C4558" s="153" t="s">
        <v>3375</v>
      </c>
      <c r="D4558" s="152">
        <v>29</v>
      </c>
      <c r="E4558" s="154">
        <v>1095.33</v>
      </c>
      <c r="F4558" s="154">
        <v>0.73000000000000043</v>
      </c>
      <c r="G4558" s="154">
        <v>21.170000000000012</v>
      </c>
    </row>
    <row r="4559" spans="1:7" ht="45" x14ac:dyDescent="0.25">
      <c r="A4559" s="141" t="s">
        <v>3424</v>
      </c>
      <c r="B4559" s="151" t="s">
        <v>3425</v>
      </c>
      <c r="C4559" s="153" t="s">
        <v>3377</v>
      </c>
      <c r="D4559" s="152">
        <v>2</v>
      </c>
      <c r="E4559" s="154">
        <v>274.48</v>
      </c>
      <c r="F4559" s="154">
        <v>0.58000000000000007</v>
      </c>
      <c r="G4559" s="154">
        <v>1.1600000000000001</v>
      </c>
    </row>
    <row r="4560" spans="1:7" ht="75" x14ac:dyDescent="0.25">
      <c r="A4560" s="141" t="s">
        <v>3424</v>
      </c>
      <c r="B4560" s="151" t="s">
        <v>3425</v>
      </c>
      <c r="C4560" s="153" t="s">
        <v>4228</v>
      </c>
      <c r="D4560" s="152">
        <v>2</v>
      </c>
      <c r="E4560" s="154">
        <v>225.64000000000001</v>
      </c>
      <c r="F4560" s="154">
        <v>0.65000000000000036</v>
      </c>
      <c r="G4560" s="154">
        <v>1.3000000000000007</v>
      </c>
    </row>
    <row r="4561" spans="1:7" ht="105" x14ac:dyDescent="0.25">
      <c r="A4561" s="141" t="s">
        <v>3424</v>
      </c>
      <c r="B4561" s="151" t="s">
        <v>3425</v>
      </c>
      <c r="C4561" s="153" t="s">
        <v>3374</v>
      </c>
      <c r="D4561" s="152">
        <v>4</v>
      </c>
      <c r="E4561" s="154">
        <v>98.2</v>
      </c>
      <c r="F4561" s="154">
        <v>0.59999999999999964</v>
      </c>
      <c r="G4561" s="154">
        <v>2.3999999999999986</v>
      </c>
    </row>
    <row r="4562" spans="1:7" ht="315" x14ac:dyDescent="0.25">
      <c r="A4562" s="141" t="s">
        <v>3424</v>
      </c>
      <c r="B4562" s="151" t="s">
        <v>3425</v>
      </c>
      <c r="C4562" s="153" t="s">
        <v>3375</v>
      </c>
      <c r="D4562" s="152">
        <v>795</v>
      </c>
      <c r="E4562" s="154">
        <v>30027.15</v>
      </c>
      <c r="F4562" s="154">
        <v>0.73000000000000043</v>
      </c>
      <c r="G4562" s="154">
        <v>580.35000000000036</v>
      </c>
    </row>
    <row r="4563" spans="1:7" ht="105" x14ac:dyDescent="0.25">
      <c r="A4563" s="141" t="s">
        <v>3424</v>
      </c>
      <c r="B4563" s="151" t="s">
        <v>3425</v>
      </c>
      <c r="C4563" s="153" t="s">
        <v>3376</v>
      </c>
      <c r="D4563" s="152">
        <v>6</v>
      </c>
      <c r="E4563" s="154">
        <v>435.96</v>
      </c>
      <c r="F4563" s="154">
        <v>1.259999999999998</v>
      </c>
      <c r="G4563" s="154">
        <v>7.5599999999999881</v>
      </c>
    </row>
    <row r="4564" spans="1:7" ht="45" x14ac:dyDescent="0.25">
      <c r="A4564" s="141" t="s">
        <v>3424</v>
      </c>
      <c r="B4564" s="151" t="s">
        <v>3425</v>
      </c>
      <c r="C4564" s="153" t="s">
        <v>3377</v>
      </c>
      <c r="D4564" s="152">
        <v>112</v>
      </c>
      <c r="E4564" s="154">
        <v>15370.880000000001</v>
      </c>
      <c r="F4564" s="154">
        <v>0.58000000000000007</v>
      </c>
      <c r="G4564" s="154">
        <v>64.960000000000008</v>
      </c>
    </row>
    <row r="4565" spans="1:7" ht="30" x14ac:dyDescent="0.25">
      <c r="A4565" s="141" t="s">
        <v>3104</v>
      </c>
      <c r="B4565" s="151" t="s">
        <v>3105</v>
      </c>
      <c r="C4565" s="153" t="s">
        <v>3543</v>
      </c>
      <c r="D4565" s="152">
        <v>30</v>
      </c>
      <c r="E4565" s="154">
        <v>156</v>
      </c>
      <c r="F4565" s="154">
        <v>2.9999999999999916E-2</v>
      </c>
      <c r="G4565" s="154">
        <v>0.89999999999999747</v>
      </c>
    </row>
    <row r="4566" spans="1:7" ht="30" x14ac:dyDescent="0.25">
      <c r="A4566" s="141" t="s">
        <v>3104</v>
      </c>
      <c r="B4566" s="151" t="s">
        <v>3105</v>
      </c>
      <c r="C4566" s="153" t="s">
        <v>3544</v>
      </c>
      <c r="D4566" s="152">
        <v>15</v>
      </c>
      <c r="E4566" s="154">
        <v>238.35</v>
      </c>
      <c r="F4566" s="154">
        <v>2.0000000000000018E-2</v>
      </c>
      <c r="G4566" s="154">
        <v>0.30000000000000027</v>
      </c>
    </row>
    <row r="4567" spans="1:7" ht="30" x14ac:dyDescent="0.25">
      <c r="A4567" s="141" t="s">
        <v>3104</v>
      </c>
      <c r="B4567" s="151" t="s">
        <v>3105</v>
      </c>
      <c r="C4567" s="153" t="s">
        <v>3541</v>
      </c>
      <c r="D4567" s="152">
        <v>295</v>
      </c>
      <c r="E4567" s="154">
        <v>2542.9</v>
      </c>
      <c r="F4567" s="154">
        <v>4.9999999999999822E-2</v>
      </c>
      <c r="G4567" s="154">
        <v>14.749999999999947</v>
      </c>
    </row>
    <row r="4568" spans="1:7" ht="45" x14ac:dyDescent="0.25">
      <c r="A4568" s="141" t="s">
        <v>3104</v>
      </c>
      <c r="B4568" s="151" t="s">
        <v>3105</v>
      </c>
      <c r="C4568" s="153" t="s">
        <v>3542</v>
      </c>
      <c r="D4568" s="152">
        <v>160</v>
      </c>
      <c r="E4568" s="154">
        <v>1665.6</v>
      </c>
      <c r="F4568" s="154">
        <v>2.0000000000000018E-2</v>
      </c>
      <c r="G4568" s="154">
        <v>3.2000000000000028</v>
      </c>
    </row>
    <row r="4569" spans="1:7" ht="30" x14ac:dyDescent="0.25">
      <c r="A4569" s="141" t="s">
        <v>3104</v>
      </c>
      <c r="B4569" s="151" t="s">
        <v>3105</v>
      </c>
      <c r="C4569" s="153" t="s">
        <v>3584</v>
      </c>
      <c r="D4569" s="152">
        <v>30</v>
      </c>
      <c r="E4569" s="154">
        <v>312.3</v>
      </c>
      <c r="F4569" s="154">
        <v>2.0000000000000018E-2</v>
      </c>
      <c r="G4569" s="154">
        <v>0.60000000000000053</v>
      </c>
    </row>
    <row r="4570" spans="1:7" ht="30" x14ac:dyDescent="0.25">
      <c r="A4570" s="141" t="s">
        <v>3104</v>
      </c>
      <c r="B4570" s="151" t="s">
        <v>3105</v>
      </c>
      <c r="C4570" s="153" t="s">
        <v>3852</v>
      </c>
      <c r="D4570" s="152">
        <v>3</v>
      </c>
      <c r="E4570" s="154">
        <v>31.23</v>
      </c>
      <c r="F4570" s="154">
        <v>2.0000000000000018E-2</v>
      </c>
      <c r="G4570" s="154">
        <v>6.0000000000000053E-2</v>
      </c>
    </row>
    <row r="4571" spans="1:7" ht="30" x14ac:dyDescent="0.25">
      <c r="A4571" s="141" t="s">
        <v>3104</v>
      </c>
      <c r="B4571" s="151" t="s">
        <v>3105</v>
      </c>
      <c r="C4571" s="153" t="s">
        <v>3586</v>
      </c>
      <c r="D4571" s="152">
        <v>1</v>
      </c>
      <c r="E4571" s="154">
        <v>7.25</v>
      </c>
      <c r="F4571" s="154">
        <v>4.0000000000000036E-2</v>
      </c>
      <c r="G4571" s="154">
        <v>4.0000000000000036E-2</v>
      </c>
    </row>
    <row r="4572" spans="1:7" ht="30" x14ac:dyDescent="0.25">
      <c r="A4572" s="141" t="s">
        <v>3104</v>
      </c>
      <c r="B4572" s="151" t="s">
        <v>3105</v>
      </c>
      <c r="C4572" s="153" t="s">
        <v>3545</v>
      </c>
      <c r="D4572" s="152">
        <v>319</v>
      </c>
      <c r="E4572" s="154">
        <v>8054.75</v>
      </c>
      <c r="F4572" s="154">
        <v>4.9999999999999933E-2</v>
      </c>
      <c r="G4572" s="154">
        <v>15.949999999999978</v>
      </c>
    </row>
    <row r="4573" spans="1:7" ht="30" x14ac:dyDescent="0.25">
      <c r="A4573" s="141" t="s">
        <v>3104</v>
      </c>
      <c r="B4573" s="151" t="s">
        <v>3105</v>
      </c>
      <c r="C4573" s="153" t="s">
        <v>3641</v>
      </c>
      <c r="D4573" s="152">
        <v>17</v>
      </c>
      <c r="E4573" s="154">
        <v>411.91</v>
      </c>
      <c r="F4573" s="154">
        <v>4.9999999999999933E-2</v>
      </c>
      <c r="G4573" s="154">
        <v>0.84999999999999887</v>
      </c>
    </row>
    <row r="4574" spans="1:7" ht="30" x14ac:dyDescent="0.25">
      <c r="A4574" s="141" t="s">
        <v>3104</v>
      </c>
      <c r="B4574" s="151" t="s">
        <v>3105</v>
      </c>
      <c r="C4574" s="153" t="s">
        <v>3546</v>
      </c>
      <c r="D4574" s="152">
        <v>291</v>
      </c>
      <c r="E4574" s="154">
        <v>10097.700000000001</v>
      </c>
      <c r="F4574" s="154">
        <v>1.9999999999999962E-2</v>
      </c>
      <c r="G4574" s="154">
        <v>5.8199999999999887</v>
      </c>
    </row>
    <row r="4575" spans="1:7" ht="30" x14ac:dyDescent="0.25">
      <c r="A4575" s="141" t="s">
        <v>3104</v>
      </c>
      <c r="B4575" s="151" t="s">
        <v>3105</v>
      </c>
      <c r="C4575" s="153" t="s">
        <v>3711</v>
      </c>
      <c r="D4575" s="152">
        <v>1</v>
      </c>
      <c r="E4575" s="154">
        <v>19.46</v>
      </c>
      <c r="F4575" s="154">
        <v>3.0000000000000027E-2</v>
      </c>
      <c r="G4575" s="154">
        <v>3.0000000000000027E-2</v>
      </c>
    </row>
    <row r="4576" spans="1:7" ht="30" x14ac:dyDescent="0.25">
      <c r="A4576" s="141" t="s">
        <v>3104</v>
      </c>
      <c r="B4576" s="151" t="s">
        <v>3105</v>
      </c>
      <c r="C4576" s="153" t="s">
        <v>3642</v>
      </c>
      <c r="D4576" s="152">
        <v>18</v>
      </c>
      <c r="E4576" s="154">
        <v>495.36</v>
      </c>
      <c r="F4576" s="154">
        <v>3.0000000000000027E-2</v>
      </c>
      <c r="G4576" s="154">
        <v>0.54000000000000048</v>
      </c>
    </row>
    <row r="4577" spans="1:7" ht="30" x14ac:dyDescent="0.25">
      <c r="A4577" s="141" t="s">
        <v>3104</v>
      </c>
      <c r="B4577" s="151" t="s">
        <v>3105</v>
      </c>
      <c r="C4577" s="153" t="s">
        <v>3541</v>
      </c>
      <c r="D4577" s="152">
        <v>1</v>
      </c>
      <c r="E4577" s="154">
        <v>8.620000000000001</v>
      </c>
      <c r="F4577" s="154">
        <v>4.9999999999999822E-2</v>
      </c>
      <c r="G4577" s="154">
        <v>4.9999999999999822E-2</v>
      </c>
    </row>
    <row r="4578" spans="1:7" ht="30" x14ac:dyDescent="0.25">
      <c r="A4578" s="141" t="s">
        <v>3104</v>
      </c>
      <c r="B4578" s="151" t="s">
        <v>3105</v>
      </c>
      <c r="C4578" s="153" t="s">
        <v>3545</v>
      </c>
      <c r="D4578" s="152">
        <v>2</v>
      </c>
      <c r="E4578" s="154">
        <v>50.5</v>
      </c>
      <c r="F4578" s="154">
        <v>4.9999999999999933E-2</v>
      </c>
      <c r="G4578" s="154">
        <v>9.9999999999999867E-2</v>
      </c>
    </row>
    <row r="4579" spans="1:7" ht="60" x14ac:dyDescent="0.25">
      <c r="A4579" s="141" t="s">
        <v>4229</v>
      </c>
      <c r="B4579" s="151" t="s">
        <v>4230</v>
      </c>
      <c r="C4579" s="153" t="s">
        <v>3479</v>
      </c>
      <c r="D4579" s="152">
        <v>20</v>
      </c>
      <c r="E4579" s="154">
        <v>161.00000000000003</v>
      </c>
      <c r="F4579" s="154">
        <v>3.0000000000000027E-2</v>
      </c>
      <c r="G4579" s="154">
        <v>0.60000000000000053</v>
      </c>
    </row>
    <row r="4580" spans="1:7" ht="45" x14ac:dyDescent="0.25">
      <c r="A4580" s="141" t="s">
        <v>4229</v>
      </c>
      <c r="B4580" s="151" t="s">
        <v>4230</v>
      </c>
      <c r="C4580" s="153" t="s">
        <v>3506</v>
      </c>
      <c r="D4580" s="152">
        <v>2</v>
      </c>
      <c r="E4580" s="154">
        <v>18.02</v>
      </c>
      <c r="F4580" s="154">
        <v>2.9999999999999916E-2</v>
      </c>
      <c r="G4580" s="154">
        <v>5.9999999999999831E-2</v>
      </c>
    </row>
    <row r="4581" spans="1:7" ht="60" x14ac:dyDescent="0.25">
      <c r="A4581" s="141" t="s">
        <v>4229</v>
      </c>
      <c r="B4581" s="151" t="s">
        <v>4230</v>
      </c>
      <c r="C4581" s="153" t="s">
        <v>4014</v>
      </c>
      <c r="D4581" s="152">
        <v>36</v>
      </c>
      <c r="E4581" s="154">
        <v>932.40000000000009</v>
      </c>
      <c r="F4581" s="154">
        <v>4.0000000000000036E-2</v>
      </c>
      <c r="G4581" s="154">
        <v>1.4400000000000013</v>
      </c>
    </row>
    <row r="4582" spans="1:7" ht="60" x14ac:dyDescent="0.25">
      <c r="A4582" s="141" t="s">
        <v>4229</v>
      </c>
      <c r="B4582" s="151" t="s">
        <v>4230</v>
      </c>
      <c r="C4582" s="153" t="s">
        <v>3481</v>
      </c>
      <c r="D4582" s="152">
        <v>550</v>
      </c>
      <c r="E4582" s="154">
        <v>6545</v>
      </c>
      <c r="F4582" s="154">
        <v>9.9999999999999534E-3</v>
      </c>
      <c r="G4582" s="154">
        <v>5.4999999999999742</v>
      </c>
    </row>
    <row r="4583" spans="1:7" ht="45" x14ac:dyDescent="0.25">
      <c r="A4583" s="141" t="s">
        <v>4229</v>
      </c>
      <c r="B4583" s="151" t="s">
        <v>4230</v>
      </c>
      <c r="C4583" s="153" t="s">
        <v>3654</v>
      </c>
      <c r="D4583" s="152">
        <v>158</v>
      </c>
      <c r="E4583" s="154">
        <v>1079.1399999999999</v>
      </c>
      <c r="F4583" s="154">
        <v>6.0000000000000053E-2</v>
      </c>
      <c r="G4583" s="154">
        <v>9.4800000000000075</v>
      </c>
    </row>
    <row r="4584" spans="1:7" ht="45" x14ac:dyDescent="0.25">
      <c r="A4584" s="141" t="s">
        <v>4229</v>
      </c>
      <c r="B4584" s="151" t="s">
        <v>4230</v>
      </c>
      <c r="C4584" s="153" t="s">
        <v>4016</v>
      </c>
      <c r="D4584" s="152">
        <v>2</v>
      </c>
      <c r="E4584" s="154">
        <v>45.54</v>
      </c>
      <c r="F4584" s="154">
        <v>4.9999999999999933E-2</v>
      </c>
      <c r="G4584" s="154">
        <v>9.9999999999999867E-2</v>
      </c>
    </row>
    <row r="4585" spans="1:7" ht="45" x14ac:dyDescent="0.25">
      <c r="A4585" s="141" t="s">
        <v>4229</v>
      </c>
      <c r="B4585" s="151" t="s">
        <v>4230</v>
      </c>
      <c r="C4585" s="153" t="s">
        <v>3482</v>
      </c>
      <c r="D4585" s="152">
        <v>154</v>
      </c>
      <c r="E4585" s="154">
        <v>947.10000000000014</v>
      </c>
      <c r="F4585" s="154">
        <v>1.0000000000000009E-2</v>
      </c>
      <c r="G4585" s="154">
        <v>1.5400000000000014</v>
      </c>
    </row>
    <row r="4586" spans="1:7" ht="45" x14ac:dyDescent="0.25">
      <c r="A4586" s="141" t="s">
        <v>4229</v>
      </c>
      <c r="B4586" s="151" t="s">
        <v>4230</v>
      </c>
      <c r="C4586" s="153" t="s">
        <v>3483</v>
      </c>
      <c r="D4586" s="152">
        <v>5</v>
      </c>
      <c r="E4586" s="154">
        <v>35.25</v>
      </c>
      <c r="F4586" s="154">
        <v>1.9999999999999962E-2</v>
      </c>
      <c r="G4586" s="154">
        <v>9.9999999999999811E-2</v>
      </c>
    </row>
    <row r="4587" spans="1:7" ht="45" x14ac:dyDescent="0.25">
      <c r="A4587" s="141" t="s">
        <v>4229</v>
      </c>
      <c r="B4587" s="151" t="s">
        <v>4230</v>
      </c>
      <c r="C4587" s="153" t="s">
        <v>3484</v>
      </c>
      <c r="D4587" s="152">
        <v>205</v>
      </c>
      <c r="E4587" s="154">
        <v>1629.75</v>
      </c>
      <c r="F4587" s="154">
        <v>9.9999999999999534E-3</v>
      </c>
      <c r="G4587" s="154">
        <v>2.0499999999999905</v>
      </c>
    </row>
    <row r="4588" spans="1:7" ht="45" x14ac:dyDescent="0.25">
      <c r="A4588" s="141" t="s">
        <v>4229</v>
      </c>
      <c r="B4588" s="151" t="s">
        <v>4230</v>
      </c>
      <c r="C4588" s="153" t="s">
        <v>3487</v>
      </c>
      <c r="D4588" s="152">
        <v>195</v>
      </c>
      <c r="E4588" s="154">
        <v>1994.85</v>
      </c>
      <c r="F4588" s="154">
        <v>9.000000000000008E-2</v>
      </c>
      <c r="G4588" s="154">
        <v>17.550000000000015</v>
      </c>
    </row>
    <row r="4589" spans="1:7" ht="60" x14ac:dyDescent="0.25">
      <c r="A4589" s="141" t="s">
        <v>4229</v>
      </c>
      <c r="B4589" s="151" t="s">
        <v>4230</v>
      </c>
      <c r="C4589" s="153" t="s">
        <v>3488</v>
      </c>
      <c r="D4589" s="152">
        <v>484</v>
      </c>
      <c r="E4589" s="154">
        <v>6698.56</v>
      </c>
      <c r="F4589" s="154">
        <v>4.0000000000000036E-2</v>
      </c>
      <c r="G4589" s="154">
        <v>19.360000000000017</v>
      </c>
    </row>
    <row r="4590" spans="1:7" ht="90" x14ac:dyDescent="0.25">
      <c r="A4590" s="141" t="s">
        <v>4229</v>
      </c>
      <c r="B4590" s="151" t="s">
        <v>4230</v>
      </c>
      <c r="C4590" s="153" t="s">
        <v>3489</v>
      </c>
      <c r="D4590" s="152">
        <v>32</v>
      </c>
      <c r="E4590" s="154">
        <v>438.4</v>
      </c>
      <c r="F4590" s="154">
        <v>4.0000000000000036E-2</v>
      </c>
      <c r="G4590" s="154">
        <v>1.2800000000000011</v>
      </c>
    </row>
    <row r="4591" spans="1:7" ht="75" x14ac:dyDescent="0.25">
      <c r="A4591" s="141" t="s">
        <v>4229</v>
      </c>
      <c r="B4591" s="151" t="s">
        <v>4230</v>
      </c>
      <c r="C4591" s="153" t="s">
        <v>3516</v>
      </c>
      <c r="D4591" s="152">
        <v>67</v>
      </c>
      <c r="E4591" s="154">
        <v>633.15</v>
      </c>
      <c r="F4591" s="154">
        <v>2.0000000000000018E-2</v>
      </c>
      <c r="G4591" s="154">
        <v>1.3400000000000012</v>
      </c>
    </row>
    <row r="4592" spans="1:7" ht="45" x14ac:dyDescent="0.25">
      <c r="A4592" s="141" t="s">
        <v>4229</v>
      </c>
      <c r="B4592" s="151" t="s">
        <v>4230</v>
      </c>
      <c r="C4592" s="153" t="s">
        <v>3528</v>
      </c>
      <c r="D4592" s="152">
        <v>1</v>
      </c>
      <c r="E4592" s="154">
        <v>9.11</v>
      </c>
      <c r="F4592" s="154">
        <v>0.12999999999999989</v>
      </c>
      <c r="G4592" s="154">
        <v>0.12999999999999989</v>
      </c>
    </row>
    <row r="4593" spans="1:7" ht="45" x14ac:dyDescent="0.25">
      <c r="A4593" s="141" t="s">
        <v>4229</v>
      </c>
      <c r="B4593" s="151" t="s">
        <v>4230</v>
      </c>
      <c r="C4593" s="153" t="s">
        <v>3529</v>
      </c>
      <c r="D4593" s="152">
        <v>2</v>
      </c>
      <c r="E4593" s="154">
        <v>64.460000000000008</v>
      </c>
      <c r="F4593" s="154">
        <v>0.26000000000000068</v>
      </c>
      <c r="G4593" s="154">
        <v>0.52000000000000135</v>
      </c>
    </row>
    <row r="4594" spans="1:7" ht="45" x14ac:dyDescent="0.25">
      <c r="A4594" s="141" t="s">
        <v>4229</v>
      </c>
      <c r="B4594" s="151" t="s">
        <v>4230</v>
      </c>
      <c r="C4594" s="153" t="s">
        <v>3616</v>
      </c>
      <c r="D4594" s="152">
        <v>3</v>
      </c>
      <c r="E4594" s="154">
        <v>43.89</v>
      </c>
      <c r="F4594" s="154">
        <v>0.14000000000000012</v>
      </c>
      <c r="G4594" s="154">
        <v>0.42000000000000037</v>
      </c>
    </row>
    <row r="4595" spans="1:7" ht="45" x14ac:dyDescent="0.25">
      <c r="A4595" s="141" t="s">
        <v>4229</v>
      </c>
      <c r="B4595" s="151" t="s">
        <v>4230</v>
      </c>
      <c r="C4595" s="153" t="s">
        <v>4231</v>
      </c>
      <c r="D4595" s="152">
        <v>1</v>
      </c>
      <c r="E4595" s="154">
        <v>18.89</v>
      </c>
      <c r="F4595" s="154">
        <v>0.11999999999999966</v>
      </c>
      <c r="G4595" s="154">
        <v>0.11999999999999966</v>
      </c>
    </row>
    <row r="4596" spans="1:7" ht="45" x14ac:dyDescent="0.25">
      <c r="A4596" s="141" t="s">
        <v>4232</v>
      </c>
      <c r="B4596" s="151" t="s">
        <v>4233</v>
      </c>
      <c r="C4596" s="153" t="s">
        <v>3501</v>
      </c>
      <c r="D4596" s="152">
        <v>94</v>
      </c>
      <c r="E4596" s="154">
        <v>825.32</v>
      </c>
      <c r="F4596" s="154">
        <v>3.9999999999999925E-2</v>
      </c>
      <c r="G4596" s="154">
        <v>3.7599999999999927</v>
      </c>
    </row>
    <row r="4597" spans="1:7" ht="45" x14ac:dyDescent="0.25">
      <c r="A4597" s="141" t="s">
        <v>4232</v>
      </c>
      <c r="B4597" s="151" t="s">
        <v>4233</v>
      </c>
      <c r="C4597" s="153" t="s">
        <v>3471</v>
      </c>
      <c r="D4597" s="152">
        <v>1</v>
      </c>
      <c r="E4597" s="154">
        <v>2.66</v>
      </c>
      <c r="F4597" s="154">
        <v>1.0000000000000009E-2</v>
      </c>
      <c r="G4597" s="154">
        <v>1.0000000000000009E-2</v>
      </c>
    </row>
    <row r="4598" spans="1:7" ht="30" x14ac:dyDescent="0.25">
      <c r="A4598" s="141" t="s">
        <v>4232</v>
      </c>
      <c r="B4598" s="151" t="s">
        <v>4233</v>
      </c>
      <c r="C4598" s="153" t="s">
        <v>3583</v>
      </c>
      <c r="D4598" s="152">
        <v>99</v>
      </c>
      <c r="E4598" s="154">
        <v>263.34000000000003</v>
      </c>
      <c r="F4598" s="154">
        <v>1.0000000000000009E-2</v>
      </c>
      <c r="G4598" s="154">
        <v>0.99000000000000088</v>
      </c>
    </row>
    <row r="4599" spans="1:7" ht="90" x14ac:dyDescent="0.25">
      <c r="A4599" s="141" t="s">
        <v>4232</v>
      </c>
      <c r="B4599" s="151" t="s">
        <v>4233</v>
      </c>
      <c r="C4599" s="153" t="s">
        <v>3452</v>
      </c>
      <c r="D4599" s="152">
        <v>196</v>
      </c>
      <c r="E4599" s="154">
        <v>5119.5200000000004</v>
      </c>
      <c r="F4599" s="154">
        <v>3.0000000000000027E-2</v>
      </c>
      <c r="G4599" s="154">
        <v>5.8800000000000052</v>
      </c>
    </row>
    <row r="4600" spans="1:7" ht="45" x14ac:dyDescent="0.25">
      <c r="A4600" s="141" t="s">
        <v>4232</v>
      </c>
      <c r="B4600" s="151" t="s">
        <v>4233</v>
      </c>
      <c r="C4600" s="153" t="s">
        <v>3471</v>
      </c>
      <c r="D4600" s="152">
        <v>3</v>
      </c>
      <c r="E4600" s="154">
        <v>7.98</v>
      </c>
      <c r="F4600" s="154">
        <v>1.0000000000000009E-2</v>
      </c>
      <c r="G4600" s="154">
        <v>3.0000000000000027E-2</v>
      </c>
    </row>
    <row r="4601" spans="1:7" ht="30" x14ac:dyDescent="0.25">
      <c r="A4601" s="141" t="s">
        <v>4232</v>
      </c>
      <c r="B4601" s="151" t="s">
        <v>4233</v>
      </c>
      <c r="C4601" s="153" t="s">
        <v>3453</v>
      </c>
      <c r="D4601" s="152">
        <v>41</v>
      </c>
      <c r="E4601" s="154">
        <v>81.59</v>
      </c>
      <c r="F4601" s="154">
        <v>1.0000000000000009E-2</v>
      </c>
      <c r="G4601" s="154">
        <v>0.41000000000000036</v>
      </c>
    </row>
    <row r="4602" spans="1:7" ht="45" x14ac:dyDescent="0.25">
      <c r="A4602" s="141" t="s">
        <v>4232</v>
      </c>
      <c r="B4602" s="151" t="s">
        <v>4233</v>
      </c>
      <c r="C4602" s="153" t="s">
        <v>3454</v>
      </c>
      <c r="D4602" s="152">
        <v>33</v>
      </c>
      <c r="E4602" s="154">
        <v>116.82000000000001</v>
      </c>
      <c r="F4602" s="154">
        <v>1.9999999999999962E-2</v>
      </c>
      <c r="G4602" s="154">
        <v>0.65999999999999881</v>
      </c>
    </row>
    <row r="4603" spans="1:7" ht="30" x14ac:dyDescent="0.25">
      <c r="A4603" s="141" t="s">
        <v>4232</v>
      </c>
      <c r="B4603" s="151" t="s">
        <v>4233</v>
      </c>
      <c r="C4603" s="153" t="s">
        <v>3455</v>
      </c>
      <c r="D4603" s="152">
        <v>113</v>
      </c>
      <c r="E4603" s="154">
        <v>1461.0900000000001</v>
      </c>
      <c r="F4603" s="154">
        <v>3.0000000000000027E-2</v>
      </c>
      <c r="G4603" s="154">
        <v>3.3900000000000032</v>
      </c>
    </row>
    <row r="4604" spans="1:7" ht="45" x14ac:dyDescent="0.25">
      <c r="A4604" s="141" t="s">
        <v>4232</v>
      </c>
      <c r="B4604" s="151" t="s">
        <v>4233</v>
      </c>
      <c r="C4604" s="153" t="s">
        <v>3471</v>
      </c>
      <c r="D4604" s="152">
        <v>11</v>
      </c>
      <c r="E4604" s="154">
        <v>29.26</v>
      </c>
      <c r="F4604" s="154">
        <v>1.0000000000000009E-2</v>
      </c>
      <c r="G4604" s="154">
        <v>0.1100000000000001</v>
      </c>
    </row>
    <row r="4605" spans="1:7" ht="30" x14ac:dyDescent="0.25">
      <c r="A4605" s="141" t="s">
        <v>4232</v>
      </c>
      <c r="B4605" s="151" t="s">
        <v>4233</v>
      </c>
      <c r="C4605" s="153" t="s">
        <v>3453</v>
      </c>
      <c r="D4605" s="152">
        <v>152</v>
      </c>
      <c r="E4605" s="154">
        <v>302.48</v>
      </c>
      <c r="F4605" s="154">
        <v>1.0000000000000009E-2</v>
      </c>
      <c r="G4605" s="154">
        <v>1.5200000000000014</v>
      </c>
    </row>
    <row r="4606" spans="1:7" ht="45" x14ac:dyDescent="0.25">
      <c r="A4606" s="141" t="s">
        <v>4232</v>
      </c>
      <c r="B4606" s="151" t="s">
        <v>4233</v>
      </c>
      <c r="C4606" s="153" t="s">
        <v>3454</v>
      </c>
      <c r="D4606" s="152">
        <v>3</v>
      </c>
      <c r="E4606" s="154">
        <v>10.620000000000001</v>
      </c>
      <c r="F4606" s="154">
        <v>1.9999999999999962E-2</v>
      </c>
      <c r="G4606" s="154">
        <v>5.9999999999999887E-2</v>
      </c>
    </row>
    <row r="4607" spans="1:7" ht="30" x14ac:dyDescent="0.25">
      <c r="A4607" s="141" t="s">
        <v>4232</v>
      </c>
      <c r="B4607" s="151" t="s">
        <v>4233</v>
      </c>
      <c r="C4607" s="153" t="s">
        <v>3663</v>
      </c>
      <c r="D4607" s="152">
        <v>1</v>
      </c>
      <c r="E4607" s="154">
        <v>22.37</v>
      </c>
      <c r="F4607" s="154">
        <v>0.72999999999999865</v>
      </c>
      <c r="G4607" s="154">
        <v>0.72999999999999865</v>
      </c>
    </row>
    <row r="4608" spans="1:7" ht="30" x14ac:dyDescent="0.25">
      <c r="A4608" s="141" t="s">
        <v>4232</v>
      </c>
      <c r="B4608" s="151" t="s">
        <v>4233</v>
      </c>
      <c r="C4608" s="153" t="s">
        <v>3521</v>
      </c>
      <c r="D4608" s="152">
        <v>1</v>
      </c>
      <c r="E4608" s="154">
        <v>9.34</v>
      </c>
      <c r="F4608" s="154">
        <v>6.999999999999984E-2</v>
      </c>
      <c r="G4608" s="154">
        <v>6.999999999999984E-2</v>
      </c>
    </row>
    <row r="4609" spans="1:7" ht="30" x14ac:dyDescent="0.25">
      <c r="A4609" s="141" t="s">
        <v>4232</v>
      </c>
      <c r="B4609" s="151" t="s">
        <v>4233</v>
      </c>
      <c r="C4609" s="153" t="s">
        <v>3523</v>
      </c>
      <c r="D4609" s="152">
        <v>6</v>
      </c>
      <c r="E4609" s="154">
        <v>49.38</v>
      </c>
      <c r="F4609" s="154">
        <v>8.0000000000000071E-2</v>
      </c>
      <c r="G4609" s="154">
        <v>0.48000000000000043</v>
      </c>
    </row>
    <row r="4610" spans="1:7" ht="30" x14ac:dyDescent="0.25">
      <c r="A4610" s="141" t="s">
        <v>4232</v>
      </c>
      <c r="B4610" s="151" t="s">
        <v>4233</v>
      </c>
      <c r="C4610" s="153" t="s">
        <v>3524</v>
      </c>
      <c r="D4610" s="152">
        <v>9</v>
      </c>
      <c r="E4610" s="154">
        <v>51.66</v>
      </c>
      <c r="F4610" s="154">
        <v>4.0000000000000036E-2</v>
      </c>
      <c r="G4610" s="154">
        <v>0.36000000000000032</v>
      </c>
    </row>
    <row r="4611" spans="1:7" ht="30" x14ac:dyDescent="0.25">
      <c r="A4611" s="141" t="s">
        <v>4232</v>
      </c>
      <c r="B4611" s="151" t="s">
        <v>4233</v>
      </c>
      <c r="C4611" s="153" t="s">
        <v>3651</v>
      </c>
      <c r="D4611" s="152">
        <v>1</v>
      </c>
      <c r="E4611" s="154">
        <v>28.43</v>
      </c>
      <c r="F4611" s="154">
        <v>0.20999999999999996</v>
      </c>
      <c r="G4611" s="154">
        <v>0.20999999999999996</v>
      </c>
    </row>
    <row r="4612" spans="1:7" ht="30" x14ac:dyDescent="0.25">
      <c r="A4612" s="141" t="s">
        <v>4234</v>
      </c>
      <c r="B4612" s="151" t="s">
        <v>4235</v>
      </c>
      <c r="C4612" s="153" t="s">
        <v>3857</v>
      </c>
      <c r="D4612" s="152">
        <v>1</v>
      </c>
      <c r="E4612" s="154">
        <v>3.36</v>
      </c>
      <c r="F4612" s="154">
        <v>4.0000000000000036E-2</v>
      </c>
      <c r="G4612" s="154">
        <v>4.0000000000000036E-2</v>
      </c>
    </row>
    <row r="4613" spans="1:7" x14ac:dyDescent="0.25">
      <c r="A4613" s="141" t="s">
        <v>4234</v>
      </c>
      <c r="B4613" s="151" t="s">
        <v>4235</v>
      </c>
      <c r="C4613" s="153" t="s">
        <v>3512</v>
      </c>
      <c r="D4613" s="152">
        <v>84</v>
      </c>
      <c r="E4613" s="154">
        <v>120.96</v>
      </c>
      <c r="F4613" s="154">
        <v>3.0000000000000027E-2</v>
      </c>
      <c r="G4613" s="154">
        <v>2.5200000000000022</v>
      </c>
    </row>
    <row r="4614" spans="1:7" ht="60" x14ac:dyDescent="0.25">
      <c r="A4614" s="141" t="s">
        <v>4234</v>
      </c>
      <c r="B4614" s="151" t="s">
        <v>4235</v>
      </c>
      <c r="C4614" s="153" t="s">
        <v>3513</v>
      </c>
      <c r="D4614" s="152">
        <v>1</v>
      </c>
      <c r="E4614" s="154">
        <v>16.86</v>
      </c>
      <c r="F4614" s="154">
        <v>0.33999999999999986</v>
      </c>
      <c r="G4614" s="154">
        <v>0.33999999999999986</v>
      </c>
    </row>
    <row r="4615" spans="1:7" ht="45" x14ac:dyDescent="0.25">
      <c r="A4615" s="141" t="s">
        <v>4234</v>
      </c>
      <c r="B4615" s="151" t="s">
        <v>4235</v>
      </c>
      <c r="C4615" s="153" t="s">
        <v>3535</v>
      </c>
      <c r="D4615" s="152">
        <v>1</v>
      </c>
      <c r="E4615" s="154">
        <v>13.24</v>
      </c>
      <c r="F4615" s="154">
        <v>0.16000000000000014</v>
      </c>
      <c r="G4615" s="154">
        <v>0.16000000000000014</v>
      </c>
    </row>
    <row r="4616" spans="1:7" ht="60" x14ac:dyDescent="0.25">
      <c r="A4616" s="141" t="s">
        <v>4234</v>
      </c>
      <c r="B4616" s="151" t="s">
        <v>4235</v>
      </c>
      <c r="C4616" s="153" t="s">
        <v>3536</v>
      </c>
      <c r="D4616" s="152">
        <v>4</v>
      </c>
      <c r="E4616" s="154">
        <v>85.56</v>
      </c>
      <c r="F4616" s="154">
        <v>0.3199999999999994</v>
      </c>
      <c r="G4616" s="154">
        <v>1.2799999999999976</v>
      </c>
    </row>
    <row r="4617" spans="1:7" x14ac:dyDescent="0.25">
      <c r="A4617" s="141" t="s">
        <v>4234</v>
      </c>
      <c r="B4617" s="151" t="s">
        <v>4235</v>
      </c>
      <c r="C4617" s="153" t="s">
        <v>3514</v>
      </c>
      <c r="D4617" s="152">
        <v>22</v>
      </c>
      <c r="E4617" s="154">
        <v>36.74</v>
      </c>
      <c r="F4617" s="154">
        <v>9.9999999999999811E-3</v>
      </c>
      <c r="G4617" s="154">
        <v>0.21999999999999958</v>
      </c>
    </row>
    <row r="4618" spans="1:7" ht="45" x14ac:dyDescent="0.25">
      <c r="A4618" s="141" t="s">
        <v>4234</v>
      </c>
      <c r="B4618" s="151" t="s">
        <v>4235</v>
      </c>
      <c r="C4618" s="153" t="s">
        <v>3506</v>
      </c>
      <c r="D4618" s="152">
        <v>63</v>
      </c>
      <c r="E4618" s="154">
        <v>567.63</v>
      </c>
      <c r="F4618" s="154">
        <v>2.9999999999999916E-2</v>
      </c>
      <c r="G4618" s="154">
        <v>1.8899999999999948</v>
      </c>
    </row>
    <row r="4619" spans="1:7" x14ac:dyDescent="0.25">
      <c r="A4619" s="141" t="s">
        <v>4234</v>
      </c>
      <c r="B4619" s="151" t="s">
        <v>4235</v>
      </c>
      <c r="C4619" s="153" t="s">
        <v>3859</v>
      </c>
      <c r="D4619" s="152">
        <v>1</v>
      </c>
      <c r="E4619" s="154">
        <v>8.84</v>
      </c>
      <c r="F4619" s="154">
        <v>2.0000000000000018E-2</v>
      </c>
      <c r="G4619" s="154">
        <v>2.0000000000000018E-2</v>
      </c>
    </row>
    <row r="4620" spans="1:7" ht="75" x14ac:dyDescent="0.25">
      <c r="A4620" s="141" t="s">
        <v>4234</v>
      </c>
      <c r="B4620" s="151" t="s">
        <v>4235</v>
      </c>
      <c r="C4620" s="153" t="s">
        <v>3516</v>
      </c>
      <c r="D4620" s="152">
        <v>278</v>
      </c>
      <c r="E4620" s="154">
        <v>2627.1000000000004</v>
      </c>
      <c r="F4620" s="154">
        <v>2.0000000000000018E-2</v>
      </c>
      <c r="G4620" s="154">
        <v>5.5600000000000049</v>
      </c>
    </row>
    <row r="4621" spans="1:7" ht="60" x14ac:dyDescent="0.25">
      <c r="A4621" s="141" t="s">
        <v>4234</v>
      </c>
      <c r="B4621" s="151" t="s">
        <v>4235</v>
      </c>
      <c r="C4621" s="153" t="s">
        <v>3517</v>
      </c>
      <c r="D4621" s="152">
        <v>3</v>
      </c>
      <c r="E4621" s="154">
        <v>31.259999999999998</v>
      </c>
      <c r="F4621" s="154">
        <v>6.999999999999984E-2</v>
      </c>
      <c r="G4621" s="154">
        <v>0.20999999999999952</v>
      </c>
    </row>
    <row r="4622" spans="1:7" ht="30" x14ac:dyDescent="0.25">
      <c r="A4622" s="141" t="s">
        <v>4234</v>
      </c>
      <c r="B4622" s="151" t="s">
        <v>4235</v>
      </c>
      <c r="C4622" s="153" t="s">
        <v>3612</v>
      </c>
      <c r="D4622" s="152">
        <v>1</v>
      </c>
      <c r="E4622" s="154">
        <v>21.66</v>
      </c>
      <c r="F4622" s="154">
        <v>0.33000000000000007</v>
      </c>
      <c r="G4622" s="154">
        <v>0.33000000000000007</v>
      </c>
    </row>
    <row r="4623" spans="1:7" ht="30" x14ac:dyDescent="0.25">
      <c r="A4623" s="141" t="s">
        <v>4234</v>
      </c>
      <c r="B4623" s="151" t="s">
        <v>4235</v>
      </c>
      <c r="C4623" s="153" t="s">
        <v>3508</v>
      </c>
      <c r="D4623" s="152">
        <v>29</v>
      </c>
      <c r="E4623" s="154">
        <v>155.73000000000002</v>
      </c>
      <c r="F4623" s="154">
        <v>2.0000000000000018E-2</v>
      </c>
      <c r="G4623" s="154">
        <v>0.58000000000000052</v>
      </c>
    </row>
    <row r="4624" spans="1:7" ht="30" x14ac:dyDescent="0.25">
      <c r="A4624" s="141" t="s">
        <v>4234</v>
      </c>
      <c r="B4624" s="151" t="s">
        <v>4235</v>
      </c>
      <c r="C4624" s="153" t="s">
        <v>3648</v>
      </c>
      <c r="D4624" s="152">
        <v>7</v>
      </c>
      <c r="E4624" s="154">
        <v>84.77</v>
      </c>
      <c r="F4624" s="154">
        <v>6.0000000000000053E-2</v>
      </c>
      <c r="G4624" s="154">
        <v>0.42000000000000037</v>
      </c>
    </row>
    <row r="4625" spans="1:7" ht="30" x14ac:dyDescent="0.25">
      <c r="A4625" s="141" t="s">
        <v>4234</v>
      </c>
      <c r="B4625" s="151" t="s">
        <v>4235</v>
      </c>
      <c r="C4625" s="153" t="s">
        <v>3518</v>
      </c>
      <c r="D4625" s="152">
        <v>1</v>
      </c>
      <c r="E4625" s="154">
        <v>22.6</v>
      </c>
      <c r="F4625" s="154">
        <v>0.28000000000000025</v>
      </c>
      <c r="G4625" s="154">
        <v>0.28000000000000025</v>
      </c>
    </row>
    <row r="4626" spans="1:7" ht="45" x14ac:dyDescent="0.25">
      <c r="A4626" s="141" t="s">
        <v>4234</v>
      </c>
      <c r="B4626" s="151" t="s">
        <v>4235</v>
      </c>
      <c r="C4626" s="153" t="s">
        <v>3528</v>
      </c>
      <c r="D4626" s="152">
        <v>20</v>
      </c>
      <c r="E4626" s="154">
        <v>182.20000000000002</v>
      </c>
      <c r="F4626" s="154">
        <v>0.12999999999999989</v>
      </c>
      <c r="G4626" s="154">
        <v>2.5999999999999979</v>
      </c>
    </row>
    <row r="4627" spans="1:7" ht="45" x14ac:dyDescent="0.25">
      <c r="A4627" s="141" t="s">
        <v>4234</v>
      </c>
      <c r="B4627" s="151" t="s">
        <v>4235</v>
      </c>
      <c r="C4627" s="153" t="s">
        <v>3529</v>
      </c>
      <c r="D4627" s="152">
        <v>21</v>
      </c>
      <c r="E4627" s="154">
        <v>676.83</v>
      </c>
      <c r="F4627" s="154">
        <v>0.26000000000000068</v>
      </c>
      <c r="G4627" s="154">
        <v>5.4600000000000142</v>
      </c>
    </row>
    <row r="4628" spans="1:7" ht="60" x14ac:dyDescent="0.25">
      <c r="A4628" s="141" t="s">
        <v>4234</v>
      </c>
      <c r="B4628" s="151" t="s">
        <v>4235</v>
      </c>
      <c r="C4628" s="153" t="s">
        <v>3510</v>
      </c>
      <c r="D4628" s="152">
        <v>18</v>
      </c>
      <c r="E4628" s="154">
        <v>723.06000000000006</v>
      </c>
      <c r="F4628" s="154">
        <v>0.37999999999999989</v>
      </c>
      <c r="G4628" s="154">
        <v>6.8399999999999981</v>
      </c>
    </row>
    <row r="4629" spans="1:7" ht="30" x14ac:dyDescent="0.25">
      <c r="A4629" s="141" t="s">
        <v>4234</v>
      </c>
      <c r="B4629" s="151" t="s">
        <v>4235</v>
      </c>
      <c r="C4629" s="153" t="s">
        <v>3614</v>
      </c>
      <c r="D4629" s="152">
        <v>19</v>
      </c>
      <c r="E4629" s="154">
        <v>242.63</v>
      </c>
      <c r="F4629" s="154">
        <v>0.11999999999999966</v>
      </c>
      <c r="G4629" s="154">
        <v>2.2799999999999936</v>
      </c>
    </row>
    <row r="4630" spans="1:7" ht="45" x14ac:dyDescent="0.25">
      <c r="A4630" s="141" t="s">
        <v>4234</v>
      </c>
      <c r="B4630" s="151" t="s">
        <v>4235</v>
      </c>
      <c r="C4630" s="153" t="s">
        <v>3530</v>
      </c>
      <c r="D4630" s="152">
        <v>3</v>
      </c>
      <c r="E4630" s="154">
        <v>87.990000000000009</v>
      </c>
      <c r="F4630" s="154">
        <v>9.000000000000008E-2</v>
      </c>
      <c r="G4630" s="154">
        <v>0.27000000000000024</v>
      </c>
    </row>
    <row r="4631" spans="1:7" x14ac:dyDescent="0.25">
      <c r="A4631" s="141" t="s">
        <v>4234</v>
      </c>
      <c r="B4631" s="151" t="s">
        <v>4235</v>
      </c>
      <c r="C4631" s="153" t="s">
        <v>3616</v>
      </c>
      <c r="D4631" s="152">
        <v>2</v>
      </c>
      <c r="E4631" s="154">
        <v>29.26</v>
      </c>
      <c r="F4631" s="154">
        <v>0.14000000000000012</v>
      </c>
      <c r="G4631" s="154">
        <v>0.28000000000000025</v>
      </c>
    </row>
    <row r="4632" spans="1:7" x14ac:dyDescent="0.25">
      <c r="A4632" s="141" t="s">
        <v>4236</v>
      </c>
      <c r="B4632" s="151" t="s">
        <v>4237</v>
      </c>
      <c r="C4632" s="153" t="s">
        <v>3460</v>
      </c>
      <c r="D4632" s="152">
        <v>62</v>
      </c>
      <c r="E4632" s="154">
        <v>1000.06</v>
      </c>
      <c r="F4632" s="154">
        <v>2.0000000000000018E-2</v>
      </c>
      <c r="G4632" s="154">
        <v>1.2400000000000011</v>
      </c>
    </row>
    <row r="4633" spans="1:7" ht="30" x14ac:dyDescent="0.25">
      <c r="A4633" s="141" t="s">
        <v>4236</v>
      </c>
      <c r="B4633" s="151" t="s">
        <v>4237</v>
      </c>
      <c r="C4633" s="153" t="s">
        <v>3463</v>
      </c>
      <c r="D4633" s="152">
        <v>11</v>
      </c>
      <c r="E4633" s="154">
        <v>28.82</v>
      </c>
      <c r="F4633" s="154">
        <v>9.999999999999995E-3</v>
      </c>
      <c r="G4633" s="154">
        <v>0.10999999999999995</v>
      </c>
    </row>
    <row r="4634" spans="1:7" ht="30" x14ac:dyDescent="0.25">
      <c r="A4634" s="141" t="s">
        <v>4236</v>
      </c>
      <c r="B4634" s="151" t="s">
        <v>4237</v>
      </c>
      <c r="C4634" s="153" t="s">
        <v>3751</v>
      </c>
      <c r="D4634" s="152">
        <v>60</v>
      </c>
      <c r="E4634" s="154">
        <v>217.8</v>
      </c>
      <c r="F4634" s="154">
        <v>2.0000000000000018E-2</v>
      </c>
      <c r="G4634" s="154">
        <v>1.2000000000000011</v>
      </c>
    </row>
    <row r="4635" spans="1:7" x14ac:dyDescent="0.25">
      <c r="A4635" s="141" t="s">
        <v>4236</v>
      </c>
      <c r="B4635" s="151" t="s">
        <v>4237</v>
      </c>
      <c r="C4635" s="153" t="s">
        <v>3443</v>
      </c>
      <c r="D4635" s="152">
        <v>98</v>
      </c>
      <c r="E4635" s="154">
        <v>479.22</v>
      </c>
      <c r="F4635" s="154">
        <v>9.9999999999999811E-3</v>
      </c>
      <c r="G4635" s="154">
        <v>0.97999999999999821</v>
      </c>
    </row>
    <row r="4636" spans="1:7" x14ac:dyDescent="0.25">
      <c r="A4636" s="141" t="s">
        <v>4236</v>
      </c>
      <c r="B4636" s="151" t="s">
        <v>4237</v>
      </c>
      <c r="C4636" s="153" t="s">
        <v>3502</v>
      </c>
      <c r="D4636" s="152">
        <v>59</v>
      </c>
      <c r="E4636" s="154">
        <v>302.08000000000004</v>
      </c>
      <c r="F4636" s="154">
        <v>1.0000000000000009E-2</v>
      </c>
      <c r="G4636" s="154">
        <v>0.59000000000000052</v>
      </c>
    </row>
    <row r="4637" spans="1:7" x14ac:dyDescent="0.25">
      <c r="A4637" s="141" t="s">
        <v>4236</v>
      </c>
      <c r="B4637" s="151" t="s">
        <v>4237</v>
      </c>
      <c r="C4637" s="153" t="s">
        <v>3444</v>
      </c>
      <c r="D4637" s="152">
        <v>2</v>
      </c>
      <c r="E4637" s="154">
        <v>7.76</v>
      </c>
      <c r="F4637" s="154">
        <v>3.0000000000000027E-2</v>
      </c>
      <c r="G4637" s="154">
        <v>6.0000000000000053E-2</v>
      </c>
    </row>
    <row r="4638" spans="1:7" x14ac:dyDescent="0.25">
      <c r="A4638" s="141" t="s">
        <v>4236</v>
      </c>
      <c r="B4638" s="151" t="s">
        <v>4237</v>
      </c>
      <c r="C4638" s="153" t="s">
        <v>3637</v>
      </c>
      <c r="D4638" s="152">
        <v>25</v>
      </c>
      <c r="E4638" s="154">
        <v>46.25</v>
      </c>
      <c r="F4638" s="154">
        <v>1.0000000000000009E-2</v>
      </c>
      <c r="G4638" s="154">
        <v>0.25000000000000022</v>
      </c>
    </row>
    <row r="4639" spans="1:7" ht="30" x14ac:dyDescent="0.25">
      <c r="A4639" s="141" t="s">
        <v>4236</v>
      </c>
      <c r="B4639" s="151" t="s">
        <v>4237</v>
      </c>
      <c r="C4639" s="153" t="s">
        <v>3595</v>
      </c>
      <c r="D4639" s="152">
        <v>132</v>
      </c>
      <c r="E4639" s="154">
        <v>410.52</v>
      </c>
      <c r="F4639" s="154">
        <v>9.999999999999995E-3</v>
      </c>
      <c r="G4639" s="154">
        <v>1.3199999999999994</v>
      </c>
    </row>
    <row r="4640" spans="1:7" ht="30" x14ac:dyDescent="0.25">
      <c r="A4640" s="141" t="s">
        <v>4236</v>
      </c>
      <c r="B4640" s="151" t="s">
        <v>4237</v>
      </c>
      <c r="C4640" s="153" t="s">
        <v>3461</v>
      </c>
      <c r="D4640" s="152">
        <v>252</v>
      </c>
      <c r="E4640" s="154">
        <v>1209.6000000000001</v>
      </c>
      <c r="F4640" s="154">
        <v>9.999999999999995E-3</v>
      </c>
      <c r="G4640" s="154">
        <v>2.5199999999999987</v>
      </c>
    </row>
    <row r="4641" spans="1:7" ht="30" x14ac:dyDescent="0.25">
      <c r="A4641" s="141" t="s">
        <v>4236</v>
      </c>
      <c r="B4641" s="151" t="s">
        <v>4237</v>
      </c>
      <c r="C4641" s="153" t="s">
        <v>3462</v>
      </c>
      <c r="D4641" s="152">
        <v>215</v>
      </c>
      <c r="E4641" s="154">
        <v>563.30000000000007</v>
      </c>
      <c r="F4641" s="154">
        <v>9.999999999999995E-3</v>
      </c>
      <c r="G4641" s="154">
        <v>2.149999999999999</v>
      </c>
    </row>
    <row r="4642" spans="1:7" ht="30" x14ac:dyDescent="0.25">
      <c r="A4642" s="141" t="s">
        <v>4236</v>
      </c>
      <c r="B4642" s="151" t="s">
        <v>4237</v>
      </c>
      <c r="C4642" s="153" t="s">
        <v>3463</v>
      </c>
      <c r="D4642" s="152">
        <v>46</v>
      </c>
      <c r="E4642" s="154">
        <v>120.52000000000001</v>
      </c>
      <c r="F4642" s="154">
        <v>9.999999999999995E-3</v>
      </c>
      <c r="G4642" s="154">
        <v>0.45999999999999974</v>
      </c>
    </row>
    <row r="4643" spans="1:7" ht="30" x14ac:dyDescent="0.25">
      <c r="A4643" s="141" t="s">
        <v>4236</v>
      </c>
      <c r="B4643" s="151" t="s">
        <v>4237</v>
      </c>
      <c r="C4643" s="153" t="s">
        <v>3751</v>
      </c>
      <c r="D4643" s="152">
        <v>243</v>
      </c>
      <c r="E4643" s="154">
        <v>882.08999999999992</v>
      </c>
      <c r="F4643" s="154">
        <v>2.0000000000000018E-2</v>
      </c>
      <c r="G4643" s="154">
        <v>4.8600000000000048</v>
      </c>
    </row>
    <row r="4644" spans="1:7" x14ac:dyDescent="0.25">
      <c r="A4644" s="141" t="s">
        <v>4236</v>
      </c>
      <c r="B4644" s="151" t="s">
        <v>4237</v>
      </c>
      <c r="C4644" s="153" t="s">
        <v>3443</v>
      </c>
      <c r="D4644" s="152">
        <v>561</v>
      </c>
      <c r="E4644" s="154">
        <v>2743.29</v>
      </c>
      <c r="F4644" s="154">
        <v>9.9999999999999811E-3</v>
      </c>
      <c r="G4644" s="154">
        <v>5.6099999999999897</v>
      </c>
    </row>
    <row r="4645" spans="1:7" x14ac:dyDescent="0.25">
      <c r="A4645" s="141" t="s">
        <v>4236</v>
      </c>
      <c r="B4645" s="151" t="s">
        <v>4237</v>
      </c>
      <c r="C4645" s="153" t="s">
        <v>3464</v>
      </c>
      <c r="D4645" s="152">
        <v>388</v>
      </c>
      <c r="E4645" s="154">
        <v>1916.7200000000003</v>
      </c>
      <c r="F4645" s="154">
        <v>1.0000000000000009E-2</v>
      </c>
      <c r="G4645" s="154">
        <v>3.8800000000000034</v>
      </c>
    </row>
    <row r="4646" spans="1:7" x14ac:dyDescent="0.25">
      <c r="A4646" s="141" t="s">
        <v>4236</v>
      </c>
      <c r="B4646" s="151" t="s">
        <v>4237</v>
      </c>
      <c r="C4646" s="153" t="s">
        <v>3502</v>
      </c>
      <c r="D4646" s="152">
        <v>217</v>
      </c>
      <c r="E4646" s="154">
        <v>1111.04</v>
      </c>
      <c r="F4646" s="154">
        <v>1.0000000000000009E-2</v>
      </c>
      <c r="G4646" s="154">
        <v>2.1700000000000017</v>
      </c>
    </row>
    <row r="4647" spans="1:7" x14ac:dyDescent="0.25">
      <c r="A4647" s="141" t="s">
        <v>4236</v>
      </c>
      <c r="B4647" s="151" t="s">
        <v>4237</v>
      </c>
      <c r="C4647" s="153" t="s">
        <v>3444</v>
      </c>
      <c r="D4647" s="152">
        <v>30</v>
      </c>
      <c r="E4647" s="154">
        <v>116.4</v>
      </c>
      <c r="F4647" s="154">
        <v>3.0000000000000027E-2</v>
      </c>
      <c r="G4647" s="154">
        <v>0.9000000000000008</v>
      </c>
    </row>
    <row r="4648" spans="1:7" ht="30" x14ac:dyDescent="0.25">
      <c r="A4648" s="141" t="s">
        <v>4236</v>
      </c>
      <c r="B4648" s="151" t="s">
        <v>4237</v>
      </c>
      <c r="C4648" s="153" t="s">
        <v>3597</v>
      </c>
      <c r="D4648" s="152">
        <v>6</v>
      </c>
      <c r="E4648" s="154">
        <v>66.66</v>
      </c>
      <c r="F4648" s="154">
        <v>8.9999999999999858E-2</v>
      </c>
      <c r="G4648" s="154">
        <v>0.53999999999999915</v>
      </c>
    </row>
    <row r="4649" spans="1:7" x14ac:dyDescent="0.25">
      <c r="A4649" s="141" t="s">
        <v>4238</v>
      </c>
      <c r="B4649" s="151" t="s">
        <v>4239</v>
      </c>
      <c r="C4649" s="153" t="s">
        <v>3460</v>
      </c>
      <c r="D4649" s="152">
        <v>112</v>
      </c>
      <c r="E4649" s="154">
        <v>1806.5600000000002</v>
      </c>
      <c r="F4649" s="154">
        <v>2.0000000000000018E-2</v>
      </c>
      <c r="G4649" s="154">
        <v>2.240000000000002</v>
      </c>
    </row>
    <row r="4650" spans="1:7" ht="30" x14ac:dyDescent="0.25">
      <c r="A4650" s="141" t="s">
        <v>4238</v>
      </c>
      <c r="B4650" s="151" t="s">
        <v>4239</v>
      </c>
      <c r="C4650" s="153" t="s">
        <v>3751</v>
      </c>
      <c r="D4650" s="152">
        <v>111</v>
      </c>
      <c r="E4650" s="154">
        <v>402.93</v>
      </c>
      <c r="F4650" s="154">
        <v>2.0000000000000018E-2</v>
      </c>
      <c r="G4650" s="154">
        <v>2.220000000000002</v>
      </c>
    </row>
    <row r="4651" spans="1:7" x14ac:dyDescent="0.25">
      <c r="A4651" s="141" t="s">
        <v>4238</v>
      </c>
      <c r="B4651" s="151" t="s">
        <v>4239</v>
      </c>
      <c r="C4651" s="153" t="s">
        <v>3443</v>
      </c>
      <c r="D4651" s="152">
        <v>172</v>
      </c>
      <c r="E4651" s="154">
        <v>841.08</v>
      </c>
      <c r="F4651" s="154">
        <v>9.9999999999999811E-3</v>
      </c>
      <c r="G4651" s="154">
        <v>1.7199999999999966</v>
      </c>
    </row>
    <row r="4652" spans="1:7" x14ac:dyDescent="0.25">
      <c r="A4652" s="141" t="s">
        <v>4238</v>
      </c>
      <c r="B4652" s="151" t="s">
        <v>4239</v>
      </c>
      <c r="C4652" s="153" t="s">
        <v>3502</v>
      </c>
      <c r="D4652" s="152">
        <v>112</v>
      </c>
      <c r="E4652" s="154">
        <v>573.43999999999994</v>
      </c>
      <c r="F4652" s="154">
        <v>1.0000000000000009E-2</v>
      </c>
      <c r="G4652" s="154">
        <v>1.120000000000001</v>
      </c>
    </row>
    <row r="4653" spans="1:7" x14ac:dyDescent="0.25">
      <c r="A4653" s="141" t="s">
        <v>4238</v>
      </c>
      <c r="B4653" s="151" t="s">
        <v>4239</v>
      </c>
      <c r="C4653" s="153" t="s">
        <v>3444</v>
      </c>
      <c r="D4653" s="152">
        <v>1</v>
      </c>
      <c r="E4653" s="154">
        <v>3.88</v>
      </c>
      <c r="F4653" s="154">
        <v>3.0000000000000027E-2</v>
      </c>
      <c r="G4653" s="154">
        <v>3.0000000000000027E-2</v>
      </c>
    </row>
    <row r="4654" spans="1:7" x14ac:dyDescent="0.25">
      <c r="A4654" s="141" t="s">
        <v>4238</v>
      </c>
      <c r="B4654" s="151" t="s">
        <v>4239</v>
      </c>
      <c r="C4654" s="153" t="s">
        <v>3637</v>
      </c>
      <c r="D4654" s="152">
        <v>7</v>
      </c>
      <c r="E4654" s="154">
        <v>12.950000000000001</v>
      </c>
      <c r="F4654" s="154">
        <v>1.0000000000000009E-2</v>
      </c>
      <c r="G4654" s="154">
        <v>7.0000000000000062E-2</v>
      </c>
    </row>
    <row r="4655" spans="1:7" ht="30" x14ac:dyDescent="0.25">
      <c r="A4655" s="141" t="s">
        <v>4238</v>
      </c>
      <c r="B4655" s="151" t="s">
        <v>4239</v>
      </c>
      <c r="C4655" s="153" t="s">
        <v>3461</v>
      </c>
      <c r="D4655" s="152">
        <v>37</v>
      </c>
      <c r="E4655" s="154">
        <v>177.60000000000002</v>
      </c>
      <c r="F4655" s="154">
        <v>9.999999999999995E-3</v>
      </c>
      <c r="G4655" s="154">
        <v>0.36999999999999983</v>
      </c>
    </row>
    <row r="4656" spans="1:7" ht="30" x14ac:dyDescent="0.25">
      <c r="A4656" s="141" t="s">
        <v>4238</v>
      </c>
      <c r="B4656" s="151" t="s">
        <v>4239</v>
      </c>
      <c r="C4656" s="153" t="s">
        <v>3462</v>
      </c>
      <c r="D4656" s="152">
        <v>37</v>
      </c>
      <c r="E4656" s="154">
        <v>96.94</v>
      </c>
      <c r="F4656" s="154">
        <v>9.999999999999995E-3</v>
      </c>
      <c r="G4656" s="154">
        <v>0.36999999999999983</v>
      </c>
    </row>
    <row r="4657" spans="1:7" ht="30" x14ac:dyDescent="0.25">
      <c r="A4657" s="141" t="s">
        <v>4238</v>
      </c>
      <c r="B4657" s="151" t="s">
        <v>4239</v>
      </c>
      <c r="C4657" s="153" t="s">
        <v>3463</v>
      </c>
      <c r="D4657" s="152">
        <v>16</v>
      </c>
      <c r="E4657" s="154">
        <v>41.92</v>
      </c>
      <c r="F4657" s="154">
        <v>9.999999999999995E-3</v>
      </c>
      <c r="G4657" s="154">
        <v>0.15999999999999992</v>
      </c>
    </row>
    <row r="4658" spans="1:7" ht="30" x14ac:dyDescent="0.25">
      <c r="A4658" s="141" t="s">
        <v>4238</v>
      </c>
      <c r="B4658" s="151" t="s">
        <v>4239</v>
      </c>
      <c r="C4658" s="153" t="s">
        <v>3751</v>
      </c>
      <c r="D4658" s="152">
        <v>34</v>
      </c>
      <c r="E4658" s="154">
        <v>123.42</v>
      </c>
      <c r="F4658" s="154">
        <v>2.0000000000000018E-2</v>
      </c>
      <c r="G4658" s="154">
        <v>0.6800000000000006</v>
      </c>
    </row>
    <row r="4659" spans="1:7" x14ac:dyDescent="0.25">
      <c r="A4659" s="141" t="s">
        <v>4238</v>
      </c>
      <c r="B4659" s="151" t="s">
        <v>4239</v>
      </c>
      <c r="C4659" s="153" t="s">
        <v>3443</v>
      </c>
      <c r="D4659" s="152">
        <v>199</v>
      </c>
      <c r="E4659" s="154">
        <v>973.11</v>
      </c>
      <c r="F4659" s="154">
        <v>9.9999999999999811E-3</v>
      </c>
      <c r="G4659" s="154">
        <v>1.9899999999999962</v>
      </c>
    </row>
    <row r="4660" spans="1:7" x14ac:dyDescent="0.25">
      <c r="A4660" s="141" t="s">
        <v>4238</v>
      </c>
      <c r="B4660" s="151" t="s">
        <v>4239</v>
      </c>
      <c r="C4660" s="153" t="s">
        <v>3464</v>
      </c>
      <c r="D4660" s="152">
        <v>194</v>
      </c>
      <c r="E4660" s="154">
        <v>958.36</v>
      </c>
      <c r="F4660" s="154">
        <v>1.0000000000000009E-2</v>
      </c>
      <c r="G4660" s="154">
        <v>1.9400000000000017</v>
      </c>
    </row>
    <row r="4661" spans="1:7" ht="30" x14ac:dyDescent="0.25">
      <c r="A4661" s="141" t="s">
        <v>4238</v>
      </c>
      <c r="B4661" s="151" t="s">
        <v>4239</v>
      </c>
      <c r="C4661" s="153" t="s">
        <v>3596</v>
      </c>
      <c r="D4661" s="152">
        <v>6</v>
      </c>
      <c r="E4661" s="154">
        <v>57.06</v>
      </c>
      <c r="F4661" s="154">
        <v>2.0000000000000018E-2</v>
      </c>
      <c r="G4661" s="154">
        <v>0.12000000000000011</v>
      </c>
    </row>
    <row r="4662" spans="1:7" x14ac:dyDescent="0.25">
      <c r="A4662" s="141" t="s">
        <v>4238</v>
      </c>
      <c r="B4662" s="151" t="s">
        <v>4239</v>
      </c>
      <c r="C4662" s="153" t="s">
        <v>3502</v>
      </c>
      <c r="D4662" s="152">
        <v>7</v>
      </c>
      <c r="E4662" s="154">
        <v>35.839999999999996</v>
      </c>
      <c r="F4662" s="154">
        <v>1.0000000000000009E-2</v>
      </c>
      <c r="G4662" s="154">
        <v>7.0000000000000062E-2</v>
      </c>
    </row>
    <row r="4663" spans="1:7" x14ac:dyDescent="0.25">
      <c r="A4663" s="141" t="s">
        <v>4238</v>
      </c>
      <c r="B4663" s="151" t="s">
        <v>4239</v>
      </c>
      <c r="C4663" s="153" t="s">
        <v>3444</v>
      </c>
      <c r="D4663" s="152">
        <v>153</v>
      </c>
      <c r="E4663" s="154">
        <v>593.6400000000001</v>
      </c>
      <c r="F4663" s="154">
        <v>3.0000000000000027E-2</v>
      </c>
      <c r="G4663" s="154">
        <v>4.5900000000000043</v>
      </c>
    </row>
    <row r="4664" spans="1:7" ht="30" x14ac:dyDescent="0.25">
      <c r="A4664" s="141" t="s">
        <v>4238</v>
      </c>
      <c r="B4664" s="151" t="s">
        <v>4239</v>
      </c>
      <c r="C4664" s="153" t="s">
        <v>3597</v>
      </c>
      <c r="D4664" s="152">
        <v>12</v>
      </c>
      <c r="E4664" s="154">
        <v>133.32</v>
      </c>
      <c r="F4664" s="154">
        <v>8.9999999999999858E-2</v>
      </c>
      <c r="G4664" s="154">
        <v>1.0799999999999983</v>
      </c>
    </row>
    <row r="4665" spans="1:7" x14ac:dyDescent="0.25">
      <c r="A4665" s="141" t="s">
        <v>4238</v>
      </c>
      <c r="B4665" s="151" t="s">
        <v>4239</v>
      </c>
      <c r="C4665" s="153" t="s">
        <v>3446</v>
      </c>
      <c r="D4665" s="152">
        <v>94</v>
      </c>
      <c r="E4665" s="154">
        <v>186.12</v>
      </c>
      <c r="F4665" s="154">
        <v>9.999999999999995E-3</v>
      </c>
      <c r="G4665" s="154">
        <v>0.9399999999999995</v>
      </c>
    </row>
    <row r="4666" spans="1:7" ht="45" x14ac:dyDescent="0.25">
      <c r="A4666" s="141" t="s">
        <v>4240</v>
      </c>
      <c r="B4666" s="151" t="s">
        <v>4241</v>
      </c>
      <c r="C4666" s="153" t="s">
        <v>3454</v>
      </c>
      <c r="D4666" s="152">
        <v>1</v>
      </c>
      <c r="E4666" s="154">
        <v>3.54</v>
      </c>
      <c r="F4666" s="154">
        <v>1.9999999999999962E-2</v>
      </c>
      <c r="G4666" s="154">
        <v>1.9999999999999962E-2</v>
      </c>
    </row>
    <row r="4667" spans="1:7" ht="45" x14ac:dyDescent="0.25">
      <c r="A4667" s="141" t="s">
        <v>4240</v>
      </c>
      <c r="B4667" s="151" t="s">
        <v>4241</v>
      </c>
      <c r="C4667" s="153" t="s">
        <v>3501</v>
      </c>
      <c r="D4667" s="152">
        <v>55</v>
      </c>
      <c r="E4667" s="154">
        <v>482.90000000000003</v>
      </c>
      <c r="F4667" s="154">
        <v>3.9999999999999925E-2</v>
      </c>
      <c r="G4667" s="154">
        <v>2.1999999999999957</v>
      </c>
    </row>
    <row r="4668" spans="1:7" ht="45" x14ac:dyDescent="0.25">
      <c r="A4668" s="141" t="s">
        <v>4240</v>
      </c>
      <c r="B4668" s="151" t="s">
        <v>4241</v>
      </c>
      <c r="C4668" s="153" t="s">
        <v>3471</v>
      </c>
      <c r="D4668" s="152">
        <v>30</v>
      </c>
      <c r="E4668" s="154">
        <v>79.8</v>
      </c>
      <c r="F4668" s="154">
        <v>1.0000000000000009E-2</v>
      </c>
      <c r="G4668" s="154">
        <v>0.30000000000000027</v>
      </c>
    </row>
    <row r="4669" spans="1:7" ht="30" x14ac:dyDescent="0.25">
      <c r="A4669" s="141" t="s">
        <v>4240</v>
      </c>
      <c r="B4669" s="151" t="s">
        <v>4241</v>
      </c>
      <c r="C4669" s="153" t="s">
        <v>3583</v>
      </c>
      <c r="D4669" s="152">
        <v>25</v>
      </c>
      <c r="E4669" s="154">
        <v>66.5</v>
      </c>
      <c r="F4669" s="154">
        <v>1.0000000000000009E-2</v>
      </c>
      <c r="G4669" s="154">
        <v>0.25000000000000022</v>
      </c>
    </row>
    <row r="4670" spans="1:7" ht="90" x14ac:dyDescent="0.25">
      <c r="A4670" s="141" t="s">
        <v>4240</v>
      </c>
      <c r="B4670" s="151" t="s">
        <v>4241</v>
      </c>
      <c r="C4670" s="153" t="s">
        <v>3452</v>
      </c>
      <c r="D4670" s="152">
        <v>134</v>
      </c>
      <c r="E4670" s="154">
        <v>3500.08</v>
      </c>
      <c r="F4670" s="154">
        <v>3.0000000000000027E-2</v>
      </c>
      <c r="G4670" s="154">
        <v>4.0200000000000031</v>
      </c>
    </row>
    <row r="4671" spans="1:7" ht="45" x14ac:dyDescent="0.25">
      <c r="A4671" s="141" t="s">
        <v>4240</v>
      </c>
      <c r="B4671" s="151" t="s">
        <v>4241</v>
      </c>
      <c r="C4671" s="153" t="s">
        <v>3471</v>
      </c>
      <c r="D4671" s="152">
        <v>2</v>
      </c>
      <c r="E4671" s="154">
        <v>5.32</v>
      </c>
      <c r="F4671" s="154">
        <v>1.0000000000000009E-2</v>
      </c>
      <c r="G4671" s="154">
        <v>2.0000000000000018E-2</v>
      </c>
    </row>
    <row r="4672" spans="1:7" ht="30" x14ac:dyDescent="0.25">
      <c r="A4672" s="141" t="s">
        <v>4240</v>
      </c>
      <c r="B4672" s="151" t="s">
        <v>4241</v>
      </c>
      <c r="C4672" s="153" t="s">
        <v>3453</v>
      </c>
      <c r="D4672" s="152">
        <v>13</v>
      </c>
      <c r="E4672" s="154">
        <v>25.87</v>
      </c>
      <c r="F4672" s="154">
        <v>1.0000000000000009E-2</v>
      </c>
      <c r="G4672" s="154">
        <v>0.13000000000000012</v>
      </c>
    </row>
    <row r="4673" spans="1:7" ht="45" x14ac:dyDescent="0.25">
      <c r="A4673" s="141" t="s">
        <v>4240</v>
      </c>
      <c r="B4673" s="151" t="s">
        <v>4241</v>
      </c>
      <c r="C4673" s="153" t="s">
        <v>3454</v>
      </c>
      <c r="D4673" s="152">
        <v>12</v>
      </c>
      <c r="E4673" s="154">
        <v>42.480000000000004</v>
      </c>
      <c r="F4673" s="154">
        <v>1.9999999999999962E-2</v>
      </c>
      <c r="G4673" s="154">
        <v>0.23999999999999955</v>
      </c>
    </row>
    <row r="4674" spans="1:7" ht="30" x14ac:dyDescent="0.25">
      <c r="A4674" s="141" t="s">
        <v>4240</v>
      </c>
      <c r="B4674" s="151" t="s">
        <v>4241</v>
      </c>
      <c r="C4674" s="153" t="s">
        <v>3455</v>
      </c>
      <c r="D4674" s="152">
        <v>97</v>
      </c>
      <c r="E4674" s="154">
        <v>1254.21</v>
      </c>
      <c r="F4674" s="154">
        <v>3.0000000000000027E-2</v>
      </c>
      <c r="G4674" s="154">
        <v>2.9100000000000028</v>
      </c>
    </row>
    <row r="4675" spans="1:7" ht="45" x14ac:dyDescent="0.25">
      <c r="A4675" s="141" t="s">
        <v>4240</v>
      </c>
      <c r="B4675" s="151" t="s">
        <v>4241</v>
      </c>
      <c r="C4675" s="153" t="s">
        <v>3471</v>
      </c>
      <c r="D4675" s="152">
        <v>5</v>
      </c>
      <c r="E4675" s="154">
        <v>13.3</v>
      </c>
      <c r="F4675" s="154">
        <v>1.0000000000000009E-2</v>
      </c>
      <c r="G4675" s="154">
        <v>5.0000000000000044E-2</v>
      </c>
    </row>
    <row r="4676" spans="1:7" ht="30" x14ac:dyDescent="0.25">
      <c r="A4676" s="141" t="s">
        <v>4240</v>
      </c>
      <c r="B4676" s="151" t="s">
        <v>4241</v>
      </c>
      <c r="C4676" s="153" t="s">
        <v>3453</v>
      </c>
      <c r="D4676" s="152">
        <v>205</v>
      </c>
      <c r="E4676" s="154">
        <v>407.95</v>
      </c>
      <c r="F4676" s="154">
        <v>1.0000000000000009E-2</v>
      </c>
      <c r="G4676" s="154">
        <v>2.0500000000000016</v>
      </c>
    </row>
    <row r="4677" spans="1:7" ht="45" x14ac:dyDescent="0.25">
      <c r="A4677" s="141" t="s">
        <v>4240</v>
      </c>
      <c r="B4677" s="151" t="s">
        <v>4241</v>
      </c>
      <c r="C4677" s="153" t="s">
        <v>3454</v>
      </c>
      <c r="D4677" s="152">
        <v>132</v>
      </c>
      <c r="E4677" s="154">
        <v>467.28</v>
      </c>
      <c r="F4677" s="154">
        <v>1.9999999999999962E-2</v>
      </c>
      <c r="G4677" s="154">
        <v>2.6399999999999952</v>
      </c>
    </row>
    <row r="4678" spans="1:7" ht="30" x14ac:dyDescent="0.25">
      <c r="A4678" s="141" t="s">
        <v>4240</v>
      </c>
      <c r="B4678" s="151" t="s">
        <v>4241</v>
      </c>
      <c r="C4678" s="153" t="s">
        <v>3583</v>
      </c>
      <c r="D4678" s="152">
        <v>2</v>
      </c>
      <c r="E4678" s="154">
        <v>5.32</v>
      </c>
      <c r="F4678" s="154">
        <v>1.0000000000000009E-2</v>
      </c>
      <c r="G4678" s="154">
        <v>2.0000000000000018E-2</v>
      </c>
    </row>
    <row r="4679" spans="1:7" ht="30" x14ac:dyDescent="0.25">
      <c r="A4679" s="141" t="s">
        <v>4240</v>
      </c>
      <c r="B4679" s="151" t="s">
        <v>4241</v>
      </c>
      <c r="C4679" s="153" t="s">
        <v>3522</v>
      </c>
      <c r="D4679" s="152">
        <v>9</v>
      </c>
      <c r="E4679" s="154">
        <v>51.03</v>
      </c>
      <c r="F4679" s="154">
        <v>0.1599999999999997</v>
      </c>
      <c r="G4679" s="154">
        <v>1.4399999999999973</v>
      </c>
    </row>
    <row r="4680" spans="1:7" ht="30" x14ac:dyDescent="0.25">
      <c r="A4680" s="141" t="s">
        <v>4240</v>
      </c>
      <c r="B4680" s="151" t="s">
        <v>4241</v>
      </c>
      <c r="C4680" s="153" t="s">
        <v>3524</v>
      </c>
      <c r="D4680" s="152">
        <v>1</v>
      </c>
      <c r="E4680" s="154">
        <v>5.74</v>
      </c>
      <c r="F4680" s="154">
        <v>4.0000000000000036E-2</v>
      </c>
      <c r="G4680" s="154">
        <v>4.0000000000000036E-2</v>
      </c>
    </row>
    <row r="4681" spans="1:7" x14ac:dyDescent="0.25">
      <c r="A4681" s="141" t="s">
        <v>4242</v>
      </c>
      <c r="B4681" s="151" t="s">
        <v>4243</v>
      </c>
      <c r="C4681" s="153" t="s">
        <v>3637</v>
      </c>
      <c r="D4681" s="152">
        <v>162</v>
      </c>
      <c r="E4681" s="154">
        <v>299.70000000000005</v>
      </c>
      <c r="F4681" s="154">
        <v>1.0000000000000009E-2</v>
      </c>
      <c r="G4681" s="154">
        <v>1.6200000000000014</v>
      </c>
    </row>
    <row r="4682" spans="1:7" x14ac:dyDescent="0.25">
      <c r="A4682" s="141" t="s">
        <v>4242</v>
      </c>
      <c r="B4682" s="151" t="s">
        <v>4243</v>
      </c>
      <c r="C4682" s="153" t="s">
        <v>3443</v>
      </c>
      <c r="D4682" s="152">
        <v>521</v>
      </c>
      <c r="E4682" s="154">
        <v>2547.69</v>
      </c>
      <c r="F4682" s="154">
        <v>9.9999999999999811E-3</v>
      </c>
      <c r="G4682" s="154">
        <v>5.2099999999999902</v>
      </c>
    </row>
    <row r="4683" spans="1:7" ht="30" x14ac:dyDescent="0.25">
      <c r="A4683" s="141" t="s">
        <v>4242</v>
      </c>
      <c r="B4683" s="151" t="s">
        <v>4243</v>
      </c>
      <c r="C4683" s="153" t="s">
        <v>3596</v>
      </c>
      <c r="D4683" s="152">
        <v>46</v>
      </c>
      <c r="E4683" s="154">
        <v>437.46000000000004</v>
      </c>
      <c r="F4683" s="154">
        <v>2.0000000000000018E-2</v>
      </c>
      <c r="G4683" s="154">
        <v>0.92000000000000082</v>
      </c>
    </row>
    <row r="4684" spans="1:7" x14ac:dyDescent="0.25">
      <c r="A4684" s="141" t="s">
        <v>4242</v>
      </c>
      <c r="B4684" s="151" t="s">
        <v>4243</v>
      </c>
      <c r="C4684" s="153" t="s">
        <v>3444</v>
      </c>
      <c r="D4684" s="152">
        <v>273</v>
      </c>
      <c r="E4684" s="154">
        <v>1059.24</v>
      </c>
      <c r="F4684" s="154">
        <v>3.0000000000000027E-2</v>
      </c>
      <c r="G4684" s="154">
        <v>8.1900000000000066</v>
      </c>
    </row>
    <row r="4685" spans="1:7" x14ac:dyDescent="0.25">
      <c r="A4685" s="141" t="s">
        <v>4242</v>
      </c>
      <c r="B4685" s="151" t="s">
        <v>4243</v>
      </c>
      <c r="C4685" s="153" t="s">
        <v>3503</v>
      </c>
      <c r="D4685" s="152">
        <v>5</v>
      </c>
      <c r="E4685" s="154">
        <v>21.5</v>
      </c>
      <c r="F4685" s="154">
        <v>5.0000000000000044E-2</v>
      </c>
      <c r="G4685" s="154">
        <v>0.25000000000000022</v>
      </c>
    </row>
    <row r="4686" spans="1:7" x14ac:dyDescent="0.25">
      <c r="A4686" s="141" t="s">
        <v>4242</v>
      </c>
      <c r="B4686" s="151" t="s">
        <v>4243</v>
      </c>
      <c r="C4686" s="153" t="s">
        <v>3504</v>
      </c>
      <c r="D4686" s="152">
        <v>523</v>
      </c>
      <c r="E4686" s="154">
        <v>2730.06</v>
      </c>
      <c r="F4686" s="154">
        <v>1.0000000000000009E-2</v>
      </c>
      <c r="G4686" s="154">
        <v>5.2300000000000049</v>
      </c>
    </row>
    <row r="4687" spans="1:7" ht="30" x14ac:dyDescent="0.25">
      <c r="A4687" s="141" t="s">
        <v>4242</v>
      </c>
      <c r="B4687" s="151" t="s">
        <v>4243</v>
      </c>
      <c r="C4687" s="153" t="s">
        <v>3597</v>
      </c>
      <c r="D4687" s="152">
        <v>253</v>
      </c>
      <c r="E4687" s="154">
        <v>2810.83</v>
      </c>
      <c r="F4687" s="154">
        <v>8.9999999999999858E-2</v>
      </c>
      <c r="G4687" s="154">
        <v>22.769999999999964</v>
      </c>
    </row>
    <row r="4688" spans="1:7" ht="30" x14ac:dyDescent="0.25">
      <c r="A4688" s="141" t="s">
        <v>4242</v>
      </c>
      <c r="B4688" s="151" t="s">
        <v>4243</v>
      </c>
      <c r="C4688" s="153" t="s">
        <v>4059</v>
      </c>
      <c r="D4688" s="152">
        <v>2</v>
      </c>
      <c r="E4688" s="154">
        <v>15.66</v>
      </c>
      <c r="F4688" s="154">
        <v>0.10000000000000009</v>
      </c>
      <c r="G4688" s="154">
        <v>0.20000000000000018</v>
      </c>
    </row>
    <row r="4689" spans="1:7" x14ac:dyDescent="0.25">
      <c r="A4689" s="141" t="s">
        <v>4242</v>
      </c>
      <c r="B4689" s="151" t="s">
        <v>4243</v>
      </c>
      <c r="C4689" s="153" t="s">
        <v>3446</v>
      </c>
      <c r="D4689" s="152">
        <v>273</v>
      </c>
      <c r="E4689" s="154">
        <v>540.54</v>
      </c>
      <c r="F4689" s="154">
        <v>9.999999999999995E-3</v>
      </c>
      <c r="G4689" s="154">
        <v>2.7299999999999986</v>
      </c>
    </row>
    <row r="4690" spans="1:7" ht="60" x14ac:dyDescent="0.25">
      <c r="A4690" s="141" t="s">
        <v>4242</v>
      </c>
      <c r="B4690" s="151" t="s">
        <v>4243</v>
      </c>
      <c r="C4690" s="153" t="s">
        <v>3598</v>
      </c>
      <c r="D4690" s="152">
        <v>25</v>
      </c>
      <c r="E4690" s="154">
        <v>150</v>
      </c>
      <c r="F4690" s="154">
        <v>0.10000000000000009</v>
      </c>
      <c r="G4690" s="154">
        <v>2.5000000000000022</v>
      </c>
    </row>
    <row r="4691" spans="1:7" ht="45" x14ac:dyDescent="0.25">
      <c r="A4691" s="141" t="s">
        <v>4242</v>
      </c>
      <c r="B4691" s="151" t="s">
        <v>4243</v>
      </c>
      <c r="C4691" s="153" t="s">
        <v>3599</v>
      </c>
      <c r="D4691" s="152">
        <v>2</v>
      </c>
      <c r="E4691" s="154">
        <v>5.36</v>
      </c>
      <c r="F4691" s="154">
        <v>9.9999999999999811E-3</v>
      </c>
      <c r="G4691" s="154">
        <v>1.9999999999999962E-2</v>
      </c>
    </row>
    <row r="4692" spans="1:7" ht="45" x14ac:dyDescent="0.25">
      <c r="A4692" s="141" t="s">
        <v>4244</v>
      </c>
      <c r="B4692" s="151" t="s">
        <v>4245</v>
      </c>
      <c r="C4692" s="153" t="s">
        <v>3537</v>
      </c>
      <c r="D4692" s="152">
        <v>3899</v>
      </c>
      <c r="E4692" s="154">
        <v>3821.0200000000004</v>
      </c>
      <c r="F4692" s="154">
        <v>4.9999999999999933E-2</v>
      </c>
      <c r="G4692" s="154">
        <v>194.94999999999973</v>
      </c>
    </row>
    <row r="4693" spans="1:7" ht="30" x14ac:dyDescent="0.25">
      <c r="A4693" s="141" t="s">
        <v>4246</v>
      </c>
      <c r="B4693" s="151" t="s">
        <v>4247</v>
      </c>
      <c r="C4693" s="153" t="s">
        <v>3453</v>
      </c>
      <c r="D4693" s="152">
        <v>37</v>
      </c>
      <c r="E4693" s="154">
        <v>73.63000000000001</v>
      </c>
      <c r="F4693" s="154">
        <v>1.0000000000000009E-2</v>
      </c>
      <c r="G4693" s="154">
        <v>0.37000000000000033</v>
      </c>
    </row>
    <row r="4694" spans="1:7" ht="45" x14ac:dyDescent="0.25">
      <c r="A4694" s="141" t="s">
        <v>4246</v>
      </c>
      <c r="B4694" s="151" t="s">
        <v>4247</v>
      </c>
      <c r="C4694" s="153" t="s">
        <v>3454</v>
      </c>
      <c r="D4694" s="152">
        <v>73</v>
      </c>
      <c r="E4694" s="154">
        <v>258.42</v>
      </c>
      <c r="F4694" s="154">
        <v>1.9999999999999962E-2</v>
      </c>
      <c r="G4694" s="154">
        <v>1.4599999999999973</v>
      </c>
    </row>
    <row r="4695" spans="1:7" ht="45" x14ac:dyDescent="0.25">
      <c r="A4695" s="141" t="s">
        <v>4246</v>
      </c>
      <c r="B4695" s="151" t="s">
        <v>4247</v>
      </c>
      <c r="C4695" s="153" t="s">
        <v>3506</v>
      </c>
      <c r="D4695" s="152">
        <v>12</v>
      </c>
      <c r="E4695" s="154">
        <v>108.12</v>
      </c>
      <c r="F4695" s="154">
        <v>2.9999999999999916E-2</v>
      </c>
      <c r="G4695" s="154">
        <v>0.35999999999999899</v>
      </c>
    </row>
    <row r="4696" spans="1:7" ht="75" x14ac:dyDescent="0.25">
      <c r="A4696" s="141" t="s">
        <v>4246</v>
      </c>
      <c r="B4696" s="151" t="s">
        <v>4247</v>
      </c>
      <c r="C4696" s="153" t="s">
        <v>3516</v>
      </c>
      <c r="D4696" s="152">
        <v>12</v>
      </c>
      <c r="E4696" s="154">
        <v>113.40000000000002</v>
      </c>
      <c r="F4696" s="154">
        <v>2.0000000000000018E-2</v>
      </c>
      <c r="G4696" s="154">
        <v>0.24000000000000021</v>
      </c>
    </row>
    <row r="4697" spans="1:7" ht="30" x14ac:dyDescent="0.25">
      <c r="A4697" s="141" t="s">
        <v>4246</v>
      </c>
      <c r="B4697" s="151" t="s">
        <v>4247</v>
      </c>
      <c r="C4697" s="153" t="s">
        <v>3604</v>
      </c>
      <c r="D4697" s="152">
        <v>12</v>
      </c>
      <c r="E4697" s="154">
        <v>183.48</v>
      </c>
      <c r="F4697" s="154">
        <v>0.10000000000000009</v>
      </c>
      <c r="G4697" s="154">
        <v>1.2000000000000011</v>
      </c>
    </row>
    <row r="4698" spans="1:7" ht="60" x14ac:dyDescent="0.25">
      <c r="A4698" s="141" t="s">
        <v>4246</v>
      </c>
      <c r="B4698" s="151" t="s">
        <v>4247</v>
      </c>
      <c r="C4698" s="153" t="s">
        <v>3509</v>
      </c>
      <c r="D4698" s="152">
        <v>202</v>
      </c>
      <c r="E4698" s="154">
        <v>3621.86</v>
      </c>
      <c r="F4698" s="154">
        <v>0.11999999999999966</v>
      </c>
      <c r="G4698" s="154">
        <v>24.239999999999931</v>
      </c>
    </row>
    <row r="4699" spans="1:7" ht="60" x14ac:dyDescent="0.25">
      <c r="A4699" s="141" t="s">
        <v>4248</v>
      </c>
      <c r="B4699" s="151" t="s">
        <v>4249</v>
      </c>
      <c r="C4699" s="153" t="s">
        <v>3479</v>
      </c>
      <c r="D4699" s="152">
        <v>231</v>
      </c>
      <c r="E4699" s="154">
        <v>1859.5500000000002</v>
      </c>
      <c r="F4699" s="154">
        <v>3.0000000000000027E-2</v>
      </c>
      <c r="G4699" s="154">
        <v>6.9300000000000059</v>
      </c>
    </row>
    <row r="4700" spans="1:7" ht="45" x14ac:dyDescent="0.25">
      <c r="A4700" s="141" t="s">
        <v>4248</v>
      </c>
      <c r="B4700" s="151" t="s">
        <v>4249</v>
      </c>
      <c r="C4700" s="153" t="s">
        <v>3506</v>
      </c>
      <c r="D4700" s="152">
        <v>1</v>
      </c>
      <c r="E4700" s="154">
        <v>9.01</v>
      </c>
      <c r="F4700" s="154">
        <v>2.9999999999999916E-2</v>
      </c>
      <c r="G4700" s="154">
        <v>2.9999999999999916E-2</v>
      </c>
    </row>
    <row r="4701" spans="1:7" ht="30" x14ac:dyDescent="0.25">
      <c r="A4701" s="141" t="s">
        <v>4248</v>
      </c>
      <c r="B4701" s="151" t="s">
        <v>4249</v>
      </c>
      <c r="C4701" s="153" t="s">
        <v>3558</v>
      </c>
      <c r="D4701" s="152">
        <v>4</v>
      </c>
      <c r="E4701" s="154">
        <v>38</v>
      </c>
      <c r="F4701" s="154">
        <v>8.0000000000000071E-2</v>
      </c>
      <c r="G4701" s="154">
        <v>0.32000000000000028</v>
      </c>
    </row>
    <row r="4702" spans="1:7" ht="45" x14ac:dyDescent="0.25">
      <c r="A4702" s="141" t="s">
        <v>4248</v>
      </c>
      <c r="B4702" s="151" t="s">
        <v>4249</v>
      </c>
      <c r="C4702" s="153" t="s">
        <v>3855</v>
      </c>
      <c r="D4702" s="152">
        <v>23</v>
      </c>
      <c r="E4702" s="154">
        <v>169.05</v>
      </c>
      <c r="F4702" s="154">
        <v>2.0000000000000018E-2</v>
      </c>
      <c r="G4702" s="154">
        <v>0.46000000000000041</v>
      </c>
    </row>
    <row r="4703" spans="1:7" ht="30" x14ac:dyDescent="0.25">
      <c r="A4703" s="141" t="s">
        <v>4248</v>
      </c>
      <c r="B4703" s="151" t="s">
        <v>4249</v>
      </c>
      <c r="C4703" s="153" t="s">
        <v>3654</v>
      </c>
      <c r="D4703" s="152">
        <v>135</v>
      </c>
      <c r="E4703" s="154">
        <v>922.05</v>
      </c>
      <c r="F4703" s="154">
        <v>6.0000000000000053E-2</v>
      </c>
      <c r="G4703" s="154">
        <v>8.1000000000000068</v>
      </c>
    </row>
    <row r="4704" spans="1:7" ht="30" x14ac:dyDescent="0.25">
      <c r="A4704" s="141" t="s">
        <v>4248</v>
      </c>
      <c r="B4704" s="151" t="s">
        <v>4249</v>
      </c>
      <c r="C4704" s="153" t="s">
        <v>3560</v>
      </c>
      <c r="D4704" s="152">
        <v>1</v>
      </c>
      <c r="E4704" s="154">
        <v>10.97</v>
      </c>
      <c r="F4704" s="154">
        <v>1.0000000000000009E-2</v>
      </c>
      <c r="G4704" s="154">
        <v>1.0000000000000009E-2</v>
      </c>
    </row>
    <row r="4705" spans="1:7" x14ac:dyDescent="0.25">
      <c r="A4705" s="141" t="s">
        <v>4248</v>
      </c>
      <c r="B4705" s="151" t="s">
        <v>4249</v>
      </c>
      <c r="C4705" s="153" t="s">
        <v>4016</v>
      </c>
      <c r="D4705" s="152">
        <v>62</v>
      </c>
      <c r="E4705" s="154">
        <v>1411.74</v>
      </c>
      <c r="F4705" s="154">
        <v>4.9999999999999933E-2</v>
      </c>
      <c r="G4705" s="154">
        <v>3.0999999999999961</v>
      </c>
    </row>
    <row r="4706" spans="1:7" x14ac:dyDescent="0.25">
      <c r="A4706" s="141" t="s">
        <v>4248</v>
      </c>
      <c r="B4706" s="151" t="s">
        <v>4249</v>
      </c>
      <c r="C4706" s="153" t="s">
        <v>3482</v>
      </c>
      <c r="D4706" s="152">
        <v>112</v>
      </c>
      <c r="E4706" s="154">
        <v>688.8</v>
      </c>
      <c r="F4706" s="154">
        <v>1.0000000000000009E-2</v>
      </c>
      <c r="G4706" s="154">
        <v>1.120000000000001</v>
      </c>
    </row>
    <row r="4707" spans="1:7" ht="30" x14ac:dyDescent="0.25">
      <c r="A4707" s="141" t="s">
        <v>4248</v>
      </c>
      <c r="B4707" s="151" t="s">
        <v>4249</v>
      </c>
      <c r="C4707" s="153" t="s">
        <v>3483</v>
      </c>
      <c r="D4707" s="152">
        <v>2</v>
      </c>
      <c r="E4707" s="154">
        <v>14.1</v>
      </c>
      <c r="F4707" s="154">
        <v>1.9999999999999962E-2</v>
      </c>
      <c r="G4707" s="154">
        <v>3.9999999999999925E-2</v>
      </c>
    </row>
    <row r="4708" spans="1:7" ht="45" x14ac:dyDescent="0.25">
      <c r="A4708" s="141" t="s">
        <v>4248</v>
      </c>
      <c r="B4708" s="151" t="s">
        <v>4249</v>
      </c>
      <c r="C4708" s="153" t="s">
        <v>3484</v>
      </c>
      <c r="D4708" s="152">
        <v>60</v>
      </c>
      <c r="E4708" s="154">
        <v>477</v>
      </c>
      <c r="F4708" s="154">
        <v>9.9999999999999534E-3</v>
      </c>
      <c r="G4708" s="154">
        <v>0.5999999999999972</v>
      </c>
    </row>
    <row r="4709" spans="1:7" x14ac:dyDescent="0.25">
      <c r="A4709" s="141" t="s">
        <v>4248</v>
      </c>
      <c r="B4709" s="151" t="s">
        <v>4249</v>
      </c>
      <c r="C4709" s="153" t="s">
        <v>3485</v>
      </c>
      <c r="D4709" s="152">
        <v>1</v>
      </c>
      <c r="E4709" s="154">
        <v>15.14</v>
      </c>
      <c r="F4709" s="154">
        <v>9.999999999999995E-3</v>
      </c>
      <c r="G4709" s="154">
        <v>9.999999999999995E-3</v>
      </c>
    </row>
    <row r="4710" spans="1:7" x14ac:dyDescent="0.25">
      <c r="A4710" s="141" t="s">
        <v>4248</v>
      </c>
      <c r="B4710" s="151" t="s">
        <v>4249</v>
      </c>
      <c r="C4710" s="153" t="s">
        <v>3487</v>
      </c>
      <c r="D4710" s="152">
        <v>10</v>
      </c>
      <c r="E4710" s="154">
        <v>102.30000000000001</v>
      </c>
      <c r="F4710" s="154">
        <v>9.000000000000008E-2</v>
      </c>
      <c r="G4710" s="154">
        <v>0.9000000000000008</v>
      </c>
    </row>
    <row r="4711" spans="1:7" ht="30" x14ac:dyDescent="0.25">
      <c r="A4711" s="141" t="s">
        <v>4248</v>
      </c>
      <c r="B4711" s="151" t="s">
        <v>4249</v>
      </c>
      <c r="C4711" s="153" t="s">
        <v>3638</v>
      </c>
      <c r="D4711" s="152">
        <v>81</v>
      </c>
      <c r="E4711" s="154">
        <v>838.35</v>
      </c>
      <c r="F4711" s="154">
        <v>9.000000000000008E-2</v>
      </c>
      <c r="G4711" s="154">
        <v>7.2900000000000063</v>
      </c>
    </row>
    <row r="4712" spans="1:7" ht="60" x14ac:dyDescent="0.25">
      <c r="A4712" s="141" t="s">
        <v>4248</v>
      </c>
      <c r="B4712" s="151" t="s">
        <v>4249</v>
      </c>
      <c r="C4712" s="153" t="s">
        <v>3488</v>
      </c>
      <c r="D4712" s="152">
        <v>252</v>
      </c>
      <c r="E4712" s="154">
        <v>3487.6800000000003</v>
      </c>
      <c r="F4712" s="154">
        <v>4.0000000000000036E-2</v>
      </c>
      <c r="G4712" s="154">
        <v>10.080000000000009</v>
      </c>
    </row>
    <row r="4713" spans="1:7" ht="90" x14ac:dyDescent="0.25">
      <c r="A4713" s="141" t="s">
        <v>4248</v>
      </c>
      <c r="B4713" s="151" t="s">
        <v>4249</v>
      </c>
      <c r="C4713" s="153" t="s">
        <v>3489</v>
      </c>
      <c r="D4713" s="152">
        <v>224</v>
      </c>
      <c r="E4713" s="154">
        <v>3068.8</v>
      </c>
      <c r="F4713" s="154">
        <v>4.0000000000000036E-2</v>
      </c>
      <c r="G4713" s="154">
        <v>8.960000000000008</v>
      </c>
    </row>
    <row r="4714" spans="1:7" ht="30" x14ac:dyDescent="0.25">
      <c r="A4714" s="141" t="s">
        <v>4248</v>
      </c>
      <c r="B4714" s="151" t="s">
        <v>4249</v>
      </c>
      <c r="C4714" s="153" t="s">
        <v>3519</v>
      </c>
      <c r="D4714" s="152">
        <v>122</v>
      </c>
      <c r="E4714" s="154">
        <v>2475.38</v>
      </c>
      <c r="F4714" s="154">
        <v>0.16999999999999993</v>
      </c>
      <c r="G4714" s="154">
        <v>20.739999999999991</v>
      </c>
    </row>
    <row r="4715" spans="1:7" x14ac:dyDescent="0.25">
      <c r="A4715" s="141" t="s">
        <v>4250</v>
      </c>
      <c r="B4715" s="151" t="s">
        <v>4251</v>
      </c>
      <c r="C4715" s="153" t="s">
        <v>3460</v>
      </c>
      <c r="D4715" s="152">
        <v>69</v>
      </c>
      <c r="E4715" s="154">
        <v>1112.97</v>
      </c>
      <c r="F4715" s="154">
        <v>2.0000000000000018E-2</v>
      </c>
      <c r="G4715" s="154">
        <v>1.3800000000000012</v>
      </c>
    </row>
    <row r="4716" spans="1:7" ht="30" x14ac:dyDescent="0.25">
      <c r="A4716" s="141" t="s">
        <v>4250</v>
      </c>
      <c r="B4716" s="151" t="s">
        <v>4251</v>
      </c>
      <c r="C4716" s="153" t="s">
        <v>3731</v>
      </c>
      <c r="D4716" s="152">
        <v>1</v>
      </c>
      <c r="E4716" s="154">
        <v>1.3900000000000001</v>
      </c>
      <c r="F4716" s="154">
        <v>9.9999999999999811E-3</v>
      </c>
      <c r="G4716" s="154">
        <v>9.9999999999999811E-3</v>
      </c>
    </row>
    <row r="4717" spans="1:7" ht="30" x14ac:dyDescent="0.25">
      <c r="A4717" s="141" t="s">
        <v>4250</v>
      </c>
      <c r="B4717" s="151" t="s">
        <v>4251</v>
      </c>
      <c r="C4717" s="153" t="s">
        <v>3461</v>
      </c>
      <c r="D4717" s="152">
        <v>1</v>
      </c>
      <c r="E4717" s="154">
        <v>4.8</v>
      </c>
      <c r="F4717" s="154">
        <v>9.999999999999995E-3</v>
      </c>
      <c r="G4717" s="154">
        <v>9.999999999999995E-3</v>
      </c>
    </row>
    <row r="4718" spans="1:7" ht="30" x14ac:dyDescent="0.25">
      <c r="A4718" s="141" t="s">
        <v>4250</v>
      </c>
      <c r="B4718" s="151" t="s">
        <v>4251</v>
      </c>
      <c r="C4718" s="153" t="s">
        <v>3462</v>
      </c>
      <c r="D4718" s="152">
        <v>30</v>
      </c>
      <c r="E4718" s="154">
        <v>78.599999999999994</v>
      </c>
      <c r="F4718" s="154">
        <v>9.999999999999995E-3</v>
      </c>
      <c r="G4718" s="154">
        <v>0.29999999999999982</v>
      </c>
    </row>
    <row r="4719" spans="1:7" x14ac:dyDescent="0.25">
      <c r="A4719" s="141" t="s">
        <v>4250</v>
      </c>
      <c r="B4719" s="151" t="s">
        <v>4251</v>
      </c>
      <c r="C4719" s="153" t="s">
        <v>3443</v>
      </c>
      <c r="D4719" s="152">
        <v>235</v>
      </c>
      <c r="E4719" s="154">
        <v>1149.1500000000001</v>
      </c>
      <c r="F4719" s="154">
        <v>9.9999999999999811E-3</v>
      </c>
      <c r="G4719" s="154">
        <v>2.3499999999999956</v>
      </c>
    </row>
    <row r="4720" spans="1:7" ht="30" x14ac:dyDescent="0.25">
      <c r="A4720" s="141" t="s">
        <v>4250</v>
      </c>
      <c r="B4720" s="151" t="s">
        <v>4251</v>
      </c>
      <c r="C4720" s="153" t="s">
        <v>3596</v>
      </c>
      <c r="D4720" s="152">
        <v>10</v>
      </c>
      <c r="E4720" s="154">
        <v>95.1</v>
      </c>
      <c r="F4720" s="154">
        <v>2.0000000000000018E-2</v>
      </c>
      <c r="G4720" s="154">
        <v>0.20000000000000018</v>
      </c>
    </row>
    <row r="4721" spans="1:7" x14ac:dyDescent="0.25">
      <c r="A4721" s="141" t="s">
        <v>4250</v>
      </c>
      <c r="B4721" s="151" t="s">
        <v>4251</v>
      </c>
      <c r="C4721" s="153" t="s">
        <v>3444</v>
      </c>
      <c r="D4721" s="152">
        <v>233</v>
      </c>
      <c r="E4721" s="154">
        <v>904.04</v>
      </c>
      <c r="F4721" s="154">
        <v>3.0000000000000027E-2</v>
      </c>
      <c r="G4721" s="154">
        <v>6.9900000000000064</v>
      </c>
    </row>
    <row r="4722" spans="1:7" ht="45" x14ac:dyDescent="0.25">
      <c r="A4722" s="141" t="s">
        <v>4250</v>
      </c>
      <c r="B4722" s="151" t="s">
        <v>4251</v>
      </c>
      <c r="C4722" s="153" t="s">
        <v>3445</v>
      </c>
      <c r="D4722" s="152">
        <v>228</v>
      </c>
      <c r="E4722" s="154">
        <v>1470.6</v>
      </c>
      <c r="F4722" s="154">
        <v>2.9999999999999916E-2</v>
      </c>
      <c r="G4722" s="154">
        <v>6.8399999999999803</v>
      </c>
    </row>
    <row r="4723" spans="1:7" ht="30" x14ac:dyDescent="0.25">
      <c r="A4723" s="141" t="s">
        <v>4250</v>
      </c>
      <c r="B4723" s="151" t="s">
        <v>4251</v>
      </c>
      <c r="C4723" s="153" t="s">
        <v>3597</v>
      </c>
      <c r="D4723" s="152">
        <v>181</v>
      </c>
      <c r="E4723" s="154">
        <v>2010.91</v>
      </c>
      <c r="F4723" s="154">
        <v>8.9999999999999858E-2</v>
      </c>
      <c r="G4723" s="154">
        <v>16.289999999999974</v>
      </c>
    </row>
    <row r="4724" spans="1:7" x14ac:dyDescent="0.25">
      <c r="A4724" s="141" t="s">
        <v>4250</v>
      </c>
      <c r="B4724" s="151" t="s">
        <v>4251</v>
      </c>
      <c r="C4724" s="153" t="s">
        <v>3446</v>
      </c>
      <c r="D4724" s="152">
        <v>233</v>
      </c>
      <c r="E4724" s="154">
        <v>461.34000000000003</v>
      </c>
      <c r="F4724" s="154">
        <v>9.999999999999995E-3</v>
      </c>
      <c r="G4724" s="154">
        <v>2.3299999999999987</v>
      </c>
    </row>
    <row r="4725" spans="1:7" x14ac:dyDescent="0.25">
      <c r="A4725" s="141" t="s">
        <v>4252</v>
      </c>
      <c r="B4725" s="151" t="s">
        <v>4253</v>
      </c>
      <c r="C4725" s="153" t="s">
        <v>3460</v>
      </c>
      <c r="D4725" s="152">
        <v>5</v>
      </c>
      <c r="E4725" s="154">
        <v>80.649999999999991</v>
      </c>
      <c r="F4725" s="154">
        <v>2.0000000000000018E-2</v>
      </c>
      <c r="G4725" s="154">
        <v>0.10000000000000009</v>
      </c>
    </row>
    <row r="4726" spans="1:7" ht="30" x14ac:dyDescent="0.25">
      <c r="A4726" s="141" t="s">
        <v>4252</v>
      </c>
      <c r="B4726" s="151" t="s">
        <v>4253</v>
      </c>
      <c r="C4726" s="153" t="s">
        <v>3461</v>
      </c>
      <c r="D4726" s="152">
        <v>1</v>
      </c>
      <c r="E4726" s="154">
        <v>4.8</v>
      </c>
      <c r="F4726" s="154">
        <v>9.999999999999995E-3</v>
      </c>
      <c r="G4726" s="154">
        <v>9.999999999999995E-3</v>
      </c>
    </row>
    <row r="4727" spans="1:7" ht="30" x14ac:dyDescent="0.25">
      <c r="A4727" s="141" t="s">
        <v>4252</v>
      </c>
      <c r="B4727" s="151" t="s">
        <v>4253</v>
      </c>
      <c r="C4727" s="153" t="s">
        <v>3462</v>
      </c>
      <c r="D4727" s="152">
        <v>18</v>
      </c>
      <c r="E4727" s="154">
        <v>47.160000000000004</v>
      </c>
      <c r="F4727" s="154">
        <v>9.999999999999995E-3</v>
      </c>
      <c r="G4727" s="154">
        <v>0.17999999999999991</v>
      </c>
    </row>
    <row r="4728" spans="1:7" ht="30" x14ac:dyDescent="0.25">
      <c r="A4728" s="141" t="s">
        <v>4252</v>
      </c>
      <c r="B4728" s="151" t="s">
        <v>4253</v>
      </c>
      <c r="C4728" s="153" t="s">
        <v>3463</v>
      </c>
      <c r="D4728" s="152">
        <v>9</v>
      </c>
      <c r="E4728" s="154">
        <v>23.580000000000002</v>
      </c>
      <c r="F4728" s="154">
        <v>9.999999999999995E-3</v>
      </c>
      <c r="G4728" s="154">
        <v>8.9999999999999955E-2</v>
      </c>
    </row>
    <row r="4729" spans="1:7" x14ac:dyDescent="0.25">
      <c r="A4729" s="141" t="s">
        <v>4252</v>
      </c>
      <c r="B4729" s="151" t="s">
        <v>4253</v>
      </c>
      <c r="C4729" s="153" t="s">
        <v>3443</v>
      </c>
      <c r="D4729" s="152">
        <v>229</v>
      </c>
      <c r="E4729" s="154">
        <v>1119.81</v>
      </c>
      <c r="F4729" s="154">
        <v>9.9999999999999811E-3</v>
      </c>
      <c r="G4729" s="154">
        <v>2.2899999999999956</v>
      </c>
    </row>
    <row r="4730" spans="1:7" x14ac:dyDescent="0.25">
      <c r="A4730" s="141" t="s">
        <v>4252</v>
      </c>
      <c r="B4730" s="151" t="s">
        <v>4253</v>
      </c>
      <c r="C4730" s="153" t="s">
        <v>3464</v>
      </c>
      <c r="D4730" s="152">
        <v>27</v>
      </c>
      <c r="E4730" s="154">
        <v>133.38</v>
      </c>
      <c r="F4730" s="154">
        <v>1.0000000000000009E-2</v>
      </c>
      <c r="G4730" s="154">
        <v>0.27000000000000024</v>
      </c>
    </row>
    <row r="4731" spans="1:7" ht="30" x14ac:dyDescent="0.25">
      <c r="A4731" s="141" t="s">
        <v>4252</v>
      </c>
      <c r="B4731" s="151" t="s">
        <v>4253</v>
      </c>
      <c r="C4731" s="153" t="s">
        <v>3596</v>
      </c>
      <c r="D4731" s="152">
        <v>109</v>
      </c>
      <c r="E4731" s="154">
        <v>1036.5900000000001</v>
      </c>
      <c r="F4731" s="154">
        <v>2.0000000000000018E-2</v>
      </c>
      <c r="G4731" s="154">
        <v>2.1800000000000019</v>
      </c>
    </row>
    <row r="4732" spans="1:7" x14ac:dyDescent="0.25">
      <c r="A4732" s="141" t="s">
        <v>4252</v>
      </c>
      <c r="B4732" s="151" t="s">
        <v>4253</v>
      </c>
      <c r="C4732" s="153" t="s">
        <v>3444</v>
      </c>
      <c r="D4732" s="152">
        <v>216</v>
      </c>
      <c r="E4732" s="154">
        <v>838.08</v>
      </c>
      <c r="F4732" s="154">
        <v>3.0000000000000027E-2</v>
      </c>
      <c r="G4732" s="154">
        <v>6.4800000000000058</v>
      </c>
    </row>
    <row r="4733" spans="1:7" x14ac:dyDescent="0.25">
      <c r="A4733" s="141" t="s">
        <v>4252</v>
      </c>
      <c r="B4733" s="151" t="s">
        <v>4253</v>
      </c>
      <c r="C4733" s="153" t="s">
        <v>3503</v>
      </c>
      <c r="D4733" s="152">
        <v>23</v>
      </c>
      <c r="E4733" s="154">
        <v>98.9</v>
      </c>
      <c r="F4733" s="154">
        <v>5.0000000000000044E-2</v>
      </c>
      <c r="G4733" s="154">
        <v>1.150000000000001</v>
      </c>
    </row>
    <row r="4734" spans="1:7" x14ac:dyDescent="0.25">
      <c r="A4734" s="141" t="s">
        <v>4252</v>
      </c>
      <c r="B4734" s="151" t="s">
        <v>4253</v>
      </c>
      <c r="C4734" s="153" t="s">
        <v>3504</v>
      </c>
      <c r="D4734" s="152">
        <v>167</v>
      </c>
      <c r="E4734" s="154">
        <v>871.74</v>
      </c>
      <c r="F4734" s="154">
        <v>1.0000000000000009E-2</v>
      </c>
      <c r="G4734" s="154">
        <v>1.6700000000000015</v>
      </c>
    </row>
    <row r="4735" spans="1:7" ht="30" x14ac:dyDescent="0.25">
      <c r="A4735" s="141" t="s">
        <v>4252</v>
      </c>
      <c r="B4735" s="151" t="s">
        <v>4253</v>
      </c>
      <c r="C4735" s="153" t="s">
        <v>3597</v>
      </c>
      <c r="D4735" s="152">
        <v>116</v>
      </c>
      <c r="E4735" s="154">
        <v>1288.76</v>
      </c>
      <c r="F4735" s="154">
        <v>8.9999999999999858E-2</v>
      </c>
      <c r="G4735" s="154">
        <v>10.439999999999984</v>
      </c>
    </row>
    <row r="4736" spans="1:7" x14ac:dyDescent="0.25">
      <c r="A4736" s="141" t="s">
        <v>4252</v>
      </c>
      <c r="B4736" s="151" t="s">
        <v>4253</v>
      </c>
      <c r="C4736" s="153" t="s">
        <v>3446</v>
      </c>
      <c r="D4736" s="152">
        <v>184</v>
      </c>
      <c r="E4736" s="154">
        <v>364.32000000000005</v>
      </c>
      <c r="F4736" s="154">
        <v>9.999999999999995E-3</v>
      </c>
      <c r="G4736" s="154">
        <v>1.839999999999999</v>
      </c>
    </row>
    <row r="4737" spans="1:7" ht="45" x14ac:dyDescent="0.25">
      <c r="A4737" s="141" t="s">
        <v>4252</v>
      </c>
      <c r="B4737" s="151" t="s">
        <v>4253</v>
      </c>
      <c r="C4737" s="153" t="s">
        <v>3599</v>
      </c>
      <c r="D4737" s="152">
        <v>1</v>
      </c>
      <c r="E4737" s="154">
        <v>2.68</v>
      </c>
      <c r="F4737" s="154">
        <v>9.9999999999999811E-3</v>
      </c>
      <c r="G4737" s="154">
        <v>9.9999999999999811E-3</v>
      </c>
    </row>
    <row r="4738" spans="1:7" x14ac:dyDescent="0.25">
      <c r="A4738" s="141" t="s">
        <v>4254</v>
      </c>
      <c r="B4738" s="151" t="s">
        <v>4255</v>
      </c>
      <c r="C4738" s="153" t="s">
        <v>3637</v>
      </c>
      <c r="D4738" s="152">
        <v>52</v>
      </c>
      <c r="E4738" s="154">
        <v>96.2</v>
      </c>
      <c r="F4738" s="154">
        <v>1.0000000000000009E-2</v>
      </c>
      <c r="G4738" s="154">
        <v>0.52000000000000046</v>
      </c>
    </row>
    <row r="4739" spans="1:7" ht="30" x14ac:dyDescent="0.25">
      <c r="A4739" s="141" t="s">
        <v>4254</v>
      </c>
      <c r="B4739" s="151" t="s">
        <v>4255</v>
      </c>
      <c r="C4739" s="153" t="s">
        <v>3462</v>
      </c>
      <c r="D4739" s="152">
        <v>1</v>
      </c>
      <c r="E4739" s="154">
        <v>2.62</v>
      </c>
      <c r="F4739" s="154">
        <v>9.999999999999995E-3</v>
      </c>
      <c r="G4739" s="154">
        <v>9.999999999999995E-3</v>
      </c>
    </row>
    <row r="4740" spans="1:7" ht="30" x14ac:dyDescent="0.25">
      <c r="A4740" s="141" t="s">
        <v>4254</v>
      </c>
      <c r="B4740" s="151" t="s">
        <v>4255</v>
      </c>
      <c r="C4740" s="153" t="s">
        <v>3463</v>
      </c>
      <c r="D4740" s="152">
        <v>1</v>
      </c>
      <c r="E4740" s="154">
        <v>2.62</v>
      </c>
      <c r="F4740" s="154">
        <v>9.999999999999995E-3</v>
      </c>
      <c r="G4740" s="154">
        <v>9.999999999999995E-3</v>
      </c>
    </row>
    <row r="4741" spans="1:7" x14ac:dyDescent="0.25">
      <c r="A4741" s="141" t="s">
        <v>4254</v>
      </c>
      <c r="B4741" s="151" t="s">
        <v>4255</v>
      </c>
      <c r="C4741" s="153" t="s">
        <v>3464</v>
      </c>
      <c r="D4741" s="152">
        <v>37</v>
      </c>
      <c r="E4741" s="154">
        <v>182.77999999999997</v>
      </c>
      <c r="F4741" s="154">
        <v>1.0000000000000009E-2</v>
      </c>
      <c r="G4741" s="154">
        <v>0.37000000000000033</v>
      </c>
    </row>
    <row r="4742" spans="1:7" x14ac:dyDescent="0.25">
      <c r="A4742" s="141" t="s">
        <v>4254</v>
      </c>
      <c r="B4742" s="151" t="s">
        <v>4255</v>
      </c>
      <c r="C4742" s="153" t="s">
        <v>3444</v>
      </c>
      <c r="D4742" s="152">
        <v>68</v>
      </c>
      <c r="E4742" s="154">
        <v>263.83999999999997</v>
      </c>
      <c r="F4742" s="154">
        <v>3.0000000000000027E-2</v>
      </c>
      <c r="G4742" s="154">
        <v>2.0400000000000018</v>
      </c>
    </row>
    <row r="4743" spans="1:7" x14ac:dyDescent="0.25">
      <c r="A4743" s="141" t="s">
        <v>4254</v>
      </c>
      <c r="B4743" s="151" t="s">
        <v>4255</v>
      </c>
      <c r="C4743" s="153" t="s">
        <v>3446</v>
      </c>
      <c r="D4743" s="152">
        <v>71</v>
      </c>
      <c r="E4743" s="154">
        <v>140.57999999999998</v>
      </c>
      <c r="F4743" s="154">
        <v>9.999999999999995E-3</v>
      </c>
      <c r="G4743" s="154">
        <v>0.70999999999999963</v>
      </c>
    </row>
    <row r="4744" spans="1:7" ht="60" x14ac:dyDescent="0.25">
      <c r="A4744" s="141" t="s">
        <v>4256</v>
      </c>
      <c r="B4744" s="151" t="s">
        <v>4257</v>
      </c>
      <c r="C4744" s="153" t="s">
        <v>3479</v>
      </c>
      <c r="D4744" s="152">
        <v>45</v>
      </c>
      <c r="E4744" s="154">
        <v>362.25</v>
      </c>
      <c r="F4744" s="154">
        <v>3.0000000000000027E-2</v>
      </c>
      <c r="G4744" s="154">
        <v>1.3500000000000012</v>
      </c>
    </row>
    <row r="4745" spans="1:7" ht="60" x14ac:dyDescent="0.25">
      <c r="A4745" s="141" t="s">
        <v>4256</v>
      </c>
      <c r="B4745" s="151" t="s">
        <v>4257</v>
      </c>
      <c r="C4745" s="153" t="s">
        <v>4014</v>
      </c>
      <c r="D4745" s="152">
        <v>18</v>
      </c>
      <c r="E4745" s="154">
        <v>466.2</v>
      </c>
      <c r="F4745" s="154">
        <v>4.0000000000000036E-2</v>
      </c>
      <c r="G4745" s="154">
        <v>0.72000000000000064</v>
      </c>
    </row>
    <row r="4746" spans="1:7" ht="60" x14ac:dyDescent="0.25">
      <c r="A4746" s="141" t="s">
        <v>4256</v>
      </c>
      <c r="B4746" s="151" t="s">
        <v>4257</v>
      </c>
      <c r="C4746" s="153" t="s">
        <v>3481</v>
      </c>
      <c r="D4746" s="152">
        <v>6</v>
      </c>
      <c r="E4746" s="154">
        <v>71.400000000000006</v>
      </c>
      <c r="F4746" s="154">
        <v>9.9999999999999534E-3</v>
      </c>
      <c r="G4746" s="154">
        <v>5.999999999999972E-2</v>
      </c>
    </row>
    <row r="4747" spans="1:7" ht="45" x14ac:dyDescent="0.25">
      <c r="A4747" s="141" t="s">
        <v>4256</v>
      </c>
      <c r="B4747" s="151" t="s">
        <v>4257</v>
      </c>
      <c r="C4747" s="153" t="s">
        <v>3855</v>
      </c>
      <c r="D4747" s="152">
        <v>20</v>
      </c>
      <c r="E4747" s="154">
        <v>147</v>
      </c>
      <c r="F4747" s="154">
        <v>2.0000000000000018E-2</v>
      </c>
      <c r="G4747" s="154">
        <v>0.40000000000000036</v>
      </c>
    </row>
    <row r="4748" spans="1:7" ht="30" x14ac:dyDescent="0.25">
      <c r="A4748" s="141" t="s">
        <v>4256</v>
      </c>
      <c r="B4748" s="151" t="s">
        <v>4257</v>
      </c>
      <c r="C4748" s="153" t="s">
        <v>3654</v>
      </c>
      <c r="D4748" s="152">
        <v>1</v>
      </c>
      <c r="E4748" s="154">
        <v>6.83</v>
      </c>
      <c r="F4748" s="154">
        <v>6.0000000000000053E-2</v>
      </c>
      <c r="G4748" s="154">
        <v>6.0000000000000053E-2</v>
      </c>
    </row>
    <row r="4749" spans="1:7" ht="60" x14ac:dyDescent="0.25">
      <c r="A4749" s="141" t="s">
        <v>4256</v>
      </c>
      <c r="B4749" s="151" t="s">
        <v>4257</v>
      </c>
      <c r="C4749" s="153" t="s">
        <v>4258</v>
      </c>
      <c r="D4749" s="152">
        <v>1</v>
      </c>
      <c r="E4749" s="154">
        <v>95.75</v>
      </c>
      <c r="F4749" s="154">
        <v>2.8599999999999994</v>
      </c>
      <c r="G4749" s="154">
        <v>2.8599999999999994</v>
      </c>
    </row>
    <row r="4750" spans="1:7" ht="30" x14ac:dyDescent="0.25">
      <c r="A4750" s="141" t="s">
        <v>4256</v>
      </c>
      <c r="B4750" s="151" t="s">
        <v>4257</v>
      </c>
      <c r="C4750" s="153" t="s">
        <v>3561</v>
      </c>
      <c r="D4750" s="152">
        <v>1</v>
      </c>
      <c r="E4750" s="154">
        <v>9.0400000000000009</v>
      </c>
      <c r="F4750" s="154">
        <v>5.0000000000000044E-2</v>
      </c>
      <c r="G4750" s="154">
        <v>5.0000000000000044E-2</v>
      </c>
    </row>
    <row r="4751" spans="1:7" ht="30" x14ac:dyDescent="0.25">
      <c r="A4751" s="141" t="s">
        <v>4256</v>
      </c>
      <c r="B4751" s="151" t="s">
        <v>4257</v>
      </c>
      <c r="C4751" s="153" t="s">
        <v>3856</v>
      </c>
      <c r="D4751" s="152">
        <v>27</v>
      </c>
      <c r="E4751" s="154">
        <v>236.51999999999998</v>
      </c>
      <c r="F4751" s="154">
        <v>2.0000000000000018E-2</v>
      </c>
      <c r="G4751" s="154">
        <v>0.54000000000000048</v>
      </c>
    </row>
    <row r="4752" spans="1:7" ht="30" x14ac:dyDescent="0.25">
      <c r="A4752" s="141" t="s">
        <v>4256</v>
      </c>
      <c r="B4752" s="151" t="s">
        <v>4257</v>
      </c>
      <c r="C4752" s="153" t="s">
        <v>3482</v>
      </c>
      <c r="D4752" s="152">
        <v>223</v>
      </c>
      <c r="E4752" s="154">
        <v>1371.45</v>
      </c>
      <c r="F4752" s="154">
        <v>1.0000000000000009E-2</v>
      </c>
      <c r="G4752" s="154">
        <v>2.2300000000000022</v>
      </c>
    </row>
    <row r="4753" spans="1:7" ht="30" x14ac:dyDescent="0.25">
      <c r="A4753" s="141" t="s">
        <v>4256</v>
      </c>
      <c r="B4753" s="151" t="s">
        <v>4257</v>
      </c>
      <c r="C4753" s="153" t="s">
        <v>3483</v>
      </c>
      <c r="D4753" s="152">
        <v>4</v>
      </c>
      <c r="E4753" s="154">
        <v>28.200000000000003</v>
      </c>
      <c r="F4753" s="154">
        <v>1.9999999999999962E-2</v>
      </c>
      <c r="G4753" s="154">
        <v>7.9999999999999849E-2</v>
      </c>
    </row>
    <row r="4754" spans="1:7" ht="45" x14ac:dyDescent="0.25">
      <c r="A4754" s="141" t="s">
        <v>4256</v>
      </c>
      <c r="B4754" s="151" t="s">
        <v>4257</v>
      </c>
      <c r="C4754" s="153" t="s">
        <v>3484</v>
      </c>
      <c r="D4754" s="152">
        <v>36</v>
      </c>
      <c r="E4754" s="154">
        <v>286.2</v>
      </c>
      <c r="F4754" s="154">
        <v>9.9999999999999534E-3</v>
      </c>
      <c r="G4754" s="154">
        <v>0.35999999999999832</v>
      </c>
    </row>
    <row r="4755" spans="1:7" ht="30" x14ac:dyDescent="0.25">
      <c r="A4755" s="141" t="s">
        <v>4256</v>
      </c>
      <c r="B4755" s="151" t="s">
        <v>4257</v>
      </c>
      <c r="C4755" s="153" t="s">
        <v>3487</v>
      </c>
      <c r="D4755" s="152">
        <v>191</v>
      </c>
      <c r="E4755" s="154">
        <v>1953.93</v>
      </c>
      <c r="F4755" s="154">
        <v>9.000000000000008E-2</v>
      </c>
      <c r="G4755" s="154">
        <v>17.190000000000015</v>
      </c>
    </row>
    <row r="4756" spans="1:7" ht="30" x14ac:dyDescent="0.25">
      <c r="A4756" s="141" t="s">
        <v>4256</v>
      </c>
      <c r="B4756" s="151" t="s">
        <v>4257</v>
      </c>
      <c r="C4756" s="153" t="s">
        <v>3638</v>
      </c>
      <c r="D4756" s="152">
        <v>1</v>
      </c>
      <c r="E4756" s="154">
        <v>10.35</v>
      </c>
      <c r="F4756" s="154">
        <v>9.000000000000008E-2</v>
      </c>
      <c r="G4756" s="154">
        <v>9.000000000000008E-2</v>
      </c>
    </row>
    <row r="4757" spans="1:7" ht="60" x14ac:dyDescent="0.25">
      <c r="A4757" s="141" t="s">
        <v>4256</v>
      </c>
      <c r="B4757" s="151" t="s">
        <v>4257</v>
      </c>
      <c r="C4757" s="153" t="s">
        <v>3488</v>
      </c>
      <c r="D4757" s="152">
        <v>813</v>
      </c>
      <c r="E4757" s="154">
        <v>11251.920000000002</v>
      </c>
      <c r="F4757" s="154">
        <v>4.0000000000000036E-2</v>
      </c>
      <c r="G4757" s="154">
        <v>32.520000000000032</v>
      </c>
    </row>
    <row r="4758" spans="1:7" ht="90" x14ac:dyDescent="0.25">
      <c r="A4758" s="141" t="s">
        <v>4256</v>
      </c>
      <c r="B4758" s="151" t="s">
        <v>4257</v>
      </c>
      <c r="C4758" s="153" t="s">
        <v>3489</v>
      </c>
      <c r="D4758" s="152">
        <v>71</v>
      </c>
      <c r="E4758" s="154">
        <v>972.7</v>
      </c>
      <c r="F4758" s="154">
        <v>4.0000000000000036E-2</v>
      </c>
      <c r="G4758" s="154">
        <v>2.8400000000000025</v>
      </c>
    </row>
    <row r="4759" spans="1:7" ht="75" x14ac:dyDescent="0.25">
      <c r="A4759" s="141" t="s">
        <v>4256</v>
      </c>
      <c r="B4759" s="151" t="s">
        <v>4257</v>
      </c>
      <c r="C4759" s="153" t="s">
        <v>3516</v>
      </c>
      <c r="D4759" s="152">
        <v>55</v>
      </c>
      <c r="E4759" s="154">
        <v>519.75000000000011</v>
      </c>
      <c r="F4759" s="154">
        <v>2.0000000000000018E-2</v>
      </c>
      <c r="G4759" s="154">
        <v>1.100000000000001</v>
      </c>
    </row>
    <row r="4760" spans="1:7" ht="60" x14ac:dyDescent="0.25">
      <c r="A4760" s="141" t="s">
        <v>4259</v>
      </c>
      <c r="B4760" s="151" t="s">
        <v>4260</v>
      </c>
      <c r="C4760" s="153" t="s">
        <v>3882</v>
      </c>
      <c r="D4760" s="152">
        <v>291</v>
      </c>
      <c r="E4760" s="154">
        <v>16747.050000000003</v>
      </c>
      <c r="F4760" s="154">
        <v>1.0000000000000009E-2</v>
      </c>
      <c r="G4760" s="154">
        <v>2.9100000000000028</v>
      </c>
    </row>
    <row r="4761" spans="1:7" ht="75" x14ac:dyDescent="0.25">
      <c r="A4761" s="141" t="s">
        <v>4259</v>
      </c>
      <c r="B4761" s="151" t="s">
        <v>4260</v>
      </c>
      <c r="C4761" s="153" t="s">
        <v>3527</v>
      </c>
      <c r="D4761" s="152">
        <v>300</v>
      </c>
      <c r="E4761" s="154">
        <v>6297.0000000000009</v>
      </c>
      <c r="F4761" s="154">
        <v>0.16000000000000014</v>
      </c>
      <c r="G4761" s="154">
        <v>48.000000000000043</v>
      </c>
    </row>
    <row r="4762" spans="1:7" ht="60" x14ac:dyDescent="0.25">
      <c r="A4762" s="141" t="s">
        <v>4259</v>
      </c>
      <c r="B4762" s="151" t="s">
        <v>4260</v>
      </c>
      <c r="C4762" s="153" t="s">
        <v>3882</v>
      </c>
      <c r="D4762" s="152">
        <v>1065</v>
      </c>
      <c r="E4762" s="154">
        <v>61290.750000000007</v>
      </c>
      <c r="F4762" s="154">
        <v>1.0000000000000009E-2</v>
      </c>
      <c r="G4762" s="154">
        <v>10.650000000000009</v>
      </c>
    </row>
    <row r="4763" spans="1:7" ht="75" x14ac:dyDescent="0.25">
      <c r="A4763" s="141" t="s">
        <v>4259</v>
      </c>
      <c r="B4763" s="151" t="s">
        <v>4260</v>
      </c>
      <c r="C4763" s="153" t="s">
        <v>3527</v>
      </c>
      <c r="D4763" s="152">
        <v>1066</v>
      </c>
      <c r="E4763" s="154">
        <v>22375.34</v>
      </c>
      <c r="F4763" s="154">
        <v>0.16000000000000014</v>
      </c>
      <c r="G4763" s="154">
        <v>170.56000000000014</v>
      </c>
    </row>
    <row r="4764" spans="1:7" ht="60" x14ac:dyDescent="0.25">
      <c r="A4764" s="141" t="s">
        <v>4259</v>
      </c>
      <c r="B4764" s="151" t="s">
        <v>4260</v>
      </c>
      <c r="C4764" s="153" t="s">
        <v>3882</v>
      </c>
      <c r="D4764" s="152">
        <v>583</v>
      </c>
      <c r="E4764" s="154">
        <v>33551.65</v>
      </c>
      <c r="F4764" s="154">
        <v>1.0000000000000009E-2</v>
      </c>
      <c r="G4764" s="154">
        <v>5.8300000000000054</v>
      </c>
    </row>
    <row r="4765" spans="1:7" ht="75" x14ac:dyDescent="0.25">
      <c r="A4765" s="141" t="s">
        <v>4259</v>
      </c>
      <c r="B4765" s="151" t="s">
        <v>4260</v>
      </c>
      <c r="C4765" s="153" t="s">
        <v>3527</v>
      </c>
      <c r="D4765" s="152">
        <v>583</v>
      </c>
      <c r="E4765" s="154">
        <v>12237.17</v>
      </c>
      <c r="F4765" s="154">
        <v>0.16000000000000014</v>
      </c>
      <c r="G4765" s="154">
        <v>93.280000000000086</v>
      </c>
    </row>
    <row r="4766" spans="1:7" ht="60" x14ac:dyDescent="0.25">
      <c r="A4766" s="141" t="s">
        <v>4259</v>
      </c>
      <c r="B4766" s="151" t="s">
        <v>4260</v>
      </c>
      <c r="C4766" s="153" t="s">
        <v>3882</v>
      </c>
      <c r="D4766" s="152">
        <v>22</v>
      </c>
      <c r="E4766" s="154">
        <v>1266.1000000000001</v>
      </c>
      <c r="F4766" s="154">
        <v>1.0000000000000009E-2</v>
      </c>
      <c r="G4766" s="154">
        <v>0.2200000000000002</v>
      </c>
    </row>
    <row r="4767" spans="1:7" ht="75" x14ac:dyDescent="0.25">
      <c r="A4767" s="141" t="s">
        <v>4259</v>
      </c>
      <c r="B4767" s="151" t="s">
        <v>4260</v>
      </c>
      <c r="C4767" s="153" t="s">
        <v>3527</v>
      </c>
      <c r="D4767" s="152">
        <v>22</v>
      </c>
      <c r="E4767" s="154">
        <v>461.78000000000003</v>
      </c>
      <c r="F4767" s="154">
        <v>0.16000000000000014</v>
      </c>
      <c r="G4767" s="154">
        <v>3.5200000000000031</v>
      </c>
    </row>
    <row r="4768" spans="1:7" ht="45" x14ac:dyDescent="0.25">
      <c r="A4768" s="141" t="s">
        <v>4261</v>
      </c>
      <c r="B4768" s="151" t="s">
        <v>4262</v>
      </c>
      <c r="C4768" s="153" t="s">
        <v>3606</v>
      </c>
      <c r="D4768" s="152">
        <v>31</v>
      </c>
      <c r="E4768" s="154">
        <v>227.23000000000002</v>
      </c>
      <c r="F4768" s="154">
        <v>0.11999999999999966</v>
      </c>
      <c r="G4768" s="154">
        <v>3.7199999999999895</v>
      </c>
    </row>
    <row r="4769" spans="1:7" ht="45" x14ac:dyDescent="0.25">
      <c r="A4769" s="141" t="s">
        <v>4261</v>
      </c>
      <c r="B4769" s="151" t="s">
        <v>4262</v>
      </c>
      <c r="C4769" s="153" t="s">
        <v>3607</v>
      </c>
      <c r="D4769" s="152">
        <v>489</v>
      </c>
      <c r="E4769" s="154">
        <v>5036.7000000000007</v>
      </c>
      <c r="F4769" s="154">
        <v>0.18000000000000016</v>
      </c>
      <c r="G4769" s="154">
        <v>88.020000000000081</v>
      </c>
    </row>
    <row r="4770" spans="1:7" ht="45" x14ac:dyDescent="0.25">
      <c r="A4770" s="141" t="s">
        <v>4261</v>
      </c>
      <c r="B4770" s="151" t="s">
        <v>4262</v>
      </c>
      <c r="C4770" s="153" t="s">
        <v>3738</v>
      </c>
      <c r="D4770" s="152">
        <v>297</v>
      </c>
      <c r="E4770" s="154">
        <v>10504.89</v>
      </c>
      <c r="F4770" s="154">
        <v>0.46999999999999886</v>
      </c>
      <c r="G4770" s="154">
        <v>139.58999999999966</v>
      </c>
    </row>
    <row r="4771" spans="1:7" ht="45" x14ac:dyDescent="0.25">
      <c r="A4771" s="141" t="s">
        <v>4261</v>
      </c>
      <c r="B4771" s="151" t="s">
        <v>4262</v>
      </c>
      <c r="C4771" s="153" t="s">
        <v>3608</v>
      </c>
      <c r="D4771" s="152">
        <v>1369</v>
      </c>
      <c r="E4771" s="154">
        <v>7036.66</v>
      </c>
      <c r="F4771" s="154">
        <v>9.000000000000008E-2</v>
      </c>
      <c r="G4771" s="154">
        <v>123.21000000000011</v>
      </c>
    </row>
    <row r="4772" spans="1:7" ht="45" x14ac:dyDescent="0.25">
      <c r="A4772" s="141" t="s">
        <v>4261</v>
      </c>
      <c r="B4772" s="151" t="s">
        <v>4262</v>
      </c>
      <c r="C4772" s="153" t="s">
        <v>3609</v>
      </c>
      <c r="D4772" s="152">
        <v>16649</v>
      </c>
      <c r="E4772" s="154">
        <v>33963.96</v>
      </c>
      <c r="F4772" s="154">
        <v>2.0000000000000018E-2</v>
      </c>
      <c r="G4772" s="154">
        <v>332.9800000000003</v>
      </c>
    </row>
    <row r="4773" spans="1:7" ht="45" x14ac:dyDescent="0.25">
      <c r="A4773" s="141" t="s">
        <v>4261</v>
      </c>
      <c r="B4773" s="151" t="s">
        <v>4262</v>
      </c>
      <c r="C4773" s="153" t="s">
        <v>4263</v>
      </c>
      <c r="D4773" s="152">
        <v>4</v>
      </c>
      <c r="E4773" s="154">
        <v>15.48</v>
      </c>
      <c r="F4773" s="154">
        <v>9.999999999999995E-3</v>
      </c>
      <c r="G4773" s="154">
        <v>3.999999999999998E-2</v>
      </c>
    </row>
    <row r="4774" spans="1:7" ht="45" x14ac:dyDescent="0.25">
      <c r="A4774" s="141" t="s">
        <v>4261</v>
      </c>
      <c r="B4774" s="151" t="s">
        <v>4262</v>
      </c>
      <c r="C4774" s="153" t="s">
        <v>4264</v>
      </c>
      <c r="D4774" s="152">
        <v>17</v>
      </c>
      <c r="E4774" s="154">
        <v>211.99</v>
      </c>
      <c r="F4774" s="154">
        <v>0.16999999999999993</v>
      </c>
      <c r="G4774" s="154">
        <v>2.8899999999999988</v>
      </c>
    </row>
    <row r="4775" spans="1:7" ht="45" x14ac:dyDescent="0.25">
      <c r="A4775" s="141" t="s">
        <v>4261</v>
      </c>
      <c r="B4775" s="151" t="s">
        <v>4262</v>
      </c>
      <c r="C4775" s="153" t="s">
        <v>3739</v>
      </c>
      <c r="D4775" s="152">
        <v>649</v>
      </c>
      <c r="E4775" s="154">
        <v>1564.0900000000001</v>
      </c>
      <c r="F4775" s="154">
        <v>2.9999999999999916E-2</v>
      </c>
      <c r="G4775" s="154">
        <v>19.469999999999946</v>
      </c>
    </row>
    <row r="4776" spans="1:7" ht="45" x14ac:dyDescent="0.25">
      <c r="A4776" s="141" t="s">
        <v>4261</v>
      </c>
      <c r="B4776" s="151" t="s">
        <v>4262</v>
      </c>
      <c r="C4776" s="153" t="s">
        <v>3601</v>
      </c>
      <c r="D4776" s="152">
        <v>17</v>
      </c>
      <c r="E4776" s="154">
        <v>235.45000000000002</v>
      </c>
      <c r="F4776" s="154">
        <v>9.9999999999999867E-2</v>
      </c>
      <c r="G4776" s="154">
        <v>1.6999999999999977</v>
      </c>
    </row>
    <row r="4777" spans="1:7" ht="45" x14ac:dyDescent="0.25">
      <c r="A4777" s="141" t="s">
        <v>4261</v>
      </c>
      <c r="B4777" s="151" t="s">
        <v>4262</v>
      </c>
      <c r="C4777" s="153" t="s">
        <v>3602</v>
      </c>
      <c r="D4777" s="152">
        <v>124</v>
      </c>
      <c r="E4777" s="154">
        <v>218.24</v>
      </c>
      <c r="F4777" s="154">
        <v>1.0000000000000009E-2</v>
      </c>
      <c r="G4777" s="154">
        <v>1.2400000000000011</v>
      </c>
    </row>
    <row r="4778" spans="1:7" ht="60" x14ac:dyDescent="0.25">
      <c r="A4778" s="141" t="s">
        <v>4261</v>
      </c>
      <c r="B4778" s="151" t="s">
        <v>4262</v>
      </c>
      <c r="C4778" s="153" t="s">
        <v>3740</v>
      </c>
      <c r="D4778" s="152">
        <v>21</v>
      </c>
      <c r="E4778" s="154">
        <v>178.5</v>
      </c>
      <c r="F4778" s="154">
        <v>3.0000000000000027E-2</v>
      </c>
      <c r="G4778" s="154">
        <v>0.63000000000000056</v>
      </c>
    </row>
    <row r="4779" spans="1:7" ht="45" x14ac:dyDescent="0.25">
      <c r="A4779" s="141" t="s">
        <v>4261</v>
      </c>
      <c r="B4779" s="151" t="s">
        <v>4262</v>
      </c>
      <c r="C4779" s="153" t="s">
        <v>4265</v>
      </c>
      <c r="D4779" s="152">
        <v>106</v>
      </c>
      <c r="E4779" s="154">
        <v>3156.6800000000003</v>
      </c>
      <c r="F4779" s="154">
        <v>1.9999999999999962E-2</v>
      </c>
      <c r="G4779" s="154">
        <v>2.1199999999999961</v>
      </c>
    </row>
    <row r="4780" spans="1:7" ht="45" x14ac:dyDescent="0.25">
      <c r="A4780" s="141" t="s">
        <v>4261</v>
      </c>
      <c r="B4780" s="151" t="s">
        <v>4262</v>
      </c>
      <c r="C4780" s="153" t="s">
        <v>4266</v>
      </c>
      <c r="D4780" s="152">
        <v>1</v>
      </c>
      <c r="E4780" s="154">
        <v>63.440000000000005</v>
      </c>
      <c r="F4780" s="154">
        <v>0.16999999999999993</v>
      </c>
      <c r="G4780" s="154">
        <v>0.16999999999999993</v>
      </c>
    </row>
    <row r="4781" spans="1:7" ht="45" x14ac:dyDescent="0.25">
      <c r="A4781" s="141" t="s">
        <v>4261</v>
      </c>
      <c r="B4781" s="151" t="s">
        <v>4262</v>
      </c>
      <c r="C4781" s="153" t="s">
        <v>4267</v>
      </c>
      <c r="D4781" s="152">
        <v>35</v>
      </c>
      <c r="E4781" s="154">
        <v>978.60000000000014</v>
      </c>
      <c r="F4781" s="154">
        <v>0.18000000000000016</v>
      </c>
      <c r="G4781" s="154">
        <v>6.300000000000006</v>
      </c>
    </row>
    <row r="4782" spans="1:7" ht="30" x14ac:dyDescent="0.25">
      <c r="A4782" s="141" t="s">
        <v>4268</v>
      </c>
      <c r="B4782" s="151" t="s">
        <v>4269</v>
      </c>
      <c r="C4782" s="153" t="s">
        <v>3455</v>
      </c>
      <c r="D4782" s="152">
        <v>2</v>
      </c>
      <c r="E4782" s="154">
        <v>25.86</v>
      </c>
      <c r="F4782" s="154">
        <v>3.0000000000000027E-2</v>
      </c>
      <c r="G4782" s="154">
        <v>6.0000000000000053E-2</v>
      </c>
    </row>
    <row r="4783" spans="1:7" ht="90" x14ac:dyDescent="0.25">
      <c r="A4783" s="141" t="s">
        <v>4268</v>
      </c>
      <c r="B4783" s="151" t="s">
        <v>4269</v>
      </c>
      <c r="C4783" s="153" t="s">
        <v>3456</v>
      </c>
      <c r="D4783" s="152">
        <v>1</v>
      </c>
      <c r="E4783" s="154">
        <v>32.25</v>
      </c>
      <c r="F4783" s="154">
        <v>2.0000000000000018E-2</v>
      </c>
      <c r="G4783" s="154">
        <v>2.0000000000000018E-2</v>
      </c>
    </row>
    <row r="4784" spans="1:7" ht="75" x14ac:dyDescent="0.25">
      <c r="A4784" s="141" t="s">
        <v>4268</v>
      </c>
      <c r="B4784" s="151" t="s">
        <v>4269</v>
      </c>
      <c r="C4784" s="153" t="s">
        <v>3457</v>
      </c>
      <c r="D4784" s="152">
        <v>1</v>
      </c>
      <c r="E4784" s="154">
        <v>27.07</v>
      </c>
      <c r="F4784" s="154">
        <v>3.0000000000000027E-2</v>
      </c>
      <c r="G4784" s="154">
        <v>3.0000000000000027E-2</v>
      </c>
    </row>
    <row r="4785" spans="1:7" ht="30" x14ac:dyDescent="0.25">
      <c r="A4785" s="141" t="s">
        <v>4268</v>
      </c>
      <c r="B4785" s="151" t="s">
        <v>4269</v>
      </c>
      <c r="C4785" s="153" t="s">
        <v>3585</v>
      </c>
      <c r="D4785" s="152">
        <v>19</v>
      </c>
      <c r="E4785" s="154">
        <v>197.79000000000002</v>
      </c>
      <c r="F4785" s="154">
        <v>2.0000000000000018E-2</v>
      </c>
      <c r="G4785" s="154">
        <v>0.38000000000000034</v>
      </c>
    </row>
    <row r="4786" spans="1:7" ht="30" x14ac:dyDescent="0.25">
      <c r="A4786" s="141" t="s">
        <v>4268</v>
      </c>
      <c r="B4786" s="151" t="s">
        <v>4269</v>
      </c>
      <c r="C4786" s="153" t="s">
        <v>3545</v>
      </c>
      <c r="D4786" s="152">
        <v>27</v>
      </c>
      <c r="E4786" s="154">
        <v>681.75</v>
      </c>
      <c r="F4786" s="154">
        <v>4.9999999999999933E-2</v>
      </c>
      <c r="G4786" s="154">
        <v>1.3499999999999983</v>
      </c>
    </row>
    <row r="4787" spans="1:7" ht="30" x14ac:dyDescent="0.25">
      <c r="A4787" s="141" t="s">
        <v>4268</v>
      </c>
      <c r="B4787" s="151" t="s">
        <v>4269</v>
      </c>
      <c r="C4787" s="153" t="s">
        <v>3546</v>
      </c>
      <c r="D4787" s="152">
        <v>27</v>
      </c>
      <c r="E4787" s="154">
        <v>936.90000000000009</v>
      </c>
      <c r="F4787" s="154">
        <v>1.9999999999999962E-2</v>
      </c>
      <c r="G4787" s="154">
        <v>0.53999999999999893</v>
      </c>
    </row>
    <row r="4788" spans="1:7" ht="45" x14ac:dyDescent="0.25">
      <c r="A4788" s="141" t="s">
        <v>4268</v>
      </c>
      <c r="B4788" s="151" t="s">
        <v>4269</v>
      </c>
      <c r="C4788" s="153" t="s">
        <v>3501</v>
      </c>
      <c r="D4788" s="152">
        <v>41</v>
      </c>
      <c r="E4788" s="154">
        <v>359.98</v>
      </c>
      <c r="F4788" s="154">
        <v>3.9999999999999925E-2</v>
      </c>
      <c r="G4788" s="154">
        <v>1.639999999999997</v>
      </c>
    </row>
    <row r="4789" spans="1:7" ht="45" x14ac:dyDescent="0.25">
      <c r="A4789" s="141" t="s">
        <v>4268</v>
      </c>
      <c r="B4789" s="151" t="s">
        <v>4269</v>
      </c>
      <c r="C4789" s="153" t="s">
        <v>3471</v>
      </c>
      <c r="D4789" s="152">
        <v>2</v>
      </c>
      <c r="E4789" s="154">
        <v>5.32</v>
      </c>
      <c r="F4789" s="154">
        <v>1.0000000000000009E-2</v>
      </c>
      <c r="G4789" s="154">
        <v>2.0000000000000018E-2</v>
      </c>
    </row>
    <row r="4790" spans="1:7" ht="30" x14ac:dyDescent="0.25">
      <c r="A4790" s="141" t="s">
        <v>4268</v>
      </c>
      <c r="B4790" s="151" t="s">
        <v>4269</v>
      </c>
      <c r="C4790" s="153" t="s">
        <v>3583</v>
      </c>
      <c r="D4790" s="152">
        <v>39</v>
      </c>
      <c r="E4790" s="154">
        <v>103.74000000000001</v>
      </c>
      <c r="F4790" s="154">
        <v>1.0000000000000009E-2</v>
      </c>
      <c r="G4790" s="154">
        <v>0.39000000000000035</v>
      </c>
    </row>
    <row r="4791" spans="1:7" ht="90" x14ac:dyDescent="0.25">
      <c r="A4791" s="141" t="s">
        <v>4268</v>
      </c>
      <c r="B4791" s="151" t="s">
        <v>4269</v>
      </c>
      <c r="C4791" s="153" t="s">
        <v>3452</v>
      </c>
      <c r="D4791" s="152">
        <v>237</v>
      </c>
      <c r="E4791" s="154">
        <v>6190.44</v>
      </c>
      <c r="F4791" s="154">
        <v>3.0000000000000027E-2</v>
      </c>
      <c r="G4791" s="154">
        <v>7.1100000000000065</v>
      </c>
    </row>
    <row r="4792" spans="1:7" ht="45" x14ac:dyDescent="0.25">
      <c r="A4792" s="141" t="s">
        <v>4268</v>
      </c>
      <c r="B4792" s="151" t="s">
        <v>4269</v>
      </c>
      <c r="C4792" s="153" t="s">
        <v>3471</v>
      </c>
      <c r="D4792" s="152">
        <v>11</v>
      </c>
      <c r="E4792" s="154">
        <v>29.26</v>
      </c>
      <c r="F4792" s="154">
        <v>1.0000000000000009E-2</v>
      </c>
      <c r="G4792" s="154">
        <v>0.1100000000000001</v>
      </c>
    </row>
    <row r="4793" spans="1:7" ht="30" x14ac:dyDescent="0.25">
      <c r="A4793" s="141" t="s">
        <v>4268</v>
      </c>
      <c r="B4793" s="151" t="s">
        <v>4269</v>
      </c>
      <c r="C4793" s="153" t="s">
        <v>3453</v>
      </c>
      <c r="D4793" s="152">
        <v>9</v>
      </c>
      <c r="E4793" s="154">
        <v>17.91</v>
      </c>
      <c r="F4793" s="154">
        <v>1.0000000000000009E-2</v>
      </c>
      <c r="G4793" s="154">
        <v>9.000000000000008E-2</v>
      </c>
    </row>
    <row r="4794" spans="1:7" ht="45" x14ac:dyDescent="0.25">
      <c r="A4794" s="141" t="s">
        <v>4268</v>
      </c>
      <c r="B4794" s="151" t="s">
        <v>4269</v>
      </c>
      <c r="C4794" s="153" t="s">
        <v>3454</v>
      </c>
      <c r="D4794" s="152">
        <v>13</v>
      </c>
      <c r="E4794" s="154">
        <v>46.019999999999996</v>
      </c>
      <c r="F4794" s="154">
        <v>1.9999999999999962E-2</v>
      </c>
      <c r="G4794" s="154">
        <v>0.25999999999999951</v>
      </c>
    </row>
    <row r="4795" spans="1:7" ht="30" x14ac:dyDescent="0.25">
      <c r="A4795" s="141" t="s">
        <v>4268</v>
      </c>
      <c r="B4795" s="151" t="s">
        <v>4269</v>
      </c>
      <c r="C4795" s="153" t="s">
        <v>3583</v>
      </c>
      <c r="D4795" s="152">
        <v>1</v>
      </c>
      <c r="E4795" s="154">
        <v>2.66</v>
      </c>
      <c r="F4795" s="154">
        <v>1.0000000000000009E-2</v>
      </c>
      <c r="G4795" s="154">
        <v>1.0000000000000009E-2</v>
      </c>
    </row>
    <row r="4796" spans="1:7" ht="30" x14ac:dyDescent="0.25">
      <c r="A4796" s="141" t="s">
        <v>4268</v>
      </c>
      <c r="B4796" s="151" t="s">
        <v>4269</v>
      </c>
      <c r="C4796" s="153" t="s">
        <v>3455</v>
      </c>
      <c r="D4796" s="152">
        <v>169</v>
      </c>
      <c r="E4796" s="154">
        <v>2185.17</v>
      </c>
      <c r="F4796" s="154">
        <v>3.0000000000000027E-2</v>
      </c>
      <c r="G4796" s="154">
        <v>5.0700000000000047</v>
      </c>
    </row>
    <row r="4797" spans="1:7" ht="30" x14ac:dyDescent="0.25">
      <c r="A4797" s="141" t="s">
        <v>4268</v>
      </c>
      <c r="B4797" s="151" t="s">
        <v>4269</v>
      </c>
      <c r="C4797" s="153" t="s">
        <v>3662</v>
      </c>
      <c r="D4797" s="152">
        <v>25</v>
      </c>
      <c r="E4797" s="154">
        <v>217.5</v>
      </c>
      <c r="F4797" s="154">
        <v>4.9999999999999933E-2</v>
      </c>
      <c r="G4797" s="154">
        <v>1.2499999999999982</v>
      </c>
    </row>
    <row r="4798" spans="1:7" ht="90" x14ac:dyDescent="0.25">
      <c r="A4798" s="141" t="s">
        <v>4268</v>
      </c>
      <c r="B4798" s="151" t="s">
        <v>4269</v>
      </c>
      <c r="C4798" s="153" t="s">
        <v>3456</v>
      </c>
      <c r="D4798" s="152">
        <v>7</v>
      </c>
      <c r="E4798" s="154">
        <v>225.75</v>
      </c>
      <c r="F4798" s="154">
        <v>2.0000000000000018E-2</v>
      </c>
      <c r="G4798" s="154">
        <v>0.14000000000000012</v>
      </c>
    </row>
    <row r="4799" spans="1:7" ht="75" x14ac:dyDescent="0.25">
      <c r="A4799" s="141" t="s">
        <v>4268</v>
      </c>
      <c r="B4799" s="151" t="s">
        <v>4269</v>
      </c>
      <c r="C4799" s="153" t="s">
        <v>3457</v>
      </c>
      <c r="D4799" s="152">
        <v>78</v>
      </c>
      <c r="E4799" s="154">
        <v>2111.46</v>
      </c>
      <c r="F4799" s="154">
        <v>3.0000000000000027E-2</v>
      </c>
      <c r="G4799" s="154">
        <v>2.3400000000000021</v>
      </c>
    </row>
    <row r="4800" spans="1:7" ht="30" x14ac:dyDescent="0.25">
      <c r="A4800" s="141" t="s">
        <v>4268</v>
      </c>
      <c r="B4800" s="151" t="s">
        <v>4269</v>
      </c>
      <c r="C4800" s="153" t="s">
        <v>3585</v>
      </c>
      <c r="D4800" s="152">
        <v>1</v>
      </c>
      <c r="E4800" s="154">
        <v>10.41</v>
      </c>
      <c r="F4800" s="154">
        <v>2.0000000000000018E-2</v>
      </c>
      <c r="G4800" s="154">
        <v>2.0000000000000018E-2</v>
      </c>
    </row>
    <row r="4801" spans="1:7" ht="45" x14ac:dyDescent="0.25">
      <c r="A4801" s="141" t="s">
        <v>4268</v>
      </c>
      <c r="B4801" s="151" t="s">
        <v>4269</v>
      </c>
      <c r="C4801" s="153" t="s">
        <v>3471</v>
      </c>
      <c r="D4801" s="152">
        <v>5</v>
      </c>
      <c r="E4801" s="154">
        <v>13.3</v>
      </c>
      <c r="F4801" s="154">
        <v>1.0000000000000009E-2</v>
      </c>
      <c r="G4801" s="154">
        <v>5.0000000000000044E-2</v>
      </c>
    </row>
    <row r="4802" spans="1:7" ht="30" x14ac:dyDescent="0.25">
      <c r="A4802" s="141" t="s">
        <v>4268</v>
      </c>
      <c r="B4802" s="151" t="s">
        <v>4269</v>
      </c>
      <c r="C4802" s="153" t="s">
        <v>3453</v>
      </c>
      <c r="D4802" s="152">
        <v>2</v>
      </c>
      <c r="E4802" s="154">
        <v>3.98</v>
      </c>
      <c r="F4802" s="154">
        <v>1.0000000000000009E-2</v>
      </c>
      <c r="G4802" s="154">
        <v>2.0000000000000018E-2</v>
      </c>
    </row>
    <row r="4803" spans="1:7" ht="45" x14ac:dyDescent="0.25">
      <c r="A4803" s="141" t="s">
        <v>4268</v>
      </c>
      <c r="B4803" s="151" t="s">
        <v>4269</v>
      </c>
      <c r="C4803" s="153" t="s">
        <v>3454</v>
      </c>
      <c r="D4803" s="152">
        <v>4</v>
      </c>
      <c r="E4803" s="154">
        <v>14.16</v>
      </c>
      <c r="F4803" s="154">
        <v>1.9999999999999962E-2</v>
      </c>
      <c r="G4803" s="154">
        <v>7.9999999999999849E-2</v>
      </c>
    </row>
    <row r="4804" spans="1:7" ht="30" x14ac:dyDescent="0.25">
      <c r="A4804" s="141" t="s">
        <v>4268</v>
      </c>
      <c r="B4804" s="151" t="s">
        <v>4269</v>
      </c>
      <c r="C4804" s="153" t="s">
        <v>3455</v>
      </c>
      <c r="D4804" s="152">
        <v>4</v>
      </c>
      <c r="E4804" s="154">
        <v>51.72</v>
      </c>
      <c r="F4804" s="154">
        <v>3.0000000000000027E-2</v>
      </c>
      <c r="G4804" s="154">
        <v>0.12000000000000011</v>
      </c>
    </row>
    <row r="4805" spans="1:7" ht="30" x14ac:dyDescent="0.25">
      <c r="A4805" s="141" t="s">
        <v>4268</v>
      </c>
      <c r="B4805" s="151" t="s">
        <v>4269</v>
      </c>
      <c r="C4805" s="153" t="s">
        <v>3548</v>
      </c>
      <c r="D4805" s="152">
        <v>46</v>
      </c>
      <c r="E4805" s="154">
        <v>2027.2200000000003</v>
      </c>
      <c r="F4805" s="154">
        <v>4.0000000000000036E-2</v>
      </c>
      <c r="G4805" s="154">
        <v>1.8400000000000016</v>
      </c>
    </row>
    <row r="4806" spans="1:7" ht="60" x14ac:dyDescent="0.25">
      <c r="A4806" s="141" t="s">
        <v>4270</v>
      </c>
      <c r="B4806" s="151" t="s">
        <v>4271</v>
      </c>
      <c r="C4806" s="153" t="s">
        <v>3536</v>
      </c>
      <c r="D4806" s="152">
        <v>1</v>
      </c>
      <c r="E4806" s="154">
        <v>21.39</v>
      </c>
      <c r="F4806" s="154">
        <v>0.3199999999999994</v>
      </c>
      <c r="G4806" s="154">
        <v>0.3199999999999994</v>
      </c>
    </row>
    <row r="4807" spans="1:7" x14ac:dyDescent="0.25">
      <c r="A4807" s="141" t="s">
        <v>4270</v>
      </c>
      <c r="B4807" s="151" t="s">
        <v>4271</v>
      </c>
      <c r="C4807" s="153" t="s">
        <v>3514</v>
      </c>
      <c r="D4807" s="152">
        <v>2</v>
      </c>
      <c r="E4807" s="154">
        <v>3.34</v>
      </c>
      <c r="F4807" s="154">
        <v>9.9999999999999811E-3</v>
      </c>
      <c r="G4807" s="154">
        <v>1.9999999999999962E-2</v>
      </c>
    </row>
    <row r="4808" spans="1:7" x14ac:dyDescent="0.25">
      <c r="A4808" s="141" t="s">
        <v>4270</v>
      </c>
      <c r="B4808" s="151" t="s">
        <v>4271</v>
      </c>
      <c r="C4808" s="153" t="s">
        <v>3515</v>
      </c>
      <c r="D4808" s="152">
        <v>202</v>
      </c>
      <c r="E4808" s="154">
        <v>2395.7199999999998</v>
      </c>
      <c r="F4808" s="154">
        <v>6.999999999999984E-2</v>
      </c>
      <c r="G4808" s="154">
        <v>14.139999999999969</v>
      </c>
    </row>
    <row r="4809" spans="1:7" ht="45" x14ac:dyDescent="0.25">
      <c r="A4809" s="141" t="s">
        <v>4270</v>
      </c>
      <c r="B4809" s="151" t="s">
        <v>4271</v>
      </c>
      <c r="C4809" s="153" t="s">
        <v>3506</v>
      </c>
      <c r="D4809" s="152">
        <v>214</v>
      </c>
      <c r="E4809" s="154">
        <v>1928.1399999999999</v>
      </c>
      <c r="F4809" s="154">
        <v>2.9999999999999916E-2</v>
      </c>
      <c r="G4809" s="154">
        <v>6.4199999999999822</v>
      </c>
    </row>
    <row r="4810" spans="1:7" ht="75" x14ac:dyDescent="0.25">
      <c r="A4810" s="141" t="s">
        <v>4270</v>
      </c>
      <c r="B4810" s="151" t="s">
        <v>4271</v>
      </c>
      <c r="C4810" s="153" t="s">
        <v>3516</v>
      </c>
      <c r="D4810" s="152">
        <v>261</v>
      </c>
      <c r="E4810" s="154">
        <v>2466.4500000000003</v>
      </c>
      <c r="F4810" s="154">
        <v>2.0000000000000018E-2</v>
      </c>
      <c r="G4810" s="154">
        <v>5.2200000000000042</v>
      </c>
    </row>
    <row r="4811" spans="1:7" ht="60" x14ac:dyDescent="0.25">
      <c r="A4811" s="141" t="s">
        <v>4270</v>
      </c>
      <c r="B4811" s="151" t="s">
        <v>4271</v>
      </c>
      <c r="C4811" s="153" t="s">
        <v>3517</v>
      </c>
      <c r="D4811" s="152">
        <v>27</v>
      </c>
      <c r="E4811" s="154">
        <v>281.33999999999997</v>
      </c>
      <c r="F4811" s="154">
        <v>6.999999999999984E-2</v>
      </c>
      <c r="G4811" s="154">
        <v>1.8899999999999957</v>
      </c>
    </row>
    <row r="4812" spans="1:7" ht="30" x14ac:dyDescent="0.25">
      <c r="A4812" s="141" t="s">
        <v>4270</v>
      </c>
      <c r="B4812" s="151" t="s">
        <v>4271</v>
      </c>
      <c r="C4812" s="153" t="s">
        <v>3508</v>
      </c>
      <c r="D4812" s="152">
        <v>9</v>
      </c>
      <c r="E4812" s="154">
        <v>48.33</v>
      </c>
      <c r="F4812" s="154">
        <v>2.0000000000000018E-2</v>
      </c>
      <c r="G4812" s="154">
        <v>0.18000000000000016</v>
      </c>
    </row>
    <row r="4813" spans="1:7" ht="30" x14ac:dyDescent="0.25">
      <c r="A4813" s="141" t="s">
        <v>4270</v>
      </c>
      <c r="B4813" s="151" t="s">
        <v>4271</v>
      </c>
      <c r="C4813" s="153" t="s">
        <v>3518</v>
      </c>
      <c r="D4813" s="152">
        <v>17</v>
      </c>
      <c r="E4813" s="154">
        <v>384.2</v>
      </c>
      <c r="F4813" s="154">
        <v>0.28000000000000025</v>
      </c>
      <c r="G4813" s="154">
        <v>4.7600000000000042</v>
      </c>
    </row>
    <row r="4814" spans="1:7" ht="45" x14ac:dyDescent="0.25">
      <c r="A4814" s="141" t="s">
        <v>4270</v>
      </c>
      <c r="B4814" s="151" t="s">
        <v>4271</v>
      </c>
      <c r="C4814" s="153" t="s">
        <v>3528</v>
      </c>
      <c r="D4814" s="152">
        <v>15</v>
      </c>
      <c r="E4814" s="154">
        <v>136.65</v>
      </c>
      <c r="F4814" s="154">
        <v>0.12999999999999989</v>
      </c>
      <c r="G4814" s="154">
        <v>1.9499999999999984</v>
      </c>
    </row>
    <row r="4815" spans="1:7" ht="45" x14ac:dyDescent="0.25">
      <c r="A4815" s="141" t="s">
        <v>4270</v>
      </c>
      <c r="B4815" s="151" t="s">
        <v>4271</v>
      </c>
      <c r="C4815" s="153" t="s">
        <v>3529</v>
      </c>
      <c r="D4815" s="152">
        <v>7</v>
      </c>
      <c r="E4815" s="154">
        <v>225.61</v>
      </c>
      <c r="F4815" s="154">
        <v>0.26000000000000068</v>
      </c>
      <c r="G4815" s="154">
        <v>1.8200000000000047</v>
      </c>
    </row>
    <row r="4816" spans="1:7" ht="60" x14ac:dyDescent="0.25">
      <c r="A4816" s="141" t="s">
        <v>4270</v>
      </c>
      <c r="B4816" s="151" t="s">
        <v>4271</v>
      </c>
      <c r="C4816" s="153" t="s">
        <v>3510</v>
      </c>
      <c r="D4816" s="152">
        <v>1</v>
      </c>
      <c r="E4816" s="154">
        <v>40.17</v>
      </c>
      <c r="F4816" s="154">
        <v>0.37999999999999989</v>
      </c>
      <c r="G4816" s="154">
        <v>0.37999999999999989</v>
      </c>
    </row>
    <row r="4817" spans="1:7" ht="30" x14ac:dyDescent="0.25">
      <c r="A4817" s="141" t="s">
        <v>4270</v>
      </c>
      <c r="B4817" s="151" t="s">
        <v>4271</v>
      </c>
      <c r="C4817" s="153" t="s">
        <v>3614</v>
      </c>
      <c r="D4817" s="152">
        <v>2</v>
      </c>
      <c r="E4817" s="154">
        <v>25.54</v>
      </c>
      <c r="F4817" s="154">
        <v>0.11999999999999966</v>
      </c>
      <c r="G4817" s="154">
        <v>0.23999999999999932</v>
      </c>
    </row>
    <row r="4818" spans="1:7" ht="60" x14ac:dyDescent="0.25">
      <c r="A4818" s="141" t="s">
        <v>4272</v>
      </c>
      <c r="B4818" s="151" t="s">
        <v>4273</v>
      </c>
      <c r="C4818" s="153" t="s">
        <v>3513</v>
      </c>
      <c r="D4818" s="152">
        <v>1</v>
      </c>
      <c r="E4818" s="154">
        <v>16.86</v>
      </c>
      <c r="F4818" s="154">
        <v>0.33999999999999986</v>
      </c>
      <c r="G4818" s="154">
        <v>0.33999999999999986</v>
      </c>
    </row>
    <row r="4819" spans="1:7" ht="45" x14ac:dyDescent="0.25">
      <c r="A4819" s="141" t="s">
        <v>4272</v>
      </c>
      <c r="B4819" s="151" t="s">
        <v>4273</v>
      </c>
      <c r="C4819" s="153" t="s">
        <v>3535</v>
      </c>
      <c r="D4819" s="152">
        <v>5</v>
      </c>
      <c r="E4819" s="154">
        <v>66.2</v>
      </c>
      <c r="F4819" s="154">
        <v>0.16000000000000014</v>
      </c>
      <c r="G4819" s="154">
        <v>0.80000000000000071</v>
      </c>
    </row>
    <row r="4820" spans="1:7" ht="60" x14ac:dyDescent="0.25">
      <c r="A4820" s="141" t="s">
        <v>4272</v>
      </c>
      <c r="B4820" s="151" t="s">
        <v>4273</v>
      </c>
      <c r="C4820" s="153" t="s">
        <v>3536</v>
      </c>
      <c r="D4820" s="152">
        <v>5</v>
      </c>
      <c r="E4820" s="154">
        <v>106.95</v>
      </c>
      <c r="F4820" s="154">
        <v>0.3199999999999994</v>
      </c>
      <c r="G4820" s="154">
        <v>1.599999999999997</v>
      </c>
    </row>
    <row r="4821" spans="1:7" ht="60" x14ac:dyDescent="0.25">
      <c r="A4821" s="141" t="s">
        <v>4272</v>
      </c>
      <c r="B4821" s="151" t="s">
        <v>4273</v>
      </c>
      <c r="C4821" s="153" t="s">
        <v>4080</v>
      </c>
      <c r="D4821" s="152">
        <v>1</v>
      </c>
      <c r="E4821" s="154">
        <v>24.96</v>
      </c>
      <c r="F4821" s="154">
        <v>0.44999999999999929</v>
      </c>
      <c r="G4821" s="154">
        <v>0.44999999999999929</v>
      </c>
    </row>
    <row r="4822" spans="1:7" x14ac:dyDescent="0.25">
      <c r="A4822" s="141" t="s">
        <v>4272</v>
      </c>
      <c r="B4822" s="151" t="s">
        <v>4273</v>
      </c>
      <c r="C4822" s="153" t="s">
        <v>3515</v>
      </c>
      <c r="D4822" s="152">
        <v>377</v>
      </c>
      <c r="E4822" s="154">
        <v>4471.22</v>
      </c>
      <c r="F4822" s="154">
        <v>6.999999999999984E-2</v>
      </c>
      <c r="G4822" s="154">
        <v>26.38999999999994</v>
      </c>
    </row>
    <row r="4823" spans="1:7" ht="45" x14ac:dyDescent="0.25">
      <c r="A4823" s="141" t="s">
        <v>4272</v>
      </c>
      <c r="B4823" s="151" t="s">
        <v>4273</v>
      </c>
      <c r="C4823" s="153" t="s">
        <v>3506</v>
      </c>
      <c r="D4823" s="152">
        <v>51</v>
      </c>
      <c r="E4823" s="154">
        <v>459.51</v>
      </c>
      <c r="F4823" s="154">
        <v>2.9999999999999916E-2</v>
      </c>
      <c r="G4823" s="154">
        <v>1.5299999999999958</v>
      </c>
    </row>
    <row r="4824" spans="1:7" ht="75" x14ac:dyDescent="0.25">
      <c r="A4824" s="141" t="s">
        <v>4272</v>
      </c>
      <c r="B4824" s="151" t="s">
        <v>4273</v>
      </c>
      <c r="C4824" s="153" t="s">
        <v>3516</v>
      </c>
      <c r="D4824" s="152">
        <v>113</v>
      </c>
      <c r="E4824" s="154">
        <v>1067.8499999999999</v>
      </c>
      <c r="F4824" s="154">
        <v>2.0000000000000018E-2</v>
      </c>
      <c r="G4824" s="154">
        <v>2.260000000000002</v>
      </c>
    </row>
    <row r="4825" spans="1:7" ht="60" x14ac:dyDescent="0.25">
      <c r="A4825" s="141" t="s">
        <v>4272</v>
      </c>
      <c r="B4825" s="151" t="s">
        <v>4273</v>
      </c>
      <c r="C4825" s="153" t="s">
        <v>3517</v>
      </c>
      <c r="D4825" s="152">
        <v>163</v>
      </c>
      <c r="E4825" s="154">
        <v>1698.46</v>
      </c>
      <c r="F4825" s="154">
        <v>6.999999999999984E-2</v>
      </c>
      <c r="G4825" s="154">
        <v>11.409999999999973</v>
      </c>
    </row>
    <row r="4826" spans="1:7" ht="30" x14ac:dyDescent="0.25">
      <c r="A4826" s="141" t="s">
        <v>4272</v>
      </c>
      <c r="B4826" s="151" t="s">
        <v>4273</v>
      </c>
      <c r="C4826" s="153" t="s">
        <v>3612</v>
      </c>
      <c r="D4826" s="152">
        <v>12</v>
      </c>
      <c r="E4826" s="154">
        <v>259.92</v>
      </c>
      <c r="F4826" s="154">
        <v>0.33000000000000007</v>
      </c>
      <c r="G4826" s="154">
        <v>3.9600000000000009</v>
      </c>
    </row>
    <row r="4827" spans="1:7" ht="30" x14ac:dyDescent="0.25">
      <c r="A4827" s="141" t="s">
        <v>4272</v>
      </c>
      <c r="B4827" s="151" t="s">
        <v>4273</v>
      </c>
      <c r="C4827" s="153" t="s">
        <v>3508</v>
      </c>
      <c r="D4827" s="152">
        <v>5</v>
      </c>
      <c r="E4827" s="154">
        <v>26.85</v>
      </c>
      <c r="F4827" s="154">
        <v>2.0000000000000018E-2</v>
      </c>
      <c r="G4827" s="154">
        <v>0.10000000000000009</v>
      </c>
    </row>
    <row r="4828" spans="1:7" ht="30" x14ac:dyDescent="0.25">
      <c r="A4828" s="141" t="s">
        <v>4272</v>
      </c>
      <c r="B4828" s="151" t="s">
        <v>4273</v>
      </c>
      <c r="C4828" s="153" t="s">
        <v>3518</v>
      </c>
      <c r="D4828" s="152">
        <v>62</v>
      </c>
      <c r="E4828" s="154">
        <v>1401.1999999999998</v>
      </c>
      <c r="F4828" s="154">
        <v>0.28000000000000025</v>
      </c>
      <c r="G4828" s="154">
        <v>17.360000000000014</v>
      </c>
    </row>
    <row r="4829" spans="1:7" ht="45" x14ac:dyDescent="0.25">
      <c r="A4829" s="141" t="s">
        <v>4272</v>
      </c>
      <c r="B4829" s="151" t="s">
        <v>4273</v>
      </c>
      <c r="C4829" s="153" t="s">
        <v>3528</v>
      </c>
      <c r="D4829" s="152">
        <v>16</v>
      </c>
      <c r="E4829" s="154">
        <v>145.76</v>
      </c>
      <c r="F4829" s="154">
        <v>0.12999999999999989</v>
      </c>
      <c r="G4829" s="154">
        <v>2.0799999999999983</v>
      </c>
    </row>
    <row r="4830" spans="1:7" ht="45" x14ac:dyDescent="0.25">
      <c r="A4830" s="141" t="s">
        <v>4272</v>
      </c>
      <c r="B4830" s="151" t="s">
        <v>4273</v>
      </c>
      <c r="C4830" s="153" t="s">
        <v>3529</v>
      </c>
      <c r="D4830" s="152">
        <v>13</v>
      </c>
      <c r="E4830" s="154">
        <v>418.99</v>
      </c>
      <c r="F4830" s="154">
        <v>0.26000000000000068</v>
      </c>
      <c r="G4830" s="154">
        <v>3.3800000000000088</v>
      </c>
    </row>
    <row r="4831" spans="1:7" ht="60" x14ac:dyDescent="0.25">
      <c r="A4831" s="141" t="s">
        <v>4272</v>
      </c>
      <c r="B4831" s="151" t="s">
        <v>4273</v>
      </c>
      <c r="C4831" s="153" t="s">
        <v>3510</v>
      </c>
      <c r="D4831" s="152">
        <v>13</v>
      </c>
      <c r="E4831" s="154">
        <v>522.21</v>
      </c>
      <c r="F4831" s="154">
        <v>0.37999999999999989</v>
      </c>
      <c r="G4831" s="154">
        <v>4.9399999999999986</v>
      </c>
    </row>
    <row r="4832" spans="1:7" ht="30" x14ac:dyDescent="0.25">
      <c r="A4832" s="141" t="s">
        <v>4272</v>
      </c>
      <c r="B4832" s="151" t="s">
        <v>4273</v>
      </c>
      <c r="C4832" s="153" t="s">
        <v>3614</v>
      </c>
      <c r="D4832" s="152">
        <v>11</v>
      </c>
      <c r="E4832" s="154">
        <v>140.47</v>
      </c>
      <c r="F4832" s="154">
        <v>0.11999999999999966</v>
      </c>
      <c r="G4832" s="154">
        <v>1.3199999999999963</v>
      </c>
    </row>
    <row r="4833" spans="1:7" ht="60" x14ac:dyDescent="0.25">
      <c r="A4833" s="141" t="s">
        <v>4274</v>
      </c>
      <c r="B4833" s="151" t="s">
        <v>4275</v>
      </c>
      <c r="C4833" s="153" t="s">
        <v>3509</v>
      </c>
      <c r="D4833" s="152">
        <v>129</v>
      </c>
      <c r="E4833" s="154">
        <v>2312.9700000000003</v>
      </c>
      <c r="F4833" s="154">
        <v>0.11999999999999966</v>
      </c>
      <c r="G4833" s="154">
        <v>15.479999999999956</v>
      </c>
    </row>
    <row r="4834" spans="1:7" ht="60" x14ac:dyDescent="0.25">
      <c r="A4834" s="141" t="s">
        <v>4274</v>
      </c>
      <c r="B4834" s="151" t="s">
        <v>4275</v>
      </c>
      <c r="C4834" s="153" t="s">
        <v>3408</v>
      </c>
      <c r="D4834" s="152">
        <v>3</v>
      </c>
      <c r="E4834" s="154">
        <v>1.44</v>
      </c>
      <c r="F4834" s="154">
        <v>9.999999999999995E-3</v>
      </c>
      <c r="G4834" s="154">
        <v>2.9999999999999985E-2</v>
      </c>
    </row>
    <row r="4835" spans="1:7" ht="45" x14ac:dyDescent="0.25">
      <c r="A4835" s="141" t="s">
        <v>4276</v>
      </c>
      <c r="B4835" s="151" t="s">
        <v>4277</v>
      </c>
      <c r="C4835" s="153" t="s">
        <v>3501</v>
      </c>
      <c r="D4835" s="152">
        <v>20</v>
      </c>
      <c r="E4835" s="154">
        <v>175.6</v>
      </c>
      <c r="F4835" s="154">
        <v>3.9999999999999925E-2</v>
      </c>
      <c r="G4835" s="154">
        <v>0.79999999999999849</v>
      </c>
    </row>
    <row r="4836" spans="1:7" ht="45" x14ac:dyDescent="0.25">
      <c r="A4836" s="141" t="s">
        <v>4276</v>
      </c>
      <c r="B4836" s="151" t="s">
        <v>4277</v>
      </c>
      <c r="C4836" s="153" t="s">
        <v>3471</v>
      </c>
      <c r="D4836" s="152">
        <v>4</v>
      </c>
      <c r="E4836" s="154">
        <v>10.64</v>
      </c>
      <c r="F4836" s="154">
        <v>1.0000000000000009E-2</v>
      </c>
      <c r="G4836" s="154">
        <v>4.0000000000000036E-2</v>
      </c>
    </row>
    <row r="4837" spans="1:7" ht="30" x14ac:dyDescent="0.25">
      <c r="A4837" s="141" t="s">
        <v>4276</v>
      </c>
      <c r="B4837" s="151" t="s">
        <v>4277</v>
      </c>
      <c r="C4837" s="153" t="s">
        <v>3583</v>
      </c>
      <c r="D4837" s="152">
        <v>73</v>
      </c>
      <c r="E4837" s="154">
        <v>194.18</v>
      </c>
      <c r="F4837" s="154">
        <v>1.0000000000000009E-2</v>
      </c>
      <c r="G4837" s="154">
        <v>0.73000000000000065</v>
      </c>
    </row>
    <row r="4838" spans="1:7" ht="90" x14ac:dyDescent="0.25">
      <c r="A4838" s="141" t="s">
        <v>4276</v>
      </c>
      <c r="B4838" s="151" t="s">
        <v>4277</v>
      </c>
      <c r="C4838" s="153" t="s">
        <v>3452</v>
      </c>
      <c r="D4838" s="152">
        <v>62</v>
      </c>
      <c r="E4838" s="154">
        <v>1619.44</v>
      </c>
      <c r="F4838" s="154">
        <v>3.0000000000000027E-2</v>
      </c>
      <c r="G4838" s="154">
        <v>1.8600000000000017</v>
      </c>
    </row>
    <row r="4839" spans="1:7" ht="30" x14ac:dyDescent="0.25">
      <c r="A4839" s="141" t="s">
        <v>4276</v>
      </c>
      <c r="B4839" s="151" t="s">
        <v>4277</v>
      </c>
      <c r="C4839" s="153" t="s">
        <v>3453</v>
      </c>
      <c r="D4839" s="152">
        <v>2</v>
      </c>
      <c r="E4839" s="154">
        <v>3.98</v>
      </c>
      <c r="F4839" s="154">
        <v>1.0000000000000009E-2</v>
      </c>
      <c r="G4839" s="154">
        <v>2.0000000000000018E-2</v>
      </c>
    </row>
    <row r="4840" spans="1:7" ht="45" x14ac:dyDescent="0.25">
      <c r="A4840" s="141" t="s">
        <v>4276</v>
      </c>
      <c r="B4840" s="151" t="s">
        <v>4277</v>
      </c>
      <c r="C4840" s="153" t="s">
        <v>3454</v>
      </c>
      <c r="D4840" s="152">
        <v>2</v>
      </c>
      <c r="E4840" s="154">
        <v>7.08</v>
      </c>
      <c r="F4840" s="154">
        <v>1.9999999999999962E-2</v>
      </c>
      <c r="G4840" s="154">
        <v>3.9999999999999925E-2</v>
      </c>
    </row>
    <row r="4841" spans="1:7" ht="30" x14ac:dyDescent="0.25">
      <c r="A4841" s="141" t="s">
        <v>4276</v>
      </c>
      <c r="B4841" s="151" t="s">
        <v>4277</v>
      </c>
      <c r="C4841" s="153" t="s">
        <v>3583</v>
      </c>
      <c r="D4841" s="152">
        <v>1</v>
      </c>
      <c r="E4841" s="154">
        <v>2.66</v>
      </c>
      <c r="F4841" s="154">
        <v>1.0000000000000009E-2</v>
      </c>
      <c r="G4841" s="154">
        <v>1.0000000000000009E-2</v>
      </c>
    </row>
    <row r="4842" spans="1:7" ht="30" x14ac:dyDescent="0.25">
      <c r="A4842" s="141" t="s">
        <v>4276</v>
      </c>
      <c r="B4842" s="151" t="s">
        <v>4277</v>
      </c>
      <c r="C4842" s="153" t="s">
        <v>3455</v>
      </c>
      <c r="D4842" s="152">
        <v>18</v>
      </c>
      <c r="E4842" s="154">
        <v>232.74</v>
      </c>
      <c r="F4842" s="154">
        <v>3.0000000000000027E-2</v>
      </c>
      <c r="G4842" s="154">
        <v>0.54000000000000048</v>
      </c>
    </row>
    <row r="4843" spans="1:7" ht="30" x14ac:dyDescent="0.25">
      <c r="A4843" s="141" t="s">
        <v>4276</v>
      </c>
      <c r="B4843" s="151" t="s">
        <v>4277</v>
      </c>
      <c r="C4843" s="153" t="s">
        <v>3453</v>
      </c>
      <c r="D4843" s="152">
        <v>123</v>
      </c>
      <c r="E4843" s="154">
        <v>244.77</v>
      </c>
      <c r="F4843" s="154">
        <v>1.0000000000000009E-2</v>
      </c>
      <c r="G4843" s="154">
        <v>1.2300000000000011</v>
      </c>
    </row>
    <row r="4844" spans="1:7" ht="45" x14ac:dyDescent="0.25">
      <c r="A4844" s="141" t="s">
        <v>4276</v>
      </c>
      <c r="B4844" s="151" t="s">
        <v>4277</v>
      </c>
      <c r="C4844" s="153" t="s">
        <v>3454</v>
      </c>
      <c r="D4844" s="152">
        <v>14</v>
      </c>
      <c r="E4844" s="154">
        <v>49.56</v>
      </c>
      <c r="F4844" s="154">
        <v>1.9999999999999962E-2</v>
      </c>
      <c r="G4844" s="154">
        <v>0.27999999999999947</v>
      </c>
    </row>
    <row r="4845" spans="1:7" ht="30" x14ac:dyDescent="0.25">
      <c r="A4845" s="141" t="s">
        <v>4276</v>
      </c>
      <c r="B4845" s="151" t="s">
        <v>4277</v>
      </c>
      <c r="C4845" s="153" t="s">
        <v>3583</v>
      </c>
      <c r="D4845" s="152">
        <v>6</v>
      </c>
      <c r="E4845" s="154">
        <v>15.96</v>
      </c>
      <c r="F4845" s="154">
        <v>1.0000000000000009E-2</v>
      </c>
      <c r="G4845" s="154">
        <v>6.0000000000000053E-2</v>
      </c>
    </row>
    <row r="4846" spans="1:7" ht="30" x14ac:dyDescent="0.25">
      <c r="A4846" s="141" t="s">
        <v>4276</v>
      </c>
      <c r="B4846" s="151" t="s">
        <v>4277</v>
      </c>
      <c r="C4846" s="153" t="s">
        <v>3522</v>
      </c>
      <c r="D4846" s="152">
        <v>2</v>
      </c>
      <c r="E4846" s="154">
        <v>11.34</v>
      </c>
      <c r="F4846" s="154">
        <v>0.1599999999999997</v>
      </c>
      <c r="G4846" s="154">
        <v>0.3199999999999994</v>
      </c>
    </row>
    <row r="4847" spans="1:7" ht="45" x14ac:dyDescent="0.25">
      <c r="A4847" s="141" t="s">
        <v>4278</v>
      </c>
      <c r="B4847" s="151" t="s">
        <v>4279</v>
      </c>
      <c r="C4847" s="153" t="s">
        <v>4119</v>
      </c>
      <c r="D4847" s="152">
        <v>1</v>
      </c>
      <c r="E4847" s="154">
        <v>532.47</v>
      </c>
      <c r="F4847" s="154">
        <v>26.620000000000005</v>
      </c>
      <c r="G4847" s="154">
        <v>26.620000000000005</v>
      </c>
    </row>
    <row r="4848" spans="1:7" ht="60" x14ac:dyDescent="0.25">
      <c r="A4848" s="141" t="s">
        <v>4280</v>
      </c>
      <c r="B4848" s="151" t="s">
        <v>4281</v>
      </c>
      <c r="C4848" s="153" t="s">
        <v>3479</v>
      </c>
      <c r="D4848" s="152">
        <v>287</v>
      </c>
      <c r="E4848" s="154">
        <v>2310.35</v>
      </c>
      <c r="F4848" s="154">
        <v>3.0000000000000027E-2</v>
      </c>
      <c r="G4848" s="154">
        <v>8.6100000000000083</v>
      </c>
    </row>
    <row r="4849" spans="1:7" ht="45" x14ac:dyDescent="0.25">
      <c r="A4849" s="141" t="s">
        <v>4280</v>
      </c>
      <c r="B4849" s="151" t="s">
        <v>4281</v>
      </c>
      <c r="C4849" s="153" t="s">
        <v>3506</v>
      </c>
      <c r="D4849" s="152">
        <v>3</v>
      </c>
      <c r="E4849" s="154">
        <v>27.03</v>
      </c>
      <c r="F4849" s="154">
        <v>2.9999999999999916E-2</v>
      </c>
      <c r="G4849" s="154">
        <v>8.9999999999999747E-2</v>
      </c>
    </row>
    <row r="4850" spans="1:7" ht="45" x14ac:dyDescent="0.25">
      <c r="A4850" s="141" t="s">
        <v>4280</v>
      </c>
      <c r="B4850" s="151" t="s">
        <v>4281</v>
      </c>
      <c r="C4850" s="153" t="s">
        <v>4020</v>
      </c>
      <c r="D4850" s="152">
        <v>1</v>
      </c>
      <c r="E4850" s="154">
        <v>37.230000000000004</v>
      </c>
      <c r="F4850" s="154">
        <v>0.48000000000000043</v>
      </c>
      <c r="G4850" s="154">
        <v>0.48000000000000043</v>
      </c>
    </row>
    <row r="4851" spans="1:7" ht="30" x14ac:dyDescent="0.25">
      <c r="A4851" s="141" t="s">
        <v>4280</v>
      </c>
      <c r="B4851" s="151" t="s">
        <v>4281</v>
      </c>
      <c r="C4851" s="153" t="s">
        <v>4282</v>
      </c>
      <c r="D4851" s="152">
        <v>15</v>
      </c>
      <c r="E4851" s="154">
        <v>2359.0500000000002</v>
      </c>
      <c r="F4851" s="154">
        <v>1.0800000000000018</v>
      </c>
      <c r="G4851" s="154">
        <v>16.200000000000028</v>
      </c>
    </row>
    <row r="4852" spans="1:7" ht="30" x14ac:dyDescent="0.25">
      <c r="A4852" s="141" t="s">
        <v>4280</v>
      </c>
      <c r="B4852" s="151" t="s">
        <v>4281</v>
      </c>
      <c r="C4852" s="153" t="s">
        <v>3864</v>
      </c>
      <c r="D4852" s="152">
        <v>7</v>
      </c>
      <c r="E4852" s="154">
        <v>39.340000000000003</v>
      </c>
      <c r="F4852" s="154">
        <v>7.9999999999999849E-2</v>
      </c>
      <c r="G4852" s="154">
        <v>0.55999999999999894</v>
      </c>
    </row>
    <row r="4853" spans="1:7" ht="60" x14ac:dyDescent="0.25">
      <c r="A4853" s="141" t="s">
        <v>4280</v>
      </c>
      <c r="B4853" s="151" t="s">
        <v>4281</v>
      </c>
      <c r="C4853" s="153" t="s">
        <v>3714</v>
      </c>
      <c r="D4853" s="152">
        <v>23</v>
      </c>
      <c r="E4853" s="154">
        <v>315.33</v>
      </c>
      <c r="F4853" s="154">
        <v>6.0000000000000053E-2</v>
      </c>
      <c r="G4853" s="154">
        <v>1.3800000000000012</v>
      </c>
    </row>
    <row r="4854" spans="1:7" ht="45" x14ac:dyDescent="0.25">
      <c r="A4854" s="141" t="s">
        <v>4280</v>
      </c>
      <c r="B4854" s="151" t="s">
        <v>4281</v>
      </c>
      <c r="C4854" s="153" t="s">
        <v>4283</v>
      </c>
      <c r="D4854" s="152">
        <v>3</v>
      </c>
      <c r="E4854" s="154">
        <v>80.67</v>
      </c>
      <c r="F4854" s="154">
        <v>1.3399999999999999</v>
      </c>
      <c r="G4854" s="154">
        <v>4.0199999999999996</v>
      </c>
    </row>
    <row r="4855" spans="1:7" ht="30" x14ac:dyDescent="0.25">
      <c r="A4855" s="141" t="s">
        <v>4280</v>
      </c>
      <c r="B4855" s="151" t="s">
        <v>4281</v>
      </c>
      <c r="C4855" s="153" t="s">
        <v>4186</v>
      </c>
      <c r="D4855" s="152">
        <v>4</v>
      </c>
      <c r="E4855" s="154">
        <v>48.04</v>
      </c>
      <c r="F4855" s="154">
        <v>0.10000000000000009</v>
      </c>
      <c r="G4855" s="154">
        <v>0.40000000000000036</v>
      </c>
    </row>
    <row r="4856" spans="1:7" ht="45" x14ac:dyDescent="0.25">
      <c r="A4856" s="141" t="s">
        <v>4280</v>
      </c>
      <c r="B4856" s="151" t="s">
        <v>4281</v>
      </c>
      <c r="C4856" s="153" t="s">
        <v>4284</v>
      </c>
      <c r="D4856" s="152">
        <v>3</v>
      </c>
      <c r="E4856" s="154">
        <v>331.47</v>
      </c>
      <c r="F4856" s="154">
        <v>2.7700000000000031</v>
      </c>
      <c r="G4856" s="154">
        <v>8.3100000000000094</v>
      </c>
    </row>
    <row r="4857" spans="1:7" ht="45" x14ac:dyDescent="0.25">
      <c r="A4857" s="141" t="s">
        <v>4280</v>
      </c>
      <c r="B4857" s="151" t="s">
        <v>4281</v>
      </c>
      <c r="C4857" s="153" t="s">
        <v>3715</v>
      </c>
      <c r="D4857" s="152">
        <v>17</v>
      </c>
      <c r="E4857" s="154">
        <v>184.96</v>
      </c>
      <c r="F4857" s="154">
        <v>0.16999999999999993</v>
      </c>
      <c r="G4857" s="154">
        <v>2.8899999999999988</v>
      </c>
    </row>
    <row r="4858" spans="1:7" ht="30" x14ac:dyDescent="0.25">
      <c r="A4858" s="141" t="s">
        <v>4280</v>
      </c>
      <c r="B4858" s="151" t="s">
        <v>4281</v>
      </c>
      <c r="C4858" s="153" t="s">
        <v>4187</v>
      </c>
      <c r="D4858" s="152">
        <v>67</v>
      </c>
      <c r="E4858" s="154">
        <v>3546.31</v>
      </c>
      <c r="F4858" s="154">
        <v>1.6800000000000068</v>
      </c>
      <c r="G4858" s="154">
        <v>112.56000000000046</v>
      </c>
    </row>
    <row r="4859" spans="1:7" ht="45" x14ac:dyDescent="0.25">
      <c r="A4859" s="141" t="s">
        <v>4280</v>
      </c>
      <c r="B4859" s="151" t="s">
        <v>4281</v>
      </c>
      <c r="C4859" s="153" t="s">
        <v>4065</v>
      </c>
      <c r="D4859" s="152">
        <v>227</v>
      </c>
      <c r="E4859" s="154">
        <v>28009.530000000002</v>
      </c>
      <c r="F4859" s="154">
        <v>1.0899999999999999</v>
      </c>
      <c r="G4859" s="154">
        <v>247.42999999999998</v>
      </c>
    </row>
    <row r="4860" spans="1:7" ht="30" x14ac:dyDescent="0.25">
      <c r="A4860" s="141" t="s">
        <v>4280</v>
      </c>
      <c r="B4860" s="151" t="s">
        <v>4281</v>
      </c>
      <c r="C4860" s="153" t="s">
        <v>4285</v>
      </c>
      <c r="D4860" s="152">
        <v>67</v>
      </c>
      <c r="E4860" s="154">
        <v>2497.7600000000002</v>
      </c>
      <c r="F4860" s="154">
        <v>1.0300000000000011</v>
      </c>
      <c r="G4860" s="154">
        <v>69.010000000000076</v>
      </c>
    </row>
    <row r="4861" spans="1:7" ht="30" x14ac:dyDescent="0.25">
      <c r="A4861" s="141" t="s">
        <v>4280</v>
      </c>
      <c r="B4861" s="151" t="s">
        <v>4281</v>
      </c>
      <c r="C4861" s="153" t="s">
        <v>4286</v>
      </c>
      <c r="D4861" s="152">
        <v>1</v>
      </c>
      <c r="E4861" s="154">
        <v>15.1</v>
      </c>
      <c r="F4861" s="154">
        <v>0.24000000000000021</v>
      </c>
      <c r="G4861" s="154">
        <v>0.24000000000000021</v>
      </c>
    </row>
    <row r="4862" spans="1:7" ht="30" x14ac:dyDescent="0.25">
      <c r="A4862" s="141" t="s">
        <v>4280</v>
      </c>
      <c r="B4862" s="151" t="s">
        <v>4281</v>
      </c>
      <c r="C4862" s="153" t="s">
        <v>4187</v>
      </c>
      <c r="D4862" s="152">
        <v>3</v>
      </c>
      <c r="E4862" s="154">
        <v>158.79</v>
      </c>
      <c r="F4862" s="154">
        <v>1.6800000000000068</v>
      </c>
      <c r="G4862" s="154">
        <v>5.0400000000000205</v>
      </c>
    </row>
    <row r="4863" spans="1:7" ht="30" x14ac:dyDescent="0.25">
      <c r="A4863" s="141" t="s">
        <v>4280</v>
      </c>
      <c r="B4863" s="151" t="s">
        <v>4281</v>
      </c>
      <c r="C4863" s="153" t="s">
        <v>4285</v>
      </c>
      <c r="D4863" s="152">
        <v>3</v>
      </c>
      <c r="E4863" s="154">
        <v>111.84</v>
      </c>
      <c r="F4863" s="154">
        <v>1.0300000000000011</v>
      </c>
      <c r="G4863" s="154">
        <v>3.0900000000000034</v>
      </c>
    </row>
    <row r="4864" spans="1:7" ht="75" x14ac:dyDescent="0.25">
      <c r="A4864" s="141" t="s">
        <v>4287</v>
      </c>
      <c r="B4864" s="151" t="s">
        <v>4288</v>
      </c>
      <c r="C4864" s="153" t="s">
        <v>3527</v>
      </c>
      <c r="D4864" s="152">
        <v>721</v>
      </c>
      <c r="E4864" s="154">
        <v>15133.79</v>
      </c>
      <c r="F4864" s="154">
        <v>0.16000000000000014</v>
      </c>
      <c r="G4864" s="154">
        <v>115.3600000000001</v>
      </c>
    </row>
    <row r="4865" spans="1:7" ht="45" x14ac:dyDescent="0.25">
      <c r="A4865" s="141" t="s">
        <v>4289</v>
      </c>
      <c r="B4865" s="151" t="s">
        <v>4290</v>
      </c>
      <c r="C4865" s="153" t="s">
        <v>3847</v>
      </c>
      <c r="D4865" s="152">
        <v>7</v>
      </c>
      <c r="E4865" s="154">
        <v>101.64000000000001</v>
      </c>
      <c r="F4865" s="154">
        <v>0.10999999999999988</v>
      </c>
      <c r="G4865" s="154">
        <v>0.76999999999999913</v>
      </c>
    </row>
    <row r="4866" spans="1:7" ht="45" x14ac:dyDescent="0.25">
      <c r="A4866" s="141" t="s">
        <v>4289</v>
      </c>
      <c r="B4866" s="151" t="s">
        <v>4290</v>
      </c>
      <c r="C4866" s="153" t="s">
        <v>3773</v>
      </c>
      <c r="D4866" s="152">
        <v>20</v>
      </c>
      <c r="E4866" s="154">
        <v>3028</v>
      </c>
      <c r="F4866" s="154">
        <v>5.6899999999999977</v>
      </c>
      <c r="G4866" s="154">
        <v>113.79999999999995</v>
      </c>
    </row>
    <row r="4867" spans="1:7" ht="45" x14ac:dyDescent="0.25">
      <c r="A4867" s="141" t="s">
        <v>4289</v>
      </c>
      <c r="B4867" s="151" t="s">
        <v>4290</v>
      </c>
      <c r="C4867" s="153" t="s">
        <v>3774</v>
      </c>
      <c r="D4867" s="152">
        <v>13</v>
      </c>
      <c r="E4867" s="154">
        <v>3371.8100000000004</v>
      </c>
      <c r="F4867" s="154">
        <v>5.710000000000008</v>
      </c>
      <c r="G4867" s="154">
        <v>74.230000000000103</v>
      </c>
    </row>
    <row r="4868" spans="1:7" ht="60" x14ac:dyDescent="0.25">
      <c r="A4868" s="141" t="s">
        <v>4289</v>
      </c>
      <c r="B4868" s="151" t="s">
        <v>4290</v>
      </c>
      <c r="C4868" s="153" t="s">
        <v>3775</v>
      </c>
      <c r="D4868" s="152">
        <v>25</v>
      </c>
      <c r="E4868" s="154">
        <v>9344</v>
      </c>
      <c r="F4868" s="154">
        <v>5.25</v>
      </c>
      <c r="G4868" s="154">
        <v>131.25</v>
      </c>
    </row>
    <row r="4869" spans="1:7" ht="45" x14ac:dyDescent="0.25">
      <c r="A4869" s="141" t="s">
        <v>4289</v>
      </c>
      <c r="B4869" s="151" t="s">
        <v>4290</v>
      </c>
      <c r="C4869" s="153" t="s">
        <v>3776</v>
      </c>
      <c r="D4869" s="152">
        <v>24</v>
      </c>
      <c r="E4869" s="154">
        <v>17799.12</v>
      </c>
      <c r="F4869" s="154">
        <v>14.319999999999993</v>
      </c>
      <c r="G4869" s="154">
        <v>343.67999999999984</v>
      </c>
    </row>
    <row r="4870" spans="1:7" ht="45" x14ac:dyDescent="0.25">
      <c r="A4870" s="141" t="s">
        <v>4289</v>
      </c>
      <c r="B4870" s="151" t="s">
        <v>4290</v>
      </c>
      <c r="C4870" s="153" t="s">
        <v>3778</v>
      </c>
      <c r="D4870" s="152">
        <v>22</v>
      </c>
      <c r="E4870" s="154">
        <v>4528.26</v>
      </c>
      <c r="F4870" s="154">
        <v>4.6099999999999994</v>
      </c>
      <c r="G4870" s="154">
        <v>101.41999999999999</v>
      </c>
    </row>
    <row r="4871" spans="1:7" ht="45" x14ac:dyDescent="0.25">
      <c r="A4871" s="141" t="s">
        <v>4291</v>
      </c>
      <c r="B4871" s="151" t="s">
        <v>4292</v>
      </c>
      <c r="C4871" s="153" t="s">
        <v>4293</v>
      </c>
      <c r="D4871" s="152">
        <v>1</v>
      </c>
      <c r="E4871" s="154">
        <v>18.53</v>
      </c>
      <c r="F4871" s="154">
        <v>0.16999999999999993</v>
      </c>
      <c r="G4871" s="154">
        <v>0.16999999999999993</v>
      </c>
    </row>
    <row r="4872" spans="1:7" ht="45" x14ac:dyDescent="0.25">
      <c r="A4872" s="141" t="s">
        <v>4291</v>
      </c>
      <c r="B4872" s="151" t="s">
        <v>4292</v>
      </c>
      <c r="C4872" s="153" t="s">
        <v>3709</v>
      </c>
      <c r="D4872" s="152">
        <v>104</v>
      </c>
      <c r="E4872" s="154">
        <v>3473.6</v>
      </c>
      <c r="F4872" s="154">
        <v>0.44999999999999929</v>
      </c>
      <c r="G4872" s="154">
        <v>46.799999999999926</v>
      </c>
    </row>
    <row r="4873" spans="1:7" ht="45" x14ac:dyDescent="0.25">
      <c r="A4873" s="141" t="s">
        <v>4291</v>
      </c>
      <c r="B4873" s="151" t="s">
        <v>4292</v>
      </c>
      <c r="C4873" s="153" t="s">
        <v>3573</v>
      </c>
      <c r="D4873" s="152">
        <v>568</v>
      </c>
      <c r="E4873" s="154">
        <v>25656.559999999998</v>
      </c>
      <c r="F4873" s="154">
        <v>0.58999999999999986</v>
      </c>
      <c r="G4873" s="154">
        <v>335.11999999999989</v>
      </c>
    </row>
    <row r="4874" spans="1:7" ht="75" x14ac:dyDescent="0.25">
      <c r="A4874" s="141" t="s">
        <v>4291</v>
      </c>
      <c r="B4874" s="151" t="s">
        <v>4292</v>
      </c>
      <c r="C4874" s="153" t="s">
        <v>4027</v>
      </c>
      <c r="D4874" s="152">
        <v>205</v>
      </c>
      <c r="E4874" s="154">
        <v>7205.75</v>
      </c>
      <c r="F4874" s="154">
        <v>0.72000000000000064</v>
      </c>
      <c r="G4874" s="154">
        <v>147.60000000000014</v>
      </c>
    </row>
    <row r="4875" spans="1:7" ht="30" x14ac:dyDescent="0.25">
      <c r="A4875" s="141" t="s">
        <v>4291</v>
      </c>
      <c r="B4875" s="151" t="s">
        <v>4292</v>
      </c>
      <c r="C4875" s="153" t="s">
        <v>4294</v>
      </c>
      <c r="D4875" s="152">
        <v>8</v>
      </c>
      <c r="E4875" s="154">
        <v>136.47999999999999</v>
      </c>
      <c r="F4875" s="154">
        <v>0.85000000000000142</v>
      </c>
      <c r="G4875" s="154">
        <v>6.8000000000000114</v>
      </c>
    </row>
    <row r="4876" spans="1:7" ht="30" x14ac:dyDescent="0.25">
      <c r="A4876" s="141" t="s">
        <v>4291</v>
      </c>
      <c r="B4876" s="151" t="s">
        <v>4292</v>
      </c>
      <c r="C4876" s="153" t="s">
        <v>3899</v>
      </c>
      <c r="D4876" s="152">
        <v>2</v>
      </c>
      <c r="E4876" s="154">
        <v>126.10000000000001</v>
      </c>
      <c r="F4876" s="154">
        <v>3.1500000000000057</v>
      </c>
      <c r="G4876" s="154">
        <v>6.3000000000000114</v>
      </c>
    </row>
    <row r="4877" spans="1:7" ht="30" x14ac:dyDescent="0.25">
      <c r="A4877" s="141" t="s">
        <v>4291</v>
      </c>
      <c r="B4877" s="151" t="s">
        <v>4292</v>
      </c>
      <c r="C4877" s="153" t="s">
        <v>4295</v>
      </c>
      <c r="D4877" s="152">
        <v>1</v>
      </c>
      <c r="E4877" s="154">
        <v>51.09</v>
      </c>
      <c r="F4877" s="154">
        <v>0.10999999999999988</v>
      </c>
      <c r="G4877" s="154">
        <v>0.10999999999999988</v>
      </c>
    </row>
    <row r="4878" spans="1:7" ht="45" x14ac:dyDescent="0.25">
      <c r="A4878" s="141" t="s">
        <v>4291</v>
      </c>
      <c r="B4878" s="151" t="s">
        <v>4292</v>
      </c>
      <c r="C4878" s="153" t="s">
        <v>4296</v>
      </c>
      <c r="D4878" s="152">
        <v>1</v>
      </c>
      <c r="E4878" s="154">
        <v>134.46</v>
      </c>
      <c r="F4878" s="154">
        <v>6.7199999999999989</v>
      </c>
      <c r="G4878" s="154">
        <v>6.7199999999999989</v>
      </c>
    </row>
    <row r="4879" spans="1:7" ht="30" x14ac:dyDescent="0.25">
      <c r="A4879" s="141" t="s">
        <v>4291</v>
      </c>
      <c r="B4879" s="151" t="s">
        <v>4292</v>
      </c>
      <c r="C4879" s="153" t="s">
        <v>3900</v>
      </c>
      <c r="D4879" s="152">
        <v>16</v>
      </c>
      <c r="E4879" s="154">
        <v>8731.84</v>
      </c>
      <c r="F4879" s="154">
        <v>25.910000000000082</v>
      </c>
      <c r="G4879" s="154">
        <v>414.56000000000131</v>
      </c>
    </row>
    <row r="4880" spans="1:7" ht="60" x14ac:dyDescent="0.25">
      <c r="A4880" s="141" t="s">
        <v>4291</v>
      </c>
      <c r="B4880" s="151" t="s">
        <v>4292</v>
      </c>
      <c r="C4880" s="153" t="s">
        <v>3534</v>
      </c>
      <c r="D4880" s="152">
        <v>879</v>
      </c>
      <c r="E4880" s="154">
        <v>73871.16</v>
      </c>
      <c r="F4880" s="154">
        <v>0.66999999999999993</v>
      </c>
      <c r="G4880" s="154">
        <v>588.92999999999995</v>
      </c>
    </row>
    <row r="4881" spans="1:7" ht="90" x14ac:dyDescent="0.25">
      <c r="A4881" s="141" t="s">
        <v>4291</v>
      </c>
      <c r="B4881" s="151" t="s">
        <v>4292</v>
      </c>
      <c r="C4881" s="153" t="s">
        <v>3575</v>
      </c>
      <c r="D4881" s="152">
        <v>401</v>
      </c>
      <c r="E4881" s="154">
        <v>22323.67</v>
      </c>
      <c r="F4881" s="154">
        <v>0.15000000000000036</v>
      </c>
      <c r="G4881" s="154">
        <v>60.150000000000141</v>
      </c>
    </row>
    <row r="4882" spans="1:7" ht="90" x14ac:dyDescent="0.25">
      <c r="A4882" s="141" t="s">
        <v>4291</v>
      </c>
      <c r="B4882" s="151" t="s">
        <v>4292</v>
      </c>
      <c r="C4882" s="153" t="s">
        <v>3576</v>
      </c>
      <c r="D4882" s="152">
        <v>510</v>
      </c>
      <c r="E4882" s="154">
        <v>31477.200000000001</v>
      </c>
      <c r="F4882" s="154">
        <v>0.46000000000000085</v>
      </c>
      <c r="G4882" s="154">
        <v>234.60000000000042</v>
      </c>
    </row>
    <row r="4883" spans="1:7" ht="30" x14ac:dyDescent="0.25">
      <c r="A4883" s="141" t="s">
        <v>4291</v>
      </c>
      <c r="B4883" s="151" t="s">
        <v>4292</v>
      </c>
      <c r="C4883" s="153" t="s">
        <v>4297</v>
      </c>
      <c r="D4883" s="152">
        <v>2</v>
      </c>
      <c r="E4883" s="154">
        <v>260.14</v>
      </c>
      <c r="F4883" s="154">
        <v>2.8800000000000026</v>
      </c>
      <c r="G4883" s="154">
        <v>5.7600000000000051</v>
      </c>
    </row>
    <row r="4884" spans="1:7" ht="45" x14ac:dyDescent="0.25">
      <c r="A4884" s="141" t="s">
        <v>4291</v>
      </c>
      <c r="B4884" s="151" t="s">
        <v>4292</v>
      </c>
      <c r="C4884" s="153" t="s">
        <v>4298</v>
      </c>
      <c r="D4884" s="152">
        <v>32</v>
      </c>
      <c r="E4884" s="154">
        <v>3623.3599999999997</v>
      </c>
      <c r="F4884" s="154">
        <v>1.5399999999999991</v>
      </c>
      <c r="G4884" s="154">
        <v>49.279999999999973</v>
      </c>
    </row>
    <row r="4885" spans="1:7" ht="45" x14ac:dyDescent="0.25">
      <c r="A4885" s="141" t="s">
        <v>4291</v>
      </c>
      <c r="B4885" s="151" t="s">
        <v>4292</v>
      </c>
      <c r="C4885" s="153" t="s">
        <v>4299</v>
      </c>
      <c r="D4885" s="152">
        <v>1</v>
      </c>
      <c r="E4885" s="154">
        <v>246.4</v>
      </c>
      <c r="F4885" s="154">
        <v>12.320000000000022</v>
      </c>
      <c r="G4885" s="154">
        <v>12.320000000000022</v>
      </c>
    </row>
    <row r="4886" spans="1:7" ht="30" x14ac:dyDescent="0.25">
      <c r="A4886" s="141" t="s">
        <v>4291</v>
      </c>
      <c r="B4886" s="151" t="s">
        <v>4292</v>
      </c>
      <c r="C4886" s="153" t="s">
        <v>3902</v>
      </c>
      <c r="D4886" s="152">
        <v>205</v>
      </c>
      <c r="E4886" s="154">
        <v>9036.4000000000015</v>
      </c>
      <c r="F4886" s="154">
        <v>2.2000000000000028</v>
      </c>
      <c r="G4886" s="154">
        <v>451.00000000000057</v>
      </c>
    </row>
    <row r="4887" spans="1:7" ht="60" x14ac:dyDescent="0.25">
      <c r="A4887" s="141" t="s">
        <v>4291</v>
      </c>
      <c r="B4887" s="151" t="s">
        <v>4292</v>
      </c>
      <c r="C4887" s="153" t="s">
        <v>3577</v>
      </c>
      <c r="D4887" s="152">
        <v>1585</v>
      </c>
      <c r="E4887" s="154">
        <v>12790.95</v>
      </c>
      <c r="F4887" s="154">
        <v>2.9999999999999916E-2</v>
      </c>
      <c r="G4887" s="154">
        <v>47.549999999999869</v>
      </c>
    </row>
    <row r="4888" spans="1:7" ht="30" x14ac:dyDescent="0.25">
      <c r="A4888" s="141" t="s">
        <v>4291</v>
      </c>
      <c r="B4888" s="151" t="s">
        <v>4292</v>
      </c>
      <c r="C4888" s="153" t="s">
        <v>4300</v>
      </c>
      <c r="D4888" s="152">
        <v>7</v>
      </c>
      <c r="E4888" s="154">
        <v>622.16000000000008</v>
      </c>
      <c r="F4888" s="154">
        <v>1.8400000000000034</v>
      </c>
      <c r="G4888" s="154">
        <v>12.880000000000024</v>
      </c>
    </row>
    <row r="4889" spans="1:7" ht="30" x14ac:dyDescent="0.25">
      <c r="A4889" s="141" t="s">
        <v>4291</v>
      </c>
      <c r="B4889" s="151" t="s">
        <v>4292</v>
      </c>
      <c r="C4889" s="153" t="s">
        <v>3578</v>
      </c>
      <c r="D4889" s="152">
        <v>1585</v>
      </c>
      <c r="E4889" s="154">
        <v>8479.75</v>
      </c>
      <c r="F4889" s="154">
        <v>0.27000000000000046</v>
      </c>
      <c r="G4889" s="154">
        <v>427.95000000000073</v>
      </c>
    </row>
    <row r="4890" spans="1:7" ht="30" x14ac:dyDescent="0.25">
      <c r="A4890" s="141" t="s">
        <v>4291</v>
      </c>
      <c r="B4890" s="151" t="s">
        <v>4292</v>
      </c>
      <c r="C4890" s="153" t="s">
        <v>3903</v>
      </c>
      <c r="D4890" s="152">
        <v>1</v>
      </c>
      <c r="E4890" s="154">
        <v>89.350000000000009</v>
      </c>
      <c r="F4890" s="154">
        <v>2.4799999999999969</v>
      </c>
      <c r="G4890" s="154">
        <v>2.4799999999999969</v>
      </c>
    </row>
    <row r="4891" spans="1:7" ht="45" x14ac:dyDescent="0.25">
      <c r="A4891" s="141" t="s">
        <v>4291</v>
      </c>
      <c r="B4891" s="151" t="s">
        <v>4292</v>
      </c>
      <c r="C4891" s="153" t="s">
        <v>3931</v>
      </c>
      <c r="D4891" s="152">
        <v>1</v>
      </c>
      <c r="E4891" s="154">
        <v>45.54</v>
      </c>
      <c r="F4891" s="154">
        <v>0.62000000000000099</v>
      </c>
      <c r="G4891" s="154">
        <v>0.62000000000000099</v>
      </c>
    </row>
    <row r="4892" spans="1:7" ht="45" x14ac:dyDescent="0.25">
      <c r="A4892" s="141" t="s">
        <v>4291</v>
      </c>
      <c r="B4892" s="151" t="s">
        <v>4292</v>
      </c>
      <c r="C4892" s="153" t="s">
        <v>3904</v>
      </c>
      <c r="D4892" s="152">
        <v>13</v>
      </c>
      <c r="E4892" s="154">
        <v>1270.75</v>
      </c>
      <c r="F4892" s="154">
        <v>2.9200000000000017</v>
      </c>
      <c r="G4892" s="154">
        <v>37.960000000000022</v>
      </c>
    </row>
    <row r="4893" spans="1:7" ht="30" x14ac:dyDescent="0.25">
      <c r="A4893" s="141" t="s">
        <v>4291</v>
      </c>
      <c r="B4893" s="151" t="s">
        <v>4292</v>
      </c>
      <c r="C4893" s="153" t="s">
        <v>3922</v>
      </c>
      <c r="D4893" s="152">
        <v>1</v>
      </c>
      <c r="E4893" s="154">
        <v>15.99</v>
      </c>
      <c r="F4893" s="154">
        <v>0.79999999999999893</v>
      </c>
      <c r="G4893" s="154">
        <v>0.79999999999999893</v>
      </c>
    </row>
    <row r="4894" spans="1:7" ht="45" x14ac:dyDescent="0.25">
      <c r="A4894" s="141" t="s">
        <v>4291</v>
      </c>
      <c r="B4894" s="151" t="s">
        <v>4292</v>
      </c>
      <c r="C4894" s="153" t="s">
        <v>4293</v>
      </c>
      <c r="D4894" s="152">
        <v>2</v>
      </c>
      <c r="E4894" s="154">
        <v>37.06</v>
      </c>
      <c r="F4894" s="154">
        <v>0.16999999999999993</v>
      </c>
      <c r="G4894" s="154">
        <v>0.33999999999999986</v>
      </c>
    </row>
    <row r="4895" spans="1:7" ht="45" x14ac:dyDescent="0.25">
      <c r="A4895" s="141" t="s">
        <v>4291</v>
      </c>
      <c r="B4895" s="151" t="s">
        <v>4292</v>
      </c>
      <c r="C4895" s="153" t="s">
        <v>3709</v>
      </c>
      <c r="D4895" s="152">
        <v>2</v>
      </c>
      <c r="E4895" s="154">
        <v>66.8</v>
      </c>
      <c r="F4895" s="154">
        <v>0.44999999999999929</v>
      </c>
      <c r="G4895" s="154">
        <v>0.89999999999999858</v>
      </c>
    </row>
    <row r="4896" spans="1:7" ht="45" x14ac:dyDescent="0.25">
      <c r="A4896" s="141" t="s">
        <v>4291</v>
      </c>
      <c r="B4896" s="151" t="s">
        <v>4292</v>
      </c>
      <c r="C4896" s="153" t="s">
        <v>3573</v>
      </c>
      <c r="D4896" s="152">
        <v>6</v>
      </c>
      <c r="E4896" s="154">
        <v>271.02</v>
      </c>
      <c r="F4896" s="154">
        <v>0.58999999999999986</v>
      </c>
      <c r="G4896" s="154">
        <v>3.5399999999999991</v>
      </c>
    </row>
    <row r="4897" spans="1:7" ht="75" x14ac:dyDescent="0.25">
      <c r="A4897" s="141" t="s">
        <v>4291</v>
      </c>
      <c r="B4897" s="151" t="s">
        <v>4292</v>
      </c>
      <c r="C4897" s="153" t="s">
        <v>4027</v>
      </c>
      <c r="D4897" s="152">
        <v>13</v>
      </c>
      <c r="E4897" s="154">
        <v>456.95</v>
      </c>
      <c r="F4897" s="154">
        <v>0.72000000000000064</v>
      </c>
      <c r="G4897" s="154">
        <v>9.3600000000000083</v>
      </c>
    </row>
    <row r="4898" spans="1:7" ht="30" x14ac:dyDescent="0.25">
      <c r="A4898" s="141" t="s">
        <v>4291</v>
      </c>
      <c r="B4898" s="151" t="s">
        <v>4292</v>
      </c>
      <c r="C4898" s="153" t="s">
        <v>4294</v>
      </c>
      <c r="D4898" s="152">
        <v>24</v>
      </c>
      <c r="E4898" s="154">
        <v>409.43999999999994</v>
      </c>
      <c r="F4898" s="154">
        <v>0.85000000000000142</v>
      </c>
      <c r="G4898" s="154">
        <v>20.400000000000034</v>
      </c>
    </row>
    <row r="4899" spans="1:7" ht="30" x14ac:dyDescent="0.25">
      <c r="A4899" s="141" t="s">
        <v>4291</v>
      </c>
      <c r="B4899" s="151" t="s">
        <v>4292</v>
      </c>
      <c r="C4899" s="153" t="s">
        <v>3899</v>
      </c>
      <c r="D4899" s="152">
        <v>7</v>
      </c>
      <c r="E4899" s="154">
        <v>441.35</v>
      </c>
      <c r="F4899" s="154">
        <v>3.1500000000000057</v>
      </c>
      <c r="G4899" s="154">
        <v>22.05000000000004</v>
      </c>
    </row>
    <row r="4900" spans="1:7" ht="105" x14ac:dyDescent="0.25">
      <c r="A4900" s="141" t="s">
        <v>4291</v>
      </c>
      <c r="B4900" s="151" t="s">
        <v>4292</v>
      </c>
      <c r="C4900" s="153" t="s">
        <v>4301</v>
      </c>
      <c r="D4900" s="152">
        <v>1</v>
      </c>
      <c r="E4900" s="154">
        <v>55.76</v>
      </c>
      <c r="F4900" s="154">
        <v>0.82000000000000028</v>
      </c>
      <c r="G4900" s="154">
        <v>0.82000000000000028</v>
      </c>
    </row>
    <row r="4901" spans="1:7" ht="30" x14ac:dyDescent="0.25">
      <c r="A4901" s="141" t="s">
        <v>4291</v>
      </c>
      <c r="B4901" s="151" t="s">
        <v>4292</v>
      </c>
      <c r="C4901" s="153" t="s">
        <v>4302</v>
      </c>
      <c r="D4901" s="152">
        <v>1</v>
      </c>
      <c r="E4901" s="154">
        <v>20.18</v>
      </c>
      <c r="F4901" s="154">
        <v>1.0100000000000016</v>
      </c>
      <c r="G4901" s="154">
        <v>1.0100000000000016</v>
      </c>
    </row>
    <row r="4902" spans="1:7" ht="60" x14ac:dyDescent="0.25">
      <c r="A4902" s="141" t="s">
        <v>4291</v>
      </c>
      <c r="B4902" s="151" t="s">
        <v>4292</v>
      </c>
      <c r="C4902" s="153" t="s">
        <v>3534</v>
      </c>
      <c r="D4902" s="152">
        <v>7</v>
      </c>
      <c r="E4902" s="154">
        <v>588.28</v>
      </c>
      <c r="F4902" s="154">
        <v>0.66999999999999993</v>
      </c>
      <c r="G4902" s="154">
        <v>4.6899999999999995</v>
      </c>
    </row>
    <row r="4903" spans="1:7" ht="90" x14ac:dyDescent="0.25">
      <c r="A4903" s="141" t="s">
        <v>4291</v>
      </c>
      <c r="B4903" s="151" t="s">
        <v>4292</v>
      </c>
      <c r="C4903" s="153" t="s">
        <v>3575</v>
      </c>
      <c r="D4903" s="152">
        <v>2</v>
      </c>
      <c r="E4903" s="154">
        <v>111.34</v>
      </c>
      <c r="F4903" s="154">
        <v>0.15000000000000036</v>
      </c>
      <c r="G4903" s="154">
        <v>0.30000000000000071</v>
      </c>
    </row>
    <row r="4904" spans="1:7" ht="90" x14ac:dyDescent="0.25">
      <c r="A4904" s="141" t="s">
        <v>4291</v>
      </c>
      <c r="B4904" s="151" t="s">
        <v>4292</v>
      </c>
      <c r="C4904" s="153" t="s">
        <v>3576</v>
      </c>
      <c r="D4904" s="152">
        <v>9</v>
      </c>
      <c r="E4904" s="154">
        <v>555.48</v>
      </c>
      <c r="F4904" s="154">
        <v>0.46000000000000085</v>
      </c>
      <c r="G4904" s="154">
        <v>4.1400000000000077</v>
      </c>
    </row>
    <row r="4905" spans="1:7" ht="30" x14ac:dyDescent="0.25">
      <c r="A4905" s="141" t="s">
        <v>4291</v>
      </c>
      <c r="B4905" s="151" t="s">
        <v>4292</v>
      </c>
      <c r="C4905" s="153" t="s">
        <v>3902</v>
      </c>
      <c r="D4905" s="152">
        <v>13</v>
      </c>
      <c r="E4905" s="154">
        <v>573.04</v>
      </c>
      <c r="F4905" s="154">
        <v>2.2000000000000028</v>
      </c>
      <c r="G4905" s="154">
        <v>28.600000000000037</v>
      </c>
    </row>
    <row r="4906" spans="1:7" ht="60" x14ac:dyDescent="0.25">
      <c r="A4906" s="141" t="s">
        <v>4291</v>
      </c>
      <c r="B4906" s="151" t="s">
        <v>4292</v>
      </c>
      <c r="C4906" s="153" t="s">
        <v>3577</v>
      </c>
      <c r="D4906" s="152">
        <v>15</v>
      </c>
      <c r="E4906" s="154">
        <v>121.05</v>
      </c>
      <c r="F4906" s="154">
        <v>2.9999999999999916E-2</v>
      </c>
      <c r="G4906" s="154">
        <v>0.44999999999999873</v>
      </c>
    </row>
    <row r="4907" spans="1:7" ht="30" x14ac:dyDescent="0.25">
      <c r="A4907" s="141" t="s">
        <v>4291</v>
      </c>
      <c r="B4907" s="151" t="s">
        <v>4292</v>
      </c>
      <c r="C4907" s="153" t="s">
        <v>4300</v>
      </c>
      <c r="D4907" s="152">
        <v>10</v>
      </c>
      <c r="E4907" s="154">
        <v>888.8</v>
      </c>
      <c r="F4907" s="154">
        <v>1.8400000000000034</v>
      </c>
      <c r="G4907" s="154">
        <v>18.400000000000034</v>
      </c>
    </row>
    <row r="4908" spans="1:7" ht="30" x14ac:dyDescent="0.25">
      <c r="A4908" s="141" t="s">
        <v>4291</v>
      </c>
      <c r="B4908" s="151" t="s">
        <v>4292</v>
      </c>
      <c r="C4908" s="153" t="s">
        <v>3578</v>
      </c>
      <c r="D4908" s="152">
        <v>15</v>
      </c>
      <c r="E4908" s="154">
        <v>80.25</v>
      </c>
      <c r="F4908" s="154">
        <v>0.27000000000000046</v>
      </c>
      <c r="G4908" s="154">
        <v>4.0500000000000069</v>
      </c>
    </row>
    <row r="4909" spans="1:7" ht="45" x14ac:dyDescent="0.25">
      <c r="A4909" s="141" t="s">
        <v>4291</v>
      </c>
      <c r="B4909" s="151" t="s">
        <v>4292</v>
      </c>
      <c r="C4909" s="153" t="s">
        <v>3531</v>
      </c>
      <c r="D4909" s="152">
        <v>14</v>
      </c>
      <c r="E4909" s="154">
        <v>293.86</v>
      </c>
      <c r="F4909" s="154">
        <v>0.16000000000000014</v>
      </c>
      <c r="G4909" s="154">
        <v>2.240000000000002</v>
      </c>
    </row>
    <row r="4910" spans="1:7" ht="45" x14ac:dyDescent="0.25">
      <c r="A4910" s="141" t="s">
        <v>4291</v>
      </c>
      <c r="B4910" s="151" t="s">
        <v>4292</v>
      </c>
      <c r="C4910" s="153" t="s">
        <v>3904</v>
      </c>
      <c r="D4910" s="152">
        <v>158</v>
      </c>
      <c r="E4910" s="154">
        <v>15444.5</v>
      </c>
      <c r="F4910" s="154">
        <v>2.9200000000000017</v>
      </c>
      <c r="G4910" s="154">
        <v>461.36000000000024</v>
      </c>
    </row>
    <row r="4911" spans="1:7" ht="45" x14ac:dyDescent="0.25">
      <c r="A4911" s="141" t="s">
        <v>4291</v>
      </c>
      <c r="B4911" s="151" t="s">
        <v>4292</v>
      </c>
      <c r="C4911" s="153" t="s">
        <v>3573</v>
      </c>
      <c r="D4911" s="152">
        <v>1</v>
      </c>
      <c r="E4911" s="154">
        <v>45.17</v>
      </c>
      <c r="F4911" s="154">
        <v>0.58999999999999986</v>
      </c>
      <c r="G4911" s="154">
        <v>0.58999999999999986</v>
      </c>
    </row>
    <row r="4912" spans="1:7" ht="75" x14ac:dyDescent="0.25">
      <c r="A4912" s="141" t="s">
        <v>4291</v>
      </c>
      <c r="B4912" s="151" t="s">
        <v>4292</v>
      </c>
      <c r="C4912" s="153" t="s">
        <v>4027</v>
      </c>
      <c r="D4912" s="152">
        <v>67</v>
      </c>
      <c r="E4912" s="154">
        <v>2355.0500000000002</v>
      </c>
      <c r="F4912" s="154">
        <v>0.72000000000000064</v>
      </c>
      <c r="G4912" s="154">
        <v>48.240000000000045</v>
      </c>
    </row>
    <row r="4913" spans="1:7" ht="30" x14ac:dyDescent="0.25">
      <c r="A4913" s="141" t="s">
        <v>4291</v>
      </c>
      <c r="B4913" s="151" t="s">
        <v>4292</v>
      </c>
      <c r="C4913" s="153" t="s">
        <v>4294</v>
      </c>
      <c r="D4913" s="152">
        <v>20</v>
      </c>
      <c r="E4913" s="154">
        <v>341.2</v>
      </c>
      <c r="F4913" s="154">
        <v>0.85000000000000142</v>
      </c>
      <c r="G4913" s="154">
        <v>17.000000000000028</v>
      </c>
    </row>
    <row r="4914" spans="1:7" ht="30" x14ac:dyDescent="0.25">
      <c r="A4914" s="141" t="s">
        <v>4291</v>
      </c>
      <c r="B4914" s="151" t="s">
        <v>4292</v>
      </c>
      <c r="C4914" s="153" t="s">
        <v>3899</v>
      </c>
      <c r="D4914" s="152">
        <v>7</v>
      </c>
      <c r="E4914" s="154">
        <v>441.35</v>
      </c>
      <c r="F4914" s="154">
        <v>3.1500000000000057</v>
      </c>
      <c r="G4914" s="154">
        <v>22.05000000000004</v>
      </c>
    </row>
    <row r="4915" spans="1:7" ht="60" x14ac:dyDescent="0.25">
      <c r="A4915" s="141" t="s">
        <v>4291</v>
      </c>
      <c r="B4915" s="151" t="s">
        <v>4292</v>
      </c>
      <c r="C4915" s="153" t="s">
        <v>3534</v>
      </c>
      <c r="D4915" s="152">
        <v>162</v>
      </c>
      <c r="E4915" s="154">
        <v>13614.48</v>
      </c>
      <c r="F4915" s="154">
        <v>0.66999999999999993</v>
      </c>
      <c r="G4915" s="154">
        <v>108.53999999999999</v>
      </c>
    </row>
    <row r="4916" spans="1:7" ht="90" x14ac:dyDescent="0.25">
      <c r="A4916" s="141" t="s">
        <v>4291</v>
      </c>
      <c r="B4916" s="151" t="s">
        <v>4292</v>
      </c>
      <c r="C4916" s="153" t="s">
        <v>3575</v>
      </c>
      <c r="D4916" s="152">
        <v>31</v>
      </c>
      <c r="E4916" s="154">
        <v>1725.7700000000002</v>
      </c>
      <c r="F4916" s="154">
        <v>0.15000000000000036</v>
      </c>
      <c r="G4916" s="154">
        <v>4.650000000000011</v>
      </c>
    </row>
    <row r="4917" spans="1:7" ht="90" x14ac:dyDescent="0.25">
      <c r="A4917" s="141" t="s">
        <v>4291</v>
      </c>
      <c r="B4917" s="151" t="s">
        <v>4292</v>
      </c>
      <c r="C4917" s="153" t="s">
        <v>3576</v>
      </c>
      <c r="D4917" s="152">
        <v>54</v>
      </c>
      <c r="E4917" s="154">
        <v>3332.88</v>
      </c>
      <c r="F4917" s="154">
        <v>0.46000000000000085</v>
      </c>
      <c r="G4917" s="154">
        <v>24.840000000000046</v>
      </c>
    </row>
    <row r="4918" spans="1:7" ht="30" x14ac:dyDescent="0.25">
      <c r="A4918" s="141" t="s">
        <v>4291</v>
      </c>
      <c r="B4918" s="151" t="s">
        <v>4292</v>
      </c>
      <c r="C4918" s="153" t="s">
        <v>3902</v>
      </c>
      <c r="D4918" s="152">
        <v>67</v>
      </c>
      <c r="E4918" s="154">
        <v>2953.36</v>
      </c>
      <c r="F4918" s="154">
        <v>2.2000000000000028</v>
      </c>
      <c r="G4918" s="154">
        <v>147.4000000000002</v>
      </c>
    </row>
    <row r="4919" spans="1:7" ht="60" x14ac:dyDescent="0.25">
      <c r="A4919" s="141" t="s">
        <v>4291</v>
      </c>
      <c r="B4919" s="151" t="s">
        <v>4292</v>
      </c>
      <c r="C4919" s="153" t="s">
        <v>3577</v>
      </c>
      <c r="D4919" s="152">
        <v>163</v>
      </c>
      <c r="E4919" s="154">
        <v>1315.41</v>
      </c>
      <c r="F4919" s="154">
        <v>2.9999999999999916E-2</v>
      </c>
      <c r="G4919" s="154">
        <v>4.8899999999999864</v>
      </c>
    </row>
    <row r="4920" spans="1:7" ht="30" x14ac:dyDescent="0.25">
      <c r="A4920" s="141" t="s">
        <v>4291</v>
      </c>
      <c r="B4920" s="151" t="s">
        <v>4292</v>
      </c>
      <c r="C4920" s="153" t="s">
        <v>4300</v>
      </c>
      <c r="D4920" s="152">
        <v>8</v>
      </c>
      <c r="E4920" s="154">
        <v>711.04</v>
      </c>
      <c r="F4920" s="154">
        <v>1.8400000000000034</v>
      </c>
      <c r="G4920" s="154">
        <v>14.720000000000027</v>
      </c>
    </row>
    <row r="4921" spans="1:7" ht="30" x14ac:dyDescent="0.25">
      <c r="A4921" s="141" t="s">
        <v>4291</v>
      </c>
      <c r="B4921" s="151" t="s">
        <v>4292</v>
      </c>
      <c r="C4921" s="153" t="s">
        <v>3578</v>
      </c>
      <c r="D4921" s="152">
        <v>163</v>
      </c>
      <c r="E4921" s="154">
        <v>872.05</v>
      </c>
      <c r="F4921" s="154">
        <v>0.27000000000000046</v>
      </c>
      <c r="G4921" s="154">
        <v>44.010000000000076</v>
      </c>
    </row>
    <row r="4922" spans="1:7" ht="60" x14ac:dyDescent="0.25">
      <c r="A4922" s="141" t="s">
        <v>4291</v>
      </c>
      <c r="B4922" s="151" t="s">
        <v>4292</v>
      </c>
      <c r="C4922" s="153" t="s">
        <v>3479</v>
      </c>
      <c r="D4922" s="152">
        <v>355</v>
      </c>
      <c r="E4922" s="154">
        <v>2857.75</v>
      </c>
      <c r="F4922" s="154">
        <v>3.0000000000000027E-2</v>
      </c>
      <c r="G4922" s="154">
        <v>10.650000000000009</v>
      </c>
    </row>
    <row r="4923" spans="1:7" ht="45" x14ac:dyDescent="0.25">
      <c r="A4923" s="141" t="s">
        <v>4291</v>
      </c>
      <c r="B4923" s="151" t="s">
        <v>4292</v>
      </c>
      <c r="C4923" s="153" t="s">
        <v>3579</v>
      </c>
      <c r="D4923" s="152">
        <v>2</v>
      </c>
      <c r="E4923" s="154">
        <v>72.12</v>
      </c>
      <c r="F4923" s="154">
        <v>0.87999999999999901</v>
      </c>
      <c r="G4923" s="154">
        <v>1.759999999999998</v>
      </c>
    </row>
    <row r="4924" spans="1:7" ht="45" x14ac:dyDescent="0.25">
      <c r="A4924" s="141" t="s">
        <v>4291</v>
      </c>
      <c r="B4924" s="151" t="s">
        <v>4292</v>
      </c>
      <c r="C4924" s="153" t="s">
        <v>3904</v>
      </c>
      <c r="D4924" s="152">
        <v>1224</v>
      </c>
      <c r="E4924" s="154">
        <v>119646</v>
      </c>
      <c r="F4924" s="154">
        <v>2.9200000000000017</v>
      </c>
      <c r="G4924" s="154">
        <v>3574.0800000000022</v>
      </c>
    </row>
    <row r="4925" spans="1:7" ht="30" x14ac:dyDescent="0.25">
      <c r="A4925" s="141" t="s">
        <v>4291</v>
      </c>
      <c r="B4925" s="151" t="s">
        <v>4292</v>
      </c>
      <c r="C4925" s="153" t="s">
        <v>4303</v>
      </c>
      <c r="D4925" s="152">
        <v>24</v>
      </c>
      <c r="E4925" s="154">
        <v>1114.0800000000002</v>
      </c>
      <c r="F4925" s="154">
        <v>0.49000000000000021</v>
      </c>
      <c r="G4925" s="154">
        <v>11.760000000000005</v>
      </c>
    </row>
    <row r="4926" spans="1:7" ht="30" x14ac:dyDescent="0.25">
      <c r="A4926" s="141" t="s">
        <v>4291</v>
      </c>
      <c r="B4926" s="151" t="s">
        <v>4292</v>
      </c>
      <c r="C4926" s="153" t="s">
        <v>4304</v>
      </c>
      <c r="D4926" s="152">
        <v>9</v>
      </c>
      <c r="E4926" s="154">
        <v>468.45000000000005</v>
      </c>
      <c r="F4926" s="154">
        <v>0.78000000000000114</v>
      </c>
      <c r="G4926" s="154">
        <v>7.0200000000000102</v>
      </c>
    </row>
    <row r="4927" spans="1:7" ht="30" x14ac:dyDescent="0.25">
      <c r="A4927" s="141" t="s">
        <v>4291</v>
      </c>
      <c r="B4927" s="151" t="s">
        <v>4292</v>
      </c>
      <c r="C4927" s="153" t="s">
        <v>4305</v>
      </c>
      <c r="D4927" s="152">
        <v>10</v>
      </c>
      <c r="E4927" s="154">
        <v>520.5</v>
      </c>
      <c r="F4927" s="154">
        <v>0.78000000000000114</v>
      </c>
      <c r="G4927" s="154">
        <v>7.8000000000000114</v>
      </c>
    </row>
    <row r="4928" spans="1:7" ht="30" x14ac:dyDescent="0.25">
      <c r="A4928" s="141" t="s">
        <v>4291</v>
      </c>
      <c r="B4928" s="151" t="s">
        <v>4292</v>
      </c>
      <c r="C4928" s="153" t="s">
        <v>4306</v>
      </c>
      <c r="D4928" s="152">
        <v>173</v>
      </c>
      <c r="E4928" s="154">
        <v>8338.6</v>
      </c>
      <c r="F4928" s="154">
        <v>1.6700000000000017</v>
      </c>
      <c r="G4928" s="154">
        <v>288.91000000000031</v>
      </c>
    </row>
    <row r="4929" spans="1:7" ht="60" x14ac:dyDescent="0.25">
      <c r="A4929" s="141" t="s">
        <v>4291</v>
      </c>
      <c r="B4929" s="151" t="s">
        <v>4292</v>
      </c>
      <c r="C4929" s="153" t="s">
        <v>3479</v>
      </c>
      <c r="D4929" s="152">
        <v>10</v>
      </c>
      <c r="E4929" s="154">
        <v>80.5</v>
      </c>
      <c r="F4929" s="154">
        <v>3.0000000000000027E-2</v>
      </c>
      <c r="G4929" s="154">
        <v>0.30000000000000027</v>
      </c>
    </row>
    <row r="4930" spans="1:7" ht="45" x14ac:dyDescent="0.25">
      <c r="A4930" s="141" t="s">
        <v>4291</v>
      </c>
      <c r="B4930" s="151" t="s">
        <v>4292</v>
      </c>
      <c r="C4930" s="153" t="s">
        <v>3579</v>
      </c>
      <c r="D4930" s="152">
        <v>1</v>
      </c>
      <c r="E4930" s="154">
        <v>36.06</v>
      </c>
      <c r="F4930" s="154">
        <v>0.87999999999999901</v>
      </c>
      <c r="G4930" s="154">
        <v>0.87999999999999901</v>
      </c>
    </row>
    <row r="4931" spans="1:7" ht="45" x14ac:dyDescent="0.25">
      <c r="A4931" s="141" t="s">
        <v>4291</v>
      </c>
      <c r="B4931" s="151" t="s">
        <v>4292</v>
      </c>
      <c r="C4931" s="153" t="s">
        <v>3904</v>
      </c>
      <c r="D4931" s="152">
        <v>285</v>
      </c>
      <c r="E4931" s="154">
        <v>27858.75</v>
      </c>
      <c r="F4931" s="154">
        <v>2.9200000000000017</v>
      </c>
      <c r="G4931" s="154">
        <v>832.2000000000005</v>
      </c>
    </row>
    <row r="4932" spans="1:7" ht="60" x14ac:dyDescent="0.25">
      <c r="A4932" s="141" t="s">
        <v>4291</v>
      </c>
      <c r="B4932" s="151" t="s">
        <v>4292</v>
      </c>
      <c r="C4932" s="153" t="s">
        <v>3905</v>
      </c>
      <c r="D4932" s="152">
        <v>12</v>
      </c>
      <c r="E4932" s="154">
        <v>525.48</v>
      </c>
      <c r="F4932" s="154">
        <v>0.60999999999999943</v>
      </c>
      <c r="G4932" s="154">
        <v>7.3199999999999932</v>
      </c>
    </row>
    <row r="4933" spans="1:7" ht="45" x14ac:dyDescent="0.25">
      <c r="A4933" s="141" t="s">
        <v>4291</v>
      </c>
      <c r="B4933" s="151" t="s">
        <v>4292</v>
      </c>
      <c r="C4933" s="153" t="s">
        <v>3573</v>
      </c>
      <c r="D4933" s="152">
        <v>78</v>
      </c>
      <c r="E4933" s="154">
        <v>3523.26</v>
      </c>
      <c r="F4933" s="154">
        <v>0.58999999999999986</v>
      </c>
      <c r="G4933" s="154">
        <v>46.019999999999989</v>
      </c>
    </row>
    <row r="4934" spans="1:7" ht="75" x14ac:dyDescent="0.25">
      <c r="A4934" s="141" t="s">
        <v>4291</v>
      </c>
      <c r="B4934" s="151" t="s">
        <v>4292</v>
      </c>
      <c r="C4934" s="153" t="s">
        <v>4027</v>
      </c>
      <c r="D4934" s="152">
        <v>55</v>
      </c>
      <c r="E4934" s="154">
        <v>1933.2500000000002</v>
      </c>
      <c r="F4934" s="154">
        <v>0.72000000000000064</v>
      </c>
      <c r="G4934" s="154">
        <v>39.600000000000037</v>
      </c>
    </row>
    <row r="4935" spans="1:7" ht="60" x14ac:dyDescent="0.25">
      <c r="A4935" s="141" t="s">
        <v>4291</v>
      </c>
      <c r="B4935" s="151" t="s">
        <v>4292</v>
      </c>
      <c r="C4935" s="153" t="s">
        <v>3534</v>
      </c>
      <c r="D4935" s="152">
        <v>223</v>
      </c>
      <c r="E4935" s="154">
        <v>18740.919999999998</v>
      </c>
      <c r="F4935" s="154">
        <v>0.66999999999999993</v>
      </c>
      <c r="G4935" s="154">
        <v>149.41</v>
      </c>
    </row>
    <row r="4936" spans="1:7" ht="90" x14ac:dyDescent="0.25">
      <c r="A4936" s="141" t="s">
        <v>4291</v>
      </c>
      <c r="B4936" s="151" t="s">
        <v>4292</v>
      </c>
      <c r="C4936" s="153" t="s">
        <v>3575</v>
      </c>
      <c r="D4936" s="152">
        <v>69</v>
      </c>
      <c r="E4936" s="154">
        <v>3841.23</v>
      </c>
      <c r="F4936" s="154">
        <v>0.15000000000000036</v>
      </c>
      <c r="G4936" s="154">
        <v>10.350000000000025</v>
      </c>
    </row>
    <row r="4937" spans="1:7" ht="90" x14ac:dyDescent="0.25">
      <c r="A4937" s="141" t="s">
        <v>4291</v>
      </c>
      <c r="B4937" s="151" t="s">
        <v>4292</v>
      </c>
      <c r="C4937" s="153" t="s">
        <v>3576</v>
      </c>
      <c r="D4937" s="152">
        <v>104</v>
      </c>
      <c r="E4937" s="154">
        <v>6418.8799999999992</v>
      </c>
      <c r="F4937" s="154">
        <v>0.46000000000000085</v>
      </c>
      <c r="G4937" s="154">
        <v>47.840000000000089</v>
      </c>
    </row>
    <row r="4938" spans="1:7" ht="30" x14ac:dyDescent="0.25">
      <c r="A4938" s="141" t="s">
        <v>4291</v>
      </c>
      <c r="B4938" s="151" t="s">
        <v>4292</v>
      </c>
      <c r="C4938" s="153" t="s">
        <v>3902</v>
      </c>
      <c r="D4938" s="152">
        <v>55</v>
      </c>
      <c r="E4938" s="154">
        <v>2424.4</v>
      </c>
      <c r="F4938" s="154">
        <v>2.2000000000000028</v>
      </c>
      <c r="G4938" s="154">
        <v>121.00000000000016</v>
      </c>
    </row>
    <row r="4939" spans="1:7" ht="60" x14ac:dyDescent="0.25">
      <c r="A4939" s="141" t="s">
        <v>4291</v>
      </c>
      <c r="B4939" s="151" t="s">
        <v>4292</v>
      </c>
      <c r="C4939" s="153" t="s">
        <v>3577</v>
      </c>
      <c r="D4939" s="152">
        <v>310</v>
      </c>
      <c r="E4939" s="154">
        <v>2501.6999999999998</v>
      </c>
      <c r="F4939" s="154">
        <v>2.9999999999999916E-2</v>
      </c>
      <c r="G4939" s="154">
        <v>9.2999999999999741</v>
      </c>
    </row>
    <row r="4940" spans="1:7" ht="30" x14ac:dyDescent="0.25">
      <c r="A4940" s="141" t="s">
        <v>4291</v>
      </c>
      <c r="B4940" s="151" t="s">
        <v>4292</v>
      </c>
      <c r="C4940" s="153" t="s">
        <v>3578</v>
      </c>
      <c r="D4940" s="152">
        <v>310</v>
      </c>
      <c r="E4940" s="154">
        <v>1658.5</v>
      </c>
      <c r="F4940" s="154">
        <v>0.27000000000000046</v>
      </c>
      <c r="G4940" s="154">
        <v>83.700000000000145</v>
      </c>
    </row>
    <row r="4941" spans="1:7" ht="45" x14ac:dyDescent="0.25">
      <c r="A4941" s="141" t="s">
        <v>4307</v>
      </c>
      <c r="B4941" s="151" t="s">
        <v>4308</v>
      </c>
      <c r="C4941" s="153" t="s">
        <v>3611</v>
      </c>
      <c r="D4941" s="152">
        <v>176</v>
      </c>
      <c r="E4941" s="154">
        <v>2420</v>
      </c>
      <c r="F4941" s="154">
        <v>0.29999999999999982</v>
      </c>
      <c r="G4941" s="154">
        <v>52.799999999999969</v>
      </c>
    </row>
    <row r="4942" spans="1:7" ht="45" x14ac:dyDescent="0.25">
      <c r="A4942" s="141" t="s">
        <v>4307</v>
      </c>
      <c r="B4942" s="151" t="s">
        <v>4308</v>
      </c>
      <c r="C4942" s="153" t="s">
        <v>4097</v>
      </c>
      <c r="D4942" s="152">
        <v>1</v>
      </c>
      <c r="E4942" s="154">
        <v>19.97</v>
      </c>
      <c r="F4942" s="154">
        <v>0.10999999999999988</v>
      </c>
      <c r="G4942" s="154">
        <v>0.10999999999999988</v>
      </c>
    </row>
    <row r="4943" spans="1:7" ht="45" x14ac:dyDescent="0.25">
      <c r="A4943" s="141" t="s">
        <v>4307</v>
      </c>
      <c r="B4943" s="151" t="s">
        <v>4308</v>
      </c>
      <c r="C4943" s="153" t="s">
        <v>3952</v>
      </c>
      <c r="D4943" s="152">
        <v>3</v>
      </c>
      <c r="E4943" s="154">
        <v>174.60000000000002</v>
      </c>
      <c r="F4943" s="154">
        <v>1.0100000000000016</v>
      </c>
      <c r="G4943" s="154">
        <v>3.0300000000000047</v>
      </c>
    </row>
    <row r="4944" spans="1:7" ht="60" x14ac:dyDescent="0.25">
      <c r="A4944" s="141" t="s">
        <v>4307</v>
      </c>
      <c r="B4944" s="151" t="s">
        <v>4308</v>
      </c>
      <c r="C4944" s="153" t="s">
        <v>3981</v>
      </c>
      <c r="D4944" s="152">
        <v>2</v>
      </c>
      <c r="E4944" s="154">
        <v>58.72</v>
      </c>
      <c r="F4944" s="154">
        <v>8.0000000000000071E-2</v>
      </c>
      <c r="G4944" s="154">
        <v>0.16000000000000014</v>
      </c>
    </row>
    <row r="4945" spans="1:7" ht="45" x14ac:dyDescent="0.25">
      <c r="A4945" s="141" t="s">
        <v>4307</v>
      </c>
      <c r="B4945" s="151" t="s">
        <v>4308</v>
      </c>
      <c r="C4945" s="153" t="s">
        <v>3929</v>
      </c>
      <c r="D4945" s="152">
        <v>3</v>
      </c>
      <c r="E4945" s="154">
        <v>13.8</v>
      </c>
      <c r="F4945" s="154">
        <v>0.23000000000000043</v>
      </c>
      <c r="G4945" s="154">
        <v>0.69000000000000128</v>
      </c>
    </row>
    <row r="4946" spans="1:7" ht="45" x14ac:dyDescent="0.25">
      <c r="A4946" s="141" t="s">
        <v>4307</v>
      </c>
      <c r="B4946" s="151" t="s">
        <v>4308</v>
      </c>
      <c r="C4946" s="153" t="s">
        <v>3903</v>
      </c>
      <c r="D4946" s="152">
        <v>1</v>
      </c>
      <c r="E4946" s="154">
        <v>89.350000000000009</v>
      </c>
      <c r="F4946" s="154">
        <v>2.4799999999999969</v>
      </c>
      <c r="G4946" s="154">
        <v>2.4799999999999969</v>
      </c>
    </row>
    <row r="4947" spans="1:7" ht="45" x14ac:dyDescent="0.25">
      <c r="A4947" s="141" t="s">
        <v>4307</v>
      </c>
      <c r="B4947" s="151" t="s">
        <v>4308</v>
      </c>
      <c r="C4947" s="153" t="s">
        <v>3931</v>
      </c>
      <c r="D4947" s="152">
        <v>2</v>
      </c>
      <c r="E4947" s="154">
        <v>91.08</v>
      </c>
      <c r="F4947" s="154">
        <v>0.62000000000000099</v>
      </c>
      <c r="G4947" s="154">
        <v>1.240000000000002</v>
      </c>
    </row>
    <row r="4948" spans="1:7" ht="45" x14ac:dyDescent="0.25">
      <c r="A4948" s="141" t="s">
        <v>4307</v>
      </c>
      <c r="B4948" s="151" t="s">
        <v>4308</v>
      </c>
      <c r="C4948" s="153" t="s">
        <v>3904</v>
      </c>
      <c r="D4948" s="152">
        <v>2</v>
      </c>
      <c r="E4948" s="154">
        <v>195.5</v>
      </c>
      <c r="F4948" s="154">
        <v>2.9200000000000017</v>
      </c>
      <c r="G4948" s="154">
        <v>5.8400000000000034</v>
      </c>
    </row>
    <row r="4949" spans="1:7" ht="45" x14ac:dyDescent="0.25">
      <c r="A4949" s="141" t="s">
        <v>4307</v>
      </c>
      <c r="B4949" s="151" t="s">
        <v>4308</v>
      </c>
      <c r="C4949" s="153" t="s">
        <v>3922</v>
      </c>
      <c r="D4949" s="152">
        <v>3</v>
      </c>
      <c r="E4949" s="154">
        <v>47.97</v>
      </c>
      <c r="F4949" s="154">
        <v>0.79999999999999893</v>
      </c>
      <c r="G4949" s="154">
        <v>2.3999999999999968</v>
      </c>
    </row>
    <row r="4950" spans="1:7" ht="60" x14ac:dyDescent="0.25">
      <c r="A4950" s="141" t="s">
        <v>4307</v>
      </c>
      <c r="B4950" s="151" t="s">
        <v>4308</v>
      </c>
      <c r="C4950" s="153" t="s">
        <v>3932</v>
      </c>
      <c r="D4950" s="152">
        <v>1</v>
      </c>
      <c r="E4950" s="154">
        <v>9.82</v>
      </c>
      <c r="F4950" s="154">
        <v>0.49000000000000021</v>
      </c>
      <c r="G4950" s="154">
        <v>0.49000000000000021</v>
      </c>
    </row>
    <row r="4951" spans="1:7" ht="45" x14ac:dyDescent="0.25">
      <c r="A4951" s="141" t="s">
        <v>4307</v>
      </c>
      <c r="B4951" s="151" t="s">
        <v>4308</v>
      </c>
      <c r="C4951" s="153" t="s">
        <v>3720</v>
      </c>
      <c r="D4951" s="152">
        <v>1</v>
      </c>
      <c r="E4951" s="154">
        <v>13.8</v>
      </c>
      <c r="F4951" s="154">
        <v>0.18999999999999995</v>
      </c>
      <c r="G4951" s="154">
        <v>0.18999999999999995</v>
      </c>
    </row>
    <row r="4952" spans="1:7" ht="60" x14ac:dyDescent="0.25">
      <c r="A4952" s="141" t="s">
        <v>4307</v>
      </c>
      <c r="B4952" s="151" t="s">
        <v>4308</v>
      </c>
      <c r="C4952" s="153" t="s">
        <v>3613</v>
      </c>
      <c r="D4952" s="152">
        <v>1</v>
      </c>
      <c r="E4952" s="154">
        <v>71.61</v>
      </c>
      <c r="F4952" s="154">
        <v>1.0399999999999991</v>
      </c>
      <c r="G4952" s="154">
        <v>1.0399999999999991</v>
      </c>
    </row>
    <row r="4953" spans="1:7" ht="45" x14ac:dyDescent="0.25">
      <c r="A4953" s="141" t="s">
        <v>4307</v>
      </c>
      <c r="B4953" s="151" t="s">
        <v>4308</v>
      </c>
      <c r="C4953" s="153" t="s">
        <v>3983</v>
      </c>
      <c r="D4953" s="152">
        <v>14</v>
      </c>
      <c r="E4953" s="154">
        <v>698.32</v>
      </c>
      <c r="F4953" s="154">
        <v>1.120000000000001</v>
      </c>
      <c r="G4953" s="154">
        <v>15.680000000000014</v>
      </c>
    </row>
    <row r="4954" spans="1:7" ht="45" x14ac:dyDescent="0.25">
      <c r="A4954" s="141" t="s">
        <v>4307</v>
      </c>
      <c r="B4954" s="151" t="s">
        <v>4308</v>
      </c>
      <c r="C4954" s="153" t="s">
        <v>4110</v>
      </c>
      <c r="D4954" s="152">
        <v>1</v>
      </c>
      <c r="E4954" s="154">
        <v>70.78</v>
      </c>
      <c r="F4954" s="154">
        <v>0.94000000000000128</v>
      </c>
      <c r="G4954" s="154">
        <v>0.94000000000000128</v>
      </c>
    </row>
    <row r="4955" spans="1:7" ht="45" x14ac:dyDescent="0.25">
      <c r="A4955" s="141" t="s">
        <v>4307</v>
      </c>
      <c r="B4955" s="151" t="s">
        <v>4308</v>
      </c>
      <c r="C4955" s="153" t="s">
        <v>3716</v>
      </c>
      <c r="D4955" s="152">
        <v>1</v>
      </c>
      <c r="E4955" s="154">
        <v>61.84</v>
      </c>
      <c r="F4955" s="154">
        <v>1.8200000000000003</v>
      </c>
      <c r="G4955" s="154">
        <v>1.8200000000000003</v>
      </c>
    </row>
    <row r="4956" spans="1:7" ht="45" x14ac:dyDescent="0.25">
      <c r="A4956" s="141" t="s">
        <v>4307</v>
      </c>
      <c r="B4956" s="151" t="s">
        <v>4308</v>
      </c>
      <c r="C4956" s="153" t="s">
        <v>3618</v>
      </c>
      <c r="D4956" s="152">
        <v>2</v>
      </c>
      <c r="E4956" s="154">
        <v>185.28</v>
      </c>
      <c r="F4956" s="154">
        <v>2.1199999999999974</v>
      </c>
      <c r="G4956" s="154">
        <v>4.2399999999999949</v>
      </c>
    </row>
    <row r="4957" spans="1:7" ht="60" x14ac:dyDescent="0.25">
      <c r="A4957" s="141" t="s">
        <v>4307</v>
      </c>
      <c r="B4957" s="151" t="s">
        <v>4308</v>
      </c>
      <c r="C4957" s="153" t="s">
        <v>4060</v>
      </c>
      <c r="D4957" s="152">
        <v>3</v>
      </c>
      <c r="E4957" s="154">
        <v>435.65999999999997</v>
      </c>
      <c r="F4957" s="154">
        <v>2.4000000000000057</v>
      </c>
      <c r="G4957" s="154">
        <v>7.2000000000000171</v>
      </c>
    </row>
    <row r="4958" spans="1:7" ht="45" x14ac:dyDescent="0.25">
      <c r="A4958" s="141" t="s">
        <v>4307</v>
      </c>
      <c r="B4958" s="151" t="s">
        <v>4308</v>
      </c>
      <c r="C4958" s="153" t="s">
        <v>4309</v>
      </c>
      <c r="D4958" s="152">
        <v>2</v>
      </c>
      <c r="E4958" s="154">
        <v>488.7</v>
      </c>
      <c r="F4958" s="154">
        <v>5.769999999999996</v>
      </c>
      <c r="G4958" s="154">
        <v>11.539999999999992</v>
      </c>
    </row>
    <row r="4959" spans="1:7" ht="45" x14ac:dyDescent="0.25">
      <c r="A4959" s="141" t="s">
        <v>4307</v>
      </c>
      <c r="B4959" s="151" t="s">
        <v>4308</v>
      </c>
      <c r="C4959" s="153" t="s">
        <v>4111</v>
      </c>
      <c r="D4959" s="152">
        <v>106</v>
      </c>
      <c r="E4959" s="154">
        <v>22125.379999999997</v>
      </c>
      <c r="F4959" s="154">
        <v>3.9599999999999937</v>
      </c>
      <c r="G4959" s="154">
        <v>419.75999999999931</v>
      </c>
    </row>
    <row r="4960" spans="1:7" ht="45" x14ac:dyDescent="0.25">
      <c r="A4960" s="141" t="s">
        <v>4307</v>
      </c>
      <c r="B4960" s="151" t="s">
        <v>4308</v>
      </c>
      <c r="C4960" s="153" t="s">
        <v>4190</v>
      </c>
      <c r="D4960" s="152">
        <v>2</v>
      </c>
      <c r="E4960" s="154">
        <v>540.79999999999995</v>
      </c>
      <c r="F4960" s="154">
        <v>6.8199999999999932</v>
      </c>
      <c r="G4960" s="154">
        <v>13.639999999999986</v>
      </c>
    </row>
    <row r="4961" spans="1:7" ht="45" x14ac:dyDescent="0.25">
      <c r="A4961" s="141" t="s">
        <v>4307</v>
      </c>
      <c r="B4961" s="151" t="s">
        <v>4308</v>
      </c>
      <c r="C4961" s="153" t="s">
        <v>4155</v>
      </c>
      <c r="D4961" s="152">
        <v>78</v>
      </c>
      <c r="E4961" s="154">
        <v>9044.8799999999992</v>
      </c>
      <c r="F4961" s="154">
        <v>2.4099999999999966</v>
      </c>
      <c r="G4961" s="154">
        <v>187.97999999999973</v>
      </c>
    </row>
    <row r="4962" spans="1:7" ht="45" x14ac:dyDescent="0.25">
      <c r="A4962" s="141" t="s">
        <v>4307</v>
      </c>
      <c r="B4962" s="151" t="s">
        <v>4308</v>
      </c>
      <c r="C4962" s="153" t="s">
        <v>4310</v>
      </c>
      <c r="D4962" s="152">
        <v>1</v>
      </c>
      <c r="E4962" s="154">
        <v>489.02</v>
      </c>
      <c r="F4962" s="154">
        <v>5.4699999999999989</v>
      </c>
      <c r="G4962" s="154">
        <v>5.4699999999999989</v>
      </c>
    </row>
    <row r="4963" spans="1:7" ht="45" x14ac:dyDescent="0.25">
      <c r="A4963" s="141" t="s">
        <v>4307</v>
      </c>
      <c r="B4963" s="151" t="s">
        <v>4308</v>
      </c>
      <c r="C4963" s="153" t="s">
        <v>4156</v>
      </c>
      <c r="D4963" s="152">
        <v>17</v>
      </c>
      <c r="E4963" s="154">
        <v>4309.5</v>
      </c>
      <c r="F4963" s="154">
        <v>2.8500000000000014</v>
      </c>
      <c r="G4963" s="154">
        <v>48.450000000000024</v>
      </c>
    </row>
    <row r="4964" spans="1:7" ht="45" x14ac:dyDescent="0.25">
      <c r="A4964" s="141" t="s">
        <v>4307</v>
      </c>
      <c r="B4964" s="151" t="s">
        <v>4308</v>
      </c>
      <c r="C4964" s="153" t="s">
        <v>4061</v>
      </c>
      <c r="D4964" s="152">
        <v>5</v>
      </c>
      <c r="E4964" s="154">
        <v>942.3</v>
      </c>
      <c r="F4964" s="154">
        <v>4</v>
      </c>
      <c r="G4964" s="154">
        <v>20</v>
      </c>
    </row>
    <row r="4965" spans="1:7" ht="45" x14ac:dyDescent="0.25">
      <c r="A4965" s="141" t="s">
        <v>4307</v>
      </c>
      <c r="B4965" s="151" t="s">
        <v>4308</v>
      </c>
      <c r="C4965" s="153" t="s">
        <v>4062</v>
      </c>
      <c r="D4965" s="152">
        <v>5</v>
      </c>
      <c r="E4965" s="154">
        <v>746.3</v>
      </c>
      <c r="F4965" s="154">
        <v>4.6400000000000006</v>
      </c>
      <c r="G4965" s="154">
        <v>23.200000000000003</v>
      </c>
    </row>
    <row r="4966" spans="1:7" ht="45" x14ac:dyDescent="0.25">
      <c r="A4966" s="141" t="s">
        <v>4307</v>
      </c>
      <c r="B4966" s="151" t="s">
        <v>4308</v>
      </c>
      <c r="C4966" s="153" t="s">
        <v>4166</v>
      </c>
      <c r="D4966" s="152">
        <v>32</v>
      </c>
      <c r="E4966" s="154">
        <v>4040.96</v>
      </c>
      <c r="F4966" s="154">
        <v>3.5300000000000011</v>
      </c>
      <c r="G4966" s="154">
        <v>112.96000000000004</v>
      </c>
    </row>
    <row r="4967" spans="1:7" ht="45" x14ac:dyDescent="0.25">
      <c r="A4967" s="141" t="s">
        <v>4307</v>
      </c>
      <c r="B4967" s="151" t="s">
        <v>4308</v>
      </c>
      <c r="C4967" s="153" t="s">
        <v>4167</v>
      </c>
      <c r="D4967" s="152">
        <v>4</v>
      </c>
      <c r="E4967" s="154">
        <v>534.76</v>
      </c>
      <c r="F4967" s="154">
        <v>3.7600000000000051</v>
      </c>
      <c r="G4967" s="154">
        <v>15.04000000000002</v>
      </c>
    </row>
    <row r="4968" spans="1:7" ht="45" x14ac:dyDescent="0.25">
      <c r="A4968" s="141" t="s">
        <v>4307</v>
      </c>
      <c r="B4968" s="151" t="s">
        <v>4308</v>
      </c>
      <c r="C4968" s="153" t="s">
        <v>4158</v>
      </c>
      <c r="D4968" s="152">
        <v>5</v>
      </c>
      <c r="E4968" s="154">
        <v>1369.65</v>
      </c>
      <c r="F4968" s="154">
        <v>5.5300000000000011</v>
      </c>
      <c r="G4968" s="154">
        <v>27.650000000000006</v>
      </c>
    </row>
    <row r="4969" spans="1:7" ht="45" x14ac:dyDescent="0.25">
      <c r="A4969" s="141" t="s">
        <v>4307</v>
      </c>
      <c r="B4969" s="151" t="s">
        <v>4308</v>
      </c>
      <c r="C4969" s="153" t="s">
        <v>4159</v>
      </c>
      <c r="D4969" s="152">
        <v>6</v>
      </c>
      <c r="E4969" s="154">
        <v>2173.56</v>
      </c>
      <c r="F4969" s="154">
        <v>7.3100000000000023</v>
      </c>
      <c r="G4969" s="154">
        <v>43.860000000000014</v>
      </c>
    </row>
    <row r="4970" spans="1:7" ht="45" x14ac:dyDescent="0.25">
      <c r="A4970" s="141" t="s">
        <v>4307</v>
      </c>
      <c r="B4970" s="151" t="s">
        <v>4308</v>
      </c>
      <c r="C4970" s="153" t="s">
        <v>4311</v>
      </c>
      <c r="D4970" s="152">
        <v>3</v>
      </c>
      <c r="E4970" s="154">
        <v>373.47</v>
      </c>
      <c r="F4970" s="154">
        <v>2.9699999999999989</v>
      </c>
      <c r="G4970" s="154">
        <v>8.9099999999999966</v>
      </c>
    </row>
    <row r="4971" spans="1:7" ht="45" x14ac:dyDescent="0.25">
      <c r="A4971" s="141" t="s">
        <v>4307</v>
      </c>
      <c r="B4971" s="151" t="s">
        <v>4308</v>
      </c>
      <c r="C4971" s="153" t="s">
        <v>4049</v>
      </c>
      <c r="D4971" s="152">
        <v>28</v>
      </c>
      <c r="E4971" s="154">
        <v>3269.28</v>
      </c>
      <c r="F4971" s="154">
        <v>2.8099999999999952</v>
      </c>
      <c r="G4971" s="154">
        <v>78.679999999999865</v>
      </c>
    </row>
    <row r="4972" spans="1:7" ht="45" x14ac:dyDescent="0.25">
      <c r="A4972" s="141" t="s">
        <v>4307</v>
      </c>
      <c r="B4972" s="151" t="s">
        <v>4308</v>
      </c>
      <c r="C4972" s="153" t="s">
        <v>4050</v>
      </c>
      <c r="D4972" s="152">
        <v>11</v>
      </c>
      <c r="E4972" s="154">
        <v>1372.47</v>
      </c>
      <c r="F4972" s="154">
        <v>3.1100000000000065</v>
      </c>
      <c r="G4972" s="154">
        <v>34.210000000000072</v>
      </c>
    </row>
    <row r="4973" spans="1:7" ht="45" x14ac:dyDescent="0.25">
      <c r="A4973" s="141" t="s">
        <v>4307</v>
      </c>
      <c r="B4973" s="151" t="s">
        <v>4308</v>
      </c>
      <c r="C4973" s="153" t="s">
        <v>4160</v>
      </c>
      <c r="D4973" s="152">
        <v>14</v>
      </c>
      <c r="E4973" s="154">
        <v>159.04</v>
      </c>
      <c r="F4973" s="154">
        <v>4.0000000000000036E-2</v>
      </c>
      <c r="G4973" s="154">
        <v>0.5600000000000005</v>
      </c>
    </row>
    <row r="4974" spans="1:7" ht="45" x14ac:dyDescent="0.25">
      <c r="A4974" s="141" t="s">
        <v>4307</v>
      </c>
      <c r="B4974" s="151" t="s">
        <v>4308</v>
      </c>
      <c r="C4974" s="153" t="s">
        <v>4312</v>
      </c>
      <c r="D4974" s="152">
        <v>1</v>
      </c>
      <c r="E4974" s="154">
        <v>171.55</v>
      </c>
      <c r="F4974" s="154">
        <v>2.5999999999999943</v>
      </c>
      <c r="G4974" s="154">
        <v>2.5999999999999943</v>
      </c>
    </row>
    <row r="4975" spans="1:7" ht="45" x14ac:dyDescent="0.25">
      <c r="A4975" s="141" t="s">
        <v>4307</v>
      </c>
      <c r="B4975" s="151" t="s">
        <v>4308</v>
      </c>
      <c r="C4975" s="153" t="s">
        <v>4313</v>
      </c>
      <c r="D4975" s="152">
        <v>8</v>
      </c>
      <c r="E4975" s="154">
        <v>196.96</v>
      </c>
      <c r="F4975" s="154">
        <v>0.23000000000000043</v>
      </c>
      <c r="G4975" s="154">
        <v>1.8400000000000034</v>
      </c>
    </row>
    <row r="4976" spans="1:7" ht="45" x14ac:dyDescent="0.25">
      <c r="A4976" s="141" t="s">
        <v>4307</v>
      </c>
      <c r="B4976" s="151" t="s">
        <v>4308</v>
      </c>
      <c r="C4976" s="153" t="s">
        <v>4162</v>
      </c>
      <c r="D4976" s="152">
        <v>18</v>
      </c>
      <c r="E4976" s="154">
        <v>4161.0600000000004</v>
      </c>
      <c r="F4976" s="154">
        <v>3.5499999999999972</v>
      </c>
      <c r="G4976" s="154">
        <v>63.899999999999949</v>
      </c>
    </row>
    <row r="4977" spans="1:7" ht="45" x14ac:dyDescent="0.25">
      <c r="A4977" s="141" t="s">
        <v>4307</v>
      </c>
      <c r="B4977" s="151" t="s">
        <v>4308</v>
      </c>
      <c r="C4977" s="153" t="s">
        <v>3995</v>
      </c>
      <c r="D4977" s="152">
        <v>20</v>
      </c>
      <c r="E4977" s="154">
        <v>2109.4</v>
      </c>
      <c r="F4977" s="154">
        <v>2.4299999999999997</v>
      </c>
      <c r="G4977" s="154">
        <v>48.599999999999994</v>
      </c>
    </row>
    <row r="4978" spans="1:7" ht="45" x14ac:dyDescent="0.25">
      <c r="A4978" s="141" t="s">
        <v>4307</v>
      </c>
      <c r="B4978" s="151" t="s">
        <v>4308</v>
      </c>
      <c r="C4978" s="153" t="s">
        <v>4314</v>
      </c>
      <c r="D4978" s="152">
        <v>1</v>
      </c>
      <c r="E4978" s="154">
        <v>170.11</v>
      </c>
      <c r="F4978" s="154">
        <v>3.3999999999999915</v>
      </c>
      <c r="G4978" s="154">
        <v>3.3999999999999915</v>
      </c>
    </row>
    <row r="4979" spans="1:7" ht="45" x14ac:dyDescent="0.25">
      <c r="A4979" s="141" t="s">
        <v>4307</v>
      </c>
      <c r="B4979" s="151" t="s">
        <v>4308</v>
      </c>
      <c r="C4979" s="153" t="s">
        <v>4053</v>
      </c>
      <c r="D4979" s="152">
        <v>6</v>
      </c>
      <c r="E4979" s="154">
        <v>617.28</v>
      </c>
      <c r="F4979" s="154">
        <v>1.1499999999999986</v>
      </c>
      <c r="G4979" s="154">
        <v>6.8999999999999915</v>
      </c>
    </row>
    <row r="4980" spans="1:7" ht="45" x14ac:dyDescent="0.25">
      <c r="A4980" s="141" t="s">
        <v>4307</v>
      </c>
      <c r="B4980" s="151" t="s">
        <v>4308</v>
      </c>
      <c r="C4980" s="153" t="s">
        <v>4315</v>
      </c>
      <c r="D4980" s="152">
        <v>1</v>
      </c>
      <c r="E4980" s="154">
        <v>75.55</v>
      </c>
      <c r="F4980" s="154">
        <v>1.75</v>
      </c>
      <c r="G4980" s="154">
        <v>1.75</v>
      </c>
    </row>
    <row r="4981" spans="1:7" ht="45" x14ac:dyDescent="0.25">
      <c r="A4981" s="141" t="s">
        <v>4307</v>
      </c>
      <c r="B4981" s="151" t="s">
        <v>4308</v>
      </c>
      <c r="C4981" s="153" t="s">
        <v>3531</v>
      </c>
      <c r="D4981" s="152">
        <v>67</v>
      </c>
      <c r="E4981" s="154">
        <v>1406.3300000000002</v>
      </c>
      <c r="F4981" s="154">
        <v>0.16000000000000014</v>
      </c>
      <c r="G4981" s="154">
        <v>10.72000000000001</v>
      </c>
    </row>
    <row r="4982" spans="1:7" ht="45" x14ac:dyDescent="0.25">
      <c r="A4982" s="141" t="s">
        <v>4307</v>
      </c>
      <c r="B4982" s="151" t="s">
        <v>4308</v>
      </c>
      <c r="C4982" s="153" t="s">
        <v>3506</v>
      </c>
      <c r="D4982" s="152">
        <v>2</v>
      </c>
      <c r="E4982" s="154">
        <v>18.02</v>
      </c>
      <c r="F4982" s="154">
        <v>2.9999999999999916E-2</v>
      </c>
      <c r="G4982" s="154">
        <v>5.9999999999999831E-2</v>
      </c>
    </row>
    <row r="4983" spans="1:7" ht="45" x14ac:dyDescent="0.25">
      <c r="A4983" s="141" t="s">
        <v>4307</v>
      </c>
      <c r="B4983" s="151" t="s">
        <v>4308</v>
      </c>
      <c r="C4983" s="153" t="s">
        <v>3720</v>
      </c>
      <c r="D4983" s="152">
        <v>32</v>
      </c>
      <c r="E4983" s="154">
        <v>441.6</v>
      </c>
      <c r="F4983" s="154">
        <v>0.18999999999999995</v>
      </c>
      <c r="G4983" s="154">
        <v>6.0799999999999983</v>
      </c>
    </row>
    <row r="4984" spans="1:7" ht="75" x14ac:dyDescent="0.25">
      <c r="A4984" s="141" t="s">
        <v>4307</v>
      </c>
      <c r="B4984" s="151" t="s">
        <v>4308</v>
      </c>
      <c r="C4984" s="153" t="s">
        <v>3516</v>
      </c>
      <c r="D4984" s="152">
        <v>4</v>
      </c>
      <c r="E4984" s="154">
        <v>37.800000000000004</v>
      </c>
      <c r="F4984" s="154">
        <v>2.0000000000000018E-2</v>
      </c>
      <c r="G4984" s="154">
        <v>8.0000000000000071E-2</v>
      </c>
    </row>
    <row r="4985" spans="1:7" ht="60" x14ac:dyDescent="0.25">
      <c r="A4985" s="141" t="s">
        <v>4307</v>
      </c>
      <c r="B4985" s="151" t="s">
        <v>4308</v>
      </c>
      <c r="C4985" s="153" t="s">
        <v>3517</v>
      </c>
      <c r="D4985" s="152">
        <v>2</v>
      </c>
      <c r="E4985" s="154">
        <v>20.84</v>
      </c>
      <c r="F4985" s="154">
        <v>6.999999999999984E-2</v>
      </c>
      <c r="G4985" s="154">
        <v>0.13999999999999968</v>
      </c>
    </row>
    <row r="4986" spans="1:7" ht="45" x14ac:dyDescent="0.25">
      <c r="A4986" s="141" t="s">
        <v>4307</v>
      </c>
      <c r="B4986" s="151" t="s">
        <v>4308</v>
      </c>
      <c r="C4986" s="153" t="s">
        <v>3612</v>
      </c>
      <c r="D4986" s="152">
        <v>2</v>
      </c>
      <c r="E4986" s="154">
        <v>43.32</v>
      </c>
      <c r="F4986" s="154">
        <v>0.33000000000000007</v>
      </c>
      <c r="G4986" s="154">
        <v>0.66000000000000014</v>
      </c>
    </row>
    <row r="4987" spans="1:7" ht="45" x14ac:dyDescent="0.25">
      <c r="A4987" s="141" t="s">
        <v>4307</v>
      </c>
      <c r="B4987" s="151" t="s">
        <v>4308</v>
      </c>
      <c r="C4987" s="153" t="s">
        <v>3508</v>
      </c>
      <c r="D4987" s="152">
        <v>1</v>
      </c>
      <c r="E4987" s="154">
        <v>5.37</v>
      </c>
      <c r="F4987" s="154">
        <v>2.0000000000000018E-2</v>
      </c>
      <c r="G4987" s="154">
        <v>2.0000000000000018E-2</v>
      </c>
    </row>
    <row r="4988" spans="1:7" ht="45" x14ac:dyDescent="0.25">
      <c r="A4988" s="141" t="s">
        <v>4307</v>
      </c>
      <c r="B4988" s="151" t="s">
        <v>4308</v>
      </c>
      <c r="C4988" s="153" t="s">
        <v>3518</v>
      </c>
      <c r="D4988" s="152">
        <v>2</v>
      </c>
      <c r="E4988" s="154">
        <v>45.2</v>
      </c>
      <c r="F4988" s="154">
        <v>0.28000000000000025</v>
      </c>
      <c r="G4988" s="154">
        <v>0.5600000000000005</v>
      </c>
    </row>
    <row r="4989" spans="1:7" ht="45" x14ac:dyDescent="0.25">
      <c r="A4989" s="141" t="s">
        <v>4307</v>
      </c>
      <c r="B4989" s="151" t="s">
        <v>4308</v>
      </c>
      <c r="C4989" s="153" t="s">
        <v>3604</v>
      </c>
      <c r="D4989" s="152">
        <v>3</v>
      </c>
      <c r="E4989" s="154">
        <v>45.870000000000005</v>
      </c>
      <c r="F4989" s="154">
        <v>0.10000000000000009</v>
      </c>
      <c r="G4989" s="154">
        <v>0.30000000000000027</v>
      </c>
    </row>
    <row r="4990" spans="1:7" ht="45" x14ac:dyDescent="0.25">
      <c r="A4990" s="141" t="s">
        <v>4307</v>
      </c>
      <c r="B4990" s="151" t="s">
        <v>4308</v>
      </c>
      <c r="C4990" s="153" t="s">
        <v>3618</v>
      </c>
      <c r="D4990" s="152">
        <v>1</v>
      </c>
      <c r="E4990" s="154">
        <v>92.64</v>
      </c>
      <c r="F4990" s="154">
        <v>2.1199999999999974</v>
      </c>
      <c r="G4990" s="154">
        <v>2.1199999999999974</v>
      </c>
    </row>
    <row r="4991" spans="1:7" ht="60" x14ac:dyDescent="0.25">
      <c r="A4991" s="141" t="s">
        <v>4316</v>
      </c>
      <c r="B4991" s="151" t="s">
        <v>4317</v>
      </c>
      <c r="C4991" s="153" t="s">
        <v>3479</v>
      </c>
      <c r="D4991" s="152">
        <v>22</v>
      </c>
      <c r="E4991" s="154">
        <v>177.10000000000002</v>
      </c>
      <c r="F4991" s="154">
        <v>3.0000000000000027E-2</v>
      </c>
      <c r="G4991" s="154">
        <v>0.66000000000000059</v>
      </c>
    </row>
    <row r="4992" spans="1:7" ht="60" x14ac:dyDescent="0.25">
      <c r="A4992" s="141" t="s">
        <v>4316</v>
      </c>
      <c r="B4992" s="151" t="s">
        <v>4317</v>
      </c>
      <c r="C4992" s="153" t="s">
        <v>3481</v>
      </c>
      <c r="D4992" s="152">
        <v>284</v>
      </c>
      <c r="E4992" s="154">
        <v>3379.6</v>
      </c>
      <c r="F4992" s="154">
        <v>9.9999999999999534E-3</v>
      </c>
      <c r="G4992" s="154">
        <v>2.8399999999999865</v>
      </c>
    </row>
    <row r="4993" spans="1:7" ht="45" x14ac:dyDescent="0.25">
      <c r="A4993" s="141" t="s">
        <v>4316</v>
      </c>
      <c r="B4993" s="151" t="s">
        <v>4317</v>
      </c>
      <c r="C4993" s="153" t="s">
        <v>3855</v>
      </c>
      <c r="D4993" s="152">
        <v>10</v>
      </c>
      <c r="E4993" s="154">
        <v>73.5</v>
      </c>
      <c r="F4993" s="154">
        <v>2.0000000000000018E-2</v>
      </c>
      <c r="G4993" s="154">
        <v>0.20000000000000018</v>
      </c>
    </row>
    <row r="4994" spans="1:7" ht="30" x14ac:dyDescent="0.25">
      <c r="A4994" s="141" t="s">
        <v>4316</v>
      </c>
      <c r="B4994" s="151" t="s">
        <v>4317</v>
      </c>
      <c r="C4994" s="153" t="s">
        <v>3654</v>
      </c>
      <c r="D4994" s="152">
        <v>97</v>
      </c>
      <c r="E4994" s="154">
        <v>662.5100000000001</v>
      </c>
      <c r="F4994" s="154">
        <v>6.0000000000000053E-2</v>
      </c>
      <c r="G4994" s="154">
        <v>5.8200000000000056</v>
      </c>
    </row>
    <row r="4995" spans="1:7" ht="30" x14ac:dyDescent="0.25">
      <c r="A4995" s="141" t="s">
        <v>4316</v>
      </c>
      <c r="B4995" s="151" t="s">
        <v>4317</v>
      </c>
      <c r="C4995" s="153" t="s">
        <v>3560</v>
      </c>
      <c r="D4995" s="152">
        <v>19</v>
      </c>
      <c r="E4995" s="154">
        <v>208.43</v>
      </c>
      <c r="F4995" s="154">
        <v>1.0000000000000009E-2</v>
      </c>
      <c r="G4995" s="154">
        <v>0.19000000000000017</v>
      </c>
    </row>
    <row r="4996" spans="1:7" x14ac:dyDescent="0.25">
      <c r="A4996" s="141" t="s">
        <v>4316</v>
      </c>
      <c r="B4996" s="151" t="s">
        <v>4317</v>
      </c>
      <c r="C4996" s="153" t="s">
        <v>3562</v>
      </c>
      <c r="D4996" s="152">
        <v>1</v>
      </c>
      <c r="E4996" s="154">
        <v>14.99</v>
      </c>
      <c r="F4996" s="154">
        <v>9.9999999999999867E-2</v>
      </c>
      <c r="G4996" s="154">
        <v>9.9999999999999867E-2</v>
      </c>
    </row>
    <row r="4997" spans="1:7" x14ac:dyDescent="0.25">
      <c r="A4997" s="141" t="s">
        <v>4316</v>
      </c>
      <c r="B4997" s="151" t="s">
        <v>4317</v>
      </c>
      <c r="C4997" s="153" t="s">
        <v>3563</v>
      </c>
      <c r="D4997" s="152">
        <v>1</v>
      </c>
      <c r="E4997" s="154">
        <v>13.85</v>
      </c>
      <c r="F4997" s="154">
        <v>4.0000000000000036E-2</v>
      </c>
      <c r="G4997" s="154">
        <v>4.0000000000000036E-2</v>
      </c>
    </row>
    <row r="4998" spans="1:7" x14ac:dyDescent="0.25">
      <c r="A4998" s="141" t="s">
        <v>4316</v>
      </c>
      <c r="B4998" s="151" t="s">
        <v>4317</v>
      </c>
      <c r="C4998" s="153" t="s">
        <v>3482</v>
      </c>
      <c r="D4998" s="152">
        <v>77</v>
      </c>
      <c r="E4998" s="154">
        <v>473.55000000000007</v>
      </c>
      <c r="F4998" s="154">
        <v>1.0000000000000009E-2</v>
      </c>
      <c r="G4998" s="154">
        <v>0.77000000000000068</v>
      </c>
    </row>
    <row r="4999" spans="1:7" ht="30" x14ac:dyDescent="0.25">
      <c r="A4999" s="141" t="s">
        <v>4316</v>
      </c>
      <c r="B4999" s="151" t="s">
        <v>4317</v>
      </c>
      <c r="C4999" s="153" t="s">
        <v>3483</v>
      </c>
      <c r="D4999" s="152">
        <v>3</v>
      </c>
      <c r="E4999" s="154">
        <v>21.15</v>
      </c>
      <c r="F4999" s="154">
        <v>1.9999999999999962E-2</v>
      </c>
      <c r="G4999" s="154">
        <v>5.9999999999999887E-2</v>
      </c>
    </row>
    <row r="5000" spans="1:7" ht="45" x14ac:dyDescent="0.25">
      <c r="A5000" s="141" t="s">
        <v>4316</v>
      </c>
      <c r="B5000" s="151" t="s">
        <v>4317</v>
      </c>
      <c r="C5000" s="153" t="s">
        <v>3484</v>
      </c>
      <c r="D5000" s="152">
        <v>476</v>
      </c>
      <c r="E5000" s="154">
        <v>3784.2</v>
      </c>
      <c r="F5000" s="154">
        <v>9.9999999999999534E-3</v>
      </c>
      <c r="G5000" s="154">
        <v>4.7599999999999776</v>
      </c>
    </row>
    <row r="5001" spans="1:7" x14ac:dyDescent="0.25">
      <c r="A5001" s="141" t="s">
        <v>4316</v>
      </c>
      <c r="B5001" s="151" t="s">
        <v>4317</v>
      </c>
      <c r="C5001" s="153" t="s">
        <v>3566</v>
      </c>
      <c r="D5001" s="152">
        <v>1</v>
      </c>
      <c r="E5001" s="154">
        <v>6.5200000000000005</v>
      </c>
      <c r="F5001" s="154">
        <v>1.9999999999999962E-2</v>
      </c>
      <c r="G5001" s="154">
        <v>1.9999999999999962E-2</v>
      </c>
    </row>
    <row r="5002" spans="1:7" ht="60" x14ac:dyDescent="0.25">
      <c r="A5002" s="141" t="s">
        <v>4316</v>
      </c>
      <c r="B5002" s="151" t="s">
        <v>4317</v>
      </c>
      <c r="C5002" s="153" t="s">
        <v>3488</v>
      </c>
      <c r="D5002" s="152">
        <v>445</v>
      </c>
      <c r="E5002" s="154">
        <v>6158.7999999999993</v>
      </c>
      <c r="F5002" s="154">
        <v>4.0000000000000036E-2</v>
      </c>
      <c r="G5002" s="154">
        <v>17.800000000000015</v>
      </c>
    </row>
    <row r="5003" spans="1:7" ht="90" x14ac:dyDescent="0.25">
      <c r="A5003" s="141" t="s">
        <v>4316</v>
      </c>
      <c r="B5003" s="151" t="s">
        <v>4317</v>
      </c>
      <c r="C5003" s="153" t="s">
        <v>3489</v>
      </c>
      <c r="D5003" s="152">
        <v>445</v>
      </c>
      <c r="E5003" s="154">
        <v>6096.5</v>
      </c>
      <c r="F5003" s="154">
        <v>4.0000000000000036E-2</v>
      </c>
      <c r="G5003" s="154">
        <v>17.800000000000015</v>
      </c>
    </row>
    <row r="5004" spans="1:7" ht="30" x14ac:dyDescent="0.25">
      <c r="A5004" s="141" t="s">
        <v>4318</v>
      </c>
      <c r="B5004" s="151" t="s">
        <v>4319</v>
      </c>
      <c r="C5004" s="153" t="s">
        <v>3494</v>
      </c>
      <c r="D5004" s="152">
        <v>2</v>
      </c>
      <c r="E5004" s="154">
        <v>6.88</v>
      </c>
      <c r="F5004" s="154">
        <v>9.999999999999995E-3</v>
      </c>
      <c r="G5004" s="154">
        <v>1.999999999999999E-2</v>
      </c>
    </row>
    <row r="5005" spans="1:7" x14ac:dyDescent="0.25">
      <c r="A5005" s="141" t="s">
        <v>4320</v>
      </c>
      <c r="B5005" s="151" t="s">
        <v>4321</v>
      </c>
      <c r="C5005" s="153" t="s">
        <v>3460</v>
      </c>
      <c r="D5005" s="152">
        <v>212</v>
      </c>
      <c r="E5005" s="154">
        <v>3419.5600000000004</v>
      </c>
      <c r="F5005" s="154">
        <v>2.0000000000000018E-2</v>
      </c>
      <c r="G5005" s="154">
        <v>4.2400000000000038</v>
      </c>
    </row>
    <row r="5006" spans="1:7" ht="30" x14ac:dyDescent="0.25">
      <c r="A5006" s="141" t="s">
        <v>4320</v>
      </c>
      <c r="B5006" s="151" t="s">
        <v>4321</v>
      </c>
      <c r="C5006" s="153" t="s">
        <v>3751</v>
      </c>
      <c r="D5006" s="152">
        <v>54</v>
      </c>
      <c r="E5006" s="154">
        <v>196.02</v>
      </c>
      <c r="F5006" s="154">
        <v>2.0000000000000018E-2</v>
      </c>
      <c r="G5006" s="154">
        <v>1.080000000000001</v>
      </c>
    </row>
    <row r="5007" spans="1:7" x14ac:dyDescent="0.25">
      <c r="A5007" s="141" t="s">
        <v>4320</v>
      </c>
      <c r="B5007" s="151" t="s">
        <v>4321</v>
      </c>
      <c r="C5007" s="153" t="s">
        <v>3443</v>
      </c>
      <c r="D5007" s="152">
        <v>59</v>
      </c>
      <c r="E5007" s="154">
        <v>288.51</v>
      </c>
      <c r="F5007" s="154">
        <v>9.9999999999999811E-3</v>
      </c>
      <c r="G5007" s="154">
        <v>0.58999999999999886</v>
      </c>
    </row>
    <row r="5008" spans="1:7" x14ac:dyDescent="0.25">
      <c r="A5008" s="141" t="s">
        <v>4320</v>
      </c>
      <c r="B5008" s="151" t="s">
        <v>4321</v>
      </c>
      <c r="C5008" s="153" t="s">
        <v>3502</v>
      </c>
      <c r="D5008" s="152">
        <v>82</v>
      </c>
      <c r="E5008" s="154">
        <v>419.84000000000003</v>
      </c>
      <c r="F5008" s="154">
        <v>1.0000000000000009E-2</v>
      </c>
      <c r="G5008" s="154">
        <v>0.82000000000000073</v>
      </c>
    </row>
    <row r="5009" spans="1:7" x14ac:dyDescent="0.25">
      <c r="A5009" s="141" t="s">
        <v>4320</v>
      </c>
      <c r="B5009" s="151" t="s">
        <v>4321</v>
      </c>
      <c r="C5009" s="153" t="s">
        <v>3444</v>
      </c>
      <c r="D5009" s="152">
        <v>7</v>
      </c>
      <c r="E5009" s="154">
        <v>27.16</v>
      </c>
      <c r="F5009" s="154">
        <v>3.0000000000000027E-2</v>
      </c>
      <c r="G5009" s="154">
        <v>0.21000000000000019</v>
      </c>
    </row>
    <row r="5010" spans="1:7" x14ac:dyDescent="0.25">
      <c r="A5010" s="141" t="s">
        <v>4320</v>
      </c>
      <c r="B5010" s="151" t="s">
        <v>4321</v>
      </c>
      <c r="C5010" s="153" t="s">
        <v>3637</v>
      </c>
      <c r="D5010" s="152">
        <v>194</v>
      </c>
      <c r="E5010" s="154">
        <v>358.90000000000003</v>
      </c>
      <c r="F5010" s="154">
        <v>1.0000000000000009E-2</v>
      </c>
      <c r="G5010" s="154">
        <v>1.9400000000000017</v>
      </c>
    </row>
    <row r="5011" spans="1:7" ht="30" x14ac:dyDescent="0.25">
      <c r="A5011" s="141" t="s">
        <v>4320</v>
      </c>
      <c r="B5011" s="151" t="s">
        <v>4321</v>
      </c>
      <c r="C5011" s="153" t="s">
        <v>3595</v>
      </c>
      <c r="D5011" s="152">
        <v>259</v>
      </c>
      <c r="E5011" s="154">
        <v>805.49</v>
      </c>
      <c r="F5011" s="154">
        <v>9.999999999999995E-3</v>
      </c>
      <c r="G5011" s="154">
        <v>2.5899999999999985</v>
      </c>
    </row>
    <row r="5012" spans="1:7" ht="30" x14ac:dyDescent="0.25">
      <c r="A5012" s="141" t="s">
        <v>4320</v>
      </c>
      <c r="B5012" s="151" t="s">
        <v>4321</v>
      </c>
      <c r="C5012" s="153" t="s">
        <v>3461</v>
      </c>
      <c r="D5012" s="152">
        <v>94</v>
      </c>
      <c r="E5012" s="154">
        <v>451.20000000000005</v>
      </c>
      <c r="F5012" s="154">
        <v>9.999999999999995E-3</v>
      </c>
      <c r="G5012" s="154">
        <v>0.9399999999999995</v>
      </c>
    </row>
    <row r="5013" spans="1:7" ht="30" x14ac:dyDescent="0.25">
      <c r="A5013" s="141" t="s">
        <v>4320</v>
      </c>
      <c r="B5013" s="151" t="s">
        <v>4321</v>
      </c>
      <c r="C5013" s="153" t="s">
        <v>3462</v>
      </c>
      <c r="D5013" s="152">
        <v>74</v>
      </c>
      <c r="E5013" s="154">
        <v>193.88</v>
      </c>
      <c r="F5013" s="154">
        <v>9.999999999999995E-3</v>
      </c>
      <c r="G5013" s="154">
        <v>0.73999999999999966</v>
      </c>
    </row>
    <row r="5014" spans="1:7" ht="30" x14ac:dyDescent="0.25">
      <c r="A5014" s="141" t="s">
        <v>4320</v>
      </c>
      <c r="B5014" s="151" t="s">
        <v>4321</v>
      </c>
      <c r="C5014" s="153" t="s">
        <v>3463</v>
      </c>
      <c r="D5014" s="152">
        <v>12</v>
      </c>
      <c r="E5014" s="154">
        <v>31.44</v>
      </c>
      <c r="F5014" s="154">
        <v>9.999999999999995E-3</v>
      </c>
      <c r="G5014" s="154">
        <v>0.11999999999999994</v>
      </c>
    </row>
    <row r="5015" spans="1:7" ht="30" x14ac:dyDescent="0.25">
      <c r="A5015" s="141" t="s">
        <v>4320</v>
      </c>
      <c r="B5015" s="151" t="s">
        <v>4321</v>
      </c>
      <c r="C5015" s="153" t="s">
        <v>3751</v>
      </c>
      <c r="D5015" s="152">
        <v>15</v>
      </c>
      <c r="E5015" s="154">
        <v>54.45</v>
      </c>
      <c r="F5015" s="154">
        <v>2.0000000000000018E-2</v>
      </c>
      <c r="G5015" s="154">
        <v>0.30000000000000027</v>
      </c>
    </row>
    <row r="5016" spans="1:7" x14ac:dyDescent="0.25">
      <c r="A5016" s="141" t="s">
        <v>4320</v>
      </c>
      <c r="B5016" s="151" t="s">
        <v>4321</v>
      </c>
      <c r="C5016" s="153" t="s">
        <v>3443</v>
      </c>
      <c r="D5016" s="152">
        <v>579</v>
      </c>
      <c r="E5016" s="154">
        <v>2831.31</v>
      </c>
      <c r="F5016" s="154">
        <v>9.9999999999999811E-3</v>
      </c>
      <c r="G5016" s="154">
        <v>5.7899999999999894</v>
      </c>
    </row>
    <row r="5017" spans="1:7" x14ac:dyDescent="0.25">
      <c r="A5017" s="141" t="s">
        <v>4320</v>
      </c>
      <c r="B5017" s="151" t="s">
        <v>4321</v>
      </c>
      <c r="C5017" s="153" t="s">
        <v>3464</v>
      </c>
      <c r="D5017" s="152">
        <v>623</v>
      </c>
      <c r="E5017" s="154">
        <v>3077.62</v>
      </c>
      <c r="F5017" s="154">
        <v>1.0000000000000009E-2</v>
      </c>
      <c r="G5017" s="154">
        <v>6.2300000000000058</v>
      </c>
    </row>
    <row r="5018" spans="1:7" x14ac:dyDescent="0.25">
      <c r="A5018" s="141" t="s">
        <v>4320</v>
      </c>
      <c r="B5018" s="151" t="s">
        <v>4321</v>
      </c>
      <c r="C5018" s="153" t="s">
        <v>3502</v>
      </c>
      <c r="D5018" s="152">
        <v>625</v>
      </c>
      <c r="E5018" s="154">
        <v>3200</v>
      </c>
      <c r="F5018" s="154">
        <v>1.0000000000000009E-2</v>
      </c>
      <c r="G5018" s="154">
        <v>6.2500000000000053</v>
      </c>
    </row>
    <row r="5019" spans="1:7" x14ac:dyDescent="0.25">
      <c r="A5019" s="141" t="s">
        <v>4320</v>
      </c>
      <c r="B5019" s="151" t="s">
        <v>4321</v>
      </c>
      <c r="C5019" s="153" t="s">
        <v>3444</v>
      </c>
      <c r="D5019" s="152">
        <v>299</v>
      </c>
      <c r="E5019" s="154">
        <v>1160.1199999999999</v>
      </c>
      <c r="F5019" s="154">
        <v>3.0000000000000027E-2</v>
      </c>
      <c r="G5019" s="154">
        <v>8.9700000000000077</v>
      </c>
    </row>
    <row r="5020" spans="1:7" x14ac:dyDescent="0.25">
      <c r="A5020" s="141" t="s">
        <v>4320</v>
      </c>
      <c r="B5020" s="151" t="s">
        <v>4321</v>
      </c>
      <c r="C5020" s="153" t="s">
        <v>3752</v>
      </c>
      <c r="D5020" s="152">
        <v>1</v>
      </c>
      <c r="E5020" s="154">
        <v>30.1</v>
      </c>
      <c r="F5020" s="154">
        <v>0.52999999999999936</v>
      </c>
      <c r="G5020" s="154">
        <v>0.52999999999999936</v>
      </c>
    </row>
    <row r="5021" spans="1:7" ht="30" x14ac:dyDescent="0.25">
      <c r="A5021" s="141" t="s">
        <v>4320</v>
      </c>
      <c r="B5021" s="151" t="s">
        <v>4321</v>
      </c>
      <c r="C5021" s="153" t="s">
        <v>3597</v>
      </c>
      <c r="D5021" s="152">
        <v>62</v>
      </c>
      <c r="E5021" s="154">
        <v>688.81999999999994</v>
      </c>
      <c r="F5021" s="154">
        <v>8.9999999999999858E-2</v>
      </c>
      <c r="G5021" s="154">
        <v>5.5799999999999912</v>
      </c>
    </row>
    <row r="5022" spans="1:7" x14ac:dyDescent="0.25">
      <c r="A5022" s="141" t="s">
        <v>4320</v>
      </c>
      <c r="B5022" s="151" t="s">
        <v>4321</v>
      </c>
      <c r="C5022" s="153" t="s">
        <v>3446</v>
      </c>
      <c r="D5022" s="152">
        <v>271</v>
      </c>
      <c r="E5022" s="154">
        <v>536.58000000000004</v>
      </c>
      <c r="F5022" s="154">
        <v>9.999999999999995E-3</v>
      </c>
      <c r="G5022" s="154">
        <v>2.7099999999999986</v>
      </c>
    </row>
    <row r="5023" spans="1:7" x14ac:dyDescent="0.25">
      <c r="A5023" s="141" t="s">
        <v>4322</v>
      </c>
      <c r="B5023" s="151" t="s">
        <v>4323</v>
      </c>
      <c r="C5023" s="153" t="s">
        <v>3482</v>
      </c>
      <c r="D5023" s="152">
        <v>133</v>
      </c>
      <c r="E5023" s="154">
        <v>817.95</v>
      </c>
      <c r="F5023" s="154">
        <v>1.0000000000000009E-2</v>
      </c>
      <c r="G5023" s="154">
        <v>1.3300000000000012</v>
      </c>
    </row>
    <row r="5024" spans="1:7" ht="45" x14ac:dyDescent="0.25">
      <c r="A5024" s="141" t="s">
        <v>4322</v>
      </c>
      <c r="B5024" s="151" t="s">
        <v>4323</v>
      </c>
      <c r="C5024" s="153" t="s">
        <v>3484</v>
      </c>
      <c r="D5024" s="152">
        <v>382</v>
      </c>
      <c r="E5024" s="154">
        <v>3036.9</v>
      </c>
      <c r="F5024" s="154">
        <v>9.9999999999999534E-3</v>
      </c>
      <c r="G5024" s="154">
        <v>3.8199999999999821</v>
      </c>
    </row>
    <row r="5025" spans="1:7" x14ac:dyDescent="0.25">
      <c r="A5025" s="141" t="s">
        <v>4322</v>
      </c>
      <c r="B5025" s="151" t="s">
        <v>4323</v>
      </c>
      <c r="C5025" s="153" t="s">
        <v>3487</v>
      </c>
      <c r="D5025" s="152">
        <v>40</v>
      </c>
      <c r="E5025" s="154">
        <v>409.2</v>
      </c>
      <c r="F5025" s="154">
        <v>9.000000000000008E-2</v>
      </c>
      <c r="G5025" s="154">
        <v>3.6000000000000032</v>
      </c>
    </row>
    <row r="5026" spans="1:7" ht="60" x14ac:dyDescent="0.25">
      <c r="A5026" s="141" t="s">
        <v>4322</v>
      </c>
      <c r="B5026" s="151" t="s">
        <v>4323</v>
      </c>
      <c r="C5026" s="153" t="s">
        <v>3488</v>
      </c>
      <c r="D5026" s="152">
        <v>282</v>
      </c>
      <c r="E5026" s="154">
        <v>3902.88</v>
      </c>
      <c r="F5026" s="154">
        <v>4.0000000000000036E-2</v>
      </c>
      <c r="G5026" s="154">
        <v>11.28000000000001</v>
      </c>
    </row>
    <row r="5027" spans="1:7" ht="90" x14ac:dyDescent="0.25">
      <c r="A5027" s="141" t="s">
        <v>4322</v>
      </c>
      <c r="B5027" s="151" t="s">
        <v>4323</v>
      </c>
      <c r="C5027" s="153" t="s">
        <v>3489</v>
      </c>
      <c r="D5027" s="152">
        <v>280</v>
      </c>
      <c r="E5027" s="154">
        <v>3836</v>
      </c>
      <c r="F5027" s="154">
        <v>4.0000000000000036E-2</v>
      </c>
      <c r="G5027" s="154">
        <v>11.20000000000001</v>
      </c>
    </row>
    <row r="5028" spans="1:7" x14ac:dyDescent="0.25">
      <c r="A5028" s="141" t="s">
        <v>4324</v>
      </c>
      <c r="B5028" s="151" t="s">
        <v>4325</v>
      </c>
      <c r="C5028" s="153" t="s">
        <v>3482</v>
      </c>
      <c r="D5028" s="152">
        <v>106</v>
      </c>
      <c r="E5028" s="154">
        <v>651.9</v>
      </c>
      <c r="F5028" s="154">
        <v>1.0000000000000009E-2</v>
      </c>
      <c r="G5028" s="154">
        <v>1.0600000000000009</v>
      </c>
    </row>
    <row r="5029" spans="1:7" ht="30" x14ac:dyDescent="0.25">
      <c r="A5029" s="141" t="s">
        <v>4324</v>
      </c>
      <c r="B5029" s="151" t="s">
        <v>4325</v>
      </c>
      <c r="C5029" s="153" t="s">
        <v>3483</v>
      </c>
      <c r="D5029" s="152">
        <v>2</v>
      </c>
      <c r="E5029" s="154">
        <v>14.1</v>
      </c>
      <c r="F5029" s="154">
        <v>1.9999999999999962E-2</v>
      </c>
      <c r="G5029" s="154">
        <v>3.9999999999999925E-2</v>
      </c>
    </row>
    <row r="5030" spans="1:7" ht="45" x14ac:dyDescent="0.25">
      <c r="A5030" s="141" t="s">
        <v>4324</v>
      </c>
      <c r="B5030" s="151" t="s">
        <v>4325</v>
      </c>
      <c r="C5030" s="153" t="s">
        <v>3484</v>
      </c>
      <c r="D5030" s="152">
        <v>381</v>
      </c>
      <c r="E5030" s="154">
        <v>3028.95</v>
      </c>
      <c r="F5030" s="154">
        <v>9.9999999999999534E-3</v>
      </c>
      <c r="G5030" s="154">
        <v>3.8099999999999823</v>
      </c>
    </row>
    <row r="5031" spans="1:7" x14ac:dyDescent="0.25">
      <c r="A5031" s="141" t="s">
        <v>4324</v>
      </c>
      <c r="B5031" s="151" t="s">
        <v>4325</v>
      </c>
      <c r="C5031" s="153" t="s">
        <v>3487</v>
      </c>
      <c r="D5031" s="152">
        <v>53</v>
      </c>
      <c r="E5031" s="154">
        <v>542.19000000000005</v>
      </c>
      <c r="F5031" s="154">
        <v>9.000000000000008E-2</v>
      </c>
      <c r="G5031" s="154">
        <v>4.770000000000004</v>
      </c>
    </row>
    <row r="5032" spans="1:7" ht="60" x14ac:dyDescent="0.25">
      <c r="A5032" s="141" t="s">
        <v>4324</v>
      </c>
      <c r="B5032" s="151" t="s">
        <v>4325</v>
      </c>
      <c r="C5032" s="153" t="s">
        <v>3488</v>
      </c>
      <c r="D5032" s="152">
        <v>287</v>
      </c>
      <c r="E5032" s="154">
        <v>3972.08</v>
      </c>
      <c r="F5032" s="154">
        <v>4.0000000000000036E-2</v>
      </c>
      <c r="G5032" s="154">
        <v>11.480000000000011</v>
      </c>
    </row>
    <row r="5033" spans="1:7" ht="90" x14ac:dyDescent="0.25">
      <c r="A5033" s="141" t="s">
        <v>4324</v>
      </c>
      <c r="B5033" s="151" t="s">
        <v>4325</v>
      </c>
      <c r="C5033" s="153" t="s">
        <v>3489</v>
      </c>
      <c r="D5033" s="152">
        <v>279</v>
      </c>
      <c r="E5033" s="154">
        <v>3822.3</v>
      </c>
      <c r="F5033" s="154">
        <v>4.0000000000000036E-2</v>
      </c>
      <c r="G5033" s="154">
        <v>11.160000000000011</v>
      </c>
    </row>
    <row r="5034" spans="1:7" ht="45" x14ac:dyDescent="0.25">
      <c r="A5034" s="141" t="s">
        <v>4326</v>
      </c>
      <c r="B5034" s="151" t="s">
        <v>4327</v>
      </c>
      <c r="C5034" s="153" t="s">
        <v>3501</v>
      </c>
      <c r="D5034" s="152">
        <v>87</v>
      </c>
      <c r="E5034" s="154">
        <v>763.86</v>
      </c>
      <c r="F5034" s="154">
        <v>3.9999999999999925E-2</v>
      </c>
      <c r="G5034" s="154">
        <v>3.4799999999999933</v>
      </c>
    </row>
    <row r="5035" spans="1:7" ht="45" x14ac:dyDescent="0.25">
      <c r="A5035" s="141" t="s">
        <v>4326</v>
      </c>
      <c r="B5035" s="151" t="s">
        <v>4327</v>
      </c>
      <c r="C5035" s="153" t="s">
        <v>3471</v>
      </c>
      <c r="D5035" s="152">
        <v>23</v>
      </c>
      <c r="E5035" s="154">
        <v>61.18</v>
      </c>
      <c r="F5035" s="154">
        <v>1.0000000000000009E-2</v>
      </c>
      <c r="G5035" s="154">
        <v>0.2300000000000002</v>
      </c>
    </row>
    <row r="5036" spans="1:7" ht="30" x14ac:dyDescent="0.25">
      <c r="A5036" s="141" t="s">
        <v>4326</v>
      </c>
      <c r="B5036" s="151" t="s">
        <v>4327</v>
      </c>
      <c r="C5036" s="153" t="s">
        <v>3583</v>
      </c>
      <c r="D5036" s="152">
        <v>65</v>
      </c>
      <c r="E5036" s="154">
        <v>172.9</v>
      </c>
      <c r="F5036" s="154">
        <v>1.0000000000000009E-2</v>
      </c>
      <c r="G5036" s="154">
        <v>0.65000000000000058</v>
      </c>
    </row>
    <row r="5037" spans="1:7" ht="90" x14ac:dyDescent="0.25">
      <c r="A5037" s="141" t="s">
        <v>4326</v>
      </c>
      <c r="B5037" s="151" t="s">
        <v>4327</v>
      </c>
      <c r="C5037" s="153" t="s">
        <v>3452</v>
      </c>
      <c r="D5037" s="152">
        <v>202</v>
      </c>
      <c r="E5037" s="154">
        <v>5276.24</v>
      </c>
      <c r="F5037" s="154">
        <v>3.0000000000000027E-2</v>
      </c>
      <c r="G5037" s="154">
        <v>6.0600000000000058</v>
      </c>
    </row>
    <row r="5038" spans="1:7" ht="45" x14ac:dyDescent="0.25">
      <c r="A5038" s="141" t="s">
        <v>4326</v>
      </c>
      <c r="B5038" s="151" t="s">
        <v>4327</v>
      </c>
      <c r="C5038" s="153" t="s">
        <v>3471</v>
      </c>
      <c r="D5038" s="152">
        <v>3</v>
      </c>
      <c r="E5038" s="154">
        <v>7.98</v>
      </c>
      <c r="F5038" s="154">
        <v>1.0000000000000009E-2</v>
      </c>
      <c r="G5038" s="154">
        <v>3.0000000000000027E-2</v>
      </c>
    </row>
    <row r="5039" spans="1:7" ht="30" x14ac:dyDescent="0.25">
      <c r="A5039" s="141" t="s">
        <v>4326</v>
      </c>
      <c r="B5039" s="151" t="s">
        <v>4327</v>
      </c>
      <c r="C5039" s="153" t="s">
        <v>3453</v>
      </c>
      <c r="D5039" s="152">
        <v>32</v>
      </c>
      <c r="E5039" s="154">
        <v>63.679999999999993</v>
      </c>
      <c r="F5039" s="154">
        <v>1.0000000000000009E-2</v>
      </c>
      <c r="G5039" s="154">
        <v>0.32000000000000028</v>
      </c>
    </row>
    <row r="5040" spans="1:7" ht="45" x14ac:dyDescent="0.25">
      <c r="A5040" s="141" t="s">
        <v>4326</v>
      </c>
      <c r="B5040" s="151" t="s">
        <v>4327</v>
      </c>
      <c r="C5040" s="153" t="s">
        <v>3454</v>
      </c>
      <c r="D5040" s="152">
        <v>15</v>
      </c>
      <c r="E5040" s="154">
        <v>53.100000000000009</v>
      </c>
      <c r="F5040" s="154">
        <v>1.9999999999999962E-2</v>
      </c>
      <c r="G5040" s="154">
        <v>0.29999999999999943</v>
      </c>
    </row>
    <row r="5041" spans="1:7" ht="30" x14ac:dyDescent="0.25">
      <c r="A5041" s="141" t="s">
        <v>4326</v>
      </c>
      <c r="B5041" s="151" t="s">
        <v>4327</v>
      </c>
      <c r="C5041" s="153" t="s">
        <v>3583</v>
      </c>
      <c r="D5041" s="152">
        <v>3</v>
      </c>
      <c r="E5041" s="154">
        <v>7.98</v>
      </c>
      <c r="F5041" s="154">
        <v>1.0000000000000009E-2</v>
      </c>
      <c r="G5041" s="154">
        <v>3.0000000000000027E-2</v>
      </c>
    </row>
    <row r="5042" spans="1:7" ht="45" x14ac:dyDescent="0.25">
      <c r="A5042" s="141" t="s">
        <v>4326</v>
      </c>
      <c r="B5042" s="151" t="s">
        <v>4327</v>
      </c>
      <c r="C5042" s="153" t="s">
        <v>3471</v>
      </c>
      <c r="D5042" s="152">
        <v>28</v>
      </c>
      <c r="E5042" s="154">
        <v>74.48</v>
      </c>
      <c r="F5042" s="154">
        <v>1.0000000000000009E-2</v>
      </c>
      <c r="G5042" s="154">
        <v>0.28000000000000025</v>
      </c>
    </row>
    <row r="5043" spans="1:7" ht="30" x14ac:dyDescent="0.25">
      <c r="A5043" s="141" t="s">
        <v>4326</v>
      </c>
      <c r="B5043" s="151" t="s">
        <v>4327</v>
      </c>
      <c r="C5043" s="153" t="s">
        <v>3453</v>
      </c>
      <c r="D5043" s="152">
        <v>92</v>
      </c>
      <c r="E5043" s="154">
        <v>183.08</v>
      </c>
      <c r="F5043" s="154">
        <v>1.0000000000000009E-2</v>
      </c>
      <c r="G5043" s="154">
        <v>0.92000000000000082</v>
      </c>
    </row>
    <row r="5044" spans="1:7" ht="45" x14ac:dyDescent="0.25">
      <c r="A5044" s="141" t="s">
        <v>4326</v>
      </c>
      <c r="B5044" s="151" t="s">
        <v>4327</v>
      </c>
      <c r="C5044" s="153" t="s">
        <v>3454</v>
      </c>
      <c r="D5044" s="152">
        <v>41</v>
      </c>
      <c r="E5044" s="154">
        <v>145.13999999999999</v>
      </c>
      <c r="F5044" s="154">
        <v>1.9999999999999962E-2</v>
      </c>
      <c r="G5044" s="154">
        <v>0.81999999999999851</v>
      </c>
    </row>
    <row r="5045" spans="1:7" ht="30" x14ac:dyDescent="0.25">
      <c r="A5045" s="141" t="s">
        <v>4326</v>
      </c>
      <c r="B5045" s="151" t="s">
        <v>4327</v>
      </c>
      <c r="C5045" s="153" t="s">
        <v>3583</v>
      </c>
      <c r="D5045" s="152">
        <v>19</v>
      </c>
      <c r="E5045" s="154">
        <v>50.540000000000006</v>
      </c>
      <c r="F5045" s="154">
        <v>1.0000000000000009E-2</v>
      </c>
      <c r="G5045" s="154">
        <v>0.19000000000000017</v>
      </c>
    </row>
    <row r="5046" spans="1:7" ht="30" x14ac:dyDescent="0.25">
      <c r="A5046" s="141" t="s">
        <v>4326</v>
      </c>
      <c r="B5046" s="151" t="s">
        <v>4327</v>
      </c>
      <c r="C5046" s="153" t="s">
        <v>3523</v>
      </c>
      <c r="D5046" s="152">
        <v>9</v>
      </c>
      <c r="E5046" s="154">
        <v>74.069999999999993</v>
      </c>
      <c r="F5046" s="154">
        <v>8.0000000000000071E-2</v>
      </c>
      <c r="G5046" s="154">
        <v>0.72000000000000064</v>
      </c>
    </row>
    <row r="5047" spans="1:7" ht="30" x14ac:dyDescent="0.25">
      <c r="A5047" s="141" t="s">
        <v>4326</v>
      </c>
      <c r="B5047" s="151" t="s">
        <v>4327</v>
      </c>
      <c r="C5047" s="153" t="s">
        <v>3524</v>
      </c>
      <c r="D5047" s="152">
        <v>4</v>
      </c>
      <c r="E5047" s="154">
        <v>22.96</v>
      </c>
      <c r="F5047" s="154">
        <v>4.0000000000000036E-2</v>
      </c>
      <c r="G5047" s="154">
        <v>0.16000000000000014</v>
      </c>
    </row>
    <row r="5048" spans="1:7" ht="60" x14ac:dyDescent="0.25">
      <c r="A5048" s="141" t="s">
        <v>4328</v>
      </c>
      <c r="B5048" s="151" t="s">
        <v>4329</v>
      </c>
      <c r="C5048" s="153" t="s">
        <v>3479</v>
      </c>
      <c r="D5048" s="152">
        <v>133</v>
      </c>
      <c r="E5048" s="154">
        <v>1070.6500000000001</v>
      </c>
      <c r="F5048" s="154">
        <v>3.0000000000000027E-2</v>
      </c>
      <c r="G5048" s="154">
        <v>3.9900000000000038</v>
      </c>
    </row>
    <row r="5049" spans="1:7" ht="30" x14ac:dyDescent="0.25">
      <c r="A5049" s="141" t="s">
        <v>4328</v>
      </c>
      <c r="B5049" s="151" t="s">
        <v>4329</v>
      </c>
      <c r="C5049" s="153" t="s">
        <v>3558</v>
      </c>
      <c r="D5049" s="152">
        <v>4</v>
      </c>
      <c r="E5049" s="154">
        <v>38</v>
      </c>
      <c r="F5049" s="154">
        <v>8.0000000000000071E-2</v>
      </c>
      <c r="G5049" s="154">
        <v>0.32000000000000028</v>
      </c>
    </row>
    <row r="5050" spans="1:7" ht="45" x14ac:dyDescent="0.25">
      <c r="A5050" s="141" t="s">
        <v>4328</v>
      </c>
      <c r="B5050" s="151" t="s">
        <v>4329</v>
      </c>
      <c r="C5050" s="153" t="s">
        <v>3855</v>
      </c>
      <c r="D5050" s="152">
        <v>10</v>
      </c>
      <c r="E5050" s="154">
        <v>73.5</v>
      </c>
      <c r="F5050" s="154">
        <v>2.0000000000000018E-2</v>
      </c>
      <c r="G5050" s="154">
        <v>0.20000000000000018</v>
      </c>
    </row>
    <row r="5051" spans="1:7" ht="30" x14ac:dyDescent="0.25">
      <c r="A5051" s="141" t="s">
        <v>4328</v>
      </c>
      <c r="B5051" s="151" t="s">
        <v>4329</v>
      </c>
      <c r="C5051" s="153" t="s">
        <v>3561</v>
      </c>
      <c r="D5051" s="152">
        <v>1</v>
      </c>
      <c r="E5051" s="154">
        <v>9.0400000000000009</v>
      </c>
      <c r="F5051" s="154">
        <v>5.0000000000000044E-2</v>
      </c>
      <c r="G5051" s="154">
        <v>5.0000000000000044E-2</v>
      </c>
    </row>
    <row r="5052" spans="1:7" ht="30" x14ac:dyDescent="0.25">
      <c r="A5052" s="141" t="s">
        <v>4328</v>
      </c>
      <c r="B5052" s="151" t="s">
        <v>4329</v>
      </c>
      <c r="C5052" s="153" t="s">
        <v>3482</v>
      </c>
      <c r="D5052" s="152">
        <v>73</v>
      </c>
      <c r="E5052" s="154">
        <v>448.95</v>
      </c>
      <c r="F5052" s="154">
        <v>1.0000000000000009E-2</v>
      </c>
      <c r="G5052" s="154">
        <v>0.73000000000000065</v>
      </c>
    </row>
    <row r="5053" spans="1:7" ht="45" x14ac:dyDescent="0.25">
      <c r="A5053" s="141" t="s">
        <v>4328</v>
      </c>
      <c r="B5053" s="151" t="s">
        <v>4329</v>
      </c>
      <c r="C5053" s="153" t="s">
        <v>3484</v>
      </c>
      <c r="D5053" s="152">
        <v>425</v>
      </c>
      <c r="E5053" s="154">
        <v>3378.75</v>
      </c>
      <c r="F5053" s="154">
        <v>9.9999999999999534E-3</v>
      </c>
      <c r="G5053" s="154">
        <v>4.2499999999999805</v>
      </c>
    </row>
    <row r="5054" spans="1:7" ht="30" x14ac:dyDescent="0.25">
      <c r="A5054" s="141" t="s">
        <v>4328</v>
      </c>
      <c r="B5054" s="151" t="s">
        <v>4329</v>
      </c>
      <c r="C5054" s="153" t="s">
        <v>3566</v>
      </c>
      <c r="D5054" s="152">
        <v>1</v>
      </c>
      <c r="E5054" s="154">
        <v>6.5200000000000005</v>
      </c>
      <c r="F5054" s="154">
        <v>1.9999999999999962E-2</v>
      </c>
      <c r="G5054" s="154">
        <v>1.9999999999999962E-2</v>
      </c>
    </row>
    <row r="5055" spans="1:7" ht="30" x14ac:dyDescent="0.25">
      <c r="A5055" s="141" t="s">
        <v>4328</v>
      </c>
      <c r="B5055" s="151" t="s">
        <v>4329</v>
      </c>
      <c r="C5055" s="153" t="s">
        <v>3638</v>
      </c>
      <c r="D5055" s="152">
        <v>2</v>
      </c>
      <c r="E5055" s="154">
        <v>20.7</v>
      </c>
      <c r="F5055" s="154">
        <v>9.000000000000008E-2</v>
      </c>
      <c r="G5055" s="154">
        <v>0.18000000000000016</v>
      </c>
    </row>
    <row r="5056" spans="1:7" ht="60" x14ac:dyDescent="0.25">
      <c r="A5056" s="141" t="s">
        <v>4328</v>
      </c>
      <c r="B5056" s="151" t="s">
        <v>4329</v>
      </c>
      <c r="C5056" s="153" t="s">
        <v>3488</v>
      </c>
      <c r="D5056" s="152">
        <v>388</v>
      </c>
      <c r="E5056" s="154">
        <v>5369.92</v>
      </c>
      <c r="F5056" s="154">
        <v>4.0000000000000036E-2</v>
      </c>
      <c r="G5056" s="154">
        <v>15.520000000000014</v>
      </c>
    </row>
    <row r="5057" spans="1:7" ht="90" x14ac:dyDescent="0.25">
      <c r="A5057" s="141" t="s">
        <v>4328</v>
      </c>
      <c r="B5057" s="151" t="s">
        <v>4329</v>
      </c>
      <c r="C5057" s="153" t="s">
        <v>3489</v>
      </c>
      <c r="D5057" s="152">
        <v>405</v>
      </c>
      <c r="E5057" s="154">
        <v>5548.5</v>
      </c>
      <c r="F5057" s="154">
        <v>4.0000000000000036E-2</v>
      </c>
      <c r="G5057" s="154">
        <v>16.200000000000014</v>
      </c>
    </row>
    <row r="5058" spans="1:7" ht="45" x14ac:dyDescent="0.25">
      <c r="A5058" s="141" t="s">
        <v>4330</v>
      </c>
      <c r="B5058" s="151" t="s">
        <v>4331</v>
      </c>
      <c r="C5058" s="153" t="s">
        <v>3501</v>
      </c>
      <c r="D5058" s="152">
        <v>16</v>
      </c>
      <c r="E5058" s="154">
        <v>140.47999999999999</v>
      </c>
      <c r="F5058" s="154">
        <v>3.9999999999999925E-2</v>
      </c>
      <c r="G5058" s="154">
        <v>0.63999999999999879</v>
      </c>
    </row>
    <row r="5059" spans="1:7" ht="45" x14ac:dyDescent="0.25">
      <c r="A5059" s="141" t="s">
        <v>4330</v>
      </c>
      <c r="B5059" s="151" t="s">
        <v>4331</v>
      </c>
      <c r="C5059" s="153" t="s">
        <v>3471</v>
      </c>
      <c r="D5059" s="152">
        <v>1</v>
      </c>
      <c r="E5059" s="154">
        <v>2.66</v>
      </c>
      <c r="F5059" s="154">
        <v>1.0000000000000009E-2</v>
      </c>
      <c r="G5059" s="154">
        <v>1.0000000000000009E-2</v>
      </c>
    </row>
    <row r="5060" spans="1:7" ht="30" x14ac:dyDescent="0.25">
      <c r="A5060" s="141" t="s">
        <v>4330</v>
      </c>
      <c r="B5060" s="151" t="s">
        <v>4331</v>
      </c>
      <c r="C5060" s="153" t="s">
        <v>3583</v>
      </c>
      <c r="D5060" s="152">
        <v>17</v>
      </c>
      <c r="E5060" s="154">
        <v>45.22</v>
      </c>
      <c r="F5060" s="154">
        <v>1.0000000000000009E-2</v>
      </c>
      <c r="G5060" s="154">
        <v>0.17000000000000015</v>
      </c>
    </row>
    <row r="5061" spans="1:7" ht="90" x14ac:dyDescent="0.25">
      <c r="A5061" s="141" t="s">
        <v>4330</v>
      </c>
      <c r="B5061" s="151" t="s">
        <v>4331</v>
      </c>
      <c r="C5061" s="153" t="s">
        <v>3452</v>
      </c>
      <c r="D5061" s="152">
        <v>7</v>
      </c>
      <c r="E5061" s="154">
        <v>182.84</v>
      </c>
      <c r="F5061" s="154">
        <v>3.0000000000000027E-2</v>
      </c>
      <c r="G5061" s="154">
        <v>0.21000000000000019</v>
      </c>
    </row>
    <row r="5062" spans="1:7" ht="30" x14ac:dyDescent="0.25">
      <c r="A5062" s="141" t="s">
        <v>4330</v>
      </c>
      <c r="B5062" s="151" t="s">
        <v>4331</v>
      </c>
      <c r="C5062" s="153" t="s">
        <v>3453</v>
      </c>
      <c r="D5062" s="152">
        <v>7</v>
      </c>
      <c r="E5062" s="154">
        <v>13.93</v>
      </c>
      <c r="F5062" s="154">
        <v>1.0000000000000009E-2</v>
      </c>
      <c r="G5062" s="154">
        <v>7.0000000000000062E-2</v>
      </c>
    </row>
    <row r="5063" spans="1:7" ht="45" x14ac:dyDescent="0.25">
      <c r="A5063" s="141" t="s">
        <v>4330</v>
      </c>
      <c r="B5063" s="151" t="s">
        <v>4331</v>
      </c>
      <c r="C5063" s="153" t="s">
        <v>3454</v>
      </c>
      <c r="D5063" s="152">
        <v>3</v>
      </c>
      <c r="E5063" s="154">
        <v>10.620000000000001</v>
      </c>
      <c r="F5063" s="154">
        <v>1.9999999999999962E-2</v>
      </c>
      <c r="G5063" s="154">
        <v>5.9999999999999887E-2</v>
      </c>
    </row>
    <row r="5064" spans="1:7" ht="30" x14ac:dyDescent="0.25">
      <c r="A5064" s="141" t="s">
        <v>4330</v>
      </c>
      <c r="B5064" s="151" t="s">
        <v>4331</v>
      </c>
      <c r="C5064" s="153" t="s">
        <v>3583</v>
      </c>
      <c r="D5064" s="152">
        <v>2</v>
      </c>
      <c r="E5064" s="154">
        <v>5.32</v>
      </c>
      <c r="F5064" s="154">
        <v>1.0000000000000009E-2</v>
      </c>
      <c r="G5064" s="154">
        <v>2.0000000000000018E-2</v>
      </c>
    </row>
    <row r="5065" spans="1:7" ht="30" x14ac:dyDescent="0.25">
      <c r="A5065" s="141" t="s">
        <v>1721</v>
      </c>
      <c r="B5065" s="151" t="s">
        <v>1722</v>
      </c>
      <c r="C5065" s="153" t="s">
        <v>3496</v>
      </c>
      <c r="D5065" s="152">
        <v>63</v>
      </c>
      <c r="E5065" s="154">
        <v>452.34000000000003</v>
      </c>
      <c r="F5065" s="154">
        <v>1.0000000000000009E-2</v>
      </c>
      <c r="G5065" s="154">
        <v>0.63000000000000056</v>
      </c>
    </row>
    <row r="5066" spans="1:7" ht="30" x14ac:dyDescent="0.25">
      <c r="A5066" s="141" t="s">
        <v>1721</v>
      </c>
      <c r="B5066" s="151" t="s">
        <v>1722</v>
      </c>
      <c r="C5066" s="153" t="s">
        <v>3497</v>
      </c>
      <c r="D5066" s="152">
        <v>2032</v>
      </c>
      <c r="E5066" s="154">
        <v>24952.960000000003</v>
      </c>
      <c r="F5066" s="154">
        <v>1.0000000000000009E-2</v>
      </c>
      <c r="G5066" s="154">
        <v>20.320000000000018</v>
      </c>
    </row>
    <row r="5067" spans="1:7" ht="30" x14ac:dyDescent="0.25">
      <c r="A5067" s="141" t="s">
        <v>1721</v>
      </c>
      <c r="B5067" s="151" t="s">
        <v>1722</v>
      </c>
      <c r="C5067" s="153" t="s">
        <v>3498</v>
      </c>
      <c r="D5067" s="152">
        <v>204</v>
      </c>
      <c r="E5067" s="154">
        <v>4112.6400000000003</v>
      </c>
      <c r="F5067" s="154">
        <v>4.0000000000000036E-2</v>
      </c>
      <c r="G5067" s="154">
        <v>8.1600000000000072</v>
      </c>
    </row>
    <row r="5068" spans="1:7" ht="45" x14ac:dyDescent="0.25">
      <c r="A5068" s="141" t="s">
        <v>1721</v>
      </c>
      <c r="B5068" s="151" t="s">
        <v>1722</v>
      </c>
      <c r="C5068" s="153" t="s">
        <v>3499</v>
      </c>
      <c r="D5068" s="152">
        <v>5</v>
      </c>
      <c r="E5068" s="154">
        <v>146.35</v>
      </c>
      <c r="F5068" s="154">
        <v>1.0000000000000009E-2</v>
      </c>
      <c r="G5068" s="154">
        <v>5.0000000000000044E-2</v>
      </c>
    </row>
    <row r="5069" spans="1:7" ht="30" x14ac:dyDescent="0.25">
      <c r="A5069" s="141" t="s">
        <v>1721</v>
      </c>
      <c r="B5069" s="151" t="s">
        <v>1722</v>
      </c>
      <c r="C5069" s="153" t="s">
        <v>3543</v>
      </c>
      <c r="D5069" s="152">
        <v>2</v>
      </c>
      <c r="E5069" s="154">
        <v>10.4</v>
      </c>
      <c r="F5069" s="154">
        <v>2.9999999999999916E-2</v>
      </c>
      <c r="G5069" s="154">
        <v>5.9999999999999831E-2</v>
      </c>
    </row>
    <row r="5070" spans="1:7" ht="30" x14ac:dyDescent="0.25">
      <c r="A5070" s="141" t="s">
        <v>1721</v>
      </c>
      <c r="B5070" s="151" t="s">
        <v>1722</v>
      </c>
      <c r="C5070" s="153" t="s">
        <v>3544</v>
      </c>
      <c r="D5070" s="152">
        <v>172</v>
      </c>
      <c r="E5070" s="154">
        <v>2733.08</v>
      </c>
      <c r="F5070" s="154">
        <v>2.0000000000000018E-2</v>
      </c>
      <c r="G5070" s="154">
        <v>3.4400000000000031</v>
      </c>
    </row>
    <row r="5071" spans="1:7" ht="30" x14ac:dyDescent="0.25">
      <c r="A5071" s="141" t="s">
        <v>1721</v>
      </c>
      <c r="B5071" s="151" t="s">
        <v>1722</v>
      </c>
      <c r="C5071" s="153" t="s">
        <v>3541</v>
      </c>
      <c r="D5071" s="152">
        <v>301</v>
      </c>
      <c r="E5071" s="154">
        <v>2594.62</v>
      </c>
      <c r="F5071" s="154">
        <v>4.9999999999999822E-2</v>
      </c>
      <c r="G5071" s="154">
        <v>15.049999999999947</v>
      </c>
    </row>
    <row r="5072" spans="1:7" ht="45" x14ac:dyDescent="0.25">
      <c r="A5072" s="141" t="s">
        <v>1721</v>
      </c>
      <c r="B5072" s="151" t="s">
        <v>1722</v>
      </c>
      <c r="C5072" s="153" t="s">
        <v>3542</v>
      </c>
      <c r="D5072" s="152">
        <v>68</v>
      </c>
      <c r="E5072" s="154">
        <v>707.88</v>
      </c>
      <c r="F5072" s="154">
        <v>2.0000000000000018E-2</v>
      </c>
      <c r="G5072" s="154">
        <v>1.3600000000000012</v>
      </c>
    </row>
    <row r="5073" spans="1:7" ht="30" x14ac:dyDescent="0.25">
      <c r="A5073" s="141" t="s">
        <v>1721</v>
      </c>
      <c r="B5073" s="151" t="s">
        <v>1722</v>
      </c>
      <c r="C5073" s="153" t="s">
        <v>3585</v>
      </c>
      <c r="D5073" s="152">
        <v>177</v>
      </c>
      <c r="E5073" s="154">
        <v>1842.5700000000002</v>
      </c>
      <c r="F5073" s="154">
        <v>2.0000000000000018E-2</v>
      </c>
      <c r="G5073" s="154">
        <v>3.5400000000000031</v>
      </c>
    </row>
    <row r="5074" spans="1:7" ht="30" x14ac:dyDescent="0.25">
      <c r="A5074" s="141" t="s">
        <v>1721</v>
      </c>
      <c r="B5074" s="151" t="s">
        <v>1722</v>
      </c>
      <c r="C5074" s="153" t="s">
        <v>3111</v>
      </c>
      <c r="D5074" s="152">
        <v>2</v>
      </c>
      <c r="E5074" s="154">
        <v>2.6</v>
      </c>
      <c r="F5074" s="154">
        <v>2.0000000000000018E-2</v>
      </c>
      <c r="G5074" s="154">
        <v>4.0000000000000036E-2</v>
      </c>
    </row>
    <row r="5075" spans="1:7" ht="30" x14ac:dyDescent="0.25">
      <c r="A5075" s="141" t="s">
        <v>1721</v>
      </c>
      <c r="B5075" s="151" t="s">
        <v>1722</v>
      </c>
      <c r="C5075" s="153" t="s">
        <v>3112</v>
      </c>
      <c r="D5075" s="152">
        <v>3</v>
      </c>
      <c r="E5075" s="154">
        <v>4.32</v>
      </c>
      <c r="F5075" s="154">
        <v>3.0000000000000027E-2</v>
      </c>
      <c r="G5075" s="154">
        <v>9.000000000000008E-2</v>
      </c>
    </row>
    <row r="5076" spans="1:7" ht="30" x14ac:dyDescent="0.25">
      <c r="A5076" s="141" t="s">
        <v>1721</v>
      </c>
      <c r="B5076" s="151" t="s">
        <v>1722</v>
      </c>
      <c r="C5076" s="153" t="s">
        <v>3113</v>
      </c>
      <c r="D5076" s="152">
        <v>3</v>
      </c>
      <c r="E5076" s="154">
        <v>4.8000000000000007</v>
      </c>
      <c r="F5076" s="154">
        <v>2.9999999999999916E-2</v>
      </c>
      <c r="G5076" s="154">
        <v>8.9999999999999747E-2</v>
      </c>
    </row>
    <row r="5077" spans="1:7" ht="30" x14ac:dyDescent="0.25">
      <c r="A5077" s="141" t="s">
        <v>1721</v>
      </c>
      <c r="B5077" s="151" t="s">
        <v>1722</v>
      </c>
      <c r="C5077" s="153" t="s">
        <v>3114</v>
      </c>
      <c r="D5077" s="152">
        <v>30</v>
      </c>
      <c r="E5077" s="154">
        <v>26.1</v>
      </c>
      <c r="F5077" s="154">
        <v>2.0000000000000018E-2</v>
      </c>
      <c r="G5077" s="154">
        <v>0.60000000000000053</v>
      </c>
    </row>
    <row r="5078" spans="1:7" ht="75" x14ac:dyDescent="0.25">
      <c r="A5078" s="141" t="s">
        <v>1721</v>
      </c>
      <c r="B5078" s="151" t="s">
        <v>1722</v>
      </c>
      <c r="C5078" s="153" t="s">
        <v>3116</v>
      </c>
      <c r="D5078" s="152">
        <v>8</v>
      </c>
      <c r="E5078" s="154">
        <v>33.839999999999996</v>
      </c>
      <c r="F5078" s="154">
        <v>5.0000000000000044E-2</v>
      </c>
      <c r="G5078" s="154">
        <v>0.40000000000000036</v>
      </c>
    </row>
    <row r="5079" spans="1:7" ht="45" x14ac:dyDescent="0.25">
      <c r="A5079" s="141" t="s">
        <v>1721</v>
      </c>
      <c r="B5079" s="151" t="s">
        <v>1722</v>
      </c>
      <c r="C5079" s="153" t="s">
        <v>3117</v>
      </c>
      <c r="D5079" s="152">
        <v>31</v>
      </c>
      <c r="E5079" s="154">
        <v>56.73</v>
      </c>
      <c r="F5079" s="154">
        <v>2.0000000000000018E-2</v>
      </c>
      <c r="G5079" s="154">
        <v>0.62000000000000055</v>
      </c>
    </row>
    <row r="5080" spans="1:7" ht="30" x14ac:dyDescent="0.25">
      <c r="A5080" s="141" t="s">
        <v>1721</v>
      </c>
      <c r="B5080" s="151" t="s">
        <v>1722</v>
      </c>
      <c r="C5080" s="153" t="s">
        <v>3120</v>
      </c>
      <c r="D5080" s="152">
        <v>31</v>
      </c>
      <c r="E5080" s="154">
        <v>45.260000000000005</v>
      </c>
      <c r="F5080" s="154">
        <v>2.0000000000000018E-2</v>
      </c>
      <c r="G5080" s="154">
        <v>0.62000000000000055</v>
      </c>
    </row>
    <row r="5081" spans="1:7" ht="30" x14ac:dyDescent="0.25">
      <c r="A5081" s="141" t="s">
        <v>1721</v>
      </c>
      <c r="B5081" s="151" t="s">
        <v>1722</v>
      </c>
      <c r="C5081" s="153" t="s">
        <v>3278</v>
      </c>
      <c r="D5081" s="152">
        <v>3</v>
      </c>
      <c r="E5081" s="154">
        <v>10.050000000000001</v>
      </c>
      <c r="F5081" s="154">
        <v>1.9999999999999962E-2</v>
      </c>
      <c r="G5081" s="154">
        <v>5.9999999999999887E-2</v>
      </c>
    </row>
    <row r="5082" spans="1:7" ht="30" x14ac:dyDescent="0.25">
      <c r="A5082" s="141" t="s">
        <v>1721</v>
      </c>
      <c r="B5082" s="151" t="s">
        <v>1722</v>
      </c>
      <c r="C5082" s="153" t="s">
        <v>3160</v>
      </c>
      <c r="D5082" s="152">
        <v>3</v>
      </c>
      <c r="E5082" s="154">
        <v>16.68</v>
      </c>
      <c r="F5082" s="154">
        <v>0.12999999999999989</v>
      </c>
      <c r="G5082" s="154">
        <v>0.38999999999999968</v>
      </c>
    </row>
    <row r="5083" spans="1:7" ht="45" x14ac:dyDescent="0.25">
      <c r="A5083" s="141" t="s">
        <v>1721</v>
      </c>
      <c r="B5083" s="151" t="s">
        <v>1722</v>
      </c>
      <c r="C5083" s="153" t="s">
        <v>3162</v>
      </c>
      <c r="D5083" s="152">
        <v>3</v>
      </c>
      <c r="E5083" s="154">
        <v>14.430000000000001</v>
      </c>
      <c r="F5083" s="154">
        <v>0.10000000000000009</v>
      </c>
      <c r="G5083" s="154">
        <v>0.30000000000000027</v>
      </c>
    </row>
    <row r="5084" spans="1:7" ht="30" x14ac:dyDescent="0.25">
      <c r="A5084" s="141" t="s">
        <v>1721</v>
      </c>
      <c r="B5084" s="151" t="s">
        <v>1722</v>
      </c>
      <c r="C5084" s="153" t="s">
        <v>3146</v>
      </c>
      <c r="D5084" s="152">
        <v>2</v>
      </c>
      <c r="E5084" s="154">
        <v>11.1</v>
      </c>
      <c r="F5084" s="154">
        <v>9.9999999999999811E-3</v>
      </c>
      <c r="G5084" s="154">
        <v>1.9999999999999962E-2</v>
      </c>
    </row>
    <row r="5085" spans="1:7" ht="30" x14ac:dyDescent="0.25">
      <c r="A5085" s="141" t="s">
        <v>1721</v>
      </c>
      <c r="B5085" s="151" t="s">
        <v>1722</v>
      </c>
      <c r="C5085" s="153" t="s">
        <v>3177</v>
      </c>
      <c r="D5085" s="152">
        <v>6</v>
      </c>
      <c r="E5085" s="154">
        <v>42.72</v>
      </c>
      <c r="F5085" s="154">
        <v>0.14000000000000012</v>
      </c>
      <c r="G5085" s="154">
        <v>0.84000000000000075</v>
      </c>
    </row>
    <row r="5086" spans="1:7" ht="30" x14ac:dyDescent="0.25">
      <c r="A5086" s="141" t="s">
        <v>1721</v>
      </c>
      <c r="B5086" s="151" t="s">
        <v>1722</v>
      </c>
      <c r="C5086" s="153" t="s">
        <v>3188</v>
      </c>
      <c r="D5086" s="152">
        <v>5</v>
      </c>
      <c r="E5086" s="154">
        <v>11.25</v>
      </c>
      <c r="F5086" s="154">
        <v>2.0000000000000018E-2</v>
      </c>
      <c r="G5086" s="154">
        <v>0.10000000000000009</v>
      </c>
    </row>
    <row r="5087" spans="1:7" ht="30" x14ac:dyDescent="0.25">
      <c r="A5087" s="141" t="s">
        <v>1721</v>
      </c>
      <c r="B5087" s="151" t="s">
        <v>1722</v>
      </c>
      <c r="C5087" s="153" t="s">
        <v>3192</v>
      </c>
      <c r="D5087" s="152">
        <v>3</v>
      </c>
      <c r="E5087" s="154">
        <v>11.129999999999999</v>
      </c>
      <c r="F5087" s="154">
        <v>3.0000000000000027E-2</v>
      </c>
      <c r="G5087" s="154">
        <v>9.000000000000008E-2</v>
      </c>
    </row>
    <row r="5088" spans="1:7" ht="30" x14ac:dyDescent="0.25">
      <c r="A5088" s="141" t="s">
        <v>1721</v>
      </c>
      <c r="B5088" s="151" t="s">
        <v>1722</v>
      </c>
      <c r="C5088" s="153" t="s">
        <v>3460</v>
      </c>
      <c r="D5088" s="152">
        <v>150</v>
      </c>
      <c r="E5088" s="154">
        <v>2419.5</v>
      </c>
      <c r="F5088" s="154">
        <v>2.0000000000000018E-2</v>
      </c>
      <c r="G5088" s="154">
        <v>3.0000000000000027</v>
      </c>
    </row>
    <row r="5089" spans="1:7" ht="45" x14ac:dyDescent="0.25">
      <c r="A5089" s="141" t="s">
        <v>1721</v>
      </c>
      <c r="B5089" s="151" t="s">
        <v>1722</v>
      </c>
      <c r="C5089" s="153" t="s">
        <v>3501</v>
      </c>
      <c r="D5089" s="152">
        <v>196</v>
      </c>
      <c r="E5089" s="154">
        <v>1720.88</v>
      </c>
      <c r="F5089" s="154">
        <v>3.9999999999999925E-2</v>
      </c>
      <c r="G5089" s="154">
        <v>7.8399999999999856</v>
      </c>
    </row>
    <row r="5090" spans="1:7" ht="45" x14ac:dyDescent="0.25">
      <c r="A5090" s="141" t="s">
        <v>1721</v>
      </c>
      <c r="B5090" s="151" t="s">
        <v>1722</v>
      </c>
      <c r="C5090" s="153" t="s">
        <v>3471</v>
      </c>
      <c r="D5090" s="152">
        <v>196</v>
      </c>
      <c r="E5090" s="154">
        <v>521.36</v>
      </c>
      <c r="F5090" s="154">
        <v>1.0000000000000009E-2</v>
      </c>
      <c r="G5090" s="154">
        <v>1.9600000000000017</v>
      </c>
    </row>
    <row r="5091" spans="1:7" ht="90" x14ac:dyDescent="0.25">
      <c r="A5091" s="141" t="s">
        <v>1721</v>
      </c>
      <c r="B5091" s="151" t="s">
        <v>1722</v>
      </c>
      <c r="C5091" s="153" t="s">
        <v>3452</v>
      </c>
      <c r="D5091" s="152">
        <v>177</v>
      </c>
      <c r="E5091" s="154">
        <v>4623.24</v>
      </c>
      <c r="F5091" s="154">
        <v>3.0000000000000027E-2</v>
      </c>
      <c r="G5091" s="154">
        <v>5.3100000000000049</v>
      </c>
    </row>
    <row r="5092" spans="1:7" ht="45" x14ac:dyDescent="0.25">
      <c r="A5092" s="141" t="s">
        <v>1721</v>
      </c>
      <c r="B5092" s="151" t="s">
        <v>1722</v>
      </c>
      <c r="C5092" s="153" t="s">
        <v>3471</v>
      </c>
      <c r="D5092" s="152">
        <v>13</v>
      </c>
      <c r="E5092" s="154">
        <v>34.58</v>
      </c>
      <c r="F5092" s="154">
        <v>1.0000000000000009E-2</v>
      </c>
      <c r="G5092" s="154">
        <v>0.13000000000000012</v>
      </c>
    </row>
    <row r="5093" spans="1:7" ht="30" x14ac:dyDescent="0.25">
      <c r="A5093" s="141" t="s">
        <v>1721</v>
      </c>
      <c r="B5093" s="151" t="s">
        <v>1722</v>
      </c>
      <c r="C5093" s="153" t="s">
        <v>3453</v>
      </c>
      <c r="D5093" s="152">
        <v>16</v>
      </c>
      <c r="E5093" s="154">
        <v>31.84</v>
      </c>
      <c r="F5093" s="154">
        <v>1.0000000000000009E-2</v>
      </c>
      <c r="G5093" s="154">
        <v>0.16000000000000014</v>
      </c>
    </row>
    <row r="5094" spans="1:7" ht="45" x14ac:dyDescent="0.25">
      <c r="A5094" s="141" t="s">
        <v>1721</v>
      </c>
      <c r="B5094" s="151" t="s">
        <v>1722</v>
      </c>
      <c r="C5094" s="153" t="s">
        <v>3454</v>
      </c>
      <c r="D5094" s="152">
        <v>37</v>
      </c>
      <c r="E5094" s="154">
        <v>130.98000000000002</v>
      </c>
      <c r="F5094" s="154">
        <v>1.9999999999999962E-2</v>
      </c>
      <c r="G5094" s="154">
        <v>0.73999999999999866</v>
      </c>
    </row>
    <row r="5095" spans="1:7" ht="30" x14ac:dyDescent="0.25">
      <c r="A5095" s="141" t="s">
        <v>1721</v>
      </c>
      <c r="B5095" s="151" t="s">
        <v>1722</v>
      </c>
      <c r="C5095" s="153" t="s">
        <v>3455</v>
      </c>
      <c r="D5095" s="152">
        <v>67</v>
      </c>
      <c r="E5095" s="154">
        <v>866.31000000000006</v>
      </c>
      <c r="F5095" s="154">
        <v>3.0000000000000027E-2</v>
      </c>
      <c r="G5095" s="154">
        <v>2.0100000000000016</v>
      </c>
    </row>
    <row r="5096" spans="1:7" ht="90" x14ac:dyDescent="0.25">
      <c r="A5096" s="141" t="s">
        <v>1721</v>
      </c>
      <c r="B5096" s="151" t="s">
        <v>1722</v>
      </c>
      <c r="C5096" s="153" t="s">
        <v>3456</v>
      </c>
      <c r="D5096" s="152">
        <v>12</v>
      </c>
      <c r="E5096" s="154">
        <v>387</v>
      </c>
      <c r="F5096" s="154">
        <v>2.0000000000000018E-2</v>
      </c>
      <c r="G5096" s="154">
        <v>0.24000000000000021</v>
      </c>
    </row>
    <row r="5097" spans="1:7" ht="75" x14ac:dyDescent="0.25">
      <c r="A5097" s="141" t="s">
        <v>1721</v>
      </c>
      <c r="B5097" s="151" t="s">
        <v>1722</v>
      </c>
      <c r="C5097" s="153" t="s">
        <v>3457</v>
      </c>
      <c r="D5097" s="152">
        <v>39</v>
      </c>
      <c r="E5097" s="154">
        <v>1055.73</v>
      </c>
      <c r="F5097" s="154">
        <v>3.0000000000000027E-2</v>
      </c>
      <c r="G5097" s="154">
        <v>1.170000000000001</v>
      </c>
    </row>
    <row r="5098" spans="1:7" ht="30" x14ac:dyDescent="0.25">
      <c r="A5098" s="141" t="s">
        <v>1721</v>
      </c>
      <c r="B5098" s="151" t="s">
        <v>1722</v>
      </c>
      <c r="C5098" s="153" t="s">
        <v>3585</v>
      </c>
      <c r="D5098" s="152">
        <v>6</v>
      </c>
      <c r="E5098" s="154">
        <v>62.460000000000008</v>
      </c>
      <c r="F5098" s="154">
        <v>2.0000000000000018E-2</v>
      </c>
      <c r="G5098" s="154">
        <v>0.12000000000000011</v>
      </c>
    </row>
    <row r="5099" spans="1:7" ht="30" x14ac:dyDescent="0.25">
      <c r="A5099" s="141" t="s">
        <v>1721</v>
      </c>
      <c r="B5099" s="151" t="s">
        <v>1722</v>
      </c>
      <c r="C5099" s="153" t="s">
        <v>3637</v>
      </c>
      <c r="D5099" s="152">
        <v>494</v>
      </c>
      <c r="E5099" s="154">
        <v>913.90000000000009</v>
      </c>
      <c r="F5099" s="154">
        <v>1.0000000000000009E-2</v>
      </c>
      <c r="G5099" s="154">
        <v>4.9400000000000048</v>
      </c>
    </row>
    <row r="5100" spans="1:7" ht="30" x14ac:dyDescent="0.25">
      <c r="A5100" s="141" t="s">
        <v>1721</v>
      </c>
      <c r="B5100" s="151" t="s">
        <v>1722</v>
      </c>
      <c r="C5100" s="153" t="s">
        <v>3595</v>
      </c>
      <c r="D5100" s="152">
        <v>1</v>
      </c>
      <c r="E5100" s="154">
        <v>3.11</v>
      </c>
      <c r="F5100" s="154">
        <v>9.999999999999995E-3</v>
      </c>
      <c r="G5100" s="154">
        <v>9.999999999999995E-3</v>
      </c>
    </row>
    <row r="5101" spans="1:7" ht="30" x14ac:dyDescent="0.25">
      <c r="A5101" s="141" t="s">
        <v>1721</v>
      </c>
      <c r="B5101" s="151" t="s">
        <v>1722</v>
      </c>
      <c r="C5101" s="153" t="s">
        <v>3461</v>
      </c>
      <c r="D5101" s="152">
        <v>8</v>
      </c>
      <c r="E5101" s="154">
        <v>38.4</v>
      </c>
      <c r="F5101" s="154">
        <v>9.999999999999995E-3</v>
      </c>
      <c r="G5101" s="154">
        <v>7.999999999999996E-2</v>
      </c>
    </row>
    <row r="5102" spans="1:7" ht="30" x14ac:dyDescent="0.25">
      <c r="A5102" s="141" t="s">
        <v>1721</v>
      </c>
      <c r="B5102" s="151" t="s">
        <v>1722</v>
      </c>
      <c r="C5102" s="153" t="s">
        <v>3813</v>
      </c>
      <c r="D5102" s="152">
        <v>75</v>
      </c>
      <c r="E5102" s="154">
        <v>124.5</v>
      </c>
      <c r="F5102" s="154">
        <v>9.999999999999995E-3</v>
      </c>
      <c r="G5102" s="154">
        <v>0.74999999999999967</v>
      </c>
    </row>
    <row r="5103" spans="1:7" ht="30" x14ac:dyDescent="0.25">
      <c r="A5103" s="141" t="s">
        <v>1721</v>
      </c>
      <c r="B5103" s="151" t="s">
        <v>1722</v>
      </c>
      <c r="C5103" s="153" t="s">
        <v>3462</v>
      </c>
      <c r="D5103" s="152">
        <v>29</v>
      </c>
      <c r="E5103" s="154">
        <v>75.98</v>
      </c>
      <c r="F5103" s="154">
        <v>9.999999999999995E-3</v>
      </c>
      <c r="G5103" s="154">
        <v>0.28999999999999987</v>
      </c>
    </row>
    <row r="5104" spans="1:7" ht="30" x14ac:dyDescent="0.25">
      <c r="A5104" s="141" t="s">
        <v>1721</v>
      </c>
      <c r="B5104" s="151" t="s">
        <v>1722</v>
      </c>
      <c r="C5104" s="153" t="s">
        <v>3463</v>
      </c>
      <c r="D5104" s="152">
        <v>9</v>
      </c>
      <c r="E5104" s="154">
        <v>23.580000000000002</v>
      </c>
      <c r="F5104" s="154">
        <v>9.999999999999995E-3</v>
      </c>
      <c r="G5104" s="154">
        <v>8.9999999999999955E-2</v>
      </c>
    </row>
    <row r="5105" spans="1:7" ht="30" x14ac:dyDescent="0.25">
      <c r="A5105" s="141" t="s">
        <v>1721</v>
      </c>
      <c r="B5105" s="151" t="s">
        <v>1722</v>
      </c>
      <c r="C5105" s="153" t="s">
        <v>3443</v>
      </c>
      <c r="D5105" s="152">
        <v>711</v>
      </c>
      <c r="E5105" s="154">
        <v>3476.79</v>
      </c>
      <c r="F5105" s="154">
        <v>9.9999999999999811E-3</v>
      </c>
      <c r="G5105" s="154">
        <v>7.109999999999987</v>
      </c>
    </row>
    <row r="5106" spans="1:7" ht="30" x14ac:dyDescent="0.25">
      <c r="A5106" s="141" t="s">
        <v>1721</v>
      </c>
      <c r="B5106" s="151" t="s">
        <v>1722</v>
      </c>
      <c r="C5106" s="153" t="s">
        <v>3464</v>
      </c>
      <c r="D5106" s="152">
        <v>3</v>
      </c>
      <c r="E5106" s="154">
        <v>14.82</v>
      </c>
      <c r="F5106" s="154">
        <v>1.0000000000000009E-2</v>
      </c>
      <c r="G5106" s="154">
        <v>3.0000000000000027E-2</v>
      </c>
    </row>
    <row r="5107" spans="1:7" ht="30" x14ac:dyDescent="0.25">
      <c r="A5107" s="141" t="s">
        <v>1721</v>
      </c>
      <c r="B5107" s="151" t="s">
        <v>1722</v>
      </c>
      <c r="C5107" s="153" t="s">
        <v>3596</v>
      </c>
      <c r="D5107" s="152">
        <v>234</v>
      </c>
      <c r="E5107" s="154">
        <v>2225.3399999999997</v>
      </c>
      <c r="F5107" s="154">
        <v>2.0000000000000018E-2</v>
      </c>
      <c r="G5107" s="154">
        <v>4.6800000000000042</v>
      </c>
    </row>
    <row r="5108" spans="1:7" ht="30" x14ac:dyDescent="0.25">
      <c r="A5108" s="141" t="s">
        <v>1721</v>
      </c>
      <c r="B5108" s="151" t="s">
        <v>1722</v>
      </c>
      <c r="C5108" s="153" t="s">
        <v>3502</v>
      </c>
      <c r="D5108" s="152">
        <v>69</v>
      </c>
      <c r="E5108" s="154">
        <v>353.28000000000003</v>
      </c>
      <c r="F5108" s="154">
        <v>1.0000000000000009E-2</v>
      </c>
      <c r="G5108" s="154">
        <v>0.69000000000000061</v>
      </c>
    </row>
    <row r="5109" spans="1:7" ht="30" x14ac:dyDescent="0.25">
      <c r="A5109" s="141" t="s">
        <v>1721</v>
      </c>
      <c r="B5109" s="151" t="s">
        <v>1722</v>
      </c>
      <c r="C5109" s="153" t="s">
        <v>3444</v>
      </c>
      <c r="D5109" s="152">
        <v>616</v>
      </c>
      <c r="E5109" s="154">
        <v>2390.08</v>
      </c>
      <c r="F5109" s="154">
        <v>3.0000000000000027E-2</v>
      </c>
      <c r="G5109" s="154">
        <v>18.480000000000018</v>
      </c>
    </row>
    <row r="5110" spans="1:7" ht="30" x14ac:dyDescent="0.25">
      <c r="A5110" s="141" t="s">
        <v>1721</v>
      </c>
      <c r="B5110" s="151" t="s">
        <v>1722</v>
      </c>
      <c r="C5110" s="153" t="s">
        <v>3597</v>
      </c>
      <c r="D5110" s="152">
        <v>82</v>
      </c>
      <c r="E5110" s="154">
        <v>911.0200000000001</v>
      </c>
      <c r="F5110" s="154">
        <v>8.9999999999999858E-2</v>
      </c>
      <c r="G5110" s="154">
        <v>7.3799999999999883</v>
      </c>
    </row>
    <row r="5111" spans="1:7" ht="30" x14ac:dyDescent="0.25">
      <c r="A5111" s="141" t="s">
        <v>1721</v>
      </c>
      <c r="B5111" s="151" t="s">
        <v>1722</v>
      </c>
      <c r="C5111" s="153" t="s">
        <v>4059</v>
      </c>
      <c r="D5111" s="152">
        <v>1</v>
      </c>
      <c r="E5111" s="154">
        <v>7.83</v>
      </c>
      <c r="F5111" s="154">
        <v>0.10000000000000009</v>
      </c>
      <c r="G5111" s="154">
        <v>0.10000000000000009</v>
      </c>
    </row>
    <row r="5112" spans="1:7" ht="30" x14ac:dyDescent="0.25">
      <c r="A5112" s="141" t="s">
        <v>1721</v>
      </c>
      <c r="B5112" s="151" t="s">
        <v>1722</v>
      </c>
      <c r="C5112" s="153" t="s">
        <v>3446</v>
      </c>
      <c r="D5112" s="152">
        <v>593</v>
      </c>
      <c r="E5112" s="154">
        <v>1174.1400000000001</v>
      </c>
      <c r="F5112" s="154">
        <v>9.999999999999995E-3</v>
      </c>
      <c r="G5112" s="154">
        <v>5.9299999999999971</v>
      </c>
    </row>
    <row r="5113" spans="1:7" ht="45" x14ac:dyDescent="0.25">
      <c r="A5113" s="141" t="s">
        <v>1721</v>
      </c>
      <c r="B5113" s="151" t="s">
        <v>1722</v>
      </c>
      <c r="C5113" s="153" t="s">
        <v>3599</v>
      </c>
      <c r="D5113" s="152">
        <v>13</v>
      </c>
      <c r="E5113" s="154">
        <v>34.840000000000003</v>
      </c>
      <c r="F5113" s="154">
        <v>9.9999999999999811E-3</v>
      </c>
      <c r="G5113" s="154">
        <v>0.12999999999999975</v>
      </c>
    </row>
    <row r="5114" spans="1:7" ht="30" x14ac:dyDescent="0.25">
      <c r="A5114" s="141" t="s">
        <v>1721</v>
      </c>
      <c r="B5114" s="151" t="s">
        <v>1722</v>
      </c>
      <c r="C5114" s="153" t="s">
        <v>3505</v>
      </c>
      <c r="D5114" s="152">
        <v>1</v>
      </c>
      <c r="E5114" s="154">
        <v>24.51</v>
      </c>
      <c r="F5114" s="154">
        <v>0.37999999999999989</v>
      </c>
      <c r="G5114" s="154">
        <v>0.37999999999999989</v>
      </c>
    </row>
    <row r="5115" spans="1:7" ht="60" x14ac:dyDescent="0.25">
      <c r="A5115" s="141" t="s">
        <v>1721</v>
      </c>
      <c r="B5115" s="151" t="s">
        <v>1722</v>
      </c>
      <c r="C5115" s="153" t="s">
        <v>3481</v>
      </c>
      <c r="D5115" s="152">
        <v>15</v>
      </c>
      <c r="E5115" s="154">
        <v>178.5</v>
      </c>
      <c r="F5115" s="154">
        <v>9.9999999999999534E-3</v>
      </c>
      <c r="G5115" s="154">
        <v>0.1499999999999993</v>
      </c>
    </row>
    <row r="5116" spans="1:7" ht="45" x14ac:dyDescent="0.25">
      <c r="A5116" s="141" t="s">
        <v>1721</v>
      </c>
      <c r="B5116" s="151" t="s">
        <v>1722</v>
      </c>
      <c r="C5116" s="153" t="s">
        <v>3855</v>
      </c>
      <c r="D5116" s="152">
        <v>19</v>
      </c>
      <c r="E5116" s="154">
        <v>139.65</v>
      </c>
      <c r="F5116" s="154">
        <v>2.0000000000000018E-2</v>
      </c>
      <c r="G5116" s="154">
        <v>0.38000000000000034</v>
      </c>
    </row>
    <row r="5117" spans="1:7" ht="30" x14ac:dyDescent="0.25">
      <c r="A5117" s="141" t="s">
        <v>1721</v>
      </c>
      <c r="B5117" s="151" t="s">
        <v>1722</v>
      </c>
      <c r="C5117" s="153" t="s">
        <v>3654</v>
      </c>
      <c r="D5117" s="152">
        <v>1</v>
      </c>
      <c r="E5117" s="154">
        <v>6.83</v>
      </c>
      <c r="F5117" s="154">
        <v>6.0000000000000053E-2</v>
      </c>
      <c r="G5117" s="154">
        <v>6.0000000000000053E-2</v>
      </c>
    </row>
    <row r="5118" spans="1:7" ht="30" x14ac:dyDescent="0.25">
      <c r="A5118" s="141" t="s">
        <v>1721</v>
      </c>
      <c r="B5118" s="151" t="s">
        <v>1722</v>
      </c>
      <c r="C5118" s="153" t="s">
        <v>3482</v>
      </c>
      <c r="D5118" s="152">
        <v>168</v>
      </c>
      <c r="E5118" s="154">
        <v>1033.2</v>
      </c>
      <c r="F5118" s="154">
        <v>1.0000000000000009E-2</v>
      </c>
      <c r="G5118" s="154">
        <v>1.6800000000000015</v>
      </c>
    </row>
    <row r="5119" spans="1:7" ht="30" x14ac:dyDescent="0.25">
      <c r="A5119" s="141" t="s">
        <v>1721</v>
      </c>
      <c r="B5119" s="151" t="s">
        <v>1722</v>
      </c>
      <c r="C5119" s="153" t="s">
        <v>3483</v>
      </c>
      <c r="D5119" s="152">
        <v>4</v>
      </c>
      <c r="E5119" s="154">
        <v>28.2</v>
      </c>
      <c r="F5119" s="154">
        <v>1.9999999999999962E-2</v>
      </c>
      <c r="G5119" s="154">
        <v>7.9999999999999849E-2</v>
      </c>
    </row>
    <row r="5120" spans="1:7" ht="45" x14ac:dyDescent="0.25">
      <c r="A5120" s="141" t="s">
        <v>1721</v>
      </c>
      <c r="B5120" s="151" t="s">
        <v>1722</v>
      </c>
      <c r="C5120" s="153" t="s">
        <v>3484</v>
      </c>
      <c r="D5120" s="152">
        <v>134</v>
      </c>
      <c r="E5120" s="154">
        <v>1065.3000000000002</v>
      </c>
      <c r="F5120" s="154">
        <v>9.9999999999999534E-3</v>
      </c>
      <c r="G5120" s="154">
        <v>1.3399999999999936</v>
      </c>
    </row>
    <row r="5121" spans="1:7" ht="30" x14ac:dyDescent="0.25">
      <c r="A5121" s="141" t="s">
        <v>1721</v>
      </c>
      <c r="B5121" s="151" t="s">
        <v>1722</v>
      </c>
      <c r="C5121" s="153" t="s">
        <v>4332</v>
      </c>
      <c r="D5121" s="152">
        <v>2</v>
      </c>
      <c r="E5121" s="154">
        <v>198.76</v>
      </c>
      <c r="F5121" s="154">
        <v>2.8400000000000034</v>
      </c>
      <c r="G5121" s="154">
        <v>5.6800000000000068</v>
      </c>
    </row>
    <row r="5122" spans="1:7" ht="30" x14ac:dyDescent="0.25">
      <c r="A5122" s="141" t="s">
        <v>1721</v>
      </c>
      <c r="B5122" s="151" t="s">
        <v>1722</v>
      </c>
      <c r="C5122" s="153" t="s">
        <v>3487</v>
      </c>
      <c r="D5122" s="152">
        <v>78</v>
      </c>
      <c r="E5122" s="154">
        <v>797.94</v>
      </c>
      <c r="F5122" s="154">
        <v>9.000000000000008E-2</v>
      </c>
      <c r="G5122" s="154">
        <v>7.0200000000000067</v>
      </c>
    </row>
    <row r="5123" spans="1:7" ht="60" x14ac:dyDescent="0.25">
      <c r="A5123" s="141" t="s">
        <v>1721</v>
      </c>
      <c r="B5123" s="151" t="s">
        <v>1722</v>
      </c>
      <c r="C5123" s="153" t="s">
        <v>3488</v>
      </c>
      <c r="D5123" s="152">
        <v>99</v>
      </c>
      <c r="E5123" s="154">
        <v>1370.16</v>
      </c>
      <c r="F5123" s="154">
        <v>4.0000000000000036E-2</v>
      </c>
      <c r="G5123" s="154">
        <v>3.9600000000000035</v>
      </c>
    </row>
    <row r="5124" spans="1:7" ht="30" x14ac:dyDescent="0.25">
      <c r="A5124" s="141" t="s">
        <v>1721</v>
      </c>
      <c r="B5124" s="151" t="s">
        <v>1722</v>
      </c>
      <c r="C5124" s="153" t="s">
        <v>3453</v>
      </c>
      <c r="D5124" s="152">
        <v>4</v>
      </c>
      <c r="E5124" s="154">
        <v>7.96</v>
      </c>
      <c r="F5124" s="154">
        <v>1.0000000000000009E-2</v>
      </c>
      <c r="G5124" s="154">
        <v>4.0000000000000036E-2</v>
      </c>
    </row>
    <row r="5125" spans="1:7" ht="45" x14ac:dyDescent="0.25">
      <c r="A5125" s="141" t="s">
        <v>1721</v>
      </c>
      <c r="B5125" s="151" t="s">
        <v>1722</v>
      </c>
      <c r="C5125" s="153" t="s">
        <v>3454</v>
      </c>
      <c r="D5125" s="152">
        <v>6</v>
      </c>
      <c r="E5125" s="154">
        <v>21.240000000000002</v>
      </c>
      <c r="F5125" s="154">
        <v>1.9999999999999962E-2</v>
      </c>
      <c r="G5125" s="154">
        <v>0.11999999999999977</v>
      </c>
    </row>
    <row r="5126" spans="1:7" ht="30" x14ac:dyDescent="0.25">
      <c r="A5126" s="141" t="s">
        <v>1721</v>
      </c>
      <c r="B5126" s="151" t="s">
        <v>1722</v>
      </c>
      <c r="C5126" s="153" t="s">
        <v>3603</v>
      </c>
      <c r="D5126" s="152">
        <v>10</v>
      </c>
      <c r="E5126" s="154">
        <v>112.4</v>
      </c>
      <c r="F5126" s="154">
        <v>2.0000000000000018E-2</v>
      </c>
      <c r="G5126" s="154">
        <v>0.20000000000000018</v>
      </c>
    </row>
    <row r="5127" spans="1:7" ht="30" x14ac:dyDescent="0.25">
      <c r="A5127" s="141" t="s">
        <v>1721</v>
      </c>
      <c r="B5127" s="151" t="s">
        <v>1722</v>
      </c>
      <c r="C5127" s="153" t="s">
        <v>3507</v>
      </c>
      <c r="D5127" s="152">
        <v>61</v>
      </c>
      <c r="E5127" s="154">
        <v>552.66000000000008</v>
      </c>
      <c r="F5127" s="154">
        <v>3.0000000000000027E-2</v>
      </c>
      <c r="G5127" s="154">
        <v>1.8300000000000016</v>
      </c>
    </row>
    <row r="5128" spans="1:7" ht="60" x14ac:dyDescent="0.25">
      <c r="A5128" s="141" t="s">
        <v>1721</v>
      </c>
      <c r="B5128" s="151" t="s">
        <v>1722</v>
      </c>
      <c r="C5128" s="153" t="s">
        <v>3509</v>
      </c>
      <c r="D5128" s="152">
        <v>256</v>
      </c>
      <c r="E5128" s="154">
        <v>4590.08</v>
      </c>
      <c r="F5128" s="154">
        <v>0.11999999999999966</v>
      </c>
      <c r="G5128" s="154">
        <v>30.719999999999914</v>
      </c>
    </row>
    <row r="5129" spans="1:7" ht="60" x14ac:dyDescent="0.25">
      <c r="A5129" s="141" t="s">
        <v>1721</v>
      </c>
      <c r="B5129" s="151" t="s">
        <v>1722</v>
      </c>
      <c r="C5129" s="153" t="s">
        <v>3408</v>
      </c>
      <c r="D5129" s="152">
        <v>60</v>
      </c>
      <c r="E5129" s="154">
        <v>28.800000000000004</v>
      </c>
      <c r="F5129" s="154">
        <v>9.999999999999995E-3</v>
      </c>
      <c r="G5129" s="154">
        <v>0.59999999999999964</v>
      </c>
    </row>
    <row r="5130" spans="1:7" ht="60" x14ac:dyDescent="0.25">
      <c r="A5130" s="141" t="s">
        <v>1721</v>
      </c>
      <c r="B5130" s="151" t="s">
        <v>1722</v>
      </c>
      <c r="C5130" s="153" t="s">
        <v>3431</v>
      </c>
      <c r="D5130" s="152">
        <v>12</v>
      </c>
      <c r="E5130" s="154">
        <v>9.120000000000001</v>
      </c>
      <c r="F5130" s="154">
        <v>9.9999999999999811E-3</v>
      </c>
      <c r="G5130" s="154">
        <v>0.11999999999999977</v>
      </c>
    </row>
    <row r="5131" spans="1:7" ht="30" x14ac:dyDescent="0.25">
      <c r="A5131" s="141" t="s">
        <v>1721</v>
      </c>
      <c r="B5131" s="151" t="s">
        <v>1722</v>
      </c>
      <c r="C5131" s="153" t="s">
        <v>3409</v>
      </c>
      <c r="D5131" s="152">
        <v>1</v>
      </c>
      <c r="E5131" s="154">
        <v>2.56</v>
      </c>
      <c r="F5131" s="154">
        <v>1.0000000000000009E-2</v>
      </c>
      <c r="G5131" s="154">
        <v>1.0000000000000009E-2</v>
      </c>
    </row>
    <row r="5132" spans="1:7" ht="30" x14ac:dyDescent="0.25">
      <c r="A5132" s="141" t="s">
        <v>1721</v>
      </c>
      <c r="B5132" s="151" t="s">
        <v>1722</v>
      </c>
      <c r="C5132" s="153" t="s">
        <v>3512</v>
      </c>
      <c r="D5132" s="152">
        <v>11</v>
      </c>
      <c r="E5132" s="154">
        <v>15.84</v>
      </c>
      <c r="F5132" s="154">
        <v>3.0000000000000027E-2</v>
      </c>
      <c r="G5132" s="154">
        <v>0.33000000000000029</v>
      </c>
    </row>
    <row r="5133" spans="1:7" ht="45" x14ac:dyDescent="0.25">
      <c r="A5133" s="141" t="s">
        <v>1721</v>
      </c>
      <c r="B5133" s="151" t="s">
        <v>1722</v>
      </c>
      <c r="C5133" s="153" t="s">
        <v>3535</v>
      </c>
      <c r="D5133" s="152">
        <v>4</v>
      </c>
      <c r="E5133" s="154">
        <v>52.96</v>
      </c>
      <c r="F5133" s="154">
        <v>0.16000000000000014</v>
      </c>
      <c r="G5133" s="154">
        <v>0.64000000000000057</v>
      </c>
    </row>
    <row r="5134" spans="1:7" ht="30" x14ac:dyDescent="0.25">
      <c r="A5134" s="141" t="s">
        <v>1721</v>
      </c>
      <c r="B5134" s="151" t="s">
        <v>1722</v>
      </c>
      <c r="C5134" s="153" t="s">
        <v>3617</v>
      </c>
      <c r="D5134" s="152">
        <v>2</v>
      </c>
      <c r="E5134" s="154">
        <v>33.64</v>
      </c>
      <c r="F5134" s="154">
        <v>0.21999999999999975</v>
      </c>
      <c r="G5134" s="154">
        <v>0.4399999999999995</v>
      </c>
    </row>
    <row r="5135" spans="1:7" ht="60" x14ac:dyDescent="0.25">
      <c r="A5135" s="141" t="s">
        <v>1721</v>
      </c>
      <c r="B5135" s="151" t="s">
        <v>1722</v>
      </c>
      <c r="C5135" s="153" t="s">
        <v>3536</v>
      </c>
      <c r="D5135" s="152">
        <v>4</v>
      </c>
      <c r="E5135" s="154">
        <v>85.56</v>
      </c>
      <c r="F5135" s="154">
        <v>0.3199999999999994</v>
      </c>
      <c r="G5135" s="154">
        <v>1.2799999999999976</v>
      </c>
    </row>
    <row r="5136" spans="1:7" ht="30" x14ac:dyDescent="0.25">
      <c r="A5136" s="141" t="s">
        <v>1721</v>
      </c>
      <c r="B5136" s="151" t="s">
        <v>1722</v>
      </c>
      <c r="C5136" s="153" t="s">
        <v>3514</v>
      </c>
      <c r="D5136" s="152">
        <v>10</v>
      </c>
      <c r="E5136" s="154">
        <v>16.7</v>
      </c>
      <c r="F5136" s="154">
        <v>9.9999999999999811E-3</v>
      </c>
      <c r="G5136" s="154">
        <v>9.9999999999999811E-2</v>
      </c>
    </row>
    <row r="5137" spans="1:7" ht="45" x14ac:dyDescent="0.25">
      <c r="A5137" s="141" t="s">
        <v>1721</v>
      </c>
      <c r="B5137" s="151" t="s">
        <v>1722</v>
      </c>
      <c r="C5137" s="153" t="s">
        <v>3506</v>
      </c>
      <c r="D5137" s="152">
        <v>54</v>
      </c>
      <c r="E5137" s="154">
        <v>486.53999999999996</v>
      </c>
      <c r="F5137" s="154">
        <v>2.9999999999999916E-2</v>
      </c>
      <c r="G5137" s="154">
        <v>1.6199999999999954</v>
      </c>
    </row>
    <row r="5138" spans="1:7" ht="30" x14ac:dyDescent="0.25">
      <c r="A5138" s="141" t="s">
        <v>1721</v>
      </c>
      <c r="B5138" s="151" t="s">
        <v>1722</v>
      </c>
      <c r="C5138" s="153" t="s">
        <v>3612</v>
      </c>
      <c r="D5138" s="152">
        <v>3</v>
      </c>
      <c r="E5138" s="154">
        <v>64.98</v>
      </c>
      <c r="F5138" s="154">
        <v>0.33000000000000007</v>
      </c>
      <c r="G5138" s="154">
        <v>0.99000000000000021</v>
      </c>
    </row>
    <row r="5139" spans="1:7" ht="30" x14ac:dyDescent="0.25">
      <c r="A5139" s="141" t="s">
        <v>1721</v>
      </c>
      <c r="B5139" s="151" t="s">
        <v>1722</v>
      </c>
      <c r="C5139" s="153" t="s">
        <v>3508</v>
      </c>
      <c r="D5139" s="152">
        <v>16</v>
      </c>
      <c r="E5139" s="154">
        <v>85.92</v>
      </c>
      <c r="F5139" s="154">
        <v>2.0000000000000018E-2</v>
      </c>
      <c r="G5139" s="154">
        <v>0.32000000000000028</v>
      </c>
    </row>
    <row r="5140" spans="1:7" ht="30" x14ac:dyDescent="0.25">
      <c r="A5140" s="141" t="s">
        <v>1721</v>
      </c>
      <c r="B5140" s="151" t="s">
        <v>1722</v>
      </c>
      <c r="C5140" s="153" t="s">
        <v>3648</v>
      </c>
      <c r="D5140" s="152">
        <v>3</v>
      </c>
      <c r="E5140" s="154">
        <v>36.33</v>
      </c>
      <c r="F5140" s="154">
        <v>6.0000000000000053E-2</v>
      </c>
      <c r="G5140" s="154">
        <v>0.18000000000000016</v>
      </c>
    </row>
    <row r="5141" spans="1:7" ht="45" x14ac:dyDescent="0.25">
      <c r="A5141" s="141" t="s">
        <v>1721</v>
      </c>
      <c r="B5141" s="151" t="s">
        <v>1722</v>
      </c>
      <c r="C5141" s="153" t="s">
        <v>3529</v>
      </c>
      <c r="D5141" s="152">
        <v>6</v>
      </c>
      <c r="E5141" s="154">
        <v>193.38</v>
      </c>
      <c r="F5141" s="154">
        <v>0.26000000000000068</v>
      </c>
      <c r="G5141" s="154">
        <v>1.5600000000000041</v>
      </c>
    </row>
    <row r="5142" spans="1:7" ht="60" x14ac:dyDescent="0.25">
      <c r="A5142" s="141" t="s">
        <v>1721</v>
      </c>
      <c r="B5142" s="151" t="s">
        <v>1722</v>
      </c>
      <c r="C5142" s="153" t="s">
        <v>3510</v>
      </c>
      <c r="D5142" s="152">
        <v>22</v>
      </c>
      <c r="E5142" s="154">
        <v>883.74</v>
      </c>
      <c r="F5142" s="154">
        <v>0.37999999999999989</v>
      </c>
      <c r="G5142" s="154">
        <v>8.3599999999999977</v>
      </c>
    </row>
    <row r="5143" spans="1:7" ht="30" x14ac:dyDescent="0.25">
      <c r="A5143" s="141" t="s">
        <v>1721</v>
      </c>
      <c r="B5143" s="151" t="s">
        <v>1722</v>
      </c>
      <c r="C5143" s="153" t="s">
        <v>3614</v>
      </c>
      <c r="D5143" s="152">
        <v>14</v>
      </c>
      <c r="E5143" s="154">
        <v>178.78</v>
      </c>
      <c r="F5143" s="154">
        <v>0.11999999999999966</v>
      </c>
      <c r="G5143" s="154">
        <v>1.6799999999999953</v>
      </c>
    </row>
    <row r="5144" spans="1:7" ht="45" x14ac:dyDescent="0.25">
      <c r="A5144" s="141" t="s">
        <v>1721</v>
      </c>
      <c r="B5144" s="151" t="s">
        <v>1722</v>
      </c>
      <c r="C5144" s="153" t="s">
        <v>3530</v>
      </c>
      <c r="D5144" s="152">
        <v>6</v>
      </c>
      <c r="E5144" s="154">
        <v>175.98000000000002</v>
      </c>
      <c r="F5144" s="154">
        <v>9.000000000000008E-2</v>
      </c>
      <c r="G5144" s="154">
        <v>0.54000000000000048</v>
      </c>
    </row>
    <row r="5145" spans="1:7" ht="30" x14ac:dyDescent="0.25">
      <c r="A5145" s="141" t="s">
        <v>1721</v>
      </c>
      <c r="B5145" s="151" t="s">
        <v>1722</v>
      </c>
      <c r="C5145" s="153" t="s">
        <v>3858</v>
      </c>
      <c r="D5145" s="152">
        <v>1</v>
      </c>
      <c r="E5145" s="154">
        <v>16.48</v>
      </c>
      <c r="F5145" s="154">
        <v>0.28000000000000025</v>
      </c>
      <c r="G5145" s="154">
        <v>0.28000000000000025</v>
      </c>
    </row>
    <row r="5146" spans="1:7" ht="30" x14ac:dyDescent="0.25">
      <c r="A5146" s="141" t="s">
        <v>1721</v>
      </c>
      <c r="B5146" s="151" t="s">
        <v>1722</v>
      </c>
      <c r="C5146" s="153" t="s">
        <v>3639</v>
      </c>
      <c r="D5146" s="152">
        <v>2</v>
      </c>
      <c r="E5146" s="154">
        <v>12.34</v>
      </c>
      <c r="F5146" s="154">
        <v>1.0000000000000009E-2</v>
      </c>
      <c r="G5146" s="154">
        <v>2.0000000000000018E-2</v>
      </c>
    </row>
    <row r="5147" spans="1:7" ht="30" x14ac:dyDescent="0.25">
      <c r="A5147" s="141" t="s">
        <v>1721</v>
      </c>
      <c r="B5147" s="151" t="s">
        <v>1722</v>
      </c>
      <c r="C5147" s="153" t="s">
        <v>3515</v>
      </c>
      <c r="D5147" s="152">
        <v>1</v>
      </c>
      <c r="E5147" s="154">
        <v>11.86</v>
      </c>
      <c r="F5147" s="154">
        <v>6.999999999999984E-2</v>
      </c>
      <c r="G5147" s="154">
        <v>6.999999999999984E-2</v>
      </c>
    </row>
    <row r="5148" spans="1:7" ht="45" x14ac:dyDescent="0.25">
      <c r="A5148" s="141" t="s">
        <v>1721</v>
      </c>
      <c r="B5148" s="151" t="s">
        <v>1722</v>
      </c>
      <c r="C5148" s="153" t="s">
        <v>3506</v>
      </c>
      <c r="D5148" s="152">
        <v>1</v>
      </c>
      <c r="E5148" s="154">
        <v>9.01</v>
      </c>
      <c r="F5148" s="154">
        <v>2.9999999999999916E-2</v>
      </c>
      <c r="G5148" s="154">
        <v>2.9999999999999916E-2</v>
      </c>
    </row>
    <row r="5149" spans="1:7" ht="75" x14ac:dyDescent="0.25">
      <c r="A5149" s="141" t="s">
        <v>1721</v>
      </c>
      <c r="B5149" s="151" t="s">
        <v>1722</v>
      </c>
      <c r="C5149" s="153" t="s">
        <v>3516</v>
      </c>
      <c r="D5149" s="152">
        <v>1</v>
      </c>
      <c r="E5149" s="154">
        <v>9.4500000000000011</v>
      </c>
      <c r="F5149" s="154">
        <v>2.0000000000000018E-2</v>
      </c>
      <c r="G5149" s="154">
        <v>2.0000000000000018E-2</v>
      </c>
    </row>
    <row r="5150" spans="1:7" ht="45" x14ac:dyDescent="0.25">
      <c r="A5150" s="141" t="s">
        <v>1721</v>
      </c>
      <c r="B5150" s="151" t="s">
        <v>1722</v>
      </c>
      <c r="C5150" s="153" t="s">
        <v>3471</v>
      </c>
      <c r="D5150" s="152">
        <v>29</v>
      </c>
      <c r="E5150" s="154">
        <v>77.14</v>
      </c>
      <c r="F5150" s="154">
        <v>1.0000000000000009E-2</v>
      </c>
      <c r="G5150" s="154">
        <v>0.29000000000000026</v>
      </c>
    </row>
    <row r="5151" spans="1:7" ht="30" x14ac:dyDescent="0.25">
      <c r="A5151" s="141" t="s">
        <v>1721</v>
      </c>
      <c r="B5151" s="151" t="s">
        <v>1722</v>
      </c>
      <c r="C5151" s="153" t="s">
        <v>3453</v>
      </c>
      <c r="D5151" s="152">
        <v>86</v>
      </c>
      <c r="E5151" s="154">
        <v>171.14</v>
      </c>
      <c r="F5151" s="154">
        <v>1.0000000000000009E-2</v>
      </c>
      <c r="G5151" s="154">
        <v>0.86000000000000076</v>
      </c>
    </row>
    <row r="5152" spans="1:7" ht="30" x14ac:dyDescent="0.25">
      <c r="A5152" s="141" t="s">
        <v>1721</v>
      </c>
      <c r="B5152" s="151" t="s">
        <v>1722</v>
      </c>
      <c r="C5152" s="153" t="s">
        <v>3663</v>
      </c>
      <c r="D5152" s="152">
        <v>5</v>
      </c>
      <c r="E5152" s="154">
        <v>111.85000000000001</v>
      </c>
      <c r="F5152" s="154">
        <v>0.72999999999999865</v>
      </c>
      <c r="G5152" s="154">
        <v>3.6499999999999932</v>
      </c>
    </row>
    <row r="5153" spans="1:7" ht="30" x14ac:dyDescent="0.25">
      <c r="A5153" s="141" t="s">
        <v>1721</v>
      </c>
      <c r="B5153" s="151" t="s">
        <v>1722</v>
      </c>
      <c r="C5153" s="153" t="s">
        <v>3521</v>
      </c>
      <c r="D5153" s="152">
        <v>3</v>
      </c>
      <c r="E5153" s="154">
        <v>28.02</v>
      </c>
      <c r="F5153" s="154">
        <v>6.999999999999984E-2</v>
      </c>
      <c r="G5153" s="154">
        <v>0.20999999999999952</v>
      </c>
    </row>
    <row r="5154" spans="1:7" ht="30" x14ac:dyDescent="0.25">
      <c r="A5154" s="141" t="s">
        <v>1721</v>
      </c>
      <c r="B5154" s="151" t="s">
        <v>1722</v>
      </c>
      <c r="C5154" s="153" t="s">
        <v>3523</v>
      </c>
      <c r="D5154" s="152">
        <v>1</v>
      </c>
      <c r="E5154" s="154">
        <v>8.23</v>
      </c>
      <c r="F5154" s="154">
        <v>8.0000000000000071E-2</v>
      </c>
      <c r="G5154" s="154">
        <v>8.0000000000000071E-2</v>
      </c>
    </row>
    <row r="5155" spans="1:7" ht="45" x14ac:dyDescent="0.25">
      <c r="A5155" s="141" t="s">
        <v>1721</v>
      </c>
      <c r="B5155" s="151" t="s">
        <v>1722</v>
      </c>
      <c r="C5155" s="153" t="s">
        <v>3537</v>
      </c>
      <c r="D5155" s="152">
        <v>2050</v>
      </c>
      <c r="E5155" s="154">
        <v>2009</v>
      </c>
      <c r="F5155" s="154">
        <v>4.9999999999999933E-2</v>
      </c>
      <c r="G5155" s="154">
        <v>102.49999999999986</v>
      </c>
    </row>
    <row r="5156" spans="1:7" ht="45" x14ac:dyDescent="0.25">
      <c r="A5156" s="141" t="s">
        <v>1721</v>
      </c>
      <c r="B5156" s="151" t="s">
        <v>1722</v>
      </c>
      <c r="C5156" s="153" t="s">
        <v>3115</v>
      </c>
      <c r="D5156" s="152">
        <v>2</v>
      </c>
      <c r="E5156" s="154">
        <v>1.32</v>
      </c>
      <c r="F5156" s="154">
        <v>1.0000000000000009E-2</v>
      </c>
      <c r="G5156" s="154">
        <v>2.0000000000000018E-2</v>
      </c>
    </row>
    <row r="5157" spans="1:7" ht="75" x14ac:dyDescent="0.25">
      <c r="A5157" s="141" t="s">
        <v>1721</v>
      </c>
      <c r="B5157" s="151" t="s">
        <v>1722</v>
      </c>
      <c r="C5157" s="153" t="s">
        <v>3116</v>
      </c>
      <c r="D5157" s="152">
        <v>30</v>
      </c>
      <c r="E5157" s="154">
        <v>126.9</v>
      </c>
      <c r="F5157" s="154">
        <v>5.0000000000000044E-2</v>
      </c>
      <c r="G5157" s="154">
        <v>1.5000000000000013</v>
      </c>
    </row>
    <row r="5158" spans="1:7" ht="30" x14ac:dyDescent="0.25">
      <c r="A5158" s="141" t="s">
        <v>1721</v>
      </c>
      <c r="B5158" s="151" t="s">
        <v>1722</v>
      </c>
      <c r="C5158" s="153" t="s">
        <v>3120</v>
      </c>
      <c r="D5158" s="152">
        <v>5</v>
      </c>
      <c r="E5158" s="154">
        <v>7.3</v>
      </c>
      <c r="F5158" s="154">
        <v>2.0000000000000018E-2</v>
      </c>
      <c r="G5158" s="154">
        <v>0.10000000000000009</v>
      </c>
    </row>
    <row r="5159" spans="1:7" ht="30" x14ac:dyDescent="0.25">
      <c r="A5159" s="141" t="s">
        <v>1721</v>
      </c>
      <c r="B5159" s="151" t="s">
        <v>1722</v>
      </c>
      <c r="C5159" s="153" t="s">
        <v>3130</v>
      </c>
      <c r="D5159" s="152">
        <v>9</v>
      </c>
      <c r="E5159" s="154">
        <v>11.25</v>
      </c>
      <c r="F5159" s="154">
        <v>1.0000000000000009E-2</v>
      </c>
      <c r="G5159" s="154">
        <v>9.000000000000008E-2</v>
      </c>
    </row>
    <row r="5160" spans="1:7" ht="30" x14ac:dyDescent="0.25">
      <c r="A5160" s="141" t="s">
        <v>1721</v>
      </c>
      <c r="B5160" s="151" t="s">
        <v>1722</v>
      </c>
      <c r="C5160" s="153" t="s">
        <v>3131</v>
      </c>
      <c r="D5160" s="152">
        <v>14</v>
      </c>
      <c r="E5160" s="154">
        <v>17.5</v>
      </c>
      <c r="F5160" s="154">
        <v>1.0000000000000009E-2</v>
      </c>
      <c r="G5160" s="154">
        <v>0.14000000000000012</v>
      </c>
    </row>
    <row r="5161" spans="1:7" ht="30" x14ac:dyDescent="0.25">
      <c r="A5161" s="141" t="s">
        <v>1721</v>
      </c>
      <c r="B5161" s="151" t="s">
        <v>1722</v>
      </c>
      <c r="C5161" s="153" t="s">
        <v>3133</v>
      </c>
      <c r="D5161" s="152">
        <v>2</v>
      </c>
      <c r="E5161" s="154">
        <v>3.08</v>
      </c>
      <c r="F5161" s="154">
        <v>3.0000000000000027E-2</v>
      </c>
      <c r="G5161" s="154">
        <v>6.0000000000000053E-2</v>
      </c>
    </row>
    <row r="5162" spans="1:7" ht="30" x14ac:dyDescent="0.25">
      <c r="A5162" s="141" t="s">
        <v>1721</v>
      </c>
      <c r="B5162" s="151" t="s">
        <v>1722</v>
      </c>
      <c r="C5162" s="153" t="s">
        <v>3177</v>
      </c>
      <c r="D5162" s="152">
        <v>1</v>
      </c>
      <c r="E5162" s="154">
        <v>7.12</v>
      </c>
      <c r="F5162" s="154">
        <v>0.14000000000000012</v>
      </c>
      <c r="G5162" s="154">
        <v>0.14000000000000012</v>
      </c>
    </row>
    <row r="5163" spans="1:7" ht="30" x14ac:dyDescent="0.25">
      <c r="A5163" s="141" t="s">
        <v>1721</v>
      </c>
      <c r="B5163" s="151" t="s">
        <v>1722</v>
      </c>
      <c r="C5163" s="153" t="s">
        <v>3149</v>
      </c>
      <c r="D5163" s="152">
        <v>3</v>
      </c>
      <c r="E5163" s="154">
        <v>7.65</v>
      </c>
      <c r="F5163" s="154">
        <v>5.0000000000000044E-2</v>
      </c>
      <c r="G5163" s="154">
        <v>0.15000000000000013</v>
      </c>
    </row>
    <row r="5164" spans="1:7" ht="30" x14ac:dyDescent="0.25">
      <c r="A5164" s="141" t="s">
        <v>1721</v>
      </c>
      <c r="B5164" s="151" t="s">
        <v>1722</v>
      </c>
      <c r="C5164" s="153" t="s">
        <v>3179</v>
      </c>
      <c r="D5164" s="152">
        <v>1</v>
      </c>
      <c r="E5164" s="154">
        <v>5.14</v>
      </c>
      <c r="F5164" s="154">
        <v>0.10999999999999988</v>
      </c>
      <c r="G5164" s="154">
        <v>0.10999999999999988</v>
      </c>
    </row>
    <row r="5165" spans="1:7" ht="30" x14ac:dyDescent="0.25">
      <c r="A5165" s="141" t="s">
        <v>1721</v>
      </c>
      <c r="B5165" s="151" t="s">
        <v>1722</v>
      </c>
      <c r="C5165" s="153" t="s">
        <v>3218</v>
      </c>
      <c r="D5165" s="152">
        <v>3</v>
      </c>
      <c r="E5165" s="154">
        <v>18.66</v>
      </c>
      <c r="F5165" s="154">
        <v>0.20999999999999996</v>
      </c>
      <c r="G5165" s="154">
        <v>0.62999999999999989</v>
      </c>
    </row>
    <row r="5166" spans="1:7" ht="30" x14ac:dyDescent="0.25">
      <c r="A5166" s="141" t="s">
        <v>1721</v>
      </c>
      <c r="B5166" s="151" t="s">
        <v>1722</v>
      </c>
      <c r="C5166" s="153" t="s">
        <v>3220</v>
      </c>
      <c r="D5166" s="152">
        <v>1</v>
      </c>
      <c r="E5166" s="154">
        <v>11.76</v>
      </c>
      <c r="F5166" s="154">
        <v>0.33000000000000007</v>
      </c>
      <c r="G5166" s="154">
        <v>0.33000000000000007</v>
      </c>
    </row>
    <row r="5167" spans="1:7" ht="30" x14ac:dyDescent="0.25">
      <c r="A5167" s="141" t="s">
        <v>1721</v>
      </c>
      <c r="B5167" s="151" t="s">
        <v>1722</v>
      </c>
      <c r="C5167" s="153" t="s">
        <v>3127</v>
      </c>
      <c r="D5167" s="152">
        <v>39</v>
      </c>
      <c r="E5167" s="154">
        <v>74.490000000000009</v>
      </c>
      <c r="F5167" s="154">
        <v>9.9999999999999811E-3</v>
      </c>
      <c r="G5167" s="154">
        <v>0.38999999999999924</v>
      </c>
    </row>
    <row r="5168" spans="1:7" ht="30" x14ac:dyDescent="0.25">
      <c r="A5168" s="141" t="s">
        <v>1721</v>
      </c>
      <c r="B5168" s="151" t="s">
        <v>1722</v>
      </c>
      <c r="C5168" s="153" t="s">
        <v>3130</v>
      </c>
      <c r="D5168" s="152">
        <v>13</v>
      </c>
      <c r="E5168" s="154">
        <v>16.25</v>
      </c>
      <c r="F5168" s="154">
        <v>1.0000000000000009E-2</v>
      </c>
      <c r="G5168" s="154">
        <v>0.13000000000000012</v>
      </c>
    </row>
    <row r="5169" spans="1:7" ht="30" x14ac:dyDescent="0.25">
      <c r="A5169" s="141" t="s">
        <v>1721</v>
      </c>
      <c r="B5169" s="151" t="s">
        <v>1722</v>
      </c>
      <c r="C5169" s="153" t="s">
        <v>3131</v>
      </c>
      <c r="D5169" s="152">
        <v>19</v>
      </c>
      <c r="E5169" s="154">
        <v>23.75</v>
      </c>
      <c r="F5169" s="154">
        <v>1.0000000000000009E-2</v>
      </c>
      <c r="G5169" s="154">
        <v>0.19000000000000017</v>
      </c>
    </row>
    <row r="5170" spans="1:7" ht="30" x14ac:dyDescent="0.25">
      <c r="A5170" s="141" t="s">
        <v>1721</v>
      </c>
      <c r="B5170" s="151" t="s">
        <v>1722</v>
      </c>
      <c r="C5170" s="153" t="s">
        <v>3133</v>
      </c>
      <c r="D5170" s="152">
        <v>1</v>
      </c>
      <c r="E5170" s="154">
        <v>1.54</v>
      </c>
      <c r="F5170" s="154">
        <v>3.0000000000000027E-2</v>
      </c>
      <c r="G5170" s="154">
        <v>3.0000000000000027E-2</v>
      </c>
    </row>
    <row r="5171" spans="1:7" ht="30" x14ac:dyDescent="0.25">
      <c r="A5171" s="141" t="s">
        <v>1721</v>
      </c>
      <c r="B5171" s="151" t="s">
        <v>1722</v>
      </c>
      <c r="C5171" s="153" t="s">
        <v>3538</v>
      </c>
      <c r="D5171" s="152">
        <v>743</v>
      </c>
      <c r="E5171" s="154">
        <v>3767.0099999999998</v>
      </c>
      <c r="F5171" s="154">
        <v>2.0000000000000018E-2</v>
      </c>
      <c r="G5171" s="154">
        <v>14.860000000000014</v>
      </c>
    </row>
    <row r="5172" spans="1:7" ht="30" x14ac:dyDescent="0.25">
      <c r="A5172" s="141" t="s">
        <v>1721</v>
      </c>
      <c r="B5172" s="151" t="s">
        <v>1722</v>
      </c>
      <c r="C5172" s="153" t="s">
        <v>3620</v>
      </c>
      <c r="D5172" s="152">
        <v>94</v>
      </c>
      <c r="E5172" s="154">
        <v>2108.42</v>
      </c>
      <c r="F5172" s="154">
        <v>7.9999999999999849E-2</v>
      </c>
      <c r="G5172" s="154">
        <v>7.5199999999999854</v>
      </c>
    </row>
    <row r="5173" spans="1:7" ht="30" x14ac:dyDescent="0.25">
      <c r="A5173" s="141" t="s">
        <v>1721</v>
      </c>
      <c r="B5173" s="151" t="s">
        <v>1722</v>
      </c>
      <c r="C5173" s="153" t="s">
        <v>3548</v>
      </c>
      <c r="D5173" s="152">
        <v>190</v>
      </c>
      <c r="E5173" s="154">
        <v>8373.2999999999993</v>
      </c>
      <c r="F5173" s="154">
        <v>4.0000000000000036E-2</v>
      </c>
      <c r="G5173" s="154">
        <v>7.6000000000000068</v>
      </c>
    </row>
    <row r="5174" spans="1:7" ht="30" x14ac:dyDescent="0.25">
      <c r="A5174" s="141" t="s">
        <v>1721</v>
      </c>
      <c r="B5174" s="151" t="s">
        <v>1722</v>
      </c>
      <c r="C5174" s="153" t="s">
        <v>3525</v>
      </c>
      <c r="D5174" s="152">
        <v>28</v>
      </c>
      <c r="E5174" s="154">
        <v>136.64000000000001</v>
      </c>
      <c r="F5174" s="154">
        <v>1.0000000000000009E-2</v>
      </c>
      <c r="G5174" s="154">
        <v>0.28000000000000025</v>
      </c>
    </row>
    <row r="5175" spans="1:7" ht="30" x14ac:dyDescent="0.25">
      <c r="A5175" s="141" t="s">
        <v>1721</v>
      </c>
      <c r="B5175" s="151" t="s">
        <v>1722</v>
      </c>
      <c r="C5175" s="153" t="s">
        <v>3621</v>
      </c>
      <c r="D5175" s="152">
        <v>24</v>
      </c>
      <c r="E5175" s="154">
        <v>142.80000000000001</v>
      </c>
      <c r="F5175" s="154">
        <v>1.0000000000000009E-2</v>
      </c>
      <c r="G5175" s="154">
        <v>0.24000000000000021</v>
      </c>
    </row>
    <row r="5176" spans="1:7" ht="30" x14ac:dyDescent="0.25">
      <c r="A5176" s="141" t="s">
        <v>1721</v>
      </c>
      <c r="B5176" s="151" t="s">
        <v>1722</v>
      </c>
      <c r="C5176" s="153" t="s">
        <v>3526</v>
      </c>
      <c r="D5176" s="152">
        <v>15</v>
      </c>
      <c r="E5176" s="154">
        <v>62.85</v>
      </c>
      <c r="F5176" s="154">
        <v>1.0000000000000009E-2</v>
      </c>
      <c r="G5176" s="154">
        <v>0.15000000000000013</v>
      </c>
    </row>
    <row r="5177" spans="1:7" ht="30" x14ac:dyDescent="0.25">
      <c r="A5177" s="141" t="s">
        <v>1721</v>
      </c>
      <c r="B5177" s="151" t="s">
        <v>1722</v>
      </c>
      <c r="C5177" s="153" t="s">
        <v>4083</v>
      </c>
      <c r="D5177" s="152">
        <v>21</v>
      </c>
      <c r="E5177" s="154">
        <v>124.95</v>
      </c>
      <c r="F5177" s="154">
        <v>9.999999999999995E-3</v>
      </c>
      <c r="G5177" s="154">
        <v>0.20999999999999991</v>
      </c>
    </row>
    <row r="5178" spans="1:7" ht="75" x14ac:dyDescent="0.25">
      <c r="A5178" s="141" t="s">
        <v>1721</v>
      </c>
      <c r="B5178" s="151" t="s">
        <v>1722</v>
      </c>
      <c r="C5178" s="153" t="s">
        <v>3116</v>
      </c>
      <c r="D5178" s="152">
        <v>1</v>
      </c>
      <c r="E5178" s="154">
        <v>4.2300000000000004</v>
      </c>
      <c r="F5178" s="154">
        <v>5.0000000000000044E-2</v>
      </c>
      <c r="G5178" s="154">
        <v>5.0000000000000044E-2</v>
      </c>
    </row>
    <row r="5179" spans="1:7" ht="30" x14ac:dyDescent="0.25">
      <c r="A5179" s="141" t="s">
        <v>1721</v>
      </c>
      <c r="B5179" s="151" t="s">
        <v>1722</v>
      </c>
      <c r="C5179" s="153" t="s">
        <v>3120</v>
      </c>
      <c r="D5179" s="152">
        <v>1</v>
      </c>
      <c r="E5179" s="154">
        <v>1.46</v>
      </c>
      <c r="F5179" s="154">
        <v>2.0000000000000018E-2</v>
      </c>
      <c r="G5179" s="154">
        <v>2.0000000000000018E-2</v>
      </c>
    </row>
    <row r="5180" spans="1:7" ht="30" x14ac:dyDescent="0.25">
      <c r="A5180" s="141" t="s">
        <v>1721</v>
      </c>
      <c r="B5180" s="151" t="s">
        <v>1722</v>
      </c>
      <c r="C5180" s="153" t="s">
        <v>3127</v>
      </c>
      <c r="D5180" s="152">
        <v>2</v>
      </c>
      <c r="E5180" s="154">
        <v>3.8200000000000003</v>
      </c>
      <c r="F5180" s="154">
        <v>9.9999999999999811E-3</v>
      </c>
      <c r="G5180" s="154">
        <v>1.9999999999999962E-2</v>
      </c>
    </row>
    <row r="5181" spans="1:7" ht="30" x14ac:dyDescent="0.25">
      <c r="A5181" s="141" t="s">
        <v>1721</v>
      </c>
      <c r="B5181" s="151" t="s">
        <v>1722</v>
      </c>
      <c r="C5181" s="153" t="s">
        <v>3131</v>
      </c>
      <c r="D5181" s="152">
        <v>2</v>
      </c>
      <c r="E5181" s="154">
        <v>2.5</v>
      </c>
      <c r="F5181" s="154">
        <v>1.0000000000000009E-2</v>
      </c>
      <c r="G5181" s="154">
        <v>2.0000000000000018E-2</v>
      </c>
    </row>
    <row r="5182" spans="1:7" ht="30" x14ac:dyDescent="0.25">
      <c r="A5182" s="141" t="s">
        <v>1721</v>
      </c>
      <c r="B5182" s="151" t="s">
        <v>1722</v>
      </c>
      <c r="C5182" s="153" t="s">
        <v>3135</v>
      </c>
      <c r="D5182" s="152">
        <v>2</v>
      </c>
      <c r="E5182" s="154">
        <v>4</v>
      </c>
      <c r="F5182" s="154">
        <v>3.0000000000000027E-2</v>
      </c>
      <c r="G5182" s="154">
        <v>6.0000000000000053E-2</v>
      </c>
    </row>
    <row r="5183" spans="1:7" ht="30" x14ac:dyDescent="0.25">
      <c r="A5183" s="141" t="s">
        <v>1721</v>
      </c>
      <c r="B5183" s="151" t="s">
        <v>1722</v>
      </c>
      <c r="C5183" s="153" t="s">
        <v>3136</v>
      </c>
      <c r="D5183" s="152">
        <v>2</v>
      </c>
      <c r="E5183" s="154">
        <v>6.26</v>
      </c>
      <c r="F5183" s="154">
        <v>9.9999999999999811E-3</v>
      </c>
      <c r="G5183" s="154">
        <v>1.9999999999999962E-2</v>
      </c>
    </row>
    <row r="5184" spans="1:7" ht="30" x14ac:dyDescent="0.25">
      <c r="A5184" s="141" t="s">
        <v>1721</v>
      </c>
      <c r="B5184" s="151" t="s">
        <v>1722</v>
      </c>
      <c r="C5184" s="153" t="s">
        <v>3168</v>
      </c>
      <c r="D5184" s="152">
        <v>2</v>
      </c>
      <c r="E5184" s="154">
        <v>2.9</v>
      </c>
      <c r="F5184" s="154">
        <v>1.0000000000000009E-2</v>
      </c>
      <c r="G5184" s="154">
        <v>2.0000000000000018E-2</v>
      </c>
    </row>
    <row r="5185" spans="1:7" ht="30" x14ac:dyDescent="0.25">
      <c r="A5185" s="141" t="s">
        <v>1721</v>
      </c>
      <c r="B5185" s="151" t="s">
        <v>1722</v>
      </c>
      <c r="C5185" s="153" t="s">
        <v>3169</v>
      </c>
      <c r="D5185" s="152">
        <v>1</v>
      </c>
      <c r="E5185" s="154">
        <v>3.49</v>
      </c>
      <c r="F5185" s="154">
        <v>5.0000000000000044E-2</v>
      </c>
      <c r="G5185" s="154">
        <v>5.0000000000000044E-2</v>
      </c>
    </row>
    <row r="5186" spans="1:7" ht="30" x14ac:dyDescent="0.25">
      <c r="A5186" s="141" t="s">
        <v>1721</v>
      </c>
      <c r="B5186" s="151" t="s">
        <v>1722</v>
      </c>
      <c r="C5186" s="153" t="s">
        <v>3139</v>
      </c>
      <c r="D5186" s="152">
        <v>1</v>
      </c>
      <c r="E5186" s="154">
        <v>3.49</v>
      </c>
      <c r="F5186" s="154">
        <v>5.0000000000000044E-2</v>
      </c>
      <c r="G5186" s="154">
        <v>5.0000000000000044E-2</v>
      </c>
    </row>
    <row r="5187" spans="1:7" ht="30" x14ac:dyDescent="0.25">
      <c r="A5187" s="141" t="s">
        <v>1721</v>
      </c>
      <c r="B5187" s="151" t="s">
        <v>1722</v>
      </c>
      <c r="C5187" s="153" t="s">
        <v>3174</v>
      </c>
      <c r="D5187" s="152">
        <v>1</v>
      </c>
      <c r="E5187" s="154">
        <v>5.49</v>
      </c>
      <c r="F5187" s="154">
        <v>0.12000000000000011</v>
      </c>
      <c r="G5187" s="154">
        <v>0.12000000000000011</v>
      </c>
    </row>
    <row r="5188" spans="1:7" ht="30" x14ac:dyDescent="0.25">
      <c r="A5188" s="141" t="s">
        <v>1721</v>
      </c>
      <c r="B5188" s="151" t="s">
        <v>1722</v>
      </c>
      <c r="C5188" s="153" t="s">
        <v>3177</v>
      </c>
      <c r="D5188" s="152">
        <v>1</v>
      </c>
      <c r="E5188" s="154">
        <v>7.12</v>
      </c>
      <c r="F5188" s="154">
        <v>0.14000000000000012</v>
      </c>
      <c r="G5188" s="154">
        <v>0.14000000000000012</v>
      </c>
    </row>
    <row r="5189" spans="1:7" ht="30" x14ac:dyDescent="0.25">
      <c r="A5189" s="141" t="s">
        <v>1721</v>
      </c>
      <c r="B5189" s="151" t="s">
        <v>1722</v>
      </c>
      <c r="C5189" s="153" t="s">
        <v>3179</v>
      </c>
      <c r="D5189" s="152">
        <v>2</v>
      </c>
      <c r="E5189" s="154">
        <v>10.28</v>
      </c>
      <c r="F5189" s="154">
        <v>0.10999999999999988</v>
      </c>
      <c r="G5189" s="154">
        <v>0.21999999999999975</v>
      </c>
    </row>
    <row r="5190" spans="1:7" ht="45" x14ac:dyDescent="0.25">
      <c r="A5190" s="141" t="s">
        <v>4333</v>
      </c>
      <c r="B5190" s="151" t="s">
        <v>4334</v>
      </c>
      <c r="C5190" s="153" t="s">
        <v>3881</v>
      </c>
      <c r="D5190" s="152">
        <v>71</v>
      </c>
      <c r="E5190" s="154">
        <v>4086.05</v>
      </c>
      <c r="F5190" s="154">
        <v>1.0000000000000009E-2</v>
      </c>
      <c r="G5190" s="154">
        <v>0.71000000000000063</v>
      </c>
    </row>
    <row r="5191" spans="1:7" ht="60" x14ac:dyDescent="0.25">
      <c r="A5191" s="141" t="s">
        <v>4333</v>
      </c>
      <c r="B5191" s="151" t="s">
        <v>4334</v>
      </c>
      <c r="C5191" s="153" t="s">
        <v>3882</v>
      </c>
      <c r="D5191" s="152">
        <v>30</v>
      </c>
      <c r="E5191" s="154">
        <v>1726.5000000000002</v>
      </c>
      <c r="F5191" s="154">
        <v>1.0000000000000009E-2</v>
      </c>
      <c r="G5191" s="154">
        <v>0.30000000000000027</v>
      </c>
    </row>
    <row r="5192" spans="1:7" ht="60" x14ac:dyDescent="0.25">
      <c r="A5192" s="141" t="s">
        <v>4333</v>
      </c>
      <c r="B5192" s="151" t="s">
        <v>4334</v>
      </c>
      <c r="C5192" s="153" t="s">
        <v>4335</v>
      </c>
      <c r="D5192" s="152">
        <v>3784</v>
      </c>
      <c r="E5192" s="154">
        <v>95697.36</v>
      </c>
      <c r="F5192" s="154">
        <v>0.1599999999999997</v>
      </c>
      <c r="G5192" s="154">
        <v>605.4399999999988</v>
      </c>
    </row>
    <row r="5193" spans="1:7" ht="30" x14ac:dyDescent="0.25">
      <c r="A5193" s="141" t="s">
        <v>4336</v>
      </c>
      <c r="B5193" s="151" t="s">
        <v>4337</v>
      </c>
      <c r="C5193" s="153" t="s">
        <v>3460</v>
      </c>
      <c r="D5193" s="152">
        <v>7</v>
      </c>
      <c r="E5193" s="154">
        <v>112.91</v>
      </c>
      <c r="F5193" s="154">
        <v>2.0000000000000018E-2</v>
      </c>
      <c r="G5193" s="154">
        <v>0.14000000000000012</v>
      </c>
    </row>
    <row r="5194" spans="1:7" ht="45" x14ac:dyDescent="0.25">
      <c r="A5194" s="141" t="s">
        <v>4336</v>
      </c>
      <c r="B5194" s="151" t="s">
        <v>4337</v>
      </c>
      <c r="C5194" s="153" t="s">
        <v>3471</v>
      </c>
      <c r="D5194" s="152">
        <v>4</v>
      </c>
      <c r="E5194" s="154">
        <v>10.64</v>
      </c>
      <c r="F5194" s="154">
        <v>1.0000000000000009E-2</v>
      </c>
      <c r="G5194" s="154">
        <v>4.0000000000000036E-2</v>
      </c>
    </row>
    <row r="5195" spans="1:7" ht="30" x14ac:dyDescent="0.25">
      <c r="A5195" s="141" t="s">
        <v>4336</v>
      </c>
      <c r="B5195" s="151" t="s">
        <v>4337</v>
      </c>
      <c r="C5195" s="153" t="s">
        <v>3637</v>
      </c>
      <c r="D5195" s="152">
        <v>55</v>
      </c>
      <c r="E5195" s="154">
        <v>101.75</v>
      </c>
      <c r="F5195" s="154">
        <v>1.0000000000000009E-2</v>
      </c>
      <c r="G5195" s="154">
        <v>0.55000000000000049</v>
      </c>
    </row>
    <row r="5196" spans="1:7" ht="30" x14ac:dyDescent="0.25">
      <c r="A5196" s="141" t="s">
        <v>4336</v>
      </c>
      <c r="B5196" s="151" t="s">
        <v>4337</v>
      </c>
      <c r="C5196" s="153" t="s">
        <v>3813</v>
      </c>
      <c r="D5196" s="152">
        <v>53</v>
      </c>
      <c r="E5196" s="154">
        <v>87.98</v>
      </c>
      <c r="F5196" s="154">
        <v>9.999999999999995E-3</v>
      </c>
      <c r="G5196" s="154">
        <v>0.52999999999999969</v>
      </c>
    </row>
    <row r="5197" spans="1:7" ht="30" x14ac:dyDescent="0.25">
      <c r="A5197" s="141" t="s">
        <v>4336</v>
      </c>
      <c r="B5197" s="151" t="s">
        <v>4337</v>
      </c>
      <c r="C5197" s="153" t="s">
        <v>3462</v>
      </c>
      <c r="D5197" s="152">
        <v>1</v>
      </c>
      <c r="E5197" s="154">
        <v>2.62</v>
      </c>
      <c r="F5197" s="154">
        <v>9.999999999999995E-3</v>
      </c>
      <c r="G5197" s="154">
        <v>9.999999999999995E-3</v>
      </c>
    </row>
    <row r="5198" spans="1:7" ht="30" x14ac:dyDescent="0.25">
      <c r="A5198" s="141" t="s">
        <v>4336</v>
      </c>
      <c r="B5198" s="151" t="s">
        <v>4337</v>
      </c>
      <c r="C5198" s="153" t="s">
        <v>3463</v>
      </c>
      <c r="D5198" s="152">
        <v>1</v>
      </c>
      <c r="E5198" s="154">
        <v>2.62</v>
      </c>
      <c r="F5198" s="154">
        <v>9.999999999999995E-3</v>
      </c>
      <c r="G5198" s="154">
        <v>9.999999999999995E-3</v>
      </c>
    </row>
    <row r="5199" spans="1:7" ht="30" x14ac:dyDescent="0.25">
      <c r="A5199" s="141" t="s">
        <v>4336</v>
      </c>
      <c r="B5199" s="151" t="s">
        <v>4337</v>
      </c>
      <c r="C5199" s="153" t="s">
        <v>3443</v>
      </c>
      <c r="D5199" s="152">
        <v>59</v>
      </c>
      <c r="E5199" s="154">
        <v>288.51</v>
      </c>
      <c r="F5199" s="154">
        <v>9.9999999999999811E-3</v>
      </c>
      <c r="G5199" s="154">
        <v>0.58999999999999886</v>
      </c>
    </row>
    <row r="5200" spans="1:7" ht="30" x14ac:dyDescent="0.25">
      <c r="A5200" s="141" t="s">
        <v>4336</v>
      </c>
      <c r="B5200" s="151" t="s">
        <v>4337</v>
      </c>
      <c r="C5200" s="153" t="s">
        <v>3464</v>
      </c>
      <c r="D5200" s="152">
        <v>13</v>
      </c>
      <c r="E5200" s="154">
        <v>64.22</v>
      </c>
      <c r="F5200" s="154">
        <v>1.0000000000000009E-2</v>
      </c>
      <c r="G5200" s="154">
        <v>0.13000000000000012</v>
      </c>
    </row>
    <row r="5201" spans="1:7" ht="30" x14ac:dyDescent="0.25">
      <c r="A5201" s="141" t="s">
        <v>4336</v>
      </c>
      <c r="B5201" s="151" t="s">
        <v>4337</v>
      </c>
      <c r="C5201" s="153" t="s">
        <v>3502</v>
      </c>
      <c r="D5201" s="152">
        <v>14</v>
      </c>
      <c r="E5201" s="154">
        <v>71.680000000000007</v>
      </c>
      <c r="F5201" s="154">
        <v>1.0000000000000009E-2</v>
      </c>
      <c r="G5201" s="154">
        <v>0.14000000000000012</v>
      </c>
    </row>
    <row r="5202" spans="1:7" ht="30" x14ac:dyDescent="0.25">
      <c r="A5202" s="141" t="s">
        <v>4336</v>
      </c>
      <c r="B5202" s="151" t="s">
        <v>4337</v>
      </c>
      <c r="C5202" s="153" t="s">
        <v>3444</v>
      </c>
      <c r="D5202" s="152">
        <v>62</v>
      </c>
      <c r="E5202" s="154">
        <v>240.56</v>
      </c>
      <c r="F5202" s="154">
        <v>3.0000000000000027E-2</v>
      </c>
      <c r="G5202" s="154">
        <v>1.8600000000000017</v>
      </c>
    </row>
    <row r="5203" spans="1:7" ht="30" x14ac:dyDescent="0.25">
      <c r="A5203" s="141" t="s">
        <v>4336</v>
      </c>
      <c r="B5203" s="151" t="s">
        <v>4337</v>
      </c>
      <c r="C5203" s="153" t="s">
        <v>3446</v>
      </c>
      <c r="D5203" s="152">
        <v>50</v>
      </c>
      <c r="E5203" s="154">
        <v>99</v>
      </c>
      <c r="F5203" s="154">
        <v>9.999999999999995E-3</v>
      </c>
      <c r="G5203" s="154">
        <v>0.49999999999999978</v>
      </c>
    </row>
    <row r="5204" spans="1:7" ht="60" x14ac:dyDescent="0.25">
      <c r="A5204" s="141" t="s">
        <v>4336</v>
      </c>
      <c r="B5204" s="151" t="s">
        <v>4337</v>
      </c>
      <c r="C5204" s="153" t="s">
        <v>3509</v>
      </c>
      <c r="D5204" s="152">
        <v>10</v>
      </c>
      <c r="E5204" s="154">
        <v>179.3</v>
      </c>
      <c r="F5204" s="154">
        <v>0.11999999999999966</v>
      </c>
      <c r="G5204" s="154">
        <v>1.1999999999999966</v>
      </c>
    </row>
    <row r="5205" spans="1:7" ht="45" x14ac:dyDescent="0.25">
      <c r="A5205" s="141" t="s">
        <v>4336</v>
      </c>
      <c r="B5205" s="151" t="s">
        <v>4337</v>
      </c>
      <c r="C5205" s="153" t="s">
        <v>3471</v>
      </c>
      <c r="D5205" s="152">
        <v>1</v>
      </c>
      <c r="E5205" s="154">
        <v>2.66</v>
      </c>
      <c r="F5205" s="154">
        <v>1.0000000000000009E-2</v>
      </c>
      <c r="G5205" s="154">
        <v>1.0000000000000009E-2</v>
      </c>
    </row>
    <row r="5206" spans="1:7" ht="75" x14ac:dyDescent="0.25">
      <c r="A5206" s="141" t="s">
        <v>4336</v>
      </c>
      <c r="B5206" s="151" t="s">
        <v>4337</v>
      </c>
      <c r="C5206" s="153" t="s">
        <v>3493</v>
      </c>
      <c r="D5206" s="152">
        <v>1</v>
      </c>
      <c r="E5206" s="154">
        <v>5.12</v>
      </c>
      <c r="F5206" s="154">
        <v>1.0000000000000009E-2</v>
      </c>
      <c r="G5206" s="154">
        <v>1.0000000000000009E-2</v>
      </c>
    </row>
    <row r="5207" spans="1:7" ht="30" x14ac:dyDescent="0.25">
      <c r="A5207" s="141" t="s">
        <v>4336</v>
      </c>
      <c r="B5207" s="151" t="s">
        <v>4337</v>
      </c>
      <c r="C5207" s="153" t="s">
        <v>3495</v>
      </c>
      <c r="D5207" s="152">
        <v>31</v>
      </c>
      <c r="E5207" s="154">
        <v>153.13999999999999</v>
      </c>
      <c r="F5207" s="154">
        <v>1.0000000000000009E-2</v>
      </c>
      <c r="G5207" s="154">
        <v>0.31000000000000028</v>
      </c>
    </row>
    <row r="5208" spans="1:7" ht="105" x14ac:dyDescent="0.25">
      <c r="A5208" s="141" t="s">
        <v>4336</v>
      </c>
      <c r="B5208" s="151" t="s">
        <v>4337</v>
      </c>
      <c r="C5208" s="153" t="s">
        <v>3476</v>
      </c>
      <c r="D5208" s="152">
        <v>61</v>
      </c>
      <c r="E5208" s="154">
        <v>1622.6</v>
      </c>
      <c r="F5208" s="154">
        <v>0.22000000000000064</v>
      </c>
      <c r="G5208" s="154">
        <v>13.420000000000039</v>
      </c>
    </row>
    <row r="5209" spans="1:7" ht="30" x14ac:dyDescent="0.25">
      <c r="A5209" s="141" t="s">
        <v>4336</v>
      </c>
      <c r="B5209" s="151" t="s">
        <v>4337</v>
      </c>
      <c r="C5209" s="153" t="s">
        <v>3538</v>
      </c>
      <c r="D5209" s="152">
        <v>40</v>
      </c>
      <c r="E5209" s="154">
        <v>202.79999999999998</v>
      </c>
      <c r="F5209" s="154">
        <v>2.0000000000000018E-2</v>
      </c>
      <c r="G5209" s="154">
        <v>0.80000000000000071</v>
      </c>
    </row>
    <row r="5210" spans="1:7" ht="30" x14ac:dyDescent="0.25">
      <c r="A5210" s="141" t="s">
        <v>4336</v>
      </c>
      <c r="B5210" s="151" t="s">
        <v>4337</v>
      </c>
      <c r="C5210" s="153" t="s">
        <v>3547</v>
      </c>
      <c r="D5210" s="152">
        <v>56</v>
      </c>
      <c r="E5210" s="154">
        <v>1741.04</v>
      </c>
      <c r="F5210" s="154">
        <v>4.9999999999999822E-2</v>
      </c>
      <c r="G5210" s="154">
        <v>2.7999999999999901</v>
      </c>
    </row>
    <row r="5211" spans="1:7" ht="30" x14ac:dyDescent="0.25">
      <c r="A5211" s="141" t="s">
        <v>4336</v>
      </c>
      <c r="B5211" s="151" t="s">
        <v>4337</v>
      </c>
      <c r="C5211" s="153" t="s">
        <v>3620</v>
      </c>
      <c r="D5211" s="152">
        <v>11</v>
      </c>
      <c r="E5211" s="154">
        <v>246.73000000000002</v>
      </c>
      <c r="F5211" s="154">
        <v>7.9999999999999849E-2</v>
      </c>
      <c r="G5211" s="154">
        <v>0.87999999999999834</v>
      </c>
    </row>
    <row r="5212" spans="1:7" ht="30" x14ac:dyDescent="0.25">
      <c r="A5212" s="141" t="s">
        <v>4336</v>
      </c>
      <c r="B5212" s="151" t="s">
        <v>4337</v>
      </c>
      <c r="C5212" s="153" t="s">
        <v>3548</v>
      </c>
      <c r="D5212" s="152">
        <v>41</v>
      </c>
      <c r="E5212" s="154">
        <v>1806.8700000000001</v>
      </c>
      <c r="F5212" s="154">
        <v>4.0000000000000036E-2</v>
      </c>
      <c r="G5212" s="154">
        <v>1.6400000000000015</v>
      </c>
    </row>
    <row r="5213" spans="1:7" ht="30" x14ac:dyDescent="0.25">
      <c r="A5213" s="141" t="s">
        <v>4336</v>
      </c>
      <c r="B5213" s="151" t="s">
        <v>4337</v>
      </c>
      <c r="C5213" s="153" t="s">
        <v>4082</v>
      </c>
      <c r="D5213" s="152">
        <v>17</v>
      </c>
      <c r="E5213" s="154">
        <v>71.23</v>
      </c>
      <c r="F5213" s="154">
        <v>1.0000000000000009E-2</v>
      </c>
      <c r="G5213" s="154">
        <v>0.17000000000000015</v>
      </c>
    </row>
    <row r="5214" spans="1:7" ht="30" x14ac:dyDescent="0.25">
      <c r="A5214" s="141" t="s">
        <v>4336</v>
      </c>
      <c r="B5214" s="151" t="s">
        <v>4337</v>
      </c>
      <c r="C5214" s="153" t="s">
        <v>3621</v>
      </c>
      <c r="D5214" s="152">
        <v>32</v>
      </c>
      <c r="E5214" s="154">
        <v>190.4</v>
      </c>
      <c r="F5214" s="154">
        <v>1.0000000000000009E-2</v>
      </c>
      <c r="G5214" s="154">
        <v>0.32000000000000028</v>
      </c>
    </row>
    <row r="5215" spans="1:7" ht="30" x14ac:dyDescent="0.25">
      <c r="A5215" s="141" t="s">
        <v>4336</v>
      </c>
      <c r="B5215" s="151" t="s">
        <v>4337</v>
      </c>
      <c r="C5215" s="153" t="s">
        <v>3874</v>
      </c>
      <c r="D5215" s="152">
        <v>1</v>
      </c>
      <c r="E5215" s="154">
        <v>6.83</v>
      </c>
      <c r="F5215" s="154">
        <v>1.0000000000000009E-2</v>
      </c>
      <c r="G5215" s="154">
        <v>1.0000000000000009E-2</v>
      </c>
    </row>
    <row r="5216" spans="1:7" ht="30" x14ac:dyDescent="0.25">
      <c r="A5216" s="141" t="s">
        <v>4336</v>
      </c>
      <c r="B5216" s="151" t="s">
        <v>4337</v>
      </c>
      <c r="C5216" s="153" t="s">
        <v>3622</v>
      </c>
      <c r="D5216" s="152">
        <v>276</v>
      </c>
      <c r="E5216" s="154">
        <v>2961.48</v>
      </c>
      <c r="F5216" s="154">
        <v>2.0000000000000018E-2</v>
      </c>
      <c r="G5216" s="154">
        <v>5.5200000000000049</v>
      </c>
    </row>
    <row r="5217" spans="1:7" ht="45" x14ac:dyDescent="0.25">
      <c r="A5217" s="141" t="s">
        <v>4336</v>
      </c>
      <c r="B5217" s="151" t="s">
        <v>4337</v>
      </c>
      <c r="C5217" s="153" t="s">
        <v>3623</v>
      </c>
      <c r="D5217" s="152">
        <v>127</v>
      </c>
      <c r="E5217" s="154">
        <v>1490.98</v>
      </c>
      <c r="F5217" s="154">
        <v>1.0000000000000009E-2</v>
      </c>
      <c r="G5217" s="154">
        <v>1.2700000000000011</v>
      </c>
    </row>
    <row r="5218" spans="1:7" ht="45" x14ac:dyDescent="0.25">
      <c r="A5218" s="141" t="s">
        <v>4336</v>
      </c>
      <c r="B5218" s="151" t="s">
        <v>4337</v>
      </c>
      <c r="C5218" s="153" t="s">
        <v>3624</v>
      </c>
      <c r="D5218" s="152">
        <v>20</v>
      </c>
      <c r="E5218" s="154">
        <v>315.60000000000002</v>
      </c>
      <c r="F5218" s="154">
        <v>1.0000000000000009E-2</v>
      </c>
      <c r="G5218" s="154">
        <v>0.20000000000000018</v>
      </c>
    </row>
    <row r="5219" spans="1:7" ht="75" x14ac:dyDescent="0.25">
      <c r="A5219" s="141" t="s">
        <v>4336</v>
      </c>
      <c r="B5219" s="151" t="s">
        <v>4337</v>
      </c>
      <c r="C5219" s="153" t="s">
        <v>3625</v>
      </c>
      <c r="D5219" s="152">
        <v>10</v>
      </c>
      <c r="E5219" s="154">
        <v>79.3</v>
      </c>
      <c r="F5219" s="154">
        <v>9.999999999999995E-3</v>
      </c>
      <c r="G5219" s="154">
        <v>9.999999999999995E-2</v>
      </c>
    </row>
    <row r="5220" spans="1:7" ht="75" x14ac:dyDescent="0.25">
      <c r="A5220" s="141" t="s">
        <v>4336</v>
      </c>
      <c r="B5220" s="151" t="s">
        <v>4337</v>
      </c>
      <c r="C5220" s="153" t="s">
        <v>3634</v>
      </c>
      <c r="D5220" s="152">
        <v>10</v>
      </c>
      <c r="E5220" s="154">
        <v>110.60000000000001</v>
      </c>
      <c r="F5220" s="154">
        <v>9.999999999999995E-3</v>
      </c>
      <c r="G5220" s="154">
        <v>9.999999999999995E-2</v>
      </c>
    </row>
    <row r="5221" spans="1:7" ht="60" x14ac:dyDescent="0.25">
      <c r="A5221" s="141" t="s">
        <v>4336</v>
      </c>
      <c r="B5221" s="151" t="s">
        <v>4337</v>
      </c>
      <c r="C5221" s="153" t="s">
        <v>3879</v>
      </c>
      <c r="D5221" s="152">
        <v>169</v>
      </c>
      <c r="E5221" s="154">
        <v>332.93</v>
      </c>
      <c r="F5221" s="154">
        <v>9.999999999999995E-3</v>
      </c>
      <c r="G5221" s="154">
        <v>1.6899999999999991</v>
      </c>
    </row>
    <row r="5222" spans="1:7" ht="60" x14ac:dyDescent="0.25">
      <c r="A5222" s="141" t="s">
        <v>4336</v>
      </c>
      <c r="B5222" s="151" t="s">
        <v>4337</v>
      </c>
      <c r="C5222" s="153" t="s">
        <v>3724</v>
      </c>
      <c r="D5222" s="152">
        <v>1</v>
      </c>
      <c r="E5222" s="154">
        <v>18.330000000000002</v>
      </c>
      <c r="F5222" s="154">
        <v>1.0000000000000009E-2</v>
      </c>
      <c r="G5222" s="154">
        <v>1.0000000000000009E-2</v>
      </c>
    </row>
    <row r="5223" spans="1:7" ht="75" x14ac:dyDescent="0.25">
      <c r="A5223" s="141" t="s">
        <v>4336</v>
      </c>
      <c r="B5223" s="151" t="s">
        <v>4337</v>
      </c>
      <c r="C5223" s="153" t="s">
        <v>3626</v>
      </c>
      <c r="D5223" s="152">
        <v>372</v>
      </c>
      <c r="E5223" s="154">
        <v>6818.76</v>
      </c>
      <c r="F5223" s="154">
        <v>1.0000000000000009E-2</v>
      </c>
      <c r="G5223" s="154">
        <v>3.7200000000000033</v>
      </c>
    </row>
    <row r="5224" spans="1:7" ht="90" x14ac:dyDescent="0.25">
      <c r="A5224" s="141" t="s">
        <v>4336</v>
      </c>
      <c r="B5224" s="151" t="s">
        <v>4337</v>
      </c>
      <c r="C5224" s="153" t="s">
        <v>4084</v>
      </c>
      <c r="D5224" s="152">
        <v>205</v>
      </c>
      <c r="E5224" s="154">
        <v>403.84999999999997</v>
      </c>
      <c r="F5224" s="154">
        <v>9.999999999999995E-3</v>
      </c>
      <c r="G5224" s="154">
        <v>2.0499999999999989</v>
      </c>
    </row>
    <row r="5225" spans="1:7" ht="30" x14ac:dyDescent="0.25">
      <c r="A5225" s="141" t="s">
        <v>4336</v>
      </c>
      <c r="B5225" s="151" t="s">
        <v>4337</v>
      </c>
      <c r="C5225" s="153" t="s">
        <v>3630</v>
      </c>
      <c r="D5225" s="152">
        <v>6</v>
      </c>
      <c r="E5225" s="154">
        <v>70.44</v>
      </c>
      <c r="F5225" s="154">
        <v>1.0000000000000009E-2</v>
      </c>
      <c r="G5225" s="154">
        <v>6.0000000000000053E-2</v>
      </c>
    </row>
    <row r="5226" spans="1:7" ht="30" x14ac:dyDescent="0.25">
      <c r="A5226" s="141" t="s">
        <v>4336</v>
      </c>
      <c r="B5226" s="151" t="s">
        <v>4337</v>
      </c>
      <c r="C5226" s="153" t="s">
        <v>3627</v>
      </c>
      <c r="D5226" s="152">
        <v>2</v>
      </c>
      <c r="E5226" s="154">
        <v>15.96</v>
      </c>
      <c r="F5226" s="154">
        <v>1.0000000000000009E-2</v>
      </c>
      <c r="G5226" s="154">
        <v>2.0000000000000018E-2</v>
      </c>
    </row>
    <row r="5227" spans="1:7" ht="45" x14ac:dyDescent="0.25">
      <c r="A5227" s="141" t="s">
        <v>4336</v>
      </c>
      <c r="B5227" s="151" t="s">
        <v>4337</v>
      </c>
      <c r="C5227" s="153" t="s">
        <v>3658</v>
      </c>
      <c r="D5227" s="152">
        <v>4</v>
      </c>
      <c r="E5227" s="154">
        <v>63.120000000000005</v>
      </c>
      <c r="F5227" s="154">
        <v>1.0000000000000009E-2</v>
      </c>
      <c r="G5227" s="154">
        <v>4.0000000000000036E-2</v>
      </c>
    </row>
    <row r="5228" spans="1:7" ht="45" x14ac:dyDescent="0.25">
      <c r="A5228" s="141" t="s">
        <v>4336</v>
      </c>
      <c r="B5228" s="151" t="s">
        <v>4337</v>
      </c>
      <c r="C5228" s="153" t="s">
        <v>3623</v>
      </c>
      <c r="D5228" s="152">
        <v>115</v>
      </c>
      <c r="E5228" s="154">
        <v>1350.1</v>
      </c>
      <c r="F5228" s="154">
        <v>1.0000000000000009E-2</v>
      </c>
      <c r="G5228" s="154">
        <v>1.150000000000001</v>
      </c>
    </row>
    <row r="5229" spans="1:7" ht="45" x14ac:dyDescent="0.25">
      <c r="A5229" s="141" t="s">
        <v>4336</v>
      </c>
      <c r="B5229" s="151" t="s">
        <v>4337</v>
      </c>
      <c r="C5229" s="153" t="s">
        <v>3624</v>
      </c>
      <c r="D5229" s="152">
        <v>2</v>
      </c>
      <c r="E5229" s="154">
        <v>31.560000000000002</v>
      </c>
      <c r="F5229" s="154">
        <v>1.0000000000000009E-2</v>
      </c>
      <c r="G5229" s="154">
        <v>2.0000000000000018E-2</v>
      </c>
    </row>
    <row r="5230" spans="1:7" ht="60" x14ac:dyDescent="0.25">
      <c r="A5230" s="141" t="s">
        <v>4336</v>
      </c>
      <c r="B5230" s="151" t="s">
        <v>4337</v>
      </c>
      <c r="C5230" s="153" t="s">
        <v>3879</v>
      </c>
      <c r="D5230" s="152">
        <v>96</v>
      </c>
      <c r="E5230" s="154">
        <v>189.12</v>
      </c>
      <c r="F5230" s="154">
        <v>9.999999999999995E-3</v>
      </c>
      <c r="G5230" s="154">
        <v>0.95999999999999952</v>
      </c>
    </row>
    <row r="5231" spans="1:7" ht="60" x14ac:dyDescent="0.25">
      <c r="A5231" s="141" t="s">
        <v>4336</v>
      </c>
      <c r="B5231" s="151" t="s">
        <v>4337</v>
      </c>
      <c r="C5231" s="153" t="s">
        <v>3724</v>
      </c>
      <c r="D5231" s="152">
        <v>25</v>
      </c>
      <c r="E5231" s="154">
        <v>458.25</v>
      </c>
      <c r="F5231" s="154">
        <v>1.0000000000000009E-2</v>
      </c>
      <c r="G5231" s="154">
        <v>0.25000000000000022</v>
      </c>
    </row>
    <row r="5232" spans="1:7" ht="75" x14ac:dyDescent="0.25">
      <c r="A5232" s="141" t="s">
        <v>4336</v>
      </c>
      <c r="B5232" s="151" t="s">
        <v>4337</v>
      </c>
      <c r="C5232" s="153" t="s">
        <v>3626</v>
      </c>
      <c r="D5232" s="152">
        <v>402</v>
      </c>
      <c r="E5232" s="154">
        <v>7368.66</v>
      </c>
      <c r="F5232" s="154">
        <v>1.0000000000000009E-2</v>
      </c>
      <c r="G5232" s="154">
        <v>4.0200000000000031</v>
      </c>
    </row>
    <row r="5233" spans="1:7" ht="90" x14ac:dyDescent="0.25">
      <c r="A5233" s="141" t="s">
        <v>4336</v>
      </c>
      <c r="B5233" s="151" t="s">
        <v>4337</v>
      </c>
      <c r="C5233" s="153" t="s">
        <v>4084</v>
      </c>
      <c r="D5233" s="152">
        <v>167</v>
      </c>
      <c r="E5233" s="154">
        <v>328.99</v>
      </c>
      <c r="F5233" s="154">
        <v>9.999999999999995E-3</v>
      </c>
      <c r="G5233" s="154">
        <v>1.6699999999999993</v>
      </c>
    </row>
    <row r="5234" spans="1:7" ht="30" x14ac:dyDescent="0.25">
      <c r="A5234" s="141" t="s">
        <v>4336</v>
      </c>
      <c r="B5234" s="151" t="s">
        <v>4337</v>
      </c>
      <c r="C5234" s="153" t="s">
        <v>3630</v>
      </c>
      <c r="D5234" s="152">
        <v>12</v>
      </c>
      <c r="E5234" s="154">
        <v>140.88</v>
      </c>
      <c r="F5234" s="154">
        <v>1.0000000000000009E-2</v>
      </c>
      <c r="G5234" s="154">
        <v>0.12000000000000011</v>
      </c>
    </row>
    <row r="5235" spans="1:7" ht="45" x14ac:dyDescent="0.25">
      <c r="A5235" s="141" t="s">
        <v>4336</v>
      </c>
      <c r="B5235" s="151" t="s">
        <v>4337</v>
      </c>
      <c r="C5235" s="153" t="s">
        <v>3658</v>
      </c>
      <c r="D5235" s="152">
        <v>4</v>
      </c>
      <c r="E5235" s="154">
        <v>63.120000000000005</v>
      </c>
      <c r="F5235" s="154">
        <v>1.0000000000000009E-2</v>
      </c>
      <c r="G5235" s="154">
        <v>4.0000000000000036E-2</v>
      </c>
    </row>
    <row r="5236" spans="1:7" ht="45" x14ac:dyDescent="0.25">
      <c r="A5236" s="141" t="s">
        <v>4336</v>
      </c>
      <c r="B5236" s="151" t="s">
        <v>4337</v>
      </c>
      <c r="C5236" s="153" t="s">
        <v>3881</v>
      </c>
      <c r="D5236" s="152">
        <v>25</v>
      </c>
      <c r="E5236" s="154">
        <v>1438.75</v>
      </c>
      <c r="F5236" s="154">
        <v>1.0000000000000009E-2</v>
      </c>
      <c r="G5236" s="154">
        <v>0.25000000000000022</v>
      </c>
    </row>
    <row r="5237" spans="1:7" ht="60" x14ac:dyDescent="0.25">
      <c r="A5237" s="141" t="s">
        <v>4336</v>
      </c>
      <c r="B5237" s="151" t="s">
        <v>4337</v>
      </c>
      <c r="C5237" s="153" t="s">
        <v>3882</v>
      </c>
      <c r="D5237" s="152">
        <v>15</v>
      </c>
      <c r="E5237" s="154">
        <v>863.25</v>
      </c>
      <c r="F5237" s="154">
        <v>1.0000000000000009E-2</v>
      </c>
      <c r="G5237" s="154">
        <v>0.15000000000000013</v>
      </c>
    </row>
    <row r="5238" spans="1:7" ht="75" x14ac:dyDescent="0.25">
      <c r="A5238" s="141" t="s">
        <v>4336</v>
      </c>
      <c r="B5238" s="151" t="s">
        <v>4337</v>
      </c>
      <c r="C5238" s="153" t="s">
        <v>3527</v>
      </c>
      <c r="D5238" s="152">
        <v>60</v>
      </c>
      <c r="E5238" s="154">
        <v>1259.4000000000001</v>
      </c>
      <c r="F5238" s="154">
        <v>0.16000000000000014</v>
      </c>
      <c r="G5238" s="154">
        <v>9.6000000000000085</v>
      </c>
    </row>
    <row r="5239" spans="1:7" ht="45" x14ac:dyDescent="0.25">
      <c r="A5239" s="141" t="s">
        <v>4336</v>
      </c>
      <c r="B5239" s="151" t="s">
        <v>4337</v>
      </c>
      <c r="C5239" s="153" t="s">
        <v>3881</v>
      </c>
      <c r="D5239" s="152">
        <v>59</v>
      </c>
      <c r="E5239" s="154">
        <v>3395.45</v>
      </c>
      <c r="F5239" s="154">
        <v>1.0000000000000009E-2</v>
      </c>
      <c r="G5239" s="154">
        <v>0.59000000000000052</v>
      </c>
    </row>
    <row r="5240" spans="1:7" ht="60" x14ac:dyDescent="0.25">
      <c r="A5240" s="141" t="s">
        <v>4336</v>
      </c>
      <c r="B5240" s="151" t="s">
        <v>4337</v>
      </c>
      <c r="C5240" s="153" t="s">
        <v>3882</v>
      </c>
      <c r="D5240" s="152">
        <v>58</v>
      </c>
      <c r="E5240" s="154">
        <v>3337.9</v>
      </c>
      <c r="F5240" s="154">
        <v>1.0000000000000009E-2</v>
      </c>
      <c r="G5240" s="154">
        <v>0.58000000000000052</v>
      </c>
    </row>
    <row r="5241" spans="1:7" ht="75" x14ac:dyDescent="0.25">
      <c r="A5241" s="141" t="s">
        <v>4336</v>
      </c>
      <c r="B5241" s="151" t="s">
        <v>4337</v>
      </c>
      <c r="C5241" s="153" t="s">
        <v>3527</v>
      </c>
      <c r="D5241" s="152">
        <v>1047</v>
      </c>
      <c r="E5241" s="154">
        <v>21976.530000000002</v>
      </c>
      <c r="F5241" s="154">
        <v>0.16000000000000014</v>
      </c>
      <c r="G5241" s="154">
        <v>167.52000000000015</v>
      </c>
    </row>
    <row r="5242" spans="1:7" ht="45" x14ac:dyDescent="0.25">
      <c r="A5242" s="141" t="s">
        <v>4336</v>
      </c>
      <c r="B5242" s="151" t="s">
        <v>4337</v>
      </c>
      <c r="C5242" s="153" t="s">
        <v>3623</v>
      </c>
      <c r="D5242" s="152">
        <v>3</v>
      </c>
      <c r="E5242" s="154">
        <v>35.22</v>
      </c>
      <c r="F5242" s="154">
        <v>1.0000000000000009E-2</v>
      </c>
      <c r="G5242" s="154">
        <v>3.0000000000000027E-2</v>
      </c>
    </row>
    <row r="5243" spans="1:7" ht="60" x14ac:dyDescent="0.25">
      <c r="A5243" s="141" t="s">
        <v>4336</v>
      </c>
      <c r="B5243" s="151" t="s">
        <v>4337</v>
      </c>
      <c r="C5243" s="153" t="s">
        <v>3879</v>
      </c>
      <c r="D5243" s="152">
        <v>4</v>
      </c>
      <c r="E5243" s="154">
        <v>7.88</v>
      </c>
      <c r="F5243" s="154">
        <v>9.999999999999995E-3</v>
      </c>
      <c r="G5243" s="154">
        <v>3.999999999999998E-2</v>
      </c>
    </row>
    <row r="5244" spans="1:7" ht="75" x14ac:dyDescent="0.25">
      <c r="A5244" s="141" t="s">
        <v>4336</v>
      </c>
      <c r="B5244" s="151" t="s">
        <v>4337</v>
      </c>
      <c r="C5244" s="153" t="s">
        <v>3626</v>
      </c>
      <c r="D5244" s="152">
        <v>10</v>
      </c>
      <c r="E5244" s="154">
        <v>183.3</v>
      </c>
      <c r="F5244" s="154">
        <v>1.0000000000000009E-2</v>
      </c>
      <c r="G5244" s="154">
        <v>0.10000000000000009</v>
      </c>
    </row>
    <row r="5245" spans="1:7" ht="90" x14ac:dyDescent="0.25">
      <c r="A5245" s="141" t="s">
        <v>4336</v>
      </c>
      <c r="B5245" s="151" t="s">
        <v>4337</v>
      </c>
      <c r="C5245" s="153" t="s">
        <v>4084</v>
      </c>
      <c r="D5245" s="152">
        <v>5</v>
      </c>
      <c r="E5245" s="154">
        <v>9.85</v>
      </c>
      <c r="F5245" s="154">
        <v>9.999999999999995E-3</v>
      </c>
      <c r="G5245" s="154">
        <v>4.9999999999999975E-2</v>
      </c>
    </row>
    <row r="5246" spans="1:7" ht="45" x14ac:dyDescent="0.25">
      <c r="A5246" s="141" t="s">
        <v>4336</v>
      </c>
      <c r="B5246" s="151" t="s">
        <v>4337</v>
      </c>
      <c r="C5246" s="153" t="s">
        <v>3658</v>
      </c>
      <c r="D5246" s="152">
        <v>1</v>
      </c>
      <c r="E5246" s="154">
        <v>15.780000000000001</v>
      </c>
      <c r="F5246" s="154">
        <v>1.0000000000000009E-2</v>
      </c>
      <c r="G5246" s="154">
        <v>1.0000000000000009E-2</v>
      </c>
    </row>
    <row r="5247" spans="1:7" ht="75" x14ac:dyDescent="0.25">
      <c r="A5247" s="141" t="s">
        <v>4336</v>
      </c>
      <c r="B5247" s="151" t="s">
        <v>4337</v>
      </c>
      <c r="C5247" s="153" t="s">
        <v>3527</v>
      </c>
      <c r="D5247" s="152">
        <v>30</v>
      </c>
      <c r="E5247" s="154">
        <v>629.70000000000005</v>
      </c>
      <c r="F5247" s="154">
        <v>0.16000000000000014</v>
      </c>
      <c r="G5247" s="154">
        <v>4.8000000000000043</v>
      </c>
    </row>
    <row r="5248" spans="1:7" ht="30" x14ac:dyDescent="0.25">
      <c r="A5248" s="141" t="s">
        <v>4338</v>
      </c>
      <c r="B5248" s="151" t="s">
        <v>4339</v>
      </c>
      <c r="C5248" s="153" t="s">
        <v>3585</v>
      </c>
      <c r="D5248" s="152">
        <v>1</v>
      </c>
      <c r="E5248" s="154">
        <v>10.41</v>
      </c>
      <c r="F5248" s="154">
        <v>2.0000000000000018E-2</v>
      </c>
      <c r="G5248" s="154">
        <v>2.0000000000000018E-2</v>
      </c>
    </row>
    <row r="5249" spans="1:7" ht="30" x14ac:dyDescent="0.25">
      <c r="A5249" s="141" t="s">
        <v>4338</v>
      </c>
      <c r="B5249" s="151" t="s">
        <v>4339</v>
      </c>
      <c r="C5249" s="153" t="s">
        <v>3585</v>
      </c>
      <c r="D5249" s="152">
        <v>347</v>
      </c>
      <c r="E5249" s="154">
        <v>3612.27</v>
      </c>
      <c r="F5249" s="154">
        <v>2.0000000000000018E-2</v>
      </c>
      <c r="G5249" s="154">
        <v>6.9400000000000066</v>
      </c>
    </row>
    <row r="5250" spans="1:7" ht="30" x14ac:dyDescent="0.25">
      <c r="A5250" s="141" t="s">
        <v>4338</v>
      </c>
      <c r="B5250" s="151" t="s">
        <v>4339</v>
      </c>
      <c r="C5250" s="153" t="s">
        <v>3545</v>
      </c>
      <c r="D5250" s="152">
        <v>108</v>
      </c>
      <c r="E5250" s="154">
        <v>2727</v>
      </c>
      <c r="F5250" s="154">
        <v>4.9999999999999933E-2</v>
      </c>
      <c r="G5250" s="154">
        <v>5.3999999999999932</v>
      </c>
    </row>
    <row r="5251" spans="1:7" ht="30" x14ac:dyDescent="0.25">
      <c r="A5251" s="141" t="s">
        <v>4338</v>
      </c>
      <c r="B5251" s="151" t="s">
        <v>4339</v>
      </c>
      <c r="C5251" s="153" t="s">
        <v>3641</v>
      </c>
      <c r="D5251" s="152">
        <v>52</v>
      </c>
      <c r="E5251" s="154">
        <v>1259.96</v>
      </c>
      <c r="F5251" s="154">
        <v>4.9999999999999933E-2</v>
      </c>
      <c r="G5251" s="154">
        <v>2.5999999999999965</v>
      </c>
    </row>
    <row r="5252" spans="1:7" ht="30" x14ac:dyDescent="0.25">
      <c r="A5252" s="141" t="s">
        <v>4338</v>
      </c>
      <c r="B5252" s="151" t="s">
        <v>4339</v>
      </c>
      <c r="C5252" s="153" t="s">
        <v>3546</v>
      </c>
      <c r="D5252" s="152">
        <v>108</v>
      </c>
      <c r="E5252" s="154">
        <v>3747.6000000000004</v>
      </c>
      <c r="F5252" s="154">
        <v>1.9999999999999962E-2</v>
      </c>
      <c r="G5252" s="154">
        <v>2.1599999999999957</v>
      </c>
    </row>
    <row r="5253" spans="1:7" ht="30" x14ac:dyDescent="0.25">
      <c r="A5253" s="141" t="s">
        <v>4338</v>
      </c>
      <c r="B5253" s="151" t="s">
        <v>4339</v>
      </c>
      <c r="C5253" s="153" t="s">
        <v>3642</v>
      </c>
      <c r="D5253" s="152">
        <v>52</v>
      </c>
      <c r="E5253" s="154">
        <v>1431.04</v>
      </c>
      <c r="F5253" s="154">
        <v>3.0000000000000027E-2</v>
      </c>
      <c r="G5253" s="154">
        <v>1.5600000000000014</v>
      </c>
    </row>
    <row r="5254" spans="1:7" ht="45" x14ac:dyDescent="0.25">
      <c r="A5254" s="141" t="s">
        <v>4338</v>
      </c>
      <c r="B5254" s="151" t="s">
        <v>4339</v>
      </c>
      <c r="C5254" s="153" t="s">
        <v>3904</v>
      </c>
      <c r="D5254" s="152">
        <v>71</v>
      </c>
      <c r="E5254" s="154">
        <v>6940.25</v>
      </c>
      <c r="F5254" s="154">
        <v>2.9200000000000017</v>
      </c>
      <c r="G5254" s="154">
        <v>207.32000000000011</v>
      </c>
    </row>
    <row r="5255" spans="1:7" ht="30" x14ac:dyDescent="0.25">
      <c r="A5255" s="141" t="s">
        <v>4338</v>
      </c>
      <c r="B5255" s="151" t="s">
        <v>4339</v>
      </c>
      <c r="C5255" s="153" t="s">
        <v>3523</v>
      </c>
      <c r="D5255" s="152">
        <v>1</v>
      </c>
      <c r="E5255" s="154">
        <v>8.23</v>
      </c>
      <c r="F5255" s="154">
        <v>8.0000000000000071E-2</v>
      </c>
      <c r="G5255" s="154">
        <v>8.0000000000000071E-2</v>
      </c>
    </row>
    <row r="5256" spans="1:7" ht="30" x14ac:dyDescent="0.25">
      <c r="A5256" s="141" t="s">
        <v>4338</v>
      </c>
      <c r="B5256" s="151" t="s">
        <v>4339</v>
      </c>
      <c r="C5256" s="153" t="s">
        <v>3524</v>
      </c>
      <c r="D5256" s="152">
        <v>1</v>
      </c>
      <c r="E5256" s="154">
        <v>5.74</v>
      </c>
      <c r="F5256" s="154">
        <v>4.0000000000000036E-2</v>
      </c>
      <c r="G5256" s="154">
        <v>4.0000000000000036E-2</v>
      </c>
    </row>
    <row r="5257" spans="1:7" ht="30" x14ac:dyDescent="0.25">
      <c r="A5257" s="141" t="s">
        <v>4338</v>
      </c>
      <c r="B5257" s="151" t="s">
        <v>4339</v>
      </c>
      <c r="C5257" s="153" t="s">
        <v>3651</v>
      </c>
      <c r="D5257" s="152">
        <v>8</v>
      </c>
      <c r="E5257" s="154">
        <v>227.44</v>
      </c>
      <c r="F5257" s="154">
        <v>0.20999999999999996</v>
      </c>
      <c r="G5257" s="154">
        <v>1.6799999999999997</v>
      </c>
    </row>
    <row r="5258" spans="1:7" ht="30" x14ac:dyDescent="0.25">
      <c r="A5258" s="141" t="s">
        <v>4338</v>
      </c>
      <c r="B5258" s="151" t="s">
        <v>4339</v>
      </c>
      <c r="C5258" s="153" t="s">
        <v>3955</v>
      </c>
      <c r="D5258" s="152">
        <v>71</v>
      </c>
      <c r="E5258" s="154">
        <v>1708.97</v>
      </c>
      <c r="F5258" s="154">
        <v>0.29999999999999982</v>
      </c>
      <c r="G5258" s="154">
        <v>21.299999999999986</v>
      </c>
    </row>
    <row r="5259" spans="1:7" ht="30" x14ac:dyDescent="0.25">
      <c r="A5259" s="141" t="s">
        <v>4338</v>
      </c>
      <c r="B5259" s="151" t="s">
        <v>4339</v>
      </c>
      <c r="C5259" s="153" t="s">
        <v>3956</v>
      </c>
      <c r="D5259" s="152">
        <v>71</v>
      </c>
      <c r="E5259" s="154">
        <v>3982.3900000000003</v>
      </c>
      <c r="F5259" s="154">
        <v>0.37000000000000011</v>
      </c>
      <c r="G5259" s="154">
        <v>26.270000000000007</v>
      </c>
    </row>
    <row r="5260" spans="1:7" ht="45" x14ac:dyDescent="0.25">
      <c r="A5260" s="141" t="s">
        <v>4338</v>
      </c>
      <c r="B5260" s="151" t="s">
        <v>4339</v>
      </c>
      <c r="C5260" s="153" t="s">
        <v>3531</v>
      </c>
      <c r="D5260" s="152">
        <v>71</v>
      </c>
      <c r="E5260" s="154">
        <v>1490.29</v>
      </c>
      <c r="F5260" s="154">
        <v>0.16000000000000014</v>
      </c>
      <c r="G5260" s="154">
        <v>11.36000000000001</v>
      </c>
    </row>
    <row r="5261" spans="1:7" ht="45" x14ac:dyDescent="0.25">
      <c r="A5261" s="141" t="s">
        <v>4338</v>
      </c>
      <c r="B5261" s="151" t="s">
        <v>4339</v>
      </c>
      <c r="C5261" s="153" t="s">
        <v>3501</v>
      </c>
      <c r="D5261" s="152">
        <v>285</v>
      </c>
      <c r="E5261" s="154">
        <v>2502.3000000000002</v>
      </c>
      <c r="F5261" s="154">
        <v>3.9999999999999925E-2</v>
      </c>
      <c r="G5261" s="154">
        <v>11.399999999999979</v>
      </c>
    </row>
    <row r="5262" spans="1:7" ht="45" x14ac:dyDescent="0.25">
      <c r="A5262" s="141" t="s">
        <v>4338</v>
      </c>
      <c r="B5262" s="151" t="s">
        <v>4339</v>
      </c>
      <c r="C5262" s="153" t="s">
        <v>3471</v>
      </c>
      <c r="D5262" s="152">
        <v>19</v>
      </c>
      <c r="E5262" s="154">
        <v>50.54</v>
      </c>
      <c r="F5262" s="154">
        <v>1.0000000000000009E-2</v>
      </c>
      <c r="G5262" s="154">
        <v>0.19000000000000017</v>
      </c>
    </row>
    <row r="5263" spans="1:7" ht="30" x14ac:dyDescent="0.25">
      <c r="A5263" s="141" t="s">
        <v>4338</v>
      </c>
      <c r="B5263" s="151" t="s">
        <v>4339</v>
      </c>
      <c r="C5263" s="153" t="s">
        <v>3583</v>
      </c>
      <c r="D5263" s="152">
        <v>274</v>
      </c>
      <c r="E5263" s="154">
        <v>728.84</v>
      </c>
      <c r="F5263" s="154">
        <v>1.0000000000000009E-2</v>
      </c>
      <c r="G5263" s="154">
        <v>2.7400000000000024</v>
      </c>
    </row>
    <row r="5264" spans="1:7" ht="90" x14ac:dyDescent="0.25">
      <c r="A5264" s="141" t="s">
        <v>4338</v>
      </c>
      <c r="B5264" s="151" t="s">
        <v>4339</v>
      </c>
      <c r="C5264" s="153" t="s">
        <v>3452</v>
      </c>
      <c r="D5264" s="152">
        <v>376</v>
      </c>
      <c r="E5264" s="154">
        <v>9821.1200000000008</v>
      </c>
      <c r="F5264" s="154">
        <v>3.0000000000000027E-2</v>
      </c>
      <c r="G5264" s="154">
        <v>11.28000000000001</v>
      </c>
    </row>
    <row r="5265" spans="1:7" ht="45" x14ac:dyDescent="0.25">
      <c r="A5265" s="141" t="s">
        <v>4338</v>
      </c>
      <c r="B5265" s="151" t="s">
        <v>4339</v>
      </c>
      <c r="C5265" s="153" t="s">
        <v>3471</v>
      </c>
      <c r="D5265" s="152">
        <v>12</v>
      </c>
      <c r="E5265" s="154">
        <v>31.92</v>
      </c>
      <c r="F5265" s="154">
        <v>1.0000000000000009E-2</v>
      </c>
      <c r="G5265" s="154">
        <v>0.12000000000000011</v>
      </c>
    </row>
    <row r="5266" spans="1:7" ht="30" x14ac:dyDescent="0.25">
      <c r="A5266" s="141" t="s">
        <v>4338</v>
      </c>
      <c r="B5266" s="151" t="s">
        <v>4339</v>
      </c>
      <c r="C5266" s="153" t="s">
        <v>3453</v>
      </c>
      <c r="D5266" s="152">
        <v>15</v>
      </c>
      <c r="E5266" s="154">
        <v>29.85</v>
      </c>
      <c r="F5266" s="154">
        <v>1.0000000000000009E-2</v>
      </c>
      <c r="G5266" s="154">
        <v>0.15000000000000013</v>
      </c>
    </row>
    <row r="5267" spans="1:7" ht="45" x14ac:dyDescent="0.25">
      <c r="A5267" s="141" t="s">
        <v>4338</v>
      </c>
      <c r="B5267" s="151" t="s">
        <v>4339</v>
      </c>
      <c r="C5267" s="153" t="s">
        <v>3454</v>
      </c>
      <c r="D5267" s="152">
        <v>26</v>
      </c>
      <c r="E5267" s="154">
        <v>92.039999999999992</v>
      </c>
      <c r="F5267" s="154">
        <v>1.9999999999999962E-2</v>
      </c>
      <c r="G5267" s="154">
        <v>0.51999999999999902</v>
      </c>
    </row>
    <row r="5268" spans="1:7" ht="30" x14ac:dyDescent="0.25">
      <c r="A5268" s="141" t="s">
        <v>4338</v>
      </c>
      <c r="B5268" s="151" t="s">
        <v>4339</v>
      </c>
      <c r="C5268" s="153" t="s">
        <v>3455</v>
      </c>
      <c r="D5268" s="152">
        <v>223</v>
      </c>
      <c r="E5268" s="154">
        <v>2883.39</v>
      </c>
      <c r="F5268" s="154">
        <v>3.0000000000000027E-2</v>
      </c>
      <c r="G5268" s="154">
        <v>6.6900000000000057</v>
      </c>
    </row>
    <row r="5269" spans="1:7" ht="30" x14ac:dyDescent="0.25">
      <c r="A5269" s="141" t="s">
        <v>4338</v>
      </c>
      <c r="B5269" s="151" t="s">
        <v>4339</v>
      </c>
      <c r="C5269" s="153" t="s">
        <v>3662</v>
      </c>
      <c r="D5269" s="152">
        <v>59</v>
      </c>
      <c r="E5269" s="154">
        <v>513.29999999999995</v>
      </c>
      <c r="F5269" s="154">
        <v>4.9999999999999933E-2</v>
      </c>
      <c r="G5269" s="154">
        <v>2.9499999999999962</v>
      </c>
    </row>
    <row r="5270" spans="1:7" ht="30" x14ac:dyDescent="0.25">
      <c r="A5270" s="141" t="s">
        <v>4338</v>
      </c>
      <c r="B5270" s="151" t="s">
        <v>4339</v>
      </c>
      <c r="C5270" s="153" t="s">
        <v>3111</v>
      </c>
      <c r="D5270" s="152">
        <v>35</v>
      </c>
      <c r="E5270" s="154">
        <v>45.5</v>
      </c>
      <c r="F5270" s="154">
        <v>2.0000000000000018E-2</v>
      </c>
      <c r="G5270" s="154">
        <v>0.70000000000000062</v>
      </c>
    </row>
    <row r="5271" spans="1:7" ht="30" x14ac:dyDescent="0.25">
      <c r="A5271" s="141" t="s">
        <v>4338</v>
      </c>
      <c r="B5271" s="151" t="s">
        <v>4339</v>
      </c>
      <c r="C5271" s="153" t="s">
        <v>3112</v>
      </c>
      <c r="D5271" s="152">
        <v>113</v>
      </c>
      <c r="E5271" s="154">
        <v>162.72</v>
      </c>
      <c r="F5271" s="154">
        <v>3.0000000000000027E-2</v>
      </c>
      <c r="G5271" s="154">
        <v>3.3900000000000032</v>
      </c>
    </row>
    <row r="5272" spans="1:7" ht="90" x14ac:dyDescent="0.25">
      <c r="A5272" s="141" t="s">
        <v>4338</v>
      </c>
      <c r="B5272" s="151" t="s">
        <v>4339</v>
      </c>
      <c r="C5272" s="153" t="s">
        <v>3456</v>
      </c>
      <c r="D5272" s="152">
        <v>18</v>
      </c>
      <c r="E5272" s="154">
        <v>580.5</v>
      </c>
      <c r="F5272" s="154">
        <v>2.0000000000000018E-2</v>
      </c>
      <c r="G5272" s="154">
        <v>0.36000000000000032</v>
      </c>
    </row>
    <row r="5273" spans="1:7" ht="75" x14ac:dyDescent="0.25">
      <c r="A5273" s="141" t="s">
        <v>4338</v>
      </c>
      <c r="B5273" s="151" t="s">
        <v>4339</v>
      </c>
      <c r="C5273" s="153" t="s">
        <v>3457</v>
      </c>
      <c r="D5273" s="152">
        <v>78</v>
      </c>
      <c r="E5273" s="154">
        <v>2111.46</v>
      </c>
      <c r="F5273" s="154">
        <v>3.0000000000000027E-2</v>
      </c>
      <c r="G5273" s="154">
        <v>2.3400000000000021</v>
      </c>
    </row>
    <row r="5274" spans="1:7" ht="30" x14ac:dyDescent="0.25">
      <c r="A5274" s="141" t="s">
        <v>4338</v>
      </c>
      <c r="B5274" s="151" t="s">
        <v>4339</v>
      </c>
      <c r="C5274" s="153" t="s">
        <v>3585</v>
      </c>
      <c r="D5274" s="152">
        <v>10</v>
      </c>
      <c r="E5274" s="154">
        <v>104.1</v>
      </c>
      <c r="F5274" s="154">
        <v>2.0000000000000018E-2</v>
      </c>
      <c r="G5274" s="154">
        <v>0.20000000000000018</v>
      </c>
    </row>
    <row r="5275" spans="1:7" ht="30" x14ac:dyDescent="0.25">
      <c r="A5275" s="141" t="s">
        <v>4338</v>
      </c>
      <c r="B5275" s="151" t="s">
        <v>4339</v>
      </c>
      <c r="C5275" s="153" t="s">
        <v>3453</v>
      </c>
      <c r="D5275" s="152">
        <v>2</v>
      </c>
      <c r="E5275" s="154">
        <v>3.98</v>
      </c>
      <c r="F5275" s="154">
        <v>1.0000000000000009E-2</v>
      </c>
      <c r="G5275" s="154">
        <v>2.0000000000000018E-2</v>
      </c>
    </row>
    <row r="5276" spans="1:7" ht="30" x14ac:dyDescent="0.25">
      <c r="A5276" s="141" t="s">
        <v>4338</v>
      </c>
      <c r="B5276" s="151" t="s">
        <v>4339</v>
      </c>
      <c r="C5276" s="153" t="s">
        <v>3583</v>
      </c>
      <c r="D5276" s="152">
        <v>1</v>
      </c>
      <c r="E5276" s="154">
        <v>2.66</v>
      </c>
      <c r="F5276" s="154">
        <v>1.0000000000000009E-2</v>
      </c>
      <c r="G5276" s="154">
        <v>1.0000000000000009E-2</v>
      </c>
    </row>
    <row r="5277" spans="1:7" ht="30" x14ac:dyDescent="0.25">
      <c r="A5277" s="141" t="s">
        <v>4338</v>
      </c>
      <c r="B5277" s="151" t="s">
        <v>4339</v>
      </c>
      <c r="C5277" s="153" t="s">
        <v>4017</v>
      </c>
      <c r="D5277" s="152">
        <v>123</v>
      </c>
      <c r="E5277" s="154">
        <v>3872.04</v>
      </c>
      <c r="F5277" s="154">
        <v>7.0000000000000062E-2</v>
      </c>
      <c r="G5277" s="154">
        <v>8.6100000000000083</v>
      </c>
    </row>
    <row r="5278" spans="1:7" ht="30" x14ac:dyDescent="0.25">
      <c r="A5278" s="141" t="s">
        <v>4338</v>
      </c>
      <c r="B5278" s="151" t="s">
        <v>4339</v>
      </c>
      <c r="C5278" s="153" t="s">
        <v>3522</v>
      </c>
      <c r="D5278" s="152">
        <v>8</v>
      </c>
      <c r="E5278" s="154">
        <v>45.36</v>
      </c>
      <c r="F5278" s="154">
        <v>0.1599999999999997</v>
      </c>
      <c r="G5278" s="154">
        <v>1.2799999999999976</v>
      </c>
    </row>
    <row r="5279" spans="1:7" ht="60" x14ac:dyDescent="0.25">
      <c r="A5279" s="141" t="s">
        <v>4340</v>
      </c>
      <c r="B5279" s="151" t="s">
        <v>4341</v>
      </c>
      <c r="C5279" s="153" t="s">
        <v>3481</v>
      </c>
      <c r="D5279" s="152">
        <v>23</v>
      </c>
      <c r="E5279" s="154">
        <v>273.70000000000005</v>
      </c>
      <c r="F5279" s="154">
        <v>9.9999999999999534E-3</v>
      </c>
      <c r="G5279" s="154">
        <v>0.22999999999999893</v>
      </c>
    </row>
    <row r="5280" spans="1:7" x14ac:dyDescent="0.25">
      <c r="A5280" s="141" t="s">
        <v>4340</v>
      </c>
      <c r="B5280" s="151" t="s">
        <v>4341</v>
      </c>
      <c r="C5280" s="153" t="s">
        <v>3482</v>
      </c>
      <c r="D5280" s="152">
        <v>81</v>
      </c>
      <c r="E5280" s="154">
        <v>498.15000000000003</v>
      </c>
      <c r="F5280" s="154">
        <v>1.0000000000000009E-2</v>
      </c>
      <c r="G5280" s="154">
        <v>0.81000000000000072</v>
      </c>
    </row>
    <row r="5281" spans="1:7" ht="45" x14ac:dyDescent="0.25">
      <c r="A5281" s="141" t="s">
        <v>4340</v>
      </c>
      <c r="B5281" s="151" t="s">
        <v>4341</v>
      </c>
      <c r="C5281" s="153" t="s">
        <v>3484</v>
      </c>
      <c r="D5281" s="152">
        <v>290</v>
      </c>
      <c r="E5281" s="154">
        <v>2305.5</v>
      </c>
      <c r="F5281" s="154">
        <v>9.9999999999999534E-3</v>
      </c>
      <c r="G5281" s="154">
        <v>2.8999999999999866</v>
      </c>
    </row>
    <row r="5282" spans="1:7" x14ac:dyDescent="0.25">
      <c r="A5282" s="141" t="s">
        <v>4340</v>
      </c>
      <c r="B5282" s="151" t="s">
        <v>4341</v>
      </c>
      <c r="C5282" s="153" t="s">
        <v>3487</v>
      </c>
      <c r="D5282" s="152">
        <v>89</v>
      </c>
      <c r="E5282" s="154">
        <v>910.47</v>
      </c>
      <c r="F5282" s="154">
        <v>9.000000000000008E-2</v>
      </c>
      <c r="G5282" s="154">
        <v>8.0100000000000069</v>
      </c>
    </row>
    <row r="5283" spans="1:7" ht="60" x14ac:dyDescent="0.25">
      <c r="A5283" s="141" t="s">
        <v>4340</v>
      </c>
      <c r="B5283" s="151" t="s">
        <v>4341</v>
      </c>
      <c r="C5283" s="153" t="s">
        <v>3488</v>
      </c>
      <c r="D5283" s="152">
        <v>229</v>
      </c>
      <c r="E5283" s="154">
        <v>3169.36</v>
      </c>
      <c r="F5283" s="154">
        <v>4.0000000000000036E-2</v>
      </c>
      <c r="G5283" s="154">
        <v>9.1600000000000072</v>
      </c>
    </row>
    <row r="5284" spans="1:7" x14ac:dyDescent="0.25">
      <c r="A5284" s="141" t="s">
        <v>4342</v>
      </c>
      <c r="B5284" s="151" t="s">
        <v>4343</v>
      </c>
      <c r="C5284" s="153" t="s">
        <v>3460</v>
      </c>
      <c r="D5284" s="152">
        <v>1</v>
      </c>
      <c r="E5284" s="154">
        <v>16.13</v>
      </c>
      <c r="F5284" s="154">
        <v>2.0000000000000018E-2</v>
      </c>
      <c r="G5284" s="154">
        <v>2.0000000000000018E-2</v>
      </c>
    </row>
    <row r="5285" spans="1:7" x14ac:dyDescent="0.25">
      <c r="A5285" s="141" t="s">
        <v>4342</v>
      </c>
      <c r="B5285" s="151" t="s">
        <v>4343</v>
      </c>
      <c r="C5285" s="153" t="s">
        <v>3443</v>
      </c>
      <c r="D5285" s="152">
        <v>553</v>
      </c>
      <c r="E5285" s="154">
        <v>2704.17</v>
      </c>
      <c r="F5285" s="154">
        <v>9.9999999999999811E-3</v>
      </c>
      <c r="G5285" s="154">
        <v>5.5299999999999896</v>
      </c>
    </row>
    <row r="5286" spans="1:7" x14ac:dyDescent="0.25">
      <c r="A5286" s="141" t="s">
        <v>4342</v>
      </c>
      <c r="B5286" s="151" t="s">
        <v>4343</v>
      </c>
      <c r="C5286" s="153" t="s">
        <v>3464</v>
      </c>
      <c r="D5286" s="152">
        <v>3</v>
      </c>
      <c r="E5286" s="154">
        <v>14.82</v>
      </c>
      <c r="F5286" s="154">
        <v>1.0000000000000009E-2</v>
      </c>
      <c r="G5286" s="154">
        <v>3.0000000000000027E-2</v>
      </c>
    </row>
    <row r="5287" spans="1:7" ht="30" x14ac:dyDescent="0.25">
      <c r="A5287" s="141" t="s">
        <v>4342</v>
      </c>
      <c r="B5287" s="151" t="s">
        <v>4343</v>
      </c>
      <c r="C5287" s="153" t="s">
        <v>3596</v>
      </c>
      <c r="D5287" s="152">
        <v>326</v>
      </c>
      <c r="E5287" s="154">
        <v>3100.26</v>
      </c>
      <c r="F5287" s="154">
        <v>2.0000000000000018E-2</v>
      </c>
      <c r="G5287" s="154">
        <v>6.5200000000000058</v>
      </c>
    </row>
    <row r="5288" spans="1:7" x14ac:dyDescent="0.25">
      <c r="A5288" s="141" t="s">
        <v>4342</v>
      </c>
      <c r="B5288" s="151" t="s">
        <v>4343</v>
      </c>
      <c r="C5288" s="153" t="s">
        <v>3444</v>
      </c>
      <c r="D5288" s="152">
        <v>764</v>
      </c>
      <c r="E5288" s="154">
        <v>2964.32</v>
      </c>
      <c r="F5288" s="154">
        <v>3.0000000000000027E-2</v>
      </c>
      <c r="G5288" s="154">
        <v>22.920000000000019</v>
      </c>
    </row>
    <row r="5289" spans="1:7" x14ac:dyDescent="0.25">
      <c r="A5289" s="141" t="s">
        <v>4342</v>
      </c>
      <c r="B5289" s="151" t="s">
        <v>4343</v>
      </c>
      <c r="C5289" s="153" t="s">
        <v>3503</v>
      </c>
      <c r="D5289" s="152">
        <v>5</v>
      </c>
      <c r="E5289" s="154">
        <v>21.5</v>
      </c>
      <c r="F5289" s="154">
        <v>5.0000000000000044E-2</v>
      </c>
      <c r="G5289" s="154">
        <v>0.25000000000000022</v>
      </c>
    </row>
    <row r="5290" spans="1:7" x14ac:dyDescent="0.25">
      <c r="A5290" s="141" t="s">
        <v>4342</v>
      </c>
      <c r="B5290" s="151" t="s">
        <v>4343</v>
      </c>
      <c r="C5290" s="153" t="s">
        <v>3504</v>
      </c>
      <c r="D5290" s="152">
        <v>503</v>
      </c>
      <c r="E5290" s="154">
        <v>2625.66</v>
      </c>
      <c r="F5290" s="154">
        <v>1.0000000000000009E-2</v>
      </c>
      <c r="G5290" s="154">
        <v>5.0300000000000047</v>
      </c>
    </row>
    <row r="5291" spans="1:7" ht="30" x14ac:dyDescent="0.25">
      <c r="A5291" s="141" t="s">
        <v>4342</v>
      </c>
      <c r="B5291" s="151" t="s">
        <v>4343</v>
      </c>
      <c r="C5291" s="153" t="s">
        <v>3597</v>
      </c>
      <c r="D5291" s="152">
        <v>1</v>
      </c>
      <c r="E5291" s="154">
        <v>11.11</v>
      </c>
      <c r="F5291" s="154">
        <v>8.9999999999999858E-2</v>
      </c>
      <c r="G5291" s="154">
        <v>8.9999999999999858E-2</v>
      </c>
    </row>
    <row r="5292" spans="1:7" ht="30" x14ac:dyDescent="0.25">
      <c r="A5292" s="141" t="s">
        <v>4342</v>
      </c>
      <c r="B5292" s="151" t="s">
        <v>4343</v>
      </c>
      <c r="C5292" s="153" t="s">
        <v>4059</v>
      </c>
      <c r="D5292" s="152">
        <v>3</v>
      </c>
      <c r="E5292" s="154">
        <v>23.490000000000002</v>
      </c>
      <c r="F5292" s="154">
        <v>0.10000000000000009</v>
      </c>
      <c r="G5292" s="154">
        <v>0.30000000000000027</v>
      </c>
    </row>
    <row r="5293" spans="1:7" x14ac:dyDescent="0.25">
      <c r="A5293" s="141" t="s">
        <v>4342</v>
      </c>
      <c r="B5293" s="151" t="s">
        <v>4343</v>
      </c>
      <c r="C5293" s="153" t="s">
        <v>3446</v>
      </c>
      <c r="D5293" s="152">
        <v>755</v>
      </c>
      <c r="E5293" s="154">
        <v>1494.9</v>
      </c>
      <c r="F5293" s="154">
        <v>9.999999999999995E-3</v>
      </c>
      <c r="G5293" s="154">
        <v>7.5499999999999963</v>
      </c>
    </row>
    <row r="5294" spans="1:7" ht="60" x14ac:dyDescent="0.25">
      <c r="A5294" s="141" t="s">
        <v>4342</v>
      </c>
      <c r="B5294" s="151" t="s">
        <v>4343</v>
      </c>
      <c r="C5294" s="153" t="s">
        <v>3598</v>
      </c>
      <c r="D5294" s="152">
        <v>11</v>
      </c>
      <c r="E5294" s="154">
        <v>66</v>
      </c>
      <c r="F5294" s="154">
        <v>0.10000000000000009</v>
      </c>
      <c r="G5294" s="154">
        <v>1.100000000000001</v>
      </c>
    </row>
    <row r="5295" spans="1:7" ht="45" x14ac:dyDescent="0.25">
      <c r="A5295" s="141" t="s">
        <v>4342</v>
      </c>
      <c r="B5295" s="151" t="s">
        <v>4343</v>
      </c>
      <c r="C5295" s="153" t="s">
        <v>3599</v>
      </c>
      <c r="D5295" s="152">
        <v>49</v>
      </c>
      <c r="E5295" s="154">
        <v>131.32</v>
      </c>
      <c r="F5295" s="154">
        <v>9.9999999999999811E-3</v>
      </c>
      <c r="G5295" s="154">
        <v>0.4899999999999991</v>
      </c>
    </row>
    <row r="5296" spans="1:7" x14ac:dyDescent="0.25">
      <c r="A5296" s="141" t="s">
        <v>4342</v>
      </c>
      <c r="B5296" s="151" t="s">
        <v>4343</v>
      </c>
      <c r="C5296" s="153" t="s">
        <v>3505</v>
      </c>
      <c r="D5296" s="152">
        <v>3</v>
      </c>
      <c r="E5296" s="154">
        <v>73.53</v>
      </c>
      <c r="F5296" s="154">
        <v>0.37999999999999989</v>
      </c>
      <c r="G5296" s="154">
        <v>1.1399999999999997</v>
      </c>
    </row>
    <row r="5297" spans="1:7" ht="60" x14ac:dyDescent="0.25">
      <c r="A5297" s="141" t="s">
        <v>4344</v>
      </c>
      <c r="B5297" s="151" t="s">
        <v>4345</v>
      </c>
      <c r="C5297" s="153" t="s">
        <v>3479</v>
      </c>
      <c r="D5297" s="152">
        <v>138</v>
      </c>
      <c r="E5297" s="154">
        <v>1110.9000000000001</v>
      </c>
      <c r="F5297" s="154">
        <v>3.0000000000000027E-2</v>
      </c>
      <c r="G5297" s="154">
        <v>4.1400000000000041</v>
      </c>
    </row>
    <row r="5298" spans="1:7" x14ac:dyDescent="0.25">
      <c r="A5298" s="141" t="s">
        <v>4344</v>
      </c>
      <c r="B5298" s="151" t="s">
        <v>4345</v>
      </c>
      <c r="C5298" s="153" t="s">
        <v>3936</v>
      </c>
      <c r="D5298" s="152">
        <v>6</v>
      </c>
      <c r="E5298" s="154">
        <v>546.78</v>
      </c>
      <c r="F5298" s="154">
        <v>2.6099999999999994</v>
      </c>
      <c r="G5298" s="154">
        <v>15.659999999999997</v>
      </c>
    </row>
    <row r="5299" spans="1:7" ht="45" x14ac:dyDescent="0.25">
      <c r="A5299" s="141" t="s">
        <v>4344</v>
      </c>
      <c r="B5299" s="151" t="s">
        <v>4345</v>
      </c>
      <c r="C5299" s="153" t="s">
        <v>3940</v>
      </c>
      <c r="D5299" s="152">
        <v>2</v>
      </c>
      <c r="E5299" s="154">
        <v>310.58</v>
      </c>
      <c r="F5299" s="154">
        <v>5.2900000000000063</v>
      </c>
      <c r="G5299" s="154">
        <v>10.580000000000013</v>
      </c>
    </row>
    <row r="5300" spans="1:7" ht="45" x14ac:dyDescent="0.25">
      <c r="A5300" s="141" t="s">
        <v>4344</v>
      </c>
      <c r="B5300" s="151" t="s">
        <v>4345</v>
      </c>
      <c r="C5300" s="153" t="s">
        <v>4065</v>
      </c>
      <c r="D5300" s="152">
        <v>77</v>
      </c>
      <c r="E5300" s="154">
        <v>9501.0299999999988</v>
      </c>
      <c r="F5300" s="154">
        <v>1.0899999999999999</v>
      </c>
      <c r="G5300" s="154">
        <v>83.929999999999993</v>
      </c>
    </row>
    <row r="5301" spans="1:7" x14ac:dyDescent="0.25">
      <c r="A5301" s="141" t="s">
        <v>4344</v>
      </c>
      <c r="B5301" s="151" t="s">
        <v>4345</v>
      </c>
      <c r="C5301" s="153" t="s">
        <v>4066</v>
      </c>
      <c r="D5301" s="152">
        <v>1</v>
      </c>
      <c r="E5301" s="154">
        <v>215.96</v>
      </c>
      <c r="F5301" s="154">
        <v>7.2199999999999989</v>
      </c>
      <c r="G5301" s="154">
        <v>7.2199999999999989</v>
      </c>
    </row>
    <row r="5302" spans="1:7" x14ac:dyDescent="0.25">
      <c r="A5302" s="141" t="s">
        <v>4346</v>
      </c>
      <c r="B5302" s="151" t="s">
        <v>4347</v>
      </c>
      <c r="C5302" s="153" t="s">
        <v>3637</v>
      </c>
      <c r="D5302" s="152">
        <v>541</v>
      </c>
      <c r="E5302" s="154">
        <v>1000.85</v>
      </c>
      <c r="F5302" s="154">
        <v>1.0000000000000009E-2</v>
      </c>
      <c r="G5302" s="154">
        <v>5.4100000000000046</v>
      </c>
    </row>
    <row r="5303" spans="1:7" x14ac:dyDescent="0.25">
      <c r="A5303" s="141" t="s">
        <v>4346</v>
      </c>
      <c r="B5303" s="151" t="s">
        <v>4347</v>
      </c>
      <c r="C5303" s="153" t="s">
        <v>3443</v>
      </c>
      <c r="D5303" s="152">
        <v>542</v>
      </c>
      <c r="E5303" s="154">
        <v>2650.38</v>
      </c>
      <c r="F5303" s="154">
        <v>9.9999999999999811E-3</v>
      </c>
      <c r="G5303" s="154">
        <v>5.4199999999999902</v>
      </c>
    </row>
    <row r="5304" spans="1:7" x14ac:dyDescent="0.25">
      <c r="A5304" s="141" t="s">
        <v>4346</v>
      </c>
      <c r="B5304" s="151" t="s">
        <v>4347</v>
      </c>
      <c r="C5304" s="153" t="s">
        <v>3464</v>
      </c>
      <c r="D5304" s="152">
        <v>131</v>
      </c>
      <c r="E5304" s="154">
        <v>647.14</v>
      </c>
      <c r="F5304" s="154">
        <v>1.0000000000000009E-2</v>
      </c>
      <c r="G5304" s="154">
        <v>1.3100000000000012</v>
      </c>
    </row>
    <row r="5305" spans="1:7" ht="30" x14ac:dyDescent="0.25">
      <c r="A5305" s="141" t="s">
        <v>4346</v>
      </c>
      <c r="B5305" s="151" t="s">
        <v>4347</v>
      </c>
      <c r="C5305" s="153" t="s">
        <v>3596</v>
      </c>
      <c r="D5305" s="152">
        <v>157</v>
      </c>
      <c r="E5305" s="154">
        <v>1493.07</v>
      </c>
      <c r="F5305" s="154">
        <v>2.0000000000000018E-2</v>
      </c>
      <c r="G5305" s="154">
        <v>3.1400000000000028</v>
      </c>
    </row>
    <row r="5306" spans="1:7" x14ac:dyDescent="0.25">
      <c r="A5306" s="141" t="s">
        <v>4346</v>
      </c>
      <c r="B5306" s="151" t="s">
        <v>4347</v>
      </c>
      <c r="C5306" s="153" t="s">
        <v>3502</v>
      </c>
      <c r="D5306" s="152">
        <v>181</v>
      </c>
      <c r="E5306" s="154">
        <v>926.72</v>
      </c>
      <c r="F5306" s="154">
        <v>1.0000000000000009E-2</v>
      </c>
      <c r="G5306" s="154">
        <v>1.8100000000000016</v>
      </c>
    </row>
    <row r="5307" spans="1:7" x14ac:dyDescent="0.25">
      <c r="A5307" s="141" t="s">
        <v>4346</v>
      </c>
      <c r="B5307" s="151" t="s">
        <v>4347</v>
      </c>
      <c r="C5307" s="153" t="s">
        <v>3444</v>
      </c>
      <c r="D5307" s="152">
        <v>542</v>
      </c>
      <c r="E5307" s="154">
        <v>2102.96</v>
      </c>
      <c r="F5307" s="154">
        <v>3.0000000000000027E-2</v>
      </c>
      <c r="G5307" s="154">
        <v>16.260000000000016</v>
      </c>
    </row>
    <row r="5308" spans="1:7" x14ac:dyDescent="0.25">
      <c r="A5308" s="141" t="s">
        <v>4346</v>
      </c>
      <c r="B5308" s="151" t="s">
        <v>4347</v>
      </c>
      <c r="C5308" s="153" t="s">
        <v>3503</v>
      </c>
      <c r="D5308" s="152">
        <v>454</v>
      </c>
      <c r="E5308" s="154">
        <v>1952.2</v>
      </c>
      <c r="F5308" s="154">
        <v>5.0000000000000044E-2</v>
      </c>
      <c r="G5308" s="154">
        <v>22.700000000000021</v>
      </c>
    </row>
    <row r="5309" spans="1:7" ht="45" x14ac:dyDescent="0.25">
      <c r="A5309" s="141" t="s">
        <v>4346</v>
      </c>
      <c r="B5309" s="151" t="s">
        <v>4347</v>
      </c>
      <c r="C5309" s="153" t="s">
        <v>3445</v>
      </c>
      <c r="D5309" s="152">
        <v>539</v>
      </c>
      <c r="E5309" s="154">
        <v>3476.55</v>
      </c>
      <c r="F5309" s="154">
        <v>2.9999999999999916E-2</v>
      </c>
      <c r="G5309" s="154">
        <v>16.169999999999956</v>
      </c>
    </row>
    <row r="5310" spans="1:7" ht="30" x14ac:dyDescent="0.25">
      <c r="A5310" s="141" t="s">
        <v>4346</v>
      </c>
      <c r="B5310" s="151" t="s">
        <v>4347</v>
      </c>
      <c r="C5310" s="153" t="s">
        <v>3597</v>
      </c>
      <c r="D5310" s="152">
        <v>531</v>
      </c>
      <c r="E5310" s="154">
        <v>5899.41</v>
      </c>
      <c r="F5310" s="154">
        <v>8.9999999999999858E-2</v>
      </c>
      <c r="G5310" s="154">
        <v>47.789999999999921</v>
      </c>
    </row>
    <row r="5311" spans="1:7" ht="30" x14ac:dyDescent="0.25">
      <c r="A5311" s="141" t="s">
        <v>4346</v>
      </c>
      <c r="B5311" s="151" t="s">
        <v>4347</v>
      </c>
      <c r="C5311" s="153" t="s">
        <v>4059</v>
      </c>
      <c r="D5311" s="152">
        <v>1</v>
      </c>
      <c r="E5311" s="154">
        <v>7.83</v>
      </c>
      <c r="F5311" s="154">
        <v>0.10000000000000009</v>
      </c>
      <c r="G5311" s="154">
        <v>0.10000000000000009</v>
      </c>
    </row>
    <row r="5312" spans="1:7" x14ac:dyDescent="0.25">
      <c r="A5312" s="141" t="s">
        <v>4346</v>
      </c>
      <c r="B5312" s="151" t="s">
        <v>4347</v>
      </c>
      <c r="C5312" s="153" t="s">
        <v>3446</v>
      </c>
      <c r="D5312" s="152">
        <v>455</v>
      </c>
      <c r="E5312" s="154">
        <v>900.9</v>
      </c>
      <c r="F5312" s="154">
        <v>9.999999999999995E-3</v>
      </c>
      <c r="G5312" s="154">
        <v>4.549999999999998</v>
      </c>
    </row>
    <row r="5313" spans="1:7" ht="60" x14ac:dyDescent="0.25">
      <c r="A5313" s="141" t="s">
        <v>4346</v>
      </c>
      <c r="B5313" s="151" t="s">
        <v>4347</v>
      </c>
      <c r="C5313" s="153" t="s">
        <v>3598</v>
      </c>
      <c r="D5313" s="152">
        <v>455</v>
      </c>
      <c r="E5313" s="154">
        <v>2730</v>
      </c>
      <c r="F5313" s="154">
        <v>0.10000000000000009</v>
      </c>
      <c r="G5313" s="154">
        <v>45.500000000000043</v>
      </c>
    </row>
    <row r="5314" spans="1:7" ht="45" x14ac:dyDescent="0.25">
      <c r="A5314" s="141" t="s">
        <v>4348</v>
      </c>
      <c r="B5314" s="151" t="s">
        <v>4349</v>
      </c>
      <c r="C5314" s="153" t="s">
        <v>3501</v>
      </c>
      <c r="D5314" s="152">
        <v>34</v>
      </c>
      <c r="E5314" s="154">
        <v>298.52</v>
      </c>
      <c r="F5314" s="154">
        <v>3.9999999999999925E-2</v>
      </c>
      <c r="G5314" s="154">
        <v>1.3599999999999974</v>
      </c>
    </row>
    <row r="5315" spans="1:7" ht="45" x14ac:dyDescent="0.25">
      <c r="A5315" s="141" t="s">
        <v>4348</v>
      </c>
      <c r="B5315" s="151" t="s">
        <v>4349</v>
      </c>
      <c r="C5315" s="153" t="s">
        <v>3471</v>
      </c>
      <c r="D5315" s="152">
        <v>34</v>
      </c>
      <c r="E5315" s="154">
        <v>90.44</v>
      </c>
      <c r="F5315" s="154">
        <v>1.0000000000000009E-2</v>
      </c>
      <c r="G5315" s="154">
        <v>0.3400000000000003</v>
      </c>
    </row>
    <row r="5316" spans="1:7" ht="90" x14ac:dyDescent="0.25">
      <c r="A5316" s="141" t="s">
        <v>4348</v>
      </c>
      <c r="B5316" s="151" t="s">
        <v>4349</v>
      </c>
      <c r="C5316" s="153" t="s">
        <v>3452</v>
      </c>
      <c r="D5316" s="152">
        <v>51</v>
      </c>
      <c r="E5316" s="154">
        <v>1332.1200000000001</v>
      </c>
      <c r="F5316" s="154">
        <v>3.0000000000000027E-2</v>
      </c>
      <c r="G5316" s="154">
        <v>1.5300000000000014</v>
      </c>
    </row>
    <row r="5317" spans="1:7" ht="45" x14ac:dyDescent="0.25">
      <c r="A5317" s="141" t="s">
        <v>4348</v>
      </c>
      <c r="B5317" s="151" t="s">
        <v>4349</v>
      </c>
      <c r="C5317" s="153" t="s">
        <v>3471</v>
      </c>
      <c r="D5317" s="152">
        <v>1</v>
      </c>
      <c r="E5317" s="154">
        <v>2.66</v>
      </c>
      <c r="F5317" s="154">
        <v>1.0000000000000009E-2</v>
      </c>
      <c r="G5317" s="154">
        <v>1.0000000000000009E-2</v>
      </c>
    </row>
    <row r="5318" spans="1:7" ht="30" x14ac:dyDescent="0.25">
      <c r="A5318" s="141" t="s">
        <v>4348</v>
      </c>
      <c r="B5318" s="151" t="s">
        <v>4349</v>
      </c>
      <c r="C5318" s="153" t="s">
        <v>3453</v>
      </c>
      <c r="D5318" s="152">
        <v>5</v>
      </c>
      <c r="E5318" s="154">
        <v>9.9499999999999993</v>
      </c>
      <c r="F5318" s="154">
        <v>1.0000000000000009E-2</v>
      </c>
      <c r="G5318" s="154">
        <v>5.0000000000000044E-2</v>
      </c>
    </row>
    <row r="5319" spans="1:7" ht="45" x14ac:dyDescent="0.25">
      <c r="A5319" s="141" t="s">
        <v>4348</v>
      </c>
      <c r="B5319" s="151" t="s">
        <v>4349</v>
      </c>
      <c r="C5319" s="153" t="s">
        <v>3454</v>
      </c>
      <c r="D5319" s="152">
        <v>11</v>
      </c>
      <c r="E5319" s="154">
        <v>38.94</v>
      </c>
      <c r="F5319" s="154">
        <v>1.9999999999999962E-2</v>
      </c>
      <c r="G5319" s="154">
        <v>0.21999999999999958</v>
      </c>
    </row>
    <row r="5320" spans="1:7" ht="30" x14ac:dyDescent="0.25">
      <c r="A5320" s="141" t="s">
        <v>4348</v>
      </c>
      <c r="B5320" s="151" t="s">
        <v>4349</v>
      </c>
      <c r="C5320" s="153" t="s">
        <v>3455</v>
      </c>
      <c r="D5320" s="152">
        <v>35</v>
      </c>
      <c r="E5320" s="154">
        <v>452.55</v>
      </c>
      <c r="F5320" s="154">
        <v>3.0000000000000027E-2</v>
      </c>
      <c r="G5320" s="154">
        <v>1.0500000000000009</v>
      </c>
    </row>
    <row r="5321" spans="1:7" ht="60" x14ac:dyDescent="0.25">
      <c r="A5321" s="141" t="s">
        <v>4348</v>
      </c>
      <c r="B5321" s="151" t="s">
        <v>4349</v>
      </c>
      <c r="C5321" s="153" t="s">
        <v>3479</v>
      </c>
      <c r="D5321" s="152">
        <v>281</v>
      </c>
      <c r="E5321" s="154">
        <v>2262.0500000000002</v>
      </c>
      <c r="F5321" s="154">
        <v>3.0000000000000027E-2</v>
      </c>
      <c r="G5321" s="154">
        <v>8.4300000000000068</v>
      </c>
    </row>
    <row r="5322" spans="1:7" x14ac:dyDescent="0.25">
      <c r="A5322" s="141" t="s">
        <v>4348</v>
      </c>
      <c r="B5322" s="151" t="s">
        <v>4349</v>
      </c>
      <c r="C5322" s="153" t="s">
        <v>3482</v>
      </c>
      <c r="D5322" s="152">
        <v>178</v>
      </c>
      <c r="E5322" s="154">
        <v>1094.7</v>
      </c>
      <c r="F5322" s="154">
        <v>1.0000000000000009E-2</v>
      </c>
      <c r="G5322" s="154">
        <v>1.7800000000000016</v>
      </c>
    </row>
    <row r="5323" spans="1:7" ht="30" x14ac:dyDescent="0.25">
      <c r="A5323" s="141" t="s">
        <v>4348</v>
      </c>
      <c r="B5323" s="151" t="s">
        <v>4349</v>
      </c>
      <c r="C5323" s="153" t="s">
        <v>3483</v>
      </c>
      <c r="D5323" s="152">
        <v>3</v>
      </c>
      <c r="E5323" s="154">
        <v>21.15</v>
      </c>
      <c r="F5323" s="154">
        <v>1.9999999999999962E-2</v>
      </c>
      <c r="G5323" s="154">
        <v>5.9999999999999887E-2</v>
      </c>
    </row>
    <row r="5324" spans="1:7" ht="45" x14ac:dyDescent="0.25">
      <c r="A5324" s="141" t="s">
        <v>4348</v>
      </c>
      <c r="B5324" s="151" t="s">
        <v>4349</v>
      </c>
      <c r="C5324" s="153" t="s">
        <v>3484</v>
      </c>
      <c r="D5324" s="152">
        <v>288</v>
      </c>
      <c r="E5324" s="154">
        <v>2289.6000000000004</v>
      </c>
      <c r="F5324" s="154">
        <v>9.9999999999999534E-3</v>
      </c>
      <c r="G5324" s="154">
        <v>2.8799999999999866</v>
      </c>
    </row>
    <row r="5325" spans="1:7" x14ac:dyDescent="0.25">
      <c r="A5325" s="141" t="s">
        <v>4348</v>
      </c>
      <c r="B5325" s="151" t="s">
        <v>4349</v>
      </c>
      <c r="C5325" s="153" t="s">
        <v>3487</v>
      </c>
      <c r="D5325" s="152">
        <v>37</v>
      </c>
      <c r="E5325" s="154">
        <v>378.51000000000005</v>
      </c>
      <c r="F5325" s="154">
        <v>9.000000000000008E-2</v>
      </c>
      <c r="G5325" s="154">
        <v>3.3300000000000027</v>
      </c>
    </row>
    <row r="5326" spans="1:7" ht="60" x14ac:dyDescent="0.25">
      <c r="A5326" s="141" t="s">
        <v>4348</v>
      </c>
      <c r="B5326" s="151" t="s">
        <v>4349</v>
      </c>
      <c r="C5326" s="153" t="s">
        <v>3488</v>
      </c>
      <c r="D5326" s="152">
        <v>282</v>
      </c>
      <c r="E5326" s="154">
        <v>3902.88</v>
      </c>
      <c r="F5326" s="154">
        <v>4.0000000000000036E-2</v>
      </c>
      <c r="G5326" s="154">
        <v>11.28000000000001</v>
      </c>
    </row>
    <row r="5327" spans="1:7" ht="90" x14ac:dyDescent="0.25">
      <c r="A5327" s="141" t="s">
        <v>4348</v>
      </c>
      <c r="B5327" s="151" t="s">
        <v>4349</v>
      </c>
      <c r="C5327" s="153" t="s">
        <v>3489</v>
      </c>
      <c r="D5327" s="152">
        <v>273</v>
      </c>
      <c r="E5327" s="154">
        <v>3740.1000000000004</v>
      </c>
      <c r="F5327" s="154">
        <v>4.0000000000000036E-2</v>
      </c>
      <c r="G5327" s="154">
        <v>10.920000000000009</v>
      </c>
    </row>
    <row r="5328" spans="1:7" ht="75" x14ac:dyDescent="0.25">
      <c r="A5328" s="141" t="s">
        <v>4348</v>
      </c>
      <c r="B5328" s="151" t="s">
        <v>4349</v>
      </c>
      <c r="C5328" s="153" t="s">
        <v>3516</v>
      </c>
      <c r="D5328" s="152">
        <v>60</v>
      </c>
      <c r="E5328" s="154">
        <v>567</v>
      </c>
      <c r="F5328" s="154">
        <v>2.0000000000000018E-2</v>
      </c>
      <c r="G5328" s="154">
        <v>1.2000000000000011</v>
      </c>
    </row>
    <row r="5329" spans="1:7" ht="45" x14ac:dyDescent="0.25">
      <c r="A5329" s="141" t="s">
        <v>4348</v>
      </c>
      <c r="B5329" s="151" t="s">
        <v>4349</v>
      </c>
      <c r="C5329" s="153" t="s">
        <v>3506</v>
      </c>
      <c r="D5329" s="152">
        <v>5</v>
      </c>
      <c r="E5329" s="154">
        <v>45.05</v>
      </c>
      <c r="F5329" s="154">
        <v>2.9999999999999916E-2</v>
      </c>
      <c r="G5329" s="154">
        <v>0.14999999999999958</v>
      </c>
    </row>
    <row r="5330" spans="1:7" ht="30" x14ac:dyDescent="0.25">
      <c r="A5330" s="141" t="s">
        <v>4348</v>
      </c>
      <c r="B5330" s="151" t="s">
        <v>4349</v>
      </c>
      <c r="C5330" s="153" t="s">
        <v>3518</v>
      </c>
      <c r="D5330" s="152">
        <v>1</v>
      </c>
      <c r="E5330" s="154">
        <v>22.6</v>
      </c>
      <c r="F5330" s="154">
        <v>0.28000000000000025</v>
      </c>
      <c r="G5330" s="154">
        <v>0.28000000000000025</v>
      </c>
    </row>
    <row r="5331" spans="1:7" ht="60" x14ac:dyDescent="0.25">
      <c r="A5331" s="141" t="s">
        <v>4348</v>
      </c>
      <c r="B5331" s="151" t="s">
        <v>4349</v>
      </c>
      <c r="C5331" s="153" t="s">
        <v>3510</v>
      </c>
      <c r="D5331" s="152">
        <v>2</v>
      </c>
      <c r="E5331" s="154">
        <v>80.34</v>
      </c>
      <c r="F5331" s="154">
        <v>0.37999999999999989</v>
      </c>
      <c r="G5331" s="154">
        <v>0.75999999999999979</v>
      </c>
    </row>
    <row r="5332" spans="1:7" ht="30" x14ac:dyDescent="0.25">
      <c r="A5332" s="141" t="s">
        <v>4348</v>
      </c>
      <c r="B5332" s="151" t="s">
        <v>4349</v>
      </c>
      <c r="C5332" s="153" t="s">
        <v>3614</v>
      </c>
      <c r="D5332" s="152">
        <v>1</v>
      </c>
      <c r="E5332" s="154">
        <v>12.77</v>
      </c>
      <c r="F5332" s="154">
        <v>0.11999999999999966</v>
      </c>
      <c r="G5332" s="154">
        <v>0.11999999999999966</v>
      </c>
    </row>
    <row r="5333" spans="1:7" ht="45" x14ac:dyDescent="0.25">
      <c r="A5333" s="141" t="s">
        <v>4348</v>
      </c>
      <c r="B5333" s="151" t="s">
        <v>4349</v>
      </c>
      <c r="C5333" s="153" t="s">
        <v>3530</v>
      </c>
      <c r="D5333" s="152">
        <v>2</v>
      </c>
      <c r="E5333" s="154">
        <v>58.660000000000004</v>
      </c>
      <c r="F5333" s="154">
        <v>9.000000000000008E-2</v>
      </c>
      <c r="G5333" s="154">
        <v>0.18000000000000016</v>
      </c>
    </row>
    <row r="5334" spans="1:7" ht="45" x14ac:dyDescent="0.25">
      <c r="A5334" s="141" t="s">
        <v>4348</v>
      </c>
      <c r="B5334" s="151" t="s">
        <v>4349</v>
      </c>
      <c r="C5334" s="153" t="s">
        <v>3471</v>
      </c>
      <c r="D5334" s="152">
        <v>7</v>
      </c>
      <c r="E5334" s="154">
        <v>18.62</v>
      </c>
      <c r="F5334" s="154">
        <v>1.0000000000000009E-2</v>
      </c>
      <c r="G5334" s="154">
        <v>7.0000000000000062E-2</v>
      </c>
    </row>
    <row r="5335" spans="1:7" ht="30" x14ac:dyDescent="0.25">
      <c r="A5335" s="141" t="s">
        <v>4348</v>
      </c>
      <c r="B5335" s="151" t="s">
        <v>4349</v>
      </c>
      <c r="C5335" s="153" t="s">
        <v>3453</v>
      </c>
      <c r="D5335" s="152">
        <v>63</v>
      </c>
      <c r="E5335" s="154">
        <v>125.36999999999999</v>
      </c>
      <c r="F5335" s="154">
        <v>1.0000000000000009E-2</v>
      </c>
      <c r="G5335" s="154">
        <v>0.63000000000000056</v>
      </c>
    </row>
    <row r="5336" spans="1:7" ht="45" x14ac:dyDescent="0.25">
      <c r="A5336" s="141" t="s">
        <v>4348</v>
      </c>
      <c r="B5336" s="151" t="s">
        <v>4349</v>
      </c>
      <c r="C5336" s="153" t="s">
        <v>3454</v>
      </c>
      <c r="D5336" s="152">
        <v>6</v>
      </c>
      <c r="E5336" s="154">
        <v>21.240000000000002</v>
      </c>
      <c r="F5336" s="154">
        <v>1.9999999999999962E-2</v>
      </c>
      <c r="G5336" s="154">
        <v>0.11999999999999977</v>
      </c>
    </row>
    <row r="5337" spans="1:7" ht="30" x14ac:dyDescent="0.25">
      <c r="A5337" s="141" t="s">
        <v>4348</v>
      </c>
      <c r="B5337" s="151" t="s">
        <v>4349</v>
      </c>
      <c r="C5337" s="153" t="s">
        <v>3455</v>
      </c>
      <c r="D5337" s="152">
        <v>1</v>
      </c>
      <c r="E5337" s="154">
        <v>12.93</v>
      </c>
      <c r="F5337" s="154">
        <v>3.0000000000000027E-2</v>
      </c>
      <c r="G5337" s="154">
        <v>3.0000000000000027E-2</v>
      </c>
    </row>
    <row r="5338" spans="1:7" ht="30" x14ac:dyDescent="0.25">
      <c r="A5338" s="141" t="s">
        <v>4348</v>
      </c>
      <c r="B5338" s="151" t="s">
        <v>4349</v>
      </c>
      <c r="C5338" s="153" t="s">
        <v>3521</v>
      </c>
      <c r="D5338" s="152">
        <v>3</v>
      </c>
      <c r="E5338" s="154">
        <v>28.02</v>
      </c>
      <c r="F5338" s="154">
        <v>6.999999999999984E-2</v>
      </c>
      <c r="G5338" s="154">
        <v>0.20999999999999952</v>
      </c>
    </row>
    <row r="5339" spans="1:7" ht="30" x14ac:dyDescent="0.25">
      <c r="A5339" s="141" t="s">
        <v>4348</v>
      </c>
      <c r="B5339" s="151" t="s">
        <v>4349</v>
      </c>
      <c r="C5339" s="153" t="s">
        <v>3874</v>
      </c>
      <c r="D5339" s="152">
        <v>6</v>
      </c>
      <c r="E5339" s="154">
        <v>40.980000000000004</v>
      </c>
      <c r="F5339" s="154">
        <v>1.0000000000000009E-2</v>
      </c>
      <c r="G5339" s="154">
        <v>6.0000000000000053E-2</v>
      </c>
    </row>
    <row r="5340" spans="1:7" ht="30" x14ac:dyDescent="0.25">
      <c r="A5340" s="141" t="s">
        <v>4348</v>
      </c>
      <c r="B5340" s="151" t="s">
        <v>4349</v>
      </c>
      <c r="C5340" s="153" t="s">
        <v>3622</v>
      </c>
      <c r="D5340" s="152">
        <v>75</v>
      </c>
      <c r="E5340" s="154">
        <v>804.75</v>
      </c>
      <c r="F5340" s="154">
        <v>2.0000000000000018E-2</v>
      </c>
      <c r="G5340" s="154">
        <v>1.5000000000000013</v>
      </c>
    </row>
    <row r="5341" spans="1:7" ht="90" x14ac:dyDescent="0.25">
      <c r="A5341" s="141" t="s">
        <v>2429</v>
      </c>
      <c r="B5341" s="151" t="s">
        <v>2430</v>
      </c>
      <c r="C5341" s="153" t="s">
        <v>3452</v>
      </c>
      <c r="D5341" s="152">
        <v>80</v>
      </c>
      <c r="E5341" s="154">
        <v>2089.6000000000004</v>
      </c>
      <c r="F5341" s="154">
        <v>3.0000000000000027E-2</v>
      </c>
      <c r="G5341" s="154">
        <v>2.4000000000000021</v>
      </c>
    </row>
    <row r="5342" spans="1:7" ht="45" x14ac:dyDescent="0.25">
      <c r="A5342" s="141" t="s">
        <v>2429</v>
      </c>
      <c r="B5342" s="151" t="s">
        <v>2430</v>
      </c>
      <c r="C5342" s="153" t="s">
        <v>3471</v>
      </c>
      <c r="D5342" s="152">
        <v>2</v>
      </c>
      <c r="E5342" s="154">
        <v>5.32</v>
      </c>
      <c r="F5342" s="154">
        <v>1.0000000000000009E-2</v>
      </c>
      <c r="G5342" s="154">
        <v>2.0000000000000018E-2</v>
      </c>
    </row>
    <row r="5343" spans="1:7" ht="30" x14ac:dyDescent="0.25">
      <c r="A5343" s="141" t="s">
        <v>2429</v>
      </c>
      <c r="B5343" s="151" t="s">
        <v>2430</v>
      </c>
      <c r="C5343" s="153" t="s">
        <v>3453</v>
      </c>
      <c r="D5343" s="152">
        <v>6</v>
      </c>
      <c r="E5343" s="154">
        <v>11.94</v>
      </c>
      <c r="F5343" s="154">
        <v>1.0000000000000009E-2</v>
      </c>
      <c r="G5343" s="154">
        <v>6.0000000000000053E-2</v>
      </c>
    </row>
    <row r="5344" spans="1:7" ht="45" x14ac:dyDescent="0.25">
      <c r="A5344" s="141" t="s">
        <v>2429</v>
      </c>
      <c r="B5344" s="151" t="s">
        <v>2430</v>
      </c>
      <c r="C5344" s="153" t="s">
        <v>3454</v>
      </c>
      <c r="D5344" s="152">
        <v>10</v>
      </c>
      <c r="E5344" s="154">
        <v>35.4</v>
      </c>
      <c r="F5344" s="154">
        <v>1.9999999999999962E-2</v>
      </c>
      <c r="G5344" s="154">
        <v>0.19999999999999962</v>
      </c>
    </row>
    <row r="5345" spans="1:7" ht="30" x14ac:dyDescent="0.25">
      <c r="A5345" s="141" t="s">
        <v>2429</v>
      </c>
      <c r="B5345" s="151" t="s">
        <v>2430</v>
      </c>
      <c r="C5345" s="153" t="s">
        <v>3455</v>
      </c>
      <c r="D5345" s="152">
        <v>65</v>
      </c>
      <c r="E5345" s="154">
        <v>840.44999999999993</v>
      </c>
      <c r="F5345" s="154">
        <v>3.0000000000000027E-2</v>
      </c>
      <c r="G5345" s="154">
        <v>1.9500000000000017</v>
      </c>
    </row>
    <row r="5346" spans="1:7" ht="45" x14ac:dyDescent="0.25">
      <c r="A5346" s="141" t="s">
        <v>4350</v>
      </c>
      <c r="B5346" s="151" t="s">
        <v>4351</v>
      </c>
      <c r="C5346" s="153" t="s">
        <v>3501</v>
      </c>
      <c r="D5346" s="152">
        <v>109</v>
      </c>
      <c r="E5346" s="154">
        <v>957.02</v>
      </c>
      <c r="F5346" s="154">
        <v>3.9999999999999925E-2</v>
      </c>
      <c r="G5346" s="154">
        <v>4.3599999999999914</v>
      </c>
    </row>
    <row r="5347" spans="1:7" ht="45" x14ac:dyDescent="0.25">
      <c r="A5347" s="141" t="s">
        <v>4350</v>
      </c>
      <c r="B5347" s="151" t="s">
        <v>4351</v>
      </c>
      <c r="C5347" s="153" t="s">
        <v>3471</v>
      </c>
      <c r="D5347" s="152">
        <v>5</v>
      </c>
      <c r="E5347" s="154">
        <v>13.3</v>
      </c>
      <c r="F5347" s="154">
        <v>1.0000000000000009E-2</v>
      </c>
      <c r="G5347" s="154">
        <v>5.0000000000000044E-2</v>
      </c>
    </row>
    <row r="5348" spans="1:7" ht="45" x14ac:dyDescent="0.25">
      <c r="A5348" s="141" t="s">
        <v>4350</v>
      </c>
      <c r="B5348" s="151" t="s">
        <v>4351</v>
      </c>
      <c r="C5348" s="153" t="s">
        <v>3583</v>
      </c>
      <c r="D5348" s="152">
        <v>104</v>
      </c>
      <c r="E5348" s="154">
        <v>276.64</v>
      </c>
      <c r="F5348" s="154">
        <v>1.0000000000000009E-2</v>
      </c>
      <c r="G5348" s="154">
        <v>1.0400000000000009</v>
      </c>
    </row>
    <row r="5349" spans="1:7" ht="90" x14ac:dyDescent="0.25">
      <c r="A5349" s="141" t="s">
        <v>4350</v>
      </c>
      <c r="B5349" s="151" t="s">
        <v>4351</v>
      </c>
      <c r="C5349" s="153" t="s">
        <v>3452</v>
      </c>
      <c r="D5349" s="152">
        <v>135</v>
      </c>
      <c r="E5349" s="154">
        <v>3526.2</v>
      </c>
      <c r="F5349" s="154">
        <v>3.0000000000000027E-2</v>
      </c>
      <c r="G5349" s="154">
        <v>4.0500000000000034</v>
      </c>
    </row>
    <row r="5350" spans="1:7" ht="45" x14ac:dyDescent="0.25">
      <c r="A5350" s="141" t="s">
        <v>4350</v>
      </c>
      <c r="B5350" s="151" t="s">
        <v>4351</v>
      </c>
      <c r="C5350" s="153" t="s">
        <v>3471</v>
      </c>
      <c r="D5350" s="152">
        <v>1</v>
      </c>
      <c r="E5350" s="154">
        <v>2.66</v>
      </c>
      <c r="F5350" s="154">
        <v>1.0000000000000009E-2</v>
      </c>
      <c r="G5350" s="154">
        <v>1.0000000000000009E-2</v>
      </c>
    </row>
    <row r="5351" spans="1:7" ht="45" x14ac:dyDescent="0.25">
      <c r="A5351" s="141" t="s">
        <v>4350</v>
      </c>
      <c r="B5351" s="151" t="s">
        <v>4351</v>
      </c>
      <c r="C5351" s="153" t="s">
        <v>3453</v>
      </c>
      <c r="D5351" s="152">
        <v>18</v>
      </c>
      <c r="E5351" s="154">
        <v>35.82</v>
      </c>
      <c r="F5351" s="154">
        <v>1.0000000000000009E-2</v>
      </c>
      <c r="G5351" s="154">
        <v>0.18000000000000016</v>
      </c>
    </row>
    <row r="5352" spans="1:7" ht="45" x14ac:dyDescent="0.25">
      <c r="A5352" s="141" t="s">
        <v>4350</v>
      </c>
      <c r="B5352" s="151" t="s">
        <v>4351</v>
      </c>
      <c r="C5352" s="153" t="s">
        <v>3454</v>
      </c>
      <c r="D5352" s="152">
        <v>14</v>
      </c>
      <c r="E5352" s="154">
        <v>49.56</v>
      </c>
      <c r="F5352" s="154">
        <v>1.9999999999999962E-2</v>
      </c>
      <c r="G5352" s="154">
        <v>0.27999999999999947</v>
      </c>
    </row>
    <row r="5353" spans="1:7" ht="45" x14ac:dyDescent="0.25">
      <c r="A5353" s="141" t="s">
        <v>4350</v>
      </c>
      <c r="B5353" s="151" t="s">
        <v>4351</v>
      </c>
      <c r="C5353" s="153" t="s">
        <v>3455</v>
      </c>
      <c r="D5353" s="152">
        <v>88</v>
      </c>
      <c r="E5353" s="154">
        <v>1137.8399999999999</v>
      </c>
      <c r="F5353" s="154">
        <v>3.0000000000000027E-2</v>
      </c>
      <c r="G5353" s="154">
        <v>2.6400000000000023</v>
      </c>
    </row>
    <row r="5354" spans="1:7" ht="90" x14ac:dyDescent="0.25">
      <c r="A5354" s="141" t="s">
        <v>4350</v>
      </c>
      <c r="B5354" s="151" t="s">
        <v>4351</v>
      </c>
      <c r="C5354" s="153" t="s">
        <v>3456</v>
      </c>
      <c r="D5354" s="152">
        <v>10</v>
      </c>
      <c r="E5354" s="154">
        <v>322.5</v>
      </c>
      <c r="F5354" s="154">
        <v>2.0000000000000018E-2</v>
      </c>
      <c r="G5354" s="154">
        <v>0.20000000000000018</v>
      </c>
    </row>
    <row r="5355" spans="1:7" ht="75" x14ac:dyDescent="0.25">
      <c r="A5355" s="141" t="s">
        <v>4350</v>
      </c>
      <c r="B5355" s="151" t="s">
        <v>4351</v>
      </c>
      <c r="C5355" s="153" t="s">
        <v>3457</v>
      </c>
      <c r="D5355" s="152">
        <v>31</v>
      </c>
      <c r="E5355" s="154">
        <v>839.17000000000007</v>
      </c>
      <c r="F5355" s="154">
        <v>3.0000000000000027E-2</v>
      </c>
      <c r="G5355" s="154">
        <v>0.93000000000000083</v>
      </c>
    </row>
    <row r="5356" spans="1:7" ht="45" x14ac:dyDescent="0.25">
      <c r="A5356" s="141" t="s">
        <v>4350</v>
      </c>
      <c r="B5356" s="151" t="s">
        <v>4351</v>
      </c>
      <c r="C5356" s="153" t="s">
        <v>3471</v>
      </c>
      <c r="D5356" s="152">
        <v>2</v>
      </c>
      <c r="E5356" s="154">
        <v>5.32</v>
      </c>
      <c r="F5356" s="154">
        <v>1.0000000000000009E-2</v>
      </c>
      <c r="G5356" s="154">
        <v>2.0000000000000018E-2</v>
      </c>
    </row>
    <row r="5357" spans="1:7" ht="45" x14ac:dyDescent="0.25">
      <c r="A5357" s="141" t="s">
        <v>4350</v>
      </c>
      <c r="B5357" s="151" t="s">
        <v>4351</v>
      </c>
      <c r="C5357" s="153" t="s">
        <v>3453</v>
      </c>
      <c r="D5357" s="152">
        <v>26</v>
      </c>
      <c r="E5357" s="154">
        <v>51.74</v>
      </c>
      <c r="F5357" s="154">
        <v>1.0000000000000009E-2</v>
      </c>
      <c r="G5357" s="154">
        <v>0.26000000000000023</v>
      </c>
    </row>
    <row r="5358" spans="1:7" ht="45" x14ac:dyDescent="0.25">
      <c r="A5358" s="141" t="s">
        <v>4350</v>
      </c>
      <c r="B5358" s="151" t="s">
        <v>4351</v>
      </c>
      <c r="C5358" s="153" t="s">
        <v>3454</v>
      </c>
      <c r="D5358" s="152">
        <v>2</v>
      </c>
      <c r="E5358" s="154">
        <v>7.08</v>
      </c>
      <c r="F5358" s="154">
        <v>1.9999999999999962E-2</v>
      </c>
      <c r="G5358" s="154">
        <v>3.9999999999999925E-2</v>
      </c>
    </row>
    <row r="5359" spans="1:7" ht="45" x14ac:dyDescent="0.25">
      <c r="A5359" s="141" t="s">
        <v>4350</v>
      </c>
      <c r="B5359" s="151" t="s">
        <v>4351</v>
      </c>
      <c r="C5359" s="153" t="s">
        <v>3583</v>
      </c>
      <c r="D5359" s="152">
        <v>10</v>
      </c>
      <c r="E5359" s="154">
        <v>26.6</v>
      </c>
      <c r="F5359" s="154">
        <v>1.0000000000000009E-2</v>
      </c>
      <c r="G5359" s="154">
        <v>0.10000000000000009</v>
      </c>
    </row>
    <row r="5360" spans="1:7" ht="45" x14ac:dyDescent="0.25">
      <c r="A5360" s="141" t="s">
        <v>4350</v>
      </c>
      <c r="B5360" s="151" t="s">
        <v>4351</v>
      </c>
      <c r="C5360" s="153" t="s">
        <v>3521</v>
      </c>
      <c r="D5360" s="152">
        <v>1</v>
      </c>
      <c r="E5360" s="154">
        <v>9.34</v>
      </c>
      <c r="F5360" s="154">
        <v>6.999999999999984E-2</v>
      </c>
      <c r="G5360" s="154">
        <v>6.999999999999984E-2</v>
      </c>
    </row>
    <row r="5361" spans="1:7" ht="30" x14ac:dyDescent="0.25">
      <c r="A5361" s="141" t="s">
        <v>3100</v>
      </c>
      <c r="B5361" s="151" t="s">
        <v>3101</v>
      </c>
      <c r="C5361" s="153" t="s">
        <v>3496</v>
      </c>
      <c r="D5361" s="152">
        <v>69</v>
      </c>
      <c r="E5361" s="154">
        <v>495.42</v>
      </c>
      <c r="F5361" s="154">
        <v>1.0000000000000009E-2</v>
      </c>
      <c r="G5361" s="154">
        <v>0.69000000000000061</v>
      </c>
    </row>
    <row r="5362" spans="1:7" ht="30" x14ac:dyDescent="0.25">
      <c r="A5362" s="141" t="s">
        <v>3100</v>
      </c>
      <c r="B5362" s="151" t="s">
        <v>3101</v>
      </c>
      <c r="C5362" s="153" t="s">
        <v>3497</v>
      </c>
      <c r="D5362" s="152">
        <v>310</v>
      </c>
      <c r="E5362" s="154">
        <v>3806.8</v>
      </c>
      <c r="F5362" s="154">
        <v>1.0000000000000009E-2</v>
      </c>
      <c r="G5362" s="154">
        <v>3.1000000000000028</v>
      </c>
    </row>
    <row r="5363" spans="1:7" ht="30" x14ac:dyDescent="0.25">
      <c r="A5363" s="141" t="s">
        <v>3100</v>
      </c>
      <c r="B5363" s="151" t="s">
        <v>3101</v>
      </c>
      <c r="C5363" s="153" t="s">
        <v>3498</v>
      </c>
      <c r="D5363" s="152">
        <v>198</v>
      </c>
      <c r="E5363" s="154">
        <v>3991.6800000000003</v>
      </c>
      <c r="F5363" s="154">
        <v>4.0000000000000036E-2</v>
      </c>
      <c r="G5363" s="154">
        <v>7.920000000000007</v>
      </c>
    </row>
    <row r="5364" spans="1:7" ht="45" x14ac:dyDescent="0.25">
      <c r="A5364" s="141" t="s">
        <v>3100</v>
      </c>
      <c r="B5364" s="151" t="s">
        <v>3101</v>
      </c>
      <c r="C5364" s="153" t="s">
        <v>3499</v>
      </c>
      <c r="D5364" s="152">
        <v>21</v>
      </c>
      <c r="E5364" s="154">
        <v>614.67000000000007</v>
      </c>
      <c r="F5364" s="154">
        <v>1.0000000000000009E-2</v>
      </c>
      <c r="G5364" s="154">
        <v>0.21000000000000019</v>
      </c>
    </row>
    <row r="5365" spans="1:7" ht="30" x14ac:dyDescent="0.25">
      <c r="A5365" s="141" t="s">
        <v>3100</v>
      </c>
      <c r="B5365" s="151" t="s">
        <v>3101</v>
      </c>
      <c r="C5365" s="153" t="s">
        <v>3585</v>
      </c>
      <c r="D5365" s="152">
        <v>30</v>
      </c>
      <c r="E5365" s="154">
        <v>312.3</v>
      </c>
      <c r="F5365" s="154">
        <v>2.0000000000000018E-2</v>
      </c>
      <c r="G5365" s="154">
        <v>0.60000000000000053</v>
      </c>
    </row>
    <row r="5366" spans="1:7" x14ac:dyDescent="0.25">
      <c r="A5366" s="141" t="s">
        <v>3100</v>
      </c>
      <c r="B5366" s="151" t="s">
        <v>3101</v>
      </c>
      <c r="C5366" s="153" t="s">
        <v>3781</v>
      </c>
      <c r="D5366" s="152">
        <v>1</v>
      </c>
      <c r="E5366" s="154">
        <v>10.41</v>
      </c>
      <c r="F5366" s="154">
        <v>2.0000000000000018E-2</v>
      </c>
      <c r="G5366" s="154">
        <v>2.0000000000000018E-2</v>
      </c>
    </row>
    <row r="5367" spans="1:7" ht="75" x14ac:dyDescent="0.25">
      <c r="A5367" s="141" t="s">
        <v>3100</v>
      </c>
      <c r="B5367" s="151" t="s">
        <v>3101</v>
      </c>
      <c r="C5367" s="153" t="s">
        <v>3527</v>
      </c>
      <c r="D5367" s="152">
        <v>94</v>
      </c>
      <c r="E5367" s="154">
        <v>1973.06</v>
      </c>
      <c r="F5367" s="154">
        <v>0.16000000000000014</v>
      </c>
      <c r="G5367" s="154">
        <v>15.040000000000013</v>
      </c>
    </row>
    <row r="5368" spans="1:7" x14ac:dyDescent="0.25">
      <c r="A5368" s="141" t="s">
        <v>3100</v>
      </c>
      <c r="B5368" s="151" t="s">
        <v>3101</v>
      </c>
      <c r="C5368" s="153" t="s">
        <v>3460</v>
      </c>
      <c r="D5368" s="152">
        <v>9</v>
      </c>
      <c r="E5368" s="154">
        <v>145.17000000000002</v>
      </c>
      <c r="F5368" s="154">
        <v>2.0000000000000018E-2</v>
      </c>
      <c r="G5368" s="154">
        <v>0.18000000000000016</v>
      </c>
    </row>
    <row r="5369" spans="1:7" ht="45" x14ac:dyDescent="0.25">
      <c r="A5369" s="141" t="s">
        <v>3100</v>
      </c>
      <c r="B5369" s="151" t="s">
        <v>3101</v>
      </c>
      <c r="C5369" s="153" t="s">
        <v>3445</v>
      </c>
      <c r="D5369" s="152">
        <v>3</v>
      </c>
      <c r="E5369" s="154">
        <v>19.350000000000001</v>
      </c>
      <c r="F5369" s="154">
        <v>2.9999999999999916E-2</v>
      </c>
      <c r="G5369" s="154">
        <v>8.9999999999999747E-2</v>
      </c>
    </row>
    <row r="5370" spans="1:7" ht="45" x14ac:dyDescent="0.25">
      <c r="A5370" s="141" t="s">
        <v>3100</v>
      </c>
      <c r="B5370" s="151" t="s">
        <v>3101</v>
      </c>
      <c r="C5370" s="153" t="s">
        <v>3501</v>
      </c>
      <c r="D5370" s="152">
        <v>99</v>
      </c>
      <c r="E5370" s="154">
        <v>869.22</v>
      </c>
      <c r="F5370" s="154">
        <v>3.9999999999999925E-2</v>
      </c>
      <c r="G5370" s="154">
        <v>3.9599999999999924</v>
      </c>
    </row>
    <row r="5371" spans="1:7" ht="45" x14ac:dyDescent="0.25">
      <c r="A5371" s="141" t="s">
        <v>3100</v>
      </c>
      <c r="B5371" s="151" t="s">
        <v>3101</v>
      </c>
      <c r="C5371" s="153" t="s">
        <v>3471</v>
      </c>
      <c r="D5371" s="152">
        <v>25</v>
      </c>
      <c r="E5371" s="154">
        <v>66.5</v>
      </c>
      <c r="F5371" s="154">
        <v>1.0000000000000009E-2</v>
      </c>
      <c r="G5371" s="154">
        <v>0.25000000000000022</v>
      </c>
    </row>
    <row r="5372" spans="1:7" ht="30" x14ac:dyDescent="0.25">
      <c r="A5372" s="141" t="s">
        <v>3100</v>
      </c>
      <c r="B5372" s="151" t="s">
        <v>3101</v>
      </c>
      <c r="C5372" s="153" t="s">
        <v>3583</v>
      </c>
      <c r="D5372" s="152">
        <v>75</v>
      </c>
      <c r="E5372" s="154">
        <v>199.5</v>
      </c>
      <c r="F5372" s="154">
        <v>1.0000000000000009E-2</v>
      </c>
      <c r="G5372" s="154">
        <v>0.75000000000000067</v>
      </c>
    </row>
    <row r="5373" spans="1:7" ht="90" x14ac:dyDescent="0.25">
      <c r="A5373" s="141" t="s">
        <v>3100</v>
      </c>
      <c r="B5373" s="151" t="s">
        <v>3101</v>
      </c>
      <c r="C5373" s="153" t="s">
        <v>3452</v>
      </c>
      <c r="D5373" s="152">
        <v>164</v>
      </c>
      <c r="E5373" s="154">
        <v>4283.68</v>
      </c>
      <c r="F5373" s="154">
        <v>3.0000000000000027E-2</v>
      </c>
      <c r="G5373" s="154">
        <v>4.9200000000000044</v>
      </c>
    </row>
    <row r="5374" spans="1:7" ht="30" x14ac:dyDescent="0.25">
      <c r="A5374" s="141" t="s">
        <v>3100</v>
      </c>
      <c r="B5374" s="151" t="s">
        <v>3101</v>
      </c>
      <c r="C5374" s="153" t="s">
        <v>3453</v>
      </c>
      <c r="D5374" s="152">
        <v>5</v>
      </c>
      <c r="E5374" s="154">
        <v>9.9499999999999993</v>
      </c>
      <c r="F5374" s="154">
        <v>1.0000000000000009E-2</v>
      </c>
      <c r="G5374" s="154">
        <v>5.0000000000000044E-2</v>
      </c>
    </row>
    <row r="5375" spans="1:7" ht="45" x14ac:dyDescent="0.25">
      <c r="A5375" s="141" t="s">
        <v>3100</v>
      </c>
      <c r="B5375" s="151" t="s">
        <v>3101</v>
      </c>
      <c r="C5375" s="153" t="s">
        <v>3454</v>
      </c>
      <c r="D5375" s="152">
        <v>13</v>
      </c>
      <c r="E5375" s="154">
        <v>46.019999999999996</v>
      </c>
      <c r="F5375" s="154">
        <v>1.9999999999999962E-2</v>
      </c>
      <c r="G5375" s="154">
        <v>0.25999999999999951</v>
      </c>
    </row>
    <row r="5376" spans="1:7" ht="30" x14ac:dyDescent="0.25">
      <c r="A5376" s="141" t="s">
        <v>3100</v>
      </c>
      <c r="B5376" s="151" t="s">
        <v>3101</v>
      </c>
      <c r="C5376" s="153" t="s">
        <v>3583</v>
      </c>
      <c r="D5376" s="152">
        <v>2</v>
      </c>
      <c r="E5376" s="154">
        <v>5.32</v>
      </c>
      <c r="F5376" s="154">
        <v>1.0000000000000009E-2</v>
      </c>
      <c r="G5376" s="154">
        <v>2.0000000000000018E-2</v>
      </c>
    </row>
    <row r="5377" spans="1:7" ht="30" x14ac:dyDescent="0.25">
      <c r="A5377" s="141" t="s">
        <v>3100</v>
      </c>
      <c r="B5377" s="151" t="s">
        <v>3101</v>
      </c>
      <c r="C5377" s="153" t="s">
        <v>3455</v>
      </c>
      <c r="D5377" s="152">
        <v>44</v>
      </c>
      <c r="E5377" s="154">
        <v>568.91999999999996</v>
      </c>
      <c r="F5377" s="154">
        <v>3.0000000000000027E-2</v>
      </c>
      <c r="G5377" s="154">
        <v>1.3200000000000012</v>
      </c>
    </row>
    <row r="5378" spans="1:7" ht="30" x14ac:dyDescent="0.25">
      <c r="A5378" s="141" t="s">
        <v>3100</v>
      </c>
      <c r="B5378" s="151" t="s">
        <v>3101</v>
      </c>
      <c r="C5378" s="153" t="s">
        <v>3662</v>
      </c>
      <c r="D5378" s="152">
        <v>14</v>
      </c>
      <c r="E5378" s="154">
        <v>121.80000000000001</v>
      </c>
      <c r="F5378" s="154">
        <v>4.9999999999999933E-2</v>
      </c>
      <c r="G5378" s="154">
        <v>0.69999999999999907</v>
      </c>
    </row>
    <row r="5379" spans="1:7" ht="30" x14ac:dyDescent="0.25">
      <c r="A5379" s="141" t="s">
        <v>3100</v>
      </c>
      <c r="B5379" s="151" t="s">
        <v>3101</v>
      </c>
      <c r="C5379" s="153" t="s">
        <v>3595</v>
      </c>
      <c r="D5379" s="152">
        <v>54</v>
      </c>
      <c r="E5379" s="154">
        <v>167.94</v>
      </c>
      <c r="F5379" s="154">
        <v>9.999999999999995E-3</v>
      </c>
      <c r="G5379" s="154">
        <v>0.5399999999999997</v>
      </c>
    </row>
    <row r="5380" spans="1:7" ht="30" x14ac:dyDescent="0.25">
      <c r="A5380" s="141" t="s">
        <v>3100</v>
      </c>
      <c r="B5380" s="151" t="s">
        <v>3101</v>
      </c>
      <c r="C5380" s="153" t="s">
        <v>3461</v>
      </c>
      <c r="D5380" s="152">
        <v>3</v>
      </c>
      <c r="E5380" s="154">
        <v>14.4</v>
      </c>
      <c r="F5380" s="154">
        <v>9.999999999999995E-3</v>
      </c>
      <c r="G5380" s="154">
        <v>2.9999999999999985E-2</v>
      </c>
    </row>
    <row r="5381" spans="1:7" x14ac:dyDescent="0.25">
      <c r="A5381" s="141" t="s">
        <v>3100</v>
      </c>
      <c r="B5381" s="151" t="s">
        <v>3101</v>
      </c>
      <c r="C5381" s="153" t="s">
        <v>3813</v>
      </c>
      <c r="D5381" s="152">
        <v>10</v>
      </c>
      <c r="E5381" s="154">
        <v>16.600000000000001</v>
      </c>
      <c r="F5381" s="154">
        <v>9.999999999999995E-3</v>
      </c>
      <c r="G5381" s="154">
        <v>9.999999999999995E-2</v>
      </c>
    </row>
    <row r="5382" spans="1:7" ht="30" x14ac:dyDescent="0.25">
      <c r="A5382" s="141" t="s">
        <v>3100</v>
      </c>
      <c r="B5382" s="151" t="s">
        <v>3101</v>
      </c>
      <c r="C5382" s="153" t="s">
        <v>3462</v>
      </c>
      <c r="D5382" s="152">
        <v>1</v>
      </c>
      <c r="E5382" s="154">
        <v>2.62</v>
      </c>
      <c r="F5382" s="154">
        <v>9.999999999999995E-3</v>
      </c>
      <c r="G5382" s="154">
        <v>9.999999999999995E-3</v>
      </c>
    </row>
    <row r="5383" spans="1:7" x14ac:dyDescent="0.25">
      <c r="A5383" s="141" t="s">
        <v>3100</v>
      </c>
      <c r="B5383" s="151" t="s">
        <v>3101</v>
      </c>
      <c r="C5383" s="153" t="s">
        <v>3443</v>
      </c>
      <c r="D5383" s="152">
        <v>356</v>
      </c>
      <c r="E5383" s="154">
        <v>1740.8400000000001</v>
      </c>
      <c r="F5383" s="154">
        <v>9.9999999999999811E-3</v>
      </c>
      <c r="G5383" s="154">
        <v>3.5599999999999934</v>
      </c>
    </row>
    <row r="5384" spans="1:7" x14ac:dyDescent="0.25">
      <c r="A5384" s="141" t="s">
        <v>3100</v>
      </c>
      <c r="B5384" s="151" t="s">
        <v>3101</v>
      </c>
      <c r="C5384" s="153" t="s">
        <v>3502</v>
      </c>
      <c r="D5384" s="152">
        <v>78</v>
      </c>
      <c r="E5384" s="154">
        <v>399.36</v>
      </c>
      <c r="F5384" s="154">
        <v>1.0000000000000009E-2</v>
      </c>
      <c r="G5384" s="154">
        <v>0.78000000000000069</v>
      </c>
    </row>
    <row r="5385" spans="1:7" x14ac:dyDescent="0.25">
      <c r="A5385" s="141" t="s">
        <v>3100</v>
      </c>
      <c r="B5385" s="151" t="s">
        <v>3101</v>
      </c>
      <c r="C5385" s="153" t="s">
        <v>3444</v>
      </c>
      <c r="D5385" s="152">
        <v>358</v>
      </c>
      <c r="E5385" s="154">
        <v>1389.04</v>
      </c>
      <c r="F5385" s="154">
        <v>3.0000000000000027E-2</v>
      </c>
      <c r="G5385" s="154">
        <v>10.740000000000009</v>
      </c>
    </row>
    <row r="5386" spans="1:7" x14ac:dyDescent="0.25">
      <c r="A5386" s="141" t="s">
        <v>3100</v>
      </c>
      <c r="B5386" s="151" t="s">
        <v>3101</v>
      </c>
      <c r="C5386" s="153" t="s">
        <v>3503</v>
      </c>
      <c r="D5386" s="152">
        <v>55</v>
      </c>
      <c r="E5386" s="154">
        <v>236.5</v>
      </c>
      <c r="F5386" s="154">
        <v>5.0000000000000044E-2</v>
      </c>
      <c r="G5386" s="154">
        <v>2.7500000000000027</v>
      </c>
    </row>
    <row r="5387" spans="1:7" ht="45" x14ac:dyDescent="0.25">
      <c r="A5387" s="141" t="s">
        <v>3100</v>
      </c>
      <c r="B5387" s="151" t="s">
        <v>3101</v>
      </c>
      <c r="C5387" s="153" t="s">
        <v>3445</v>
      </c>
      <c r="D5387" s="152">
        <v>360</v>
      </c>
      <c r="E5387" s="154">
        <v>2322</v>
      </c>
      <c r="F5387" s="154">
        <v>2.9999999999999916E-2</v>
      </c>
      <c r="G5387" s="154">
        <v>10.799999999999969</v>
      </c>
    </row>
    <row r="5388" spans="1:7" ht="30" x14ac:dyDescent="0.25">
      <c r="A5388" s="141" t="s">
        <v>3100</v>
      </c>
      <c r="B5388" s="151" t="s">
        <v>3101</v>
      </c>
      <c r="C5388" s="153" t="s">
        <v>3597</v>
      </c>
      <c r="D5388" s="152">
        <v>272</v>
      </c>
      <c r="E5388" s="154">
        <v>3021.92</v>
      </c>
      <c r="F5388" s="154">
        <v>8.9999999999999858E-2</v>
      </c>
      <c r="G5388" s="154">
        <v>24.479999999999961</v>
      </c>
    </row>
    <row r="5389" spans="1:7" x14ac:dyDescent="0.25">
      <c r="A5389" s="141" t="s">
        <v>3100</v>
      </c>
      <c r="B5389" s="151" t="s">
        <v>3101</v>
      </c>
      <c r="C5389" s="153" t="s">
        <v>3446</v>
      </c>
      <c r="D5389" s="152">
        <v>332</v>
      </c>
      <c r="E5389" s="154">
        <v>657.36</v>
      </c>
      <c r="F5389" s="154">
        <v>9.999999999999995E-3</v>
      </c>
      <c r="G5389" s="154">
        <v>3.3199999999999985</v>
      </c>
    </row>
    <row r="5390" spans="1:7" ht="60" x14ac:dyDescent="0.25">
      <c r="A5390" s="141" t="s">
        <v>3100</v>
      </c>
      <c r="B5390" s="151" t="s">
        <v>3101</v>
      </c>
      <c r="C5390" s="153" t="s">
        <v>3598</v>
      </c>
      <c r="D5390" s="152">
        <v>125</v>
      </c>
      <c r="E5390" s="154">
        <v>750</v>
      </c>
      <c r="F5390" s="154">
        <v>0.10000000000000009</v>
      </c>
      <c r="G5390" s="154">
        <v>12.500000000000011</v>
      </c>
    </row>
    <row r="5391" spans="1:7" ht="45" x14ac:dyDescent="0.25">
      <c r="A5391" s="141" t="s">
        <v>3100</v>
      </c>
      <c r="B5391" s="151" t="s">
        <v>3101</v>
      </c>
      <c r="C5391" s="153" t="s">
        <v>3599</v>
      </c>
      <c r="D5391" s="152">
        <v>20</v>
      </c>
      <c r="E5391" s="154">
        <v>53.600000000000009</v>
      </c>
      <c r="F5391" s="154">
        <v>9.9999999999999811E-3</v>
      </c>
      <c r="G5391" s="154">
        <v>0.19999999999999962</v>
      </c>
    </row>
    <row r="5392" spans="1:7" x14ac:dyDescent="0.25">
      <c r="A5392" s="141" t="s">
        <v>3100</v>
      </c>
      <c r="B5392" s="151" t="s">
        <v>3101</v>
      </c>
      <c r="C5392" s="153" t="s">
        <v>3505</v>
      </c>
      <c r="D5392" s="152">
        <v>1</v>
      </c>
      <c r="E5392" s="154">
        <v>24.51</v>
      </c>
      <c r="F5392" s="154">
        <v>0.37999999999999989</v>
      </c>
      <c r="G5392" s="154">
        <v>0.37999999999999989</v>
      </c>
    </row>
    <row r="5393" spans="1:7" ht="60" x14ac:dyDescent="0.25">
      <c r="A5393" s="141" t="s">
        <v>3100</v>
      </c>
      <c r="B5393" s="151" t="s">
        <v>3101</v>
      </c>
      <c r="C5393" s="153" t="s">
        <v>3479</v>
      </c>
      <c r="D5393" s="152">
        <v>7</v>
      </c>
      <c r="E5393" s="154">
        <v>56.350000000000009</v>
      </c>
      <c r="F5393" s="154">
        <v>3.0000000000000027E-2</v>
      </c>
      <c r="G5393" s="154">
        <v>0.21000000000000019</v>
      </c>
    </row>
    <row r="5394" spans="1:7" ht="30" x14ac:dyDescent="0.25">
      <c r="A5394" s="141" t="s">
        <v>3100</v>
      </c>
      <c r="B5394" s="151" t="s">
        <v>3101</v>
      </c>
      <c r="C5394" s="153" t="s">
        <v>3868</v>
      </c>
      <c r="D5394" s="152">
        <v>6</v>
      </c>
      <c r="E5394" s="154">
        <v>74.52</v>
      </c>
      <c r="F5394" s="154">
        <v>9.9999999999999811E-3</v>
      </c>
      <c r="G5394" s="154">
        <v>5.9999999999999887E-2</v>
      </c>
    </row>
    <row r="5395" spans="1:7" ht="75" x14ac:dyDescent="0.25">
      <c r="A5395" s="141" t="s">
        <v>3100</v>
      </c>
      <c r="B5395" s="151" t="s">
        <v>3101</v>
      </c>
      <c r="C5395" s="153" t="s">
        <v>3493</v>
      </c>
      <c r="D5395" s="152">
        <v>1</v>
      </c>
      <c r="E5395" s="154">
        <v>5.12</v>
      </c>
      <c r="F5395" s="154">
        <v>1.0000000000000009E-2</v>
      </c>
      <c r="G5395" s="154">
        <v>1.0000000000000009E-2</v>
      </c>
    </row>
    <row r="5396" spans="1:7" ht="30" x14ac:dyDescent="0.25">
      <c r="A5396" s="141" t="s">
        <v>3100</v>
      </c>
      <c r="B5396" s="151" t="s">
        <v>3101</v>
      </c>
      <c r="C5396" s="153" t="s">
        <v>3654</v>
      </c>
      <c r="D5396" s="152">
        <v>59</v>
      </c>
      <c r="E5396" s="154">
        <v>402.97</v>
      </c>
      <c r="F5396" s="154">
        <v>6.0000000000000053E-2</v>
      </c>
      <c r="G5396" s="154">
        <v>3.5400000000000031</v>
      </c>
    </row>
    <row r="5397" spans="1:7" ht="30" x14ac:dyDescent="0.25">
      <c r="A5397" s="141" t="s">
        <v>3100</v>
      </c>
      <c r="B5397" s="151" t="s">
        <v>3101</v>
      </c>
      <c r="C5397" s="153" t="s">
        <v>3560</v>
      </c>
      <c r="D5397" s="152">
        <v>3</v>
      </c>
      <c r="E5397" s="154">
        <v>32.910000000000004</v>
      </c>
      <c r="F5397" s="154">
        <v>1.0000000000000009E-2</v>
      </c>
      <c r="G5397" s="154">
        <v>3.0000000000000027E-2</v>
      </c>
    </row>
    <row r="5398" spans="1:7" ht="30" x14ac:dyDescent="0.25">
      <c r="A5398" s="141" t="s">
        <v>3100</v>
      </c>
      <c r="B5398" s="151" t="s">
        <v>3101</v>
      </c>
      <c r="C5398" s="153" t="s">
        <v>3561</v>
      </c>
      <c r="D5398" s="152">
        <v>1</v>
      </c>
      <c r="E5398" s="154">
        <v>9.0400000000000009</v>
      </c>
      <c r="F5398" s="154">
        <v>5.0000000000000044E-2</v>
      </c>
      <c r="G5398" s="154">
        <v>5.0000000000000044E-2</v>
      </c>
    </row>
    <row r="5399" spans="1:7" x14ac:dyDescent="0.25">
      <c r="A5399" s="141" t="s">
        <v>3100</v>
      </c>
      <c r="B5399" s="151" t="s">
        <v>3101</v>
      </c>
      <c r="C5399" s="153" t="s">
        <v>3562</v>
      </c>
      <c r="D5399" s="152">
        <v>1</v>
      </c>
      <c r="E5399" s="154">
        <v>14.99</v>
      </c>
      <c r="F5399" s="154">
        <v>9.9999999999999867E-2</v>
      </c>
      <c r="G5399" s="154">
        <v>9.9999999999999867E-2</v>
      </c>
    </row>
    <row r="5400" spans="1:7" x14ac:dyDescent="0.25">
      <c r="A5400" s="141" t="s">
        <v>3100</v>
      </c>
      <c r="B5400" s="151" t="s">
        <v>3101</v>
      </c>
      <c r="C5400" s="153" t="s">
        <v>3563</v>
      </c>
      <c r="D5400" s="152">
        <v>1</v>
      </c>
      <c r="E5400" s="154">
        <v>13.85</v>
      </c>
      <c r="F5400" s="154">
        <v>4.0000000000000036E-2</v>
      </c>
      <c r="G5400" s="154">
        <v>4.0000000000000036E-2</v>
      </c>
    </row>
    <row r="5401" spans="1:7" x14ac:dyDescent="0.25">
      <c r="A5401" s="141" t="s">
        <v>3100</v>
      </c>
      <c r="B5401" s="151" t="s">
        <v>3101</v>
      </c>
      <c r="C5401" s="153" t="s">
        <v>3482</v>
      </c>
      <c r="D5401" s="152">
        <v>115</v>
      </c>
      <c r="E5401" s="154">
        <v>707.25</v>
      </c>
      <c r="F5401" s="154">
        <v>1.0000000000000009E-2</v>
      </c>
      <c r="G5401" s="154">
        <v>1.150000000000001</v>
      </c>
    </row>
    <row r="5402" spans="1:7" x14ac:dyDescent="0.25">
      <c r="A5402" s="141" t="s">
        <v>3100</v>
      </c>
      <c r="B5402" s="151" t="s">
        <v>3101</v>
      </c>
      <c r="C5402" s="153" t="s">
        <v>3487</v>
      </c>
      <c r="D5402" s="152">
        <v>79</v>
      </c>
      <c r="E5402" s="154">
        <v>808.17000000000007</v>
      </c>
      <c r="F5402" s="154">
        <v>9.000000000000008E-2</v>
      </c>
      <c r="G5402" s="154">
        <v>7.1100000000000065</v>
      </c>
    </row>
    <row r="5403" spans="1:7" ht="60" x14ac:dyDescent="0.25">
      <c r="A5403" s="141" t="s">
        <v>3100</v>
      </c>
      <c r="B5403" s="151" t="s">
        <v>3101</v>
      </c>
      <c r="C5403" s="153" t="s">
        <v>3488</v>
      </c>
      <c r="D5403" s="152">
        <v>269</v>
      </c>
      <c r="E5403" s="154">
        <v>3722.96</v>
      </c>
      <c r="F5403" s="154">
        <v>4.0000000000000036E-2</v>
      </c>
      <c r="G5403" s="154">
        <v>10.760000000000009</v>
      </c>
    </row>
    <row r="5404" spans="1:7" ht="60" x14ac:dyDescent="0.25">
      <c r="A5404" s="141" t="s">
        <v>3100</v>
      </c>
      <c r="B5404" s="151" t="s">
        <v>3101</v>
      </c>
      <c r="C5404" s="153" t="s">
        <v>3509</v>
      </c>
      <c r="D5404" s="152">
        <v>264</v>
      </c>
      <c r="E5404" s="154">
        <v>4733.5200000000004</v>
      </c>
      <c r="F5404" s="154">
        <v>0.11999999999999966</v>
      </c>
      <c r="G5404" s="154">
        <v>31.679999999999911</v>
      </c>
    </row>
    <row r="5405" spans="1:7" ht="45" x14ac:dyDescent="0.25">
      <c r="A5405" s="141" t="s">
        <v>3100</v>
      </c>
      <c r="B5405" s="151" t="s">
        <v>3101</v>
      </c>
      <c r="C5405" s="153" t="s">
        <v>3535</v>
      </c>
      <c r="D5405" s="152">
        <v>4</v>
      </c>
      <c r="E5405" s="154">
        <v>52.96</v>
      </c>
      <c r="F5405" s="154">
        <v>0.16000000000000014</v>
      </c>
      <c r="G5405" s="154">
        <v>0.64000000000000057</v>
      </c>
    </row>
    <row r="5406" spans="1:7" ht="30" x14ac:dyDescent="0.25">
      <c r="A5406" s="141" t="s">
        <v>3100</v>
      </c>
      <c r="B5406" s="151" t="s">
        <v>3101</v>
      </c>
      <c r="C5406" s="153" t="s">
        <v>3617</v>
      </c>
      <c r="D5406" s="152">
        <v>2</v>
      </c>
      <c r="E5406" s="154">
        <v>33.64</v>
      </c>
      <c r="F5406" s="154">
        <v>0.21999999999999975</v>
      </c>
      <c r="G5406" s="154">
        <v>0.4399999999999995</v>
      </c>
    </row>
    <row r="5407" spans="1:7" ht="60" x14ac:dyDescent="0.25">
      <c r="A5407" s="141" t="s">
        <v>3100</v>
      </c>
      <c r="B5407" s="151" t="s">
        <v>3101</v>
      </c>
      <c r="C5407" s="153" t="s">
        <v>3536</v>
      </c>
      <c r="D5407" s="152">
        <v>1</v>
      </c>
      <c r="E5407" s="154">
        <v>21.39</v>
      </c>
      <c r="F5407" s="154">
        <v>0.3199999999999994</v>
      </c>
      <c r="G5407" s="154">
        <v>0.3199999999999994</v>
      </c>
    </row>
    <row r="5408" spans="1:7" x14ac:dyDescent="0.25">
      <c r="A5408" s="141" t="s">
        <v>3100</v>
      </c>
      <c r="B5408" s="151" t="s">
        <v>3101</v>
      </c>
      <c r="C5408" s="153" t="s">
        <v>3514</v>
      </c>
      <c r="D5408" s="152">
        <v>15</v>
      </c>
      <c r="E5408" s="154">
        <v>25.049999999999997</v>
      </c>
      <c r="F5408" s="154">
        <v>9.9999999999999811E-3</v>
      </c>
      <c r="G5408" s="154">
        <v>0.14999999999999972</v>
      </c>
    </row>
    <row r="5409" spans="1:7" x14ac:dyDescent="0.25">
      <c r="A5409" s="141" t="s">
        <v>3100</v>
      </c>
      <c r="B5409" s="151" t="s">
        <v>3101</v>
      </c>
      <c r="C5409" s="153" t="s">
        <v>3515</v>
      </c>
      <c r="D5409" s="152">
        <v>5</v>
      </c>
      <c r="E5409" s="154">
        <v>59.3</v>
      </c>
      <c r="F5409" s="154">
        <v>6.999999999999984E-2</v>
      </c>
      <c r="G5409" s="154">
        <v>0.3499999999999992</v>
      </c>
    </row>
    <row r="5410" spans="1:7" ht="45" x14ac:dyDescent="0.25">
      <c r="A5410" s="141" t="s">
        <v>3100</v>
      </c>
      <c r="B5410" s="151" t="s">
        <v>3101</v>
      </c>
      <c r="C5410" s="153" t="s">
        <v>3506</v>
      </c>
      <c r="D5410" s="152">
        <v>20</v>
      </c>
      <c r="E5410" s="154">
        <v>180.20000000000002</v>
      </c>
      <c r="F5410" s="154">
        <v>2.9999999999999916E-2</v>
      </c>
      <c r="G5410" s="154">
        <v>0.59999999999999831</v>
      </c>
    </row>
    <row r="5411" spans="1:7" ht="60" x14ac:dyDescent="0.25">
      <c r="A5411" s="141" t="s">
        <v>3100</v>
      </c>
      <c r="B5411" s="151" t="s">
        <v>3101</v>
      </c>
      <c r="C5411" s="153" t="s">
        <v>3714</v>
      </c>
      <c r="D5411" s="152">
        <v>3</v>
      </c>
      <c r="E5411" s="154">
        <v>41.13</v>
      </c>
      <c r="F5411" s="154">
        <v>6.0000000000000053E-2</v>
      </c>
      <c r="G5411" s="154">
        <v>0.18000000000000016</v>
      </c>
    </row>
    <row r="5412" spans="1:7" ht="75" x14ac:dyDescent="0.25">
      <c r="A5412" s="141" t="s">
        <v>3100</v>
      </c>
      <c r="B5412" s="151" t="s">
        <v>3101</v>
      </c>
      <c r="C5412" s="153" t="s">
        <v>3516</v>
      </c>
      <c r="D5412" s="152">
        <v>127</v>
      </c>
      <c r="E5412" s="154">
        <v>1200.1500000000001</v>
      </c>
      <c r="F5412" s="154">
        <v>2.0000000000000018E-2</v>
      </c>
      <c r="G5412" s="154">
        <v>2.5400000000000023</v>
      </c>
    </row>
    <row r="5413" spans="1:7" ht="60" x14ac:dyDescent="0.25">
      <c r="A5413" s="141" t="s">
        <v>3100</v>
      </c>
      <c r="B5413" s="151" t="s">
        <v>3101</v>
      </c>
      <c r="C5413" s="153" t="s">
        <v>3517</v>
      </c>
      <c r="D5413" s="152">
        <v>15</v>
      </c>
      <c r="E5413" s="154">
        <v>156.30000000000001</v>
      </c>
      <c r="F5413" s="154">
        <v>6.999999999999984E-2</v>
      </c>
      <c r="G5413" s="154">
        <v>1.0499999999999976</v>
      </c>
    </row>
    <row r="5414" spans="1:7" ht="30" x14ac:dyDescent="0.25">
      <c r="A5414" s="141" t="s">
        <v>3100</v>
      </c>
      <c r="B5414" s="151" t="s">
        <v>3101</v>
      </c>
      <c r="C5414" s="153" t="s">
        <v>3612</v>
      </c>
      <c r="D5414" s="152">
        <v>2</v>
      </c>
      <c r="E5414" s="154">
        <v>43.32</v>
      </c>
      <c r="F5414" s="154">
        <v>0.33000000000000007</v>
      </c>
      <c r="G5414" s="154">
        <v>0.66000000000000014</v>
      </c>
    </row>
    <row r="5415" spans="1:7" ht="30" x14ac:dyDescent="0.25">
      <c r="A5415" s="141" t="s">
        <v>3100</v>
      </c>
      <c r="B5415" s="151" t="s">
        <v>3101</v>
      </c>
      <c r="C5415" s="153" t="s">
        <v>3508</v>
      </c>
      <c r="D5415" s="152">
        <v>32</v>
      </c>
      <c r="E5415" s="154">
        <v>171.84</v>
      </c>
      <c r="F5415" s="154">
        <v>2.0000000000000018E-2</v>
      </c>
      <c r="G5415" s="154">
        <v>0.64000000000000057</v>
      </c>
    </row>
    <row r="5416" spans="1:7" ht="30" x14ac:dyDescent="0.25">
      <c r="A5416" s="141" t="s">
        <v>3100</v>
      </c>
      <c r="B5416" s="151" t="s">
        <v>3101</v>
      </c>
      <c r="C5416" s="153" t="s">
        <v>3648</v>
      </c>
      <c r="D5416" s="152">
        <v>6</v>
      </c>
      <c r="E5416" s="154">
        <v>72.66</v>
      </c>
      <c r="F5416" s="154">
        <v>6.0000000000000053E-2</v>
      </c>
      <c r="G5416" s="154">
        <v>0.36000000000000032</v>
      </c>
    </row>
    <row r="5417" spans="1:7" ht="45" x14ac:dyDescent="0.25">
      <c r="A5417" s="141" t="s">
        <v>3100</v>
      </c>
      <c r="B5417" s="151" t="s">
        <v>3101</v>
      </c>
      <c r="C5417" s="153" t="s">
        <v>3529</v>
      </c>
      <c r="D5417" s="152">
        <v>12</v>
      </c>
      <c r="E5417" s="154">
        <v>386.76</v>
      </c>
      <c r="F5417" s="154">
        <v>0.26000000000000068</v>
      </c>
      <c r="G5417" s="154">
        <v>3.1200000000000081</v>
      </c>
    </row>
    <row r="5418" spans="1:7" ht="60" x14ac:dyDescent="0.25">
      <c r="A5418" s="141" t="s">
        <v>3100</v>
      </c>
      <c r="B5418" s="151" t="s">
        <v>3101</v>
      </c>
      <c r="C5418" s="153" t="s">
        <v>3510</v>
      </c>
      <c r="D5418" s="152">
        <v>4</v>
      </c>
      <c r="E5418" s="154">
        <v>160.68</v>
      </c>
      <c r="F5418" s="154">
        <v>0.37999999999999989</v>
      </c>
      <c r="G5418" s="154">
        <v>1.5199999999999996</v>
      </c>
    </row>
    <row r="5419" spans="1:7" ht="30" x14ac:dyDescent="0.25">
      <c r="A5419" s="141" t="s">
        <v>3100</v>
      </c>
      <c r="B5419" s="151" t="s">
        <v>3101</v>
      </c>
      <c r="C5419" s="153" t="s">
        <v>3614</v>
      </c>
      <c r="D5419" s="152">
        <v>8</v>
      </c>
      <c r="E5419" s="154">
        <v>102.16</v>
      </c>
      <c r="F5419" s="154">
        <v>0.11999999999999966</v>
      </c>
      <c r="G5419" s="154">
        <v>0.9599999999999973</v>
      </c>
    </row>
    <row r="5420" spans="1:7" ht="30" x14ac:dyDescent="0.25">
      <c r="A5420" s="141" t="s">
        <v>3100</v>
      </c>
      <c r="B5420" s="151" t="s">
        <v>3101</v>
      </c>
      <c r="C5420" s="153" t="s">
        <v>3857</v>
      </c>
      <c r="D5420" s="152">
        <v>2</v>
      </c>
      <c r="E5420" s="154">
        <v>6.72</v>
      </c>
      <c r="F5420" s="154">
        <v>4.0000000000000036E-2</v>
      </c>
      <c r="G5420" s="154">
        <v>8.0000000000000071E-2</v>
      </c>
    </row>
    <row r="5421" spans="1:7" x14ac:dyDescent="0.25">
      <c r="A5421" s="141" t="s">
        <v>3100</v>
      </c>
      <c r="B5421" s="151" t="s">
        <v>3101</v>
      </c>
      <c r="C5421" s="153" t="s">
        <v>3512</v>
      </c>
      <c r="D5421" s="152">
        <v>98</v>
      </c>
      <c r="E5421" s="154">
        <v>141.12</v>
      </c>
      <c r="F5421" s="154">
        <v>3.0000000000000027E-2</v>
      </c>
      <c r="G5421" s="154">
        <v>2.9400000000000026</v>
      </c>
    </row>
    <row r="5422" spans="1:7" ht="60" x14ac:dyDescent="0.25">
      <c r="A5422" s="141" t="s">
        <v>3100</v>
      </c>
      <c r="B5422" s="151" t="s">
        <v>3101</v>
      </c>
      <c r="C5422" s="153" t="s">
        <v>3513</v>
      </c>
      <c r="D5422" s="152">
        <v>1</v>
      </c>
      <c r="E5422" s="154">
        <v>16.86</v>
      </c>
      <c r="F5422" s="154">
        <v>0.33999999999999986</v>
      </c>
      <c r="G5422" s="154">
        <v>0.33999999999999986</v>
      </c>
    </row>
    <row r="5423" spans="1:7" ht="45" x14ac:dyDescent="0.25">
      <c r="A5423" s="141" t="s">
        <v>3100</v>
      </c>
      <c r="B5423" s="151" t="s">
        <v>3101</v>
      </c>
      <c r="C5423" s="153" t="s">
        <v>3535</v>
      </c>
      <c r="D5423" s="152">
        <v>3</v>
      </c>
      <c r="E5423" s="154">
        <v>39.72</v>
      </c>
      <c r="F5423" s="154">
        <v>0.16000000000000014</v>
      </c>
      <c r="G5423" s="154">
        <v>0.48000000000000043</v>
      </c>
    </row>
    <row r="5424" spans="1:7" ht="60" x14ac:dyDescent="0.25">
      <c r="A5424" s="141" t="s">
        <v>3100</v>
      </c>
      <c r="B5424" s="151" t="s">
        <v>3101</v>
      </c>
      <c r="C5424" s="153" t="s">
        <v>3536</v>
      </c>
      <c r="D5424" s="152">
        <v>2</v>
      </c>
      <c r="E5424" s="154">
        <v>42.78</v>
      </c>
      <c r="F5424" s="154">
        <v>0.3199999999999994</v>
      </c>
      <c r="G5424" s="154">
        <v>0.63999999999999879</v>
      </c>
    </row>
    <row r="5425" spans="1:7" x14ac:dyDescent="0.25">
      <c r="A5425" s="141" t="s">
        <v>3100</v>
      </c>
      <c r="B5425" s="151" t="s">
        <v>3101</v>
      </c>
      <c r="C5425" s="153" t="s">
        <v>3514</v>
      </c>
      <c r="D5425" s="152">
        <v>6</v>
      </c>
      <c r="E5425" s="154">
        <v>10.02</v>
      </c>
      <c r="F5425" s="154">
        <v>9.9999999999999811E-3</v>
      </c>
      <c r="G5425" s="154">
        <v>5.9999999999999887E-2</v>
      </c>
    </row>
    <row r="5426" spans="1:7" ht="30" x14ac:dyDescent="0.25">
      <c r="A5426" s="141" t="s">
        <v>3100</v>
      </c>
      <c r="B5426" s="151" t="s">
        <v>3101</v>
      </c>
      <c r="C5426" s="153" t="s">
        <v>3511</v>
      </c>
      <c r="D5426" s="152">
        <v>1</v>
      </c>
      <c r="E5426" s="154">
        <v>1.04</v>
      </c>
      <c r="F5426" s="154">
        <v>9.999999999999995E-3</v>
      </c>
      <c r="G5426" s="154">
        <v>9.999999999999995E-3</v>
      </c>
    </row>
    <row r="5427" spans="1:7" x14ac:dyDescent="0.25">
      <c r="A5427" s="141" t="s">
        <v>3100</v>
      </c>
      <c r="B5427" s="151" t="s">
        <v>3101</v>
      </c>
      <c r="C5427" s="153" t="s">
        <v>3515</v>
      </c>
      <c r="D5427" s="152">
        <v>37</v>
      </c>
      <c r="E5427" s="154">
        <v>438.82</v>
      </c>
      <c r="F5427" s="154">
        <v>6.999999999999984E-2</v>
      </c>
      <c r="G5427" s="154">
        <v>2.5899999999999941</v>
      </c>
    </row>
    <row r="5428" spans="1:7" ht="45" x14ac:dyDescent="0.25">
      <c r="A5428" s="141" t="s">
        <v>3100</v>
      </c>
      <c r="B5428" s="151" t="s">
        <v>3101</v>
      </c>
      <c r="C5428" s="153" t="s">
        <v>3506</v>
      </c>
      <c r="D5428" s="152">
        <v>7</v>
      </c>
      <c r="E5428" s="154">
        <v>63.07</v>
      </c>
      <c r="F5428" s="154">
        <v>2.9999999999999916E-2</v>
      </c>
      <c r="G5428" s="154">
        <v>0.20999999999999941</v>
      </c>
    </row>
    <row r="5429" spans="1:7" ht="45" x14ac:dyDescent="0.25">
      <c r="A5429" s="141" t="s">
        <v>3100</v>
      </c>
      <c r="B5429" s="151" t="s">
        <v>3101</v>
      </c>
      <c r="C5429" s="153" t="s">
        <v>3720</v>
      </c>
      <c r="D5429" s="152">
        <v>22</v>
      </c>
      <c r="E5429" s="154">
        <v>303.60000000000002</v>
      </c>
      <c r="F5429" s="154">
        <v>0.18999999999999995</v>
      </c>
      <c r="G5429" s="154">
        <v>4.1799999999999988</v>
      </c>
    </row>
    <row r="5430" spans="1:7" ht="75" x14ac:dyDescent="0.25">
      <c r="A5430" s="141" t="s">
        <v>3100</v>
      </c>
      <c r="B5430" s="151" t="s">
        <v>3101</v>
      </c>
      <c r="C5430" s="153" t="s">
        <v>3516</v>
      </c>
      <c r="D5430" s="152">
        <v>23</v>
      </c>
      <c r="E5430" s="154">
        <v>217.35000000000002</v>
      </c>
      <c r="F5430" s="154">
        <v>2.0000000000000018E-2</v>
      </c>
      <c r="G5430" s="154">
        <v>0.46000000000000041</v>
      </c>
    </row>
    <row r="5431" spans="1:7" ht="30" x14ac:dyDescent="0.25">
      <c r="A5431" s="141" t="s">
        <v>3100</v>
      </c>
      <c r="B5431" s="151" t="s">
        <v>3101</v>
      </c>
      <c r="C5431" s="153" t="s">
        <v>3508</v>
      </c>
      <c r="D5431" s="152">
        <v>5</v>
      </c>
      <c r="E5431" s="154">
        <v>26.85</v>
      </c>
      <c r="F5431" s="154">
        <v>2.0000000000000018E-2</v>
      </c>
      <c r="G5431" s="154">
        <v>0.10000000000000009</v>
      </c>
    </row>
    <row r="5432" spans="1:7" ht="30" x14ac:dyDescent="0.25">
      <c r="A5432" s="141" t="s">
        <v>3100</v>
      </c>
      <c r="B5432" s="151" t="s">
        <v>3101</v>
      </c>
      <c r="C5432" s="153" t="s">
        <v>3648</v>
      </c>
      <c r="D5432" s="152">
        <v>4</v>
      </c>
      <c r="E5432" s="154">
        <v>48.44</v>
      </c>
      <c r="F5432" s="154">
        <v>6.0000000000000053E-2</v>
      </c>
      <c r="G5432" s="154">
        <v>0.24000000000000021</v>
      </c>
    </row>
    <row r="5433" spans="1:7" ht="45" x14ac:dyDescent="0.25">
      <c r="A5433" s="141" t="s">
        <v>3100</v>
      </c>
      <c r="B5433" s="151" t="s">
        <v>3101</v>
      </c>
      <c r="C5433" s="153" t="s">
        <v>3529</v>
      </c>
      <c r="D5433" s="152">
        <v>1</v>
      </c>
      <c r="E5433" s="154">
        <v>32.230000000000004</v>
      </c>
      <c r="F5433" s="154">
        <v>0.26000000000000068</v>
      </c>
      <c r="G5433" s="154">
        <v>0.26000000000000068</v>
      </c>
    </row>
    <row r="5434" spans="1:7" ht="60" x14ac:dyDescent="0.25">
      <c r="A5434" s="141" t="s">
        <v>3100</v>
      </c>
      <c r="B5434" s="151" t="s">
        <v>3101</v>
      </c>
      <c r="C5434" s="153" t="s">
        <v>3510</v>
      </c>
      <c r="D5434" s="152">
        <v>1</v>
      </c>
      <c r="E5434" s="154">
        <v>40.17</v>
      </c>
      <c r="F5434" s="154">
        <v>0.37999999999999989</v>
      </c>
      <c r="G5434" s="154">
        <v>0.37999999999999989</v>
      </c>
    </row>
    <row r="5435" spans="1:7" ht="30" x14ac:dyDescent="0.25">
      <c r="A5435" s="141" t="s">
        <v>3100</v>
      </c>
      <c r="B5435" s="151" t="s">
        <v>3101</v>
      </c>
      <c r="C5435" s="153" t="s">
        <v>4352</v>
      </c>
      <c r="D5435" s="152">
        <v>1</v>
      </c>
      <c r="E5435" s="154">
        <v>81.63</v>
      </c>
      <c r="F5435" s="154">
        <v>1.6400000000000006</v>
      </c>
      <c r="G5435" s="154">
        <v>1.6400000000000006</v>
      </c>
    </row>
    <row r="5436" spans="1:7" ht="45" x14ac:dyDescent="0.25">
      <c r="A5436" s="141" t="s">
        <v>3100</v>
      </c>
      <c r="B5436" s="151" t="s">
        <v>3101</v>
      </c>
      <c r="C5436" s="153" t="s">
        <v>3471</v>
      </c>
      <c r="D5436" s="152">
        <v>5</v>
      </c>
      <c r="E5436" s="154">
        <v>13.3</v>
      </c>
      <c r="F5436" s="154">
        <v>1.0000000000000009E-2</v>
      </c>
      <c r="G5436" s="154">
        <v>5.0000000000000044E-2</v>
      </c>
    </row>
    <row r="5437" spans="1:7" ht="30" x14ac:dyDescent="0.25">
      <c r="A5437" s="141" t="s">
        <v>3100</v>
      </c>
      <c r="B5437" s="151" t="s">
        <v>3101</v>
      </c>
      <c r="C5437" s="153" t="s">
        <v>3453</v>
      </c>
      <c r="D5437" s="152">
        <v>97</v>
      </c>
      <c r="E5437" s="154">
        <v>193.03</v>
      </c>
      <c r="F5437" s="154">
        <v>1.0000000000000009E-2</v>
      </c>
      <c r="G5437" s="154">
        <v>0.97000000000000086</v>
      </c>
    </row>
    <row r="5438" spans="1:7" ht="45" x14ac:dyDescent="0.25">
      <c r="A5438" s="141" t="s">
        <v>3100</v>
      </c>
      <c r="B5438" s="151" t="s">
        <v>3101</v>
      </c>
      <c r="C5438" s="153" t="s">
        <v>3454</v>
      </c>
      <c r="D5438" s="152">
        <v>19</v>
      </c>
      <c r="E5438" s="154">
        <v>67.260000000000005</v>
      </c>
      <c r="F5438" s="154">
        <v>1.9999999999999962E-2</v>
      </c>
      <c r="G5438" s="154">
        <v>0.37999999999999928</v>
      </c>
    </row>
    <row r="5439" spans="1:7" ht="30" x14ac:dyDescent="0.25">
      <c r="A5439" s="141" t="s">
        <v>3100</v>
      </c>
      <c r="B5439" s="151" t="s">
        <v>3101</v>
      </c>
      <c r="C5439" s="153" t="s">
        <v>3583</v>
      </c>
      <c r="D5439" s="152">
        <v>6</v>
      </c>
      <c r="E5439" s="154">
        <v>15.96</v>
      </c>
      <c r="F5439" s="154">
        <v>1.0000000000000009E-2</v>
      </c>
      <c r="G5439" s="154">
        <v>6.0000000000000053E-2</v>
      </c>
    </row>
    <row r="5440" spans="1:7" x14ac:dyDescent="0.25">
      <c r="A5440" s="141" t="s">
        <v>3100</v>
      </c>
      <c r="B5440" s="151" t="s">
        <v>3101</v>
      </c>
      <c r="C5440" s="153" t="s">
        <v>3663</v>
      </c>
      <c r="D5440" s="152">
        <v>1</v>
      </c>
      <c r="E5440" s="154">
        <v>22.37</v>
      </c>
      <c r="F5440" s="154">
        <v>0.72999999999999865</v>
      </c>
      <c r="G5440" s="154">
        <v>0.72999999999999865</v>
      </c>
    </row>
    <row r="5441" spans="1:7" ht="30" x14ac:dyDescent="0.25">
      <c r="A5441" s="141" t="s">
        <v>3100</v>
      </c>
      <c r="B5441" s="151" t="s">
        <v>3101</v>
      </c>
      <c r="C5441" s="153" t="s">
        <v>3521</v>
      </c>
      <c r="D5441" s="152">
        <v>2</v>
      </c>
      <c r="E5441" s="154">
        <v>18.68</v>
      </c>
      <c r="F5441" s="154">
        <v>6.999999999999984E-2</v>
      </c>
      <c r="G5441" s="154">
        <v>0.13999999999999968</v>
      </c>
    </row>
    <row r="5442" spans="1:7" x14ac:dyDescent="0.25">
      <c r="A5442" s="141" t="s">
        <v>3100</v>
      </c>
      <c r="B5442" s="151" t="s">
        <v>3101</v>
      </c>
      <c r="C5442" s="153" t="s">
        <v>3522</v>
      </c>
      <c r="D5442" s="152">
        <v>9</v>
      </c>
      <c r="E5442" s="154">
        <v>51.03</v>
      </c>
      <c r="F5442" s="154">
        <v>0.1599999999999997</v>
      </c>
      <c r="G5442" s="154">
        <v>1.4399999999999973</v>
      </c>
    </row>
    <row r="5443" spans="1:7" x14ac:dyDescent="0.25">
      <c r="A5443" s="141" t="s">
        <v>3100</v>
      </c>
      <c r="B5443" s="151" t="s">
        <v>3101</v>
      </c>
      <c r="C5443" s="153" t="s">
        <v>3524</v>
      </c>
      <c r="D5443" s="152">
        <v>1</v>
      </c>
      <c r="E5443" s="154">
        <v>5.74</v>
      </c>
      <c r="F5443" s="154">
        <v>4.0000000000000036E-2</v>
      </c>
      <c r="G5443" s="154">
        <v>4.0000000000000036E-2</v>
      </c>
    </row>
    <row r="5444" spans="1:7" x14ac:dyDescent="0.25">
      <c r="A5444" s="141" t="s">
        <v>3100</v>
      </c>
      <c r="B5444" s="151" t="s">
        <v>3101</v>
      </c>
      <c r="C5444" s="153" t="s">
        <v>3830</v>
      </c>
      <c r="D5444" s="152">
        <v>4</v>
      </c>
      <c r="E5444" s="154">
        <v>96.92</v>
      </c>
      <c r="F5444" s="154">
        <v>0.79000000000000092</v>
      </c>
      <c r="G5444" s="154">
        <v>3.1600000000000037</v>
      </c>
    </row>
    <row r="5445" spans="1:7" ht="75" x14ac:dyDescent="0.25">
      <c r="A5445" s="141" t="s">
        <v>3100</v>
      </c>
      <c r="B5445" s="151" t="s">
        <v>3101</v>
      </c>
      <c r="C5445" s="153" t="s">
        <v>3516</v>
      </c>
      <c r="D5445" s="152">
        <v>2</v>
      </c>
      <c r="E5445" s="154">
        <v>18.900000000000002</v>
      </c>
      <c r="F5445" s="154">
        <v>2.0000000000000018E-2</v>
      </c>
      <c r="G5445" s="154">
        <v>4.0000000000000036E-2</v>
      </c>
    </row>
    <row r="5446" spans="1:7" ht="30" x14ac:dyDescent="0.25">
      <c r="A5446" s="141" t="s">
        <v>3100</v>
      </c>
      <c r="B5446" s="151" t="s">
        <v>3101</v>
      </c>
      <c r="C5446" s="153" t="s">
        <v>3538</v>
      </c>
      <c r="D5446" s="152">
        <v>25</v>
      </c>
      <c r="E5446" s="154">
        <v>126.75</v>
      </c>
      <c r="F5446" s="154">
        <v>2.0000000000000018E-2</v>
      </c>
      <c r="G5446" s="154">
        <v>0.50000000000000044</v>
      </c>
    </row>
    <row r="5447" spans="1:7" ht="30" x14ac:dyDescent="0.25">
      <c r="A5447" s="141" t="s">
        <v>3100</v>
      </c>
      <c r="B5447" s="151" t="s">
        <v>3101</v>
      </c>
      <c r="C5447" s="153" t="s">
        <v>3547</v>
      </c>
      <c r="D5447" s="152">
        <v>3</v>
      </c>
      <c r="E5447" s="154">
        <v>93.27</v>
      </c>
      <c r="F5447" s="154">
        <v>4.9999999999999822E-2</v>
      </c>
      <c r="G5447" s="154">
        <v>0.14999999999999947</v>
      </c>
    </row>
    <row r="5448" spans="1:7" x14ac:dyDescent="0.25">
      <c r="A5448" s="141" t="s">
        <v>3100</v>
      </c>
      <c r="B5448" s="151" t="s">
        <v>3101</v>
      </c>
      <c r="C5448" s="153" t="s">
        <v>3620</v>
      </c>
      <c r="D5448" s="152">
        <v>6</v>
      </c>
      <c r="E5448" s="154">
        <v>134.58000000000001</v>
      </c>
      <c r="F5448" s="154">
        <v>7.9999999999999849E-2</v>
      </c>
      <c r="G5448" s="154">
        <v>0.47999999999999909</v>
      </c>
    </row>
    <row r="5449" spans="1:7" x14ac:dyDescent="0.25">
      <c r="A5449" s="141" t="s">
        <v>3100</v>
      </c>
      <c r="B5449" s="151" t="s">
        <v>3101</v>
      </c>
      <c r="C5449" s="153" t="s">
        <v>3525</v>
      </c>
      <c r="D5449" s="152">
        <v>10</v>
      </c>
      <c r="E5449" s="154">
        <v>48.800000000000004</v>
      </c>
      <c r="F5449" s="154">
        <v>1.0000000000000009E-2</v>
      </c>
      <c r="G5449" s="154">
        <v>0.10000000000000009</v>
      </c>
    </row>
    <row r="5450" spans="1:7" ht="30" x14ac:dyDescent="0.25">
      <c r="A5450" s="141" t="s">
        <v>4353</v>
      </c>
      <c r="B5450" s="151" t="s">
        <v>4354</v>
      </c>
      <c r="C5450" s="153" t="s">
        <v>3496</v>
      </c>
      <c r="D5450" s="152">
        <v>770</v>
      </c>
      <c r="E5450" s="154">
        <v>5528.6</v>
      </c>
      <c r="F5450" s="154">
        <v>1.0000000000000009E-2</v>
      </c>
      <c r="G5450" s="154">
        <v>7.7000000000000064</v>
      </c>
    </row>
    <row r="5451" spans="1:7" ht="30" x14ac:dyDescent="0.25">
      <c r="A5451" s="141" t="s">
        <v>4353</v>
      </c>
      <c r="B5451" s="151" t="s">
        <v>4354</v>
      </c>
      <c r="C5451" s="153" t="s">
        <v>3497</v>
      </c>
      <c r="D5451" s="152">
        <v>1306</v>
      </c>
      <c r="E5451" s="154">
        <v>16037.68</v>
      </c>
      <c r="F5451" s="154">
        <v>1.0000000000000009E-2</v>
      </c>
      <c r="G5451" s="154">
        <v>13.060000000000011</v>
      </c>
    </row>
    <row r="5452" spans="1:7" ht="30" x14ac:dyDescent="0.25">
      <c r="A5452" s="141" t="s">
        <v>4353</v>
      </c>
      <c r="B5452" s="151" t="s">
        <v>4354</v>
      </c>
      <c r="C5452" s="153" t="s">
        <v>3498</v>
      </c>
      <c r="D5452" s="152">
        <v>285</v>
      </c>
      <c r="E5452" s="154">
        <v>5745.6</v>
      </c>
      <c r="F5452" s="154">
        <v>4.0000000000000036E-2</v>
      </c>
      <c r="G5452" s="154">
        <v>11.400000000000009</v>
      </c>
    </row>
    <row r="5453" spans="1:7" ht="75" x14ac:dyDescent="0.25">
      <c r="A5453" s="141" t="s">
        <v>4353</v>
      </c>
      <c r="B5453" s="151" t="s">
        <v>4354</v>
      </c>
      <c r="C5453" s="153" t="s">
        <v>3457</v>
      </c>
      <c r="D5453" s="152">
        <v>2</v>
      </c>
      <c r="E5453" s="154">
        <v>54.14</v>
      </c>
      <c r="F5453" s="154">
        <v>3.0000000000000027E-2</v>
      </c>
      <c r="G5453" s="154">
        <v>6.0000000000000053E-2</v>
      </c>
    </row>
    <row r="5454" spans="1:7" ht="30" x14ac:dyDescent="0.25">
      <c r="A5454" s="141" t="s">
        <v>4353</v>
      </c>
      <c r="B5454" s="151" t="s">
        <v>4354</v>
      </c>
      <c r="C5454" s="153" t="s">
        <v>3543</v>
      </c>
      <c r="D5454" s="152">
        <v>33</v>
      </c>
      <c r="E5454" s="154">
        <v>171.6</v>
      </c>
      <c r="F5454" s="154">
        <v>2.9999999999999916E-2</v>
      </c>
      <c r="G5454" s="154">
        <v>0.98999999999999722</v>
      </c>
    </row>
    <row r="5455" spans="1:7" ht="30" x14ac:dyDescent="0.25">
      <c r="A5455" s="141" t="s">
        <v>4353</v>
      </c>
      <c r="B5455" s="151" t="s">
        <v>4354</v>
      </c>
      <c r="C5455" s="153" t="s">
        <v>3541</v>
      </c>
      <c r="D5455" s="152">
        <v>230</v>
      </c>
      <c r="E5455" s="154">
        <v>1982.6000000000001</v>
      </c>
      <c r="F5455" s="154">
        <v>4.9999999999999822E-2</v>
      </c>
      <c r="G5455" s="154">
        <v>11.499999999999959</v>
      </c>
    </row>
    <row r="5456" spans="1:7" ht="45" x14ac:dyDescent="0.25">
      <c r="A5456" s="141" t="s">
        <v>4353</v>
      </c>
      <c r="B5456" s="151" t="s">
        <v>4354</v>
      </c>
      <c r="C5456" s="153" t="s">
        <v>3542</v>
      </c>
      <c r="D5456" s="152">
        <v>152</v>
      </c>
      <c r="E5456" s="154">
        <v>1582.3200000000002</v>
      </c>
      <c r="F5456" s="154">
        <v>2.0000000000000018E-2</v>
      </c>
      <c r="G5456" s="154">
        <v>3.0400000000000027</v>
      </c>
    </row>
    <row r="5457" spans="1:7" ht="30" x14ac:dyDescent="0.25">
      <c r="A5457" s="141" t="s">
        <v>4353</v>
      </c>
      <c r="B5457" s="151" t="s">
        <v>4354</v>
      </c>
      <c r="C5457" s="153" t="s">
        <v>3584</v>
      </c>
      <c r="D5457" s="152">
        <v>1</v>
      </c>
      <c r="E5457" s="154">
        <v>10.41</v>
      </c>
      <c r="F5457" s="154">
        <v>2.0000000000000018E-2</v>
      </c>
      <c r="G5457" s="154">
        <v>2.0000000000000018E-2</v>
      </c>
    </row>
    <row r="5458" spans="1:7" ht="30" x14ac:dyDescent="0.25">
      <c r="A5458" s="141" t="s">
        <v>4353</v>
      </c>
      <c r="B5458" s="151" t="s">
        <v>4354</v>
      </c>
      <c r="C5458" s="153" t="s">
        <v>3585</v>
      </c>
      <c r="D5458" s="152">
        <v>261</v>
      </c>
      <c r="E5458" s="154">
        <v>2717.01</v>
      </c>
      <c r="F5458" s="154">
        <v>2.0000000000000018E-2</v>
      </c>
      <c r="G5458" s="154">
        <v>5.2200000000000042</v>
      </c>
    </row>
    <row r="5459" spans="1:7" ht="30" x14ac:dyDescent="0.25">
      <c r="A5459" s="141" t="s">
        <v>4353</v>
      </c>
      <c r="B5459" s="151" t="s">
        <v>4354</v>
      </c>
      <c r="C5459" s="153" t="s">
        <v>3455</v>
      </c>
      <c r="D5459" s="152">
        <v>2</v>
      </c>
      <c r="E5459" s="154">
        <v>25.86</v>
      </c>
      <c r="F5459" s="154">
        <v>3.0000000000000027E-2</v>
      </c>
      <c r="G5459" s="154">
        <v>6.0000000000000053E-2</v>
      </c>
    </row>
    <row r="5460" spans="1:7" ht="30" x14ac:dyDescent="0.25">
      <c r="A5460" s="141" t="s">
        <v>4353</v>
      </c>
      <c r="B5460" s="151" t="s">
        <v>4354</v>
      </c>
      <c r="C5460" s="153" t="s">
        <v>3545</v>
      </c>
      <c r="D5460" s="152">
        <v>143</v>
      </c>
      <c r="E5460" s="154">
        <v>3610.75</v>
      </c>
      <c r="F5460" s="154">
        <v>4.9999999999999933E-2</v>
      </c>
      <c r="G5460" s="154">
        <v>7.1499999999999906</v>
      </c>
    </row>
    <row r="5461" spans="1:7" ht="30" x14ac:dyDescent="0.25">
      <c r="A5461" s="141" t="s">
        <v>4353</v>
      </c>
      <c r="B5461" s="151" t="s">
        <v>4354</v>
      </c>
      <c r="C5461" s="153" t="s">
        <v>3641</v>
      </c>
      <c r="D5461" s="152">
        <v>20</v>
      </c>
      <c r="E5461" s="154">
        <v>484.6</v>
      </c>
      <c r="F5461" s="154">
        <v>4.9999999999999933E-2</v>
      </c>
      <c r="G5461" s="154">
        <v>0.99999999999999867</v>
      </c>
    </row>
    <row r="5462" spans="1:7" ht="30" x14ac:dyDescent="0.25">
      <c r="A5462" s="141" t="s">
        <v>4353</v>
      </c>
      <c r="B5462" s="151" t="s">
        <v>4354</v>
      </c>
      <c r="C5462" s="153" t="s">
        <v>3546</v>
      </c>
      <c r="D5462" s="152">
        <v>143</v>
      </c>
      <c r="E5462" s="154">
        <v>4962.0999999999995</v>
      </c>
      <c r="F5462" s="154">
        <v>1.9999999999999962E-2</v>
      </c>
      <c r="G5462" s="154">
        <v>2.8599999999999945</v>
      </c>
    </row>
    <row r="5463" spans="1:7" ht="30" x14ac:dyDescent="0.25">
      <c r="A5463" s="141" t="s">
        <v>4353</v>
      </c>
      <c r="B5463" s="151" t="s">
        <v>4354</v>
      </c>
      <c r="C5463" s="153" t="s">
        <v>3642</v>
      </c>
      <c r="D5463" s="152">
        <v>21</v>
      </c>
      <c r="E5463" s="154">
        <v>577.91999999999996</v>
      </c>
      <c r="F5463" s="154">
        <v>3.0000000000000027E-2</v>
      </c>
      <c r="G5463" s="154">
        <v>0.63000000000000056</v>
      </c>
    </row>
    <row r="5464" spans="1:7" ht="75" x14ac:dyDescent="0.25">
      <c r="A5464" s="141" t="s">
        <v>4353</v>
      </c>
      <c r="B5464" s="151" t="s">
        <v>4354</v>
      </c>
      <c r="C5464" s="153" t="s">
        <v>3527</v>
      </c>
      <c r="D5464" s="152">
        <v>311</v>
      </c>
      <c r="E5464" s="154">
        <v>6527.8899999999994</v>
      </c>
      <c r="F5464" s="154">
        <v>0.16000000000000014</v>
      </c>
      <c r="G5464" s="154">
        <v>49.760000000000048</v>
      </c>
    </row>
    <row r="5465" spans="1:7" ht="30" x14ac:dyDescent="0.25">
      <c r="A5465" s="141" t="s">
        <v>4353</v>
      </c>
      <c r="B5465" s="151" t="s">
        <v>4354</v>
      </c>
      <c r="C5465" s="153" t="s">
        <v>3460</v>
      </c>
      <c r="D5465" s="152">
        <v>245</v>
      </c>
      <c r="E5465" s="154">
        <v>3951.8500000000004</v>
      </c>
      <c r="F5465" s="154">
        <v>2.0000000000000018E-2</v>
      </c>
      <c r="G5465" s="154">
        <v>4.9000000000000039</v>
      </c>
    </row>
    <row r="5466" spans="1:7" ht="30" x14ac:dyDescent="0.25">
      <c r="A5466" s="141" t="s">
        <v>4353</v>
      </c>
      <c r="B5466" s="151" t="s">
        <v>4354</v>
      </c>
      <c r="C5466" s="153" t="s">
        <v>3463</v>
      </c>
      <c r="D5466" s="152">
        <v>8</v>
      </c>
      <c r="E5466" s="154">
        <v>20.96</v>
      </c>
      <c r="F5466" s="154">
        <v>9.999999999999995E-3</v>
      </c>
      <c r="G5466" s="154">
        <v>7.999999999999996E-2</v>
      </c>
    </row>
    <row r="5467" spans="1:7" ht="30" x14ac:dyDescent="0.25">
      <c r="A5467" s="141" t="s">
        <v>4353</v>
      </c>
      <c r="B5467" s="151" t="s">
        <v>4354</v>
      </c>
      <c r="C5467" s="153" t="s">
        <v>3751</v>
      </c>
      <c r="D5467" s="152">
        <v>24</v>
      </c>
      <c r="E5467" s="154">
        <v>87.12</v>
      </c>
      <c r="F5467" s="154">
        <v>2.0000000000000018E-2</v>
      </c>
      <c r="G5467" s="154">
        <v>0.48000000000000043</v>
      </c>
    </row>
    <row r="5468" spans="1:7" ht="30" x14ac:dyDescent="0.25">
      <c r="A5468" s="141" t="s">
        <v>4353</v>
      </c>
      <c r="B5468" s="151" t="s">
        <v>4354</v>
      </c>
      <c r="C5468" s="153" t="s">
        <v>3443</v>
      </c>
      <c r="D5468" s="152">
        <v>9</v>
      </c>
      <c r="E5468" s="154">
        <v>44.01</v>
      </c>
      <c r="F5468" s="154">
        <v>9.9999999999999811E-3</v>
      </c>
      <c r="G5468" s="154">
        <v>8.999999999999983E-2</v>
      </c>
    </row>
    <row r="5469" spans="1:7" ht="30" x14ac:dyDescent="0.25">
      <c r="A5469" s="141" t="s">
        <v>4353</v>
      </c>
      <c r="B5469" s="151" t="s">
        <v>4354</v>
      </c>
      <c r="C5469" s="153" t="s">
        <v>3502</v>
      </c>
      <c r="D5469" s="152">
        <v>23</v>
      </c>
      <c r="E5469" s="154">
        <v>117.76</v>
      </c>
      <c r="F5469" s="154">
        <v>1.0000000000000009E-2</v>
      </c>
      <c r="G5469" s="154">
        <v>0.2300000000000002</v>
      </c>
    </row>
    <row r="5470" spans="1:7" ht="45" x14ac:dyDescent="0.25">
      <c r="A5470" s="141" t="s">
        <v>4353</v>
      </c>
      <c r="B5470" s="151" t="s">
        <v>4354</v>
      </c>
      <c r="C5470" s="153" t="s">
        <v>3501</v>
      </c>
      <c r="D5470" s="152">
        <v>81</v>
      </c>
      <c r="E5470" s="154">
        <v>711.18000000000006</v>
      </c>
      <c r="F5470" s="154">
        <v>3.9999999999999925E-2</v>
      </c>
      <c r="G5470" s="154">
        <v>3.239999999999994</v>
      </c>
    </row>
    <row r="5471" spans="1:7" ht="45" x14ac:dyDescent="0.25">
      <c r="A5471" s="141" t="s">
        <v>4353</v>
      </c>
      <c r="B5471" s="151" t="s">
        <v>4354</v>
      </c>
      <c r="C5471" s="153" t="s">
        <v>3471</v>
      </c>
      <c r="D5471" s="152">
        <v>81</v>
      </c>
      <c r="E5471" s="154">
        <v>215.46</v>
      </c>
      <c r="F5471" s="154">
        <v>1.0000000000000009E-2</v>
      </c>
      <c r="G5471" s="154">
        <v>0.81000000000000072</v>
      </c>
    </row>
    <row r="5472" spans="1:7" ht="90" x14ac:dyDescent="0.25">
      <c r="A5472" s="141" t="s">
        <v>4353</v>
      </c>
      <c r="B5472" s="151" t="s">
        <v>4354</v>
      </c>
      <c r="C5472" s="153" t="s">
        <v>3452</v>
      </c>
      <c r="D5472" s="152">
        <v>174</v>
      </c>
      <c r="E5472" s="154">
        <v>4544.88</v>
      </c>
      <c r="F5472" s="154">
        <v>3.0000000000000027E-2</v>
      </c>
      <c r="G5472" s="154">
        <v>5.2200000000000042</v>
      </c>
    </row>
    <row r="5473" spans="1:7" ht="45" x14ac:dyDescent="0.25">
      <c r="A5473" s="141" t="s">
        <v>4353</v>
      </c>
      <c r="B5473" s="151" t="s">
        <v>4354</v>
      </c>
      <c r="C5473" s="153" t="s">
        <v>3471</v>
      </c>
      <c r="D5473" s="152">
        <v>7</v>
      </c>
      <c r="E5473" s="154">
        <v>18.62</v>
      </c>
      <c r="F5473" s="154">
        <v>1.0000000000000009E-2</v>
      </c>
      <c r="G5473" s="154">
        <v>7.0000000000000062E-2</v>
      </c>
    </row>
    <row r="5474" spans="1:7" ht="30" x14ac:dyDescent="0.25">
      <c r="A5474" s="141" t="s">
        <v>4353</v>
      </c>
      <c r="B5474" s="151" t="s">
        <v>4354</v>
      </c>
      <c r="C5474" s="153" t="s">
        <v>3453</v>
      </c>
      <c r="D5474" s="152">
        <v>6</v>
      </c>
      <c r="E5474" s="154">
        <v>11.94</v>
      </c>
      <c r="F5474" s="154">
        <v>1.0000000000000009E-2</v>
      </c>
      <c r="G5474" s="154">
        <v>6.0000000000000053E-2</v>
      </c>
    </row>
    <row r="5475" spans="1:7" ht="45" x14ac:dyDescent="0.25">
      <c r="A5475" s="141" t="s">
        <v>4353</v>
      </c>
      <c r="B5475" s="151" t="s">
        <v>4354</v>
      </c>
      <c r="C5475" s="153" t="s">
        <v>3454</v>
      </c>
      <c r="D5475" s="152">
        <v>7</v>
      </c>
      <c r="E5475" s="154">
        <v>24.78</v>
      </c>
      <c r="F5475" s="154">
        <v>1.9999999999999962E-2</v>
      </c>
      <c r="G5475" s="154">
        <v>0.13999999999999974</v>
      </c>
    </row>
    <row r="5476" spans="1:7" ht="30" x14ac:dyDescent="0.25">
      <c r="A5476" s="141" t="s">
        <v>4353</v>
      </c>
      <c r="B5476" s="151" t="s">
        <v>4354</v>
      </c>
      <c r="C5476" s="153" t="s">
        <v>3455</v>
      </c>
      <c r="D5476" s="152">
        <v>115</v>
      </c>
      <c r="E5476" s="154">
        <v>1486.95</v>
      </c>
      <c r="F5476" s="154">
        <v>3.0000000000000027E-2</v>
      </c>
      <c r="G5476" s="154">
        <v>3.4500000000000028</v>
      </c>
    </row>
    <row r="5477" spans="1:7" ht="30" x14ac:dyDescent="0.25">
      <c r="A5477" s="141" t="s">
        <v>4353</v>
      </c>
      <c r="B5477" s="151" t="s">
        <v>4354</v>
      </c>
      <c r="C5477" s="153" t="s">
        <v>3662</v>
      </c>
      <c r="D5477" s="152">
        <v>41</v>
      </c>
      <c r="E5477" s="154">
        <v>356.7</v>
      </c>
      <c r="F5477" s="154">
        <v>4.9999999999999933E-2</v>
      </c>
      <c r="G5477" s="154">
        <v>2.0499999999999972</v>
      </c>
    </row>
    <row r="5478" spans="1:7" ht="90" x14ac:dyDescent="0.25">
      <c r="A5478" s="141" t="s">
        <v>4353</v>
      </c>
      <c r="B5478" s="151" t="s">
        <v>4354</v>
      </c>
      <c r="C5478" s="153" t="s">
        <v>3456</v>
      </c>
      <c r="D5478" s="152">
        <v>1</v>
      </c>
      <c r="E5478" s="154">
        <v>32.25</v>
      </c>
      <c r="F5478" s="154">
        <v>2.0000000000000018E-2</v>
      </c>
      <c r="G5478" s="154">
        <v>2.0000000000000018E-2</v>
      </c>
    </row>
    <row r="5479" spans="1:7" ht="75" x14ac:dyDescent="0.25">
      <c r="A5479" s="141" t="s">
        <v>4353</v>
      </c>
      <c r="B5479" s="151" t="s">
        <v>4354</v>
      </c>
      <c r="C5479" s="153" t="s">
        <v>3457</v>
      </c>
      <c r="D5479" s="152">
        <v>11</v>
      </c>
      <c r="E5479" s="154">
        <v>297.77</v>
      </c>
      <c r="F5479" s="154">
        <v>3.0000000000000027E-2</v>
      </c>
      <c r="G5479" s="154">
        <v>0.33000000000000029</v>
      </c>
    </row>
    <row r="5480" spans="1:7" ht="30" x14ac:dyDescent="0.25">
      <c r="A5480" s="141" t="s">
        <v>4353</v>
      </c>
      <c r="B5480" s="151" t="s">
        <v>4354</v>
      </c>
      <c r="C5480" s="153" t="s">
        <v>3585</v>
      </c>
      <c r="D5480" s="152">
        <v>1</v>
      </c>
      <c r="E5480" s="154">
        <v>10.41</v>
      </c>
      <c r="F5480" s="154">
        <v>2.0000000000000018E-2</v>
      </c>
      <c r="G5480" s="154">
        <v>2.0000000000000018E-2</v>
      </c>
    </row>
    <row r="5481" spans="1:7" ht="30" x14ac:dyDescent="0.25">
      <c r="A5481" s="141" t="s">
        <v>4353</v>
      </c>
      <c r="B5481" s="151" t="s">
        <v>4354</v>
      </c>
      <c r="C5481" s="153" t="s">
        <v>3538</v>
      </c>
      <c r="D5481" s="152">
        <v>2</v>
      </c>
      <c r="E5481" s="154">
        <v>10.14</v>
      </c>
      <c r="F5481" s="154">
        <v>2.0000000000000018E-2</v>
      </c>
      <c r="G5481" s="154">
        <v>4.0000000000000036E-2</v>
      </c>
    </row>
    <row r="5482" spans="1:7" ht="30" x14ac:dyDescent="0.25">
      <c r="A5482" s="141" t="s">
        <v>4353</v>
      </c>
      <c r="B5482" s="151" t="s">
        <v>4354</v>
      </c>
      <c r="C5482" s="153" t="s">
        <v>3637</v>
      </c>
      <c r="D5482" s="152">
        <v>252</v>
      </c>
      <c r="E5482" s="154">
        <v>466.20000000000005</v>
      </c>
      <c r="F5482" s="154">
        <v>1.0000000000000009E-2</v>
      </c>
      <c r="G5482" s="154">
        <v>2.5200000000000022</v>
      </c>
    </row>
    <row r="5483" spans="1:7" ht="30" x14ac:dyDescent="0.25">
      <c r="A5483" s="141" t="s">
        <v>4353</v>
      </c>
      <c r="B5483" s="151" t="s">
        <v>4354</v>
      </c>
      <c r="C5483" s="153" t="s">
        <v>3731</v>
      </c>
      <c r="D5483" s="152">
        <v>25</v>
      </c>
      <c r="E5483" s="154">
        <v>34.75</v>
      </c>
      <c r="F5483" s="154">
        <v>9.9999999999999811E-3</v>
      </c>
      <c r="G5483" s="154">
        <v>0.24999999999999953</v>
      </c>
    </row>
    <row r="5484" spans="1:7" ht="30" x14ac:dyDescent="0.25">
      <c r="A5484" s="141" t="s">
        <v>4353</v>
      </c>
      <c r="B5484" s="151" t="s">
        <v>4354</v>
      </c>
      <c r="C5484" s="153" t="s">
        <v>3595</v>
      </c>
      <c r="D5484" s="152">
        <v>57</v>
      </c>
      <c r="E5484" s="154">
        <v>177.27</v>
      </c>
      <c r="F5484" s="154">
        <v>9.999999999999995E-3</v>
      </c>
      <c r="G5484" s="154">
        <v>0.56999999999999973</v>
      </c>
    </row>
    <row r="5485" spans="1:7" ht="30" x14ac:dyDescent="0.25">
      <c r="A5485" s="141" t="s">
        <v>4353</v>
      </c>
      <c r="B5485" s="151" t="s">
        <v>4354</v>
      </c>
      <c r="C5485" s="153" t="s">
        <v>3461</v>
      </c>
      <c r="D5485" s="152">
        <v>115</v>
      </c>
      <c r="E5485" s="154">
        <v>552</v>
      </c>
      <c r="F5485" s="154">
        <v>9.999999999999995E-3</v>
      </c>
      <c r="G5485" s="154">
        <v>1.1499999999999995</v>
      </c>
    </row>
    <row r="5486" spans="1:7" ht="30" x14ac:dyDescent="0.25">
      <c r="A5486" s="141" t="s">
        <v>4353</v>
      </c>
      <c r="B5486" s="151" t="s">
        <v>4354</v>
      </c>
      <c r="C5486" s="153" t="s">
        <v>3813</v>
      </c>
      <c r="D5486" s="152">
        <v>35</v>
      </c>
      <c r="E5486" s="154">
        <v>58.100000000000009</v>
      </c>
      <c r="F5486" s="154">
        <v>9.999999999999995E-3</v>
      </c>
      <c r="G5486" s="154">
        <v>0.34999999999999981</v>
      </c>
    </row>
    <row r="5487" spans="1:7" ht="30" x14ac:dyDescent="0.25">
      <c r="A5487" s="141" t="s">
        <v>4353</v>
      </c>
      <c r="B5487" s="151" t="s">
        <v>4354</v>
      </c>
      <c r="C5487" s="153" t="s">
        <v>3462</v>
      </c>
      <c r="D5487" s="152">
        <v>89</v>
      </c>
      <c r="E5487" s="154">
        <v>233.18</v>
      </c>
      <c r="F5487" s="154">
        <v>9.999999999999995E-3</v>
      </c>
      <c r="G5487" s="154">
        <v>0.88999999999999957</v>
      </c>
    </row>
    <row r="5488" spans="1:7" ht="30" x14ac:dyDescent="0.25">
      <c r="A5488" s="141" t="s">
        <v>4353</v>
      </c>
      <c r="B5488" s="151" t="s">
        <v>4354</v>
      </c>
      <c r="C5488" s="153" t="s">
        <v>3463</v>
      </c>
      <c r="D5488" s="152">
        <v>45</v>
      </c>
      <c r="E5488" s="154">
        <v>117.9</v>
      </c>
      <c r="F5488" s="154">
        <v>9.999999999999995E-3</v>
      </c>
      <c r="G5488" s="154">
        <v>0.44999999999999979</v>
      </c>
    </row>
    <row r="5489" spans="1:7" ht="30" x14ac:dyDescent="0.25">
      <c r="A5489" s="141" t="s">
        <v>4353</v>
      </c>
      <c r="B5489" s="151" t="s">
        <v>4354</v>
      </c>
      <c r="C5489" s="153" t="s">
        <v>3751</v>
      </c>
      <c r="D5489" s="152">
        <v>7</v>
      </c>
      <c r="E5489" s="154">
        <v>25.41</v>
      </c>
      <c r="F5489" s="154">
        <v>2.0000000000000018E-2</v>
      </c>
      <c r="G5489" s="154">
        <v>0.14000000000000012</v>
      </c>
    </row>
    <row r="5490" spans="1:7" ht="30" x14ac:dyDescent="0.25">
      <c r="A5490" s="141" t="s">
        <v>4353</v>
      </c>
      <c r="B5490" s="151" t="s">
        <v>4354</v>
      </c>
      <c r="C5490" s="153" t="s">
        <v>3443</v>
      </c>
      <c r="D5490" s="152">
        <v>928</v>
      </c>
      <c r="E5490" s="154">
        <v>4537.92</v>
      </c>
      <c r="F5490" s="154">
        <v>9.9999999999999811E-3</v>
      </c>
      <c r="G5490" s="154">
        <v>9.2799999999999834</v>
      </c>
    </row>
    <row r="5491" spans="1:7" ht="30" x14ac:dyDescent="0.25">
      <c r="A5491" s="141" t="s">
        <v>4353</v>
      </c>
      <c r="B5491" s="151" t="s">
        <v>4354</v>
      </c>
      <c r="C5491" s="153" t="s">
        <v>3464</v>
      </c>
      <c r="D5491" s="152">
        <v>494</v>
      </c>
      <c r="E5491" s="154">
        <v>2440.36</v>
      </c>
      <c r="F5491" s="154">
        <v>1.0000000000000009E-2</v>
      </c>
      <c r="G5491" s="154">
        <v>4.9400000000000048</v>
      </c>
    </row>
    <row r="5492" spans="1:7" ht="30" x14ac:dyDescent="0.25">
      <c r="A5492" s="141" t="s">
        <v>4353</v>
      </c>
      <c r="B5492" s="151" t="s">
        <v>4354</v>
      </c>
      <c r="C5492" s="153" t="s">
        <v>3596</v>
      </c>
      <c r="D5492" s="152">
        <v>378</v>
      </c>
      <c r="E5492" s="154">
        <v>3594.7799999999997</v>
      </c>
      <c r="F5492" s="154">
        <v>2.0000000000000018E-2</v>
      </c>
      <c r="G5492" s="154">
        <v>7.5600000000000067</v>
      </c>
    </row>
    <row r="5493" spans="1:7" ht="30" x14ac:dyDescent="0.25">
      <c r="A5493" s="141" t="s">
        <v>4353</v>
      </c>
      <c r="B5493" s="151" t="s">
        <v>4354</v>
      </c>
      <c r="C5493" s="153" t="s">
        <v>3502</v>
      </c>
      <c r="D5493" s="152">
        <v>523</v>
      </c>
      <c r="E5493" s="154">
        <v>2677.76</v>
      </c>
      <c r="F5493" s="154">
        <v>1.0000000000000009E-2</v>
      </c>
      <c r="G5493" s="154">
        <v>5.2300000000000049</v>
      </c>
    </row>
    <row r="5494" spans="1:7" ht="30" x14ac:dyDescent="0.25">
      <c r="A5494" s="141" t="s">
        <v>4353</v>
      </c>
      <c r="B5494" s="151" t="s">
        <v>4354</v>
      </c>
      <c r="C5494" s="153" t="s">
        <v>3444</v>
      </c>
      <c r="D5494" s="152">
        <v>1025</v>
      </c>
      <c r="E5494" s="154">
        <v>3977</v>
      </c>
      <c r="F5494" s="154">
        <v>3.0000000000000027E-2</v>
      </c>
      <c r="G5494" s="154">
        <v>30.750000000000028</v>
      </c>
    </row>
    <row r="5495" spans="1:7" ht="30" x14ac:dyDescent="0.25">
      <c r="A5495" s="141" t="s">
        <v>4353</v>
      </c>
      <c r="B5495" s="151" t="s">
        <v>4354</v>
      </c>
      <c r="C5495" s="153" t="s">
        <v>3503</v>
      </c>
      <c r="D5495" s="152">
        <v>1</v>
      </c>
      <c r="E5495" s="154">
        <v>4.3</v>
      </c>
      <c r="F5495" s="154">
        <v>5.0000000000000044E-2</v>
      </c>
      <c r="G5495" s="154">
        <v>5.0000000000000044E-2</v>
      </c>
    </row>
    <row r="5496" spans="1:7" ht="45" x14ac:dyDescent="0.25">
      <c r="A5496" s="141" t="s">
        <v>4353</v>
      </c>
      <c r="B5496" s="151" t="s">
        <v>4354</v>
      </c>
      <c r="C5496" s="153" t="s">
        <v>3445</v>
      </c>
      <c r="D5496" s="152">
        <v>425</v>
      </c>
      <c r="E5496" s="154">
        <v>2741.25</v>
      </c>
      <c r="F5496" s="154">
        <v>2.9999999999999916E-2</v>
      </c>
      <c r="G5496" s="154">
        <v>12.749999999999964</v>
      </c>
    </row>
    <row r="5497" spans="1:7" ht="30" x14ac:dyDescent="0.25">
      <c r="A5497" s="141" t="s">
        <v>4353</v>
      </c>
      <c r="B5497" s="151" t="s">
        <v>4354</v>
      </c>
      <c r="C5497" s="153" t="s">
        <v>3504</v>
      </c>
      <c r="D5497" s="152">
        <v>155</v>
      </c>
      <c r="E5497" s="154">
        <v>809.1</v>
      </c>
      <c r="F5497" s="154">
        <v>1.0000000000000009E-2</v>
      </c>
      <c r="G5497" s="154">
        <v>1.5500000000000014</v>
      </c>
    </row>
    <row r="5498" spans="1:7" ht="30" x14ac:dyDescent="0.25">
      <c r="A5498" s="141" t="s">
        <v>4353</v>
      </c>
      <c r="B5498" s="151" t="s">
        <v>4354</v>
      </c>
      <c r="C5498" s="153" t="s">
        <v>3597</v>
      </c>
      <c r="D5498" s="152">
        <v>572</v>
      </c>
      <c r="E5498" s="154">
        <v>6354.92</v>
      </c>
      <c r="F5498" s="154">
        <v>8.9999999999999858E-2</v>
      </c>
      <c r="G5498" s="154">
        <v>51.479999999999919</v>
      </c>
    </row>
    <row r="5499" spans="1:7" ht="30" x14ac:dyDescent="0.25">
      <c r="A5499" s="141" t="s">
        <v>4353</v>
      </c>
      <c r="B5499" s="151" t="s">
        <v>4354</v>
      </c>
      <c r="C5499" s="153" t="s">
        <v>4355</v>
      </c>
      <c r="D5499" s="152">
        <v>2</v>
      </c>
      <c r="E5499" s="154">
        <v>9.9600000000000009</v>
      </c>
      <c r="F5499" s="154">
        <v>1.0000000000000009E-2</v>
      </c>
      <c r="G5499" s="154">
        <v>2.0000000000000018E-2</v>
      </c>
    </row>
    <row r="5500" spans="1:7" ht="30" x14ac:dyDescent="0.25">
      <c r="A5500" s="141" t="s">
        <v>4353</v>
      </c>
      <c r="B5500" s="151" t="s">
        <v>4354</v>
      </c>
      <c r="C5500" s="153" t="s">
        <v>3446</v>
      </c>
      <c r="D5500" s="152">
        <v>992</v>
      </c>
      <c r="E5500" s="154">
        <v>1964.1599999999999</v>
      </c>
      <c r="F5500" s="154">
        <v>9.999999999999995E-3</v>
      </c>
      <c r="G5500" s="154">
        <v>9.9199999999999946</v>
      </c>
    </row>
    <row r="5501" spans="1:7" ht="60" x14ac:dyDescent="0.25">
      <c r="A5501" s="141" t="s">
        <v>4353</v>
      </c>
      <c r="B5501" s="151" t="s">
        <v>4354</v>
      </c>
      <c r="C5501" s="153" t="s">
        <v>3598</v>
      </c>
      <c r="D5501" s="152">
        <v>7</v>
      </c>
      <c r="E5501" s="154">
        <v>42</v>
      </c>
      <c r="F5501" s="154">
        <v>0.10000000000000009</v>
      </c>
      <c r="G5501" s="154">
        <v>0.70000000000000062</v>
      </c>
    </row>
    <row r="5502" spans="1:7" ht="45" x14ac:dyDescent="0.25">
      <c r="A5502" s="141" t="s">
        <v>4353</v>
      </c>
      <c r="B5502" s="151" t="s">
        <v>4354</v>
      </c>
      <c r="C5502" s="153" t="s">
        <v>3599</v>
      </c>
      <c r="D5502" s="152">
        <v>12</v>
      </c>
      <c r="E5502" s="154">
        <v>32.160000000000004</v>
      </c>
      <c r="F5502" s="154">
        <v>9.9999999999999811E-3</v>
      </c>
      <c r="G5502" s="154">
        <v>0.11999999999999977</v>
      </c>
    </row>
    <row r="5503" spans="1:7" ht="30" x14ac:dyDescent="0.25">
      <c r="A5503" s="141" t="s">
        <v>4353</v>
      </c>
      <c r="B5503" s="151" t="s">
        <v>4354</v>
      </c>
      <c r="C5503" s="153" t="s">
        <v>3505</v>
      </c>
      <c r="D5503" s="152">
        <v>1</v>
      </c>
      <c r="E5503" s="154">
        <v>24.51</v>
      </c>
      <c r="F5503" s="154">
        <v>0.37999999999999989</v>
      </c>
      <c r="G5503" s="154">
        <v>0.37999999999999989</v>
      </c>
    </row>
    <row r="5504" spans="1:7" ht="30" x14ac:dyDescent="0.25">
      <c r="A5504" s="141" t="s">
        <v>4353</v>
      </c>
      <c r="B5504" s="151" t="s">
        <v>4354</v>
      </c>
      <c r="C5504" s="153" t="s">
        <v>3853</v>
      </c>
      <c r="D5504" s="152">
        <v>2</v>
      </c>
      <c r="E5504" s="154">
        <v>63.940000000000005</v>
      </c>
      <c r="F5504" s="154">
        <v>0.92999999999999972</v>
      </c>
      <c r="G5504" s="154">
        <v>1.8599999999999994</v>
      </c>
    </row>
    <row r="5505" spans="1:7" ht="30" x14ac:dyDescent="0.25">
      <c r="A5505" s="141" t="s">
        <v>4353</v>
      </c>
      <c r="B5505" s="151" t="s">
        <v>4354</v>
      </c>
      <c r="C5505" s="153" t="s">
        <v>4356</v>
      </c>
      <c r="D5505" s="152">
        <v>2</v>
      </c>
      <c r="E5505" s="154">
        <v>132.88</v>
      </c>
      <c r="F5505" s="154">
        <v>1.4200000000000017</v>
      </c>
      <c r="G5505" s="154">
        <v>2.8400000000000034</v>
      </c>
    </row>
    <row r="5506" spans="1:7" ht="60" x14ac:dyDescent="0.25">
      <c r="A5506" s="141" t="s">
        <v>4353</v>
      </c>
      <c r="B5506" s="151" t="s">
        <v>4354</v>
      </c>
      <c r="C5506" s="153" t="s">
        <v>3479</v>
      </c>
      <c r="D5506" s="152">
        <v>517</v>
      </c>
      <c r="E5506" s="154">
        <v>4161.8500000000004</v>
      </c>
      <c r="F5506" s="154">
        <v>3.0000000000000027E-2</v>
      </c>
      <c r="G5506" s="154">
        <v>15.510000000000014</v>
      </c>
    </row>
    <row r="5507" spans="1:7" ht="30" x14ac:dyDescent="0.25">
      <c r="A5507" s="141" t="s">
        <v>4353</v>
      </c>
      <c r="B5507" s="151" t="s">
        <v>4354</v>
      </c>
      <c r="C5507" s="153" t="s">
        <v>3480</v>
      </c>
      <c r="D5507" s="152">
        <v>1</v>
      </c>
      <c r="E5507" s="154">
        <v>18.45</v>
      </c>
      <c r="F5507" s="154">
        <v>0.12000000000000011</v>
      </c>
      <c r="G5507" s="154">
        <v>0.12000000000000011</v>
      </c>
    </row>
    <row r="5508" spans="1:7" ht="60" x14ac:dyDescent="0.25">
      <c r="A5508" s="141" t="s">
        <v>4353</v>
      </c>
      <c r="B5508" s="151" t="s">
        <v>4354</v>
      </c>
      <c r="C5508" s="153" t="s">
        <v>3481</v>
      </c>
      <c r="D5508" s="152">
        <v>380</v>
      </c>
      <c r="E5508" s="154">
        <v>4522</v>
      </c>
      <c r="F5508" s="154">
        <v>9.9999999999999534E-3</v>
      </c>
      <c r="G5508" s="154">
        <v>3.7999999999999821</v>
      </c>
    </row>
    <row r="5509" spans="1:7" ht="30" x14ac:dyDescent="0.25">
      <c r="A5509" s="141" t="s">
        <v>4353</v>
      </c>
      <c r="B5509" s="151" t="s">
        <v>4354</v>
      </c>
      <c r="C5509" s="153" t="s">
        <v>3856</v>
      </c>
      <c r="D5509" s="152">
        <v>1</v>
      </c>
      <c r="E5509" s="154">
        <v>8.76</v>
      </c>
      <c r="F5509" s="154">
        <v>2.0000000000000018E-2</v>
      </c>
      <c r="G5509" s="154">
        <v>2.0000000000000018E-2</v>
      </c>
    </row>
    <row r="5510" spans="1:7" ht="30" x14ac:dyDescent="0.25">
      <c r="A5510" s="141" t="s">
        <v>4353</v>
      </c>
      <c r="B5510" s="151" t="s">
        <v>4354</v>
      </c>
      <c r="C5510" s="153" t="s">
        <v>4016</v>
      </c>
      <c r="D5510" s="152">
        <v>5</v>
      </c>
      <c r="E5510" s="154">
        <v>113.85</v>
      </c>
      <c r="F5510" s="154">
        <v>4.9999999999999933E-2</v>
      </c>
      <c r="G5510" s="154">
        <v>0.24999999999999967</v>
      </c>
    </row>
    <row r="5511" spans="1:7" ht="30" x14ac:dyDescent="0.25">
      <c r="A5511" s="141" t="s">
        <v>4353</v>
      </c>
      <c r="B5511" s="151" t="s">
        <v>4354</v>
      </c>
      <c r="C5511" s="153" t="s">
        <v>3482</v>
      </c>
      <c r="D5511" s="152">
        <v>249</v>
      </c>
      <c r="E5511" s="154">
        <v>1531.35</v>
      </c>
      <c r="F5511" s="154">
        <v>1.0000000000000009E-2</v>
      </c>
      <c r="G5511" s="154">
        <v>2.490000000000002</v>
      </c>
    </row>
    <row r="5512" spans="1:7" ht="30" x14ac:dyDescent="0.25">
      <c r="A5512" s="141" t="s">
        <v>4353</v>
      </c>
      <c r="B5512" s="151" t="s">
        <v>4354</v>
      </c>
      <c r="C5512" s="153" t="s">
        <v>3483</v>
      </c>
      <c r="D5512" s="152">
        <v>3</v>
      </c>
      <c r="E5512" s="154">
        <v>21.15</v>
      </c>
      <c r="F5512" s="154">
        <v>1.9999999999999962E-2</v>
      </c>
      <c r="G5512" s="154">
        <v>5.9999999999999887E-2</v>
      </c>
    </row>
    <row r="5513" spans="1:7" ht="45" x14ac:dyDescent="0.25">
      <c r="A5513" s="141" t="s">
        <v>4353</v>
      </c>
      <c r="B5513" s="151" t="s">
        <v>4354</v>
      </c>
      <c r="C5513" s="153" t="s">
        <v>3484</v>
      </c>
      <c r="D5513" s="152">
        <v>566</v>
      </c>
      <c r="E5513" s="154">
        <v>4499.7000000000007</v>
      </c>
      <c r="F5513" s="154">
        <v>9.9999999999999534E-3</v>
      </c>
      <c r="G5513" s="154">
        <v>5.6599999999999735</v>
      </c>
    </row>
    <row r="5514" spans="1:7" ht="30" x14ac:dyDescent="0.25">
      <c r="A5514" s="141" t="s">
        <v>4353</v>
      </c>
      <c r="B5514" s="151" t="s">
        <v>4354</v>
      </c>
      <c r="C5514" s="153" t="s">
        <v>3487</v>
      </c>
      <c r="D5514" s="152">
        <v>97</v>
      </c>
      <c r="E5514" s="154">
        <v>992.31000000000006</v>
      </c>
      <c r="F5514" s="154">
        <v>9.000000000000008E-2</v>
      </c>
      <c r="G5514" s="154">
        <v>8.7300000000000075</v>
      </c>
    </row>
    <row r="5515" spans="1:7" ht="30" x14ac:dyDescent="0.25">
      <c r="A5515" s="141" t="s">
        <v>4353</v>
      </c>
      <c r="B5515" s="151" t="s">
        <v>4354</v>
      </c>
      <c r="C5515" s="153" t="s">
        <v>3638</v>
      </c>
      <c r="D5515" s="152">
        <v>12</v>
      </c>
      <c r="E5515" s="154">
        <v>124.2</v>
      </c>
      <c r="F5515" s="154">
        <v>9.000000000000008E-2</v>
      </c>
      <c r="G5515" s="154">
        <v>1.080000000000001</v>
      </c>
    </row>
    <row r="5516" spans="1:7" ht="60" x14ac:dyDescent="0.25">
      <c r="A5516" s="141" t="s">
        <v>4353</v>
      </c>
      <c r="B5516" s="151" t="s">
        <v>4354</v>
      </c>
      <c r="C5516" s="153" t="s">
        <v>3488</v>
      </c>
      <c r="D5516" s="152">
        <v>477</v>
      </c>
      <c r="E5516" s="154">
        <v>6601.68</v>
      </c>
      <c r="F5516" s="154">
        <v>4.0000000000000036E-2</v>
      </c>
      <c r="G5516" s="154">
        <v>19.080000000000016</v>
      </c>
    </row>
    <row r="5517" spans="1:7" ht="90" x14ac:dyDescent="0.25">
      <c r="A5517" s="141" t="s">
        <v>4353</v>
      </c>
      <c r="B5517" s="151" t="s">
        <v>4354</v>
      </c>
      <c r="C5517" s="153" t="s">
        <v>3489</v>
      </c>
      <c r="D5517" s="152">
        <v>477</v>
      </c>
      <c r="E5517" s="154">
        <v>6534.9000000000005</v>
      </c>
      <c r="F5517" s="154">
        <v>4.0000000000000036E-2</v>
      </c>
      <c r="G5517" s="154">
        <v>19.080000000000016</v>
      </c>
    </row>
    <row r="5518" spans="1:7" ht="75" x14ac:dyDescent="0.25">
      <c r="A5518" s="141" t="s">
        <v>4353</v>
      </c>
      <c r="B5518" s="151" t="s">
        <v>4354</v>
      </c>
      <c r="C5518" s="153" t="s">
        <v>3516</v>
      </c>
      <c r="D5518" s="152">
        <v>169</v>
      </c>
      <c r="E5518" s="154">
        <v>1597.05</v>
      </c>
      <c r="F5518" s="154">
        <v>2.0000000000000018E-2</v>
      </c>
      <c r="G5518" s="154">
        <v>3.380000000000003</v>
      </c>
    </row>
    <row r="5519" spans="1:7" ht="30" x14ac:dyDescent="0.25">
      <c r="A5519" s="141" t="s">
        <v>4353</v>
      </c>
      <c r="B5519" s="151" t="s">
        <v>4354</v>
      </c>
      <c r="C5519" s="153" t="s">
        <v>3519</v>
      </c>
      <c r="D5519" s="152">
        <v>135</v>
      </c>
      <c r="E5519" s="154">
        <v>2739.1499999999996</v>
      </c>
      <c r="F5519" s="154">
        <v>0.16999999999999993</v>
      </c>
      <c r="G5519" s="154">
        <v>22.949999999999989</v>
      </c>
    </row>
    <row r="5520" spans="1:7" ht="30" x14ac:dyDescent="0.25">
      <c r="A5520" s="141" t="s">
        <v>4353</v>
      </c>
      <c r="B5520" s="151" t="s">
        <v>4354</v>
      </c>
      <c r="C5520" s="153" t="s">
        <v>3862</v>
      </c>
      <c r="D5520" s="152">
        <v>1</v>
      </c>
      <c r="E5520" s="154">
        <v>12.51</v>
      </c>
      <c r="F5520" s="154">
        <v>4.0000000000000036E-2</v>
      </c>
      <c r="G5520" s="154">
        <v>4.0000000000000036E-2</v>
      </c>
    </row>
    <row r="5521" spans="1:7" ht="30" x14ac:dyDescent="0.25">
      <c r="A5521" s="141" t="s">
        <v>4353</v>
      </c>
      <c r="B5521" s="151" t="s">
        <v>4354</v>
      </c>
      <c r="C5521" s="153" t="s">
        <v>3857</v>
      </c>
      <c r="D5521" s="152">
        <v>67</v>
      </c>
      <c r="E5521" s="154">
        <v>225.12</v>
      </c>
      <c r="F5521" s="154">
        <v>4.0000000000000036E-2</v>
      </c>
      <c r="G5521" s="154">
        <v>2.6800000000000024</v>
      </c>
    </row>
    <row r="5522" spans="1:7" ht="30" x14ac:dyDescent="0.25">
      <c r="A5522" s="141" t="s">
        <v>4353</v>
      </c>
      <c r="B5522" s="151" t="s">
        <v>4354</v>
      </c>
      <c r="C5522" s="153" t="s">
        <v>3512</v>
      </c>
      <c r="D5522" s="152">
        <v>176</v>
      </c>
      <c r="E5522" s="154">
        <v>253.44</v>
      </c>
      <c r="F5522" s="154">
        <v>3.0000000000000027E-2</v>
      </c>
      <c r="G5522" s="154">
        <v>5.2800000000000047</v>
      </c>
    </row>
    <row r="5523" spans="1:7" ht="60" x14ac:dyDescent="0.25">
      <c r="A5523" s="141" t="s">
        <v>4353</v>
      </c>
      <c r="B5523" s="151" t="s">
        <v>4354</v>
      </c>
      <c r="C5523" s="153" t="s">
        <v>3513</v>
      </c>
      <c r="D5523" s="152">
        <v>9</v>
      </c>
      <c r="E5523" s="154">
        <v>151.74</v>
      </c>
      <c r="F5523" s="154">
        <v>0.33999999999999986</v>
      </c>
      <c r="G5523" s="154">
        <v>3.0599999999999987</v>
      </c>
    </row>
    <row r="5524" spans="1:7" ht="45" x14ac:dyDescent="0.25">
      <c r="A5524" s="141" t="s">
        <v>4353</v>
      </c>
      <c r="B5524" s="151" t="s">
        <v>4354</v>
      </c>
      <c r="C5524" s="153" t="s">
        <v>3535</v>
      </c>
      <c r="D5524" s="152">
        <v>13</v>
      </c>
      <c r="E5524" s="154">
        <v>172.12</v>
      </c>
      <c r="F5524" s="154">
        <v>0.16000000000000014</v>
      </c>
      <c r="G5524" s="154">
        <v>2.0800000000000018</v>
      </c>
    </row>
    <row r="5525" spans="1:7" ht="30" x14ac:dyDescent="0.25">
      <c r="A5525" s="141" t="s">
        <v>4353</v>
      </c>
      <c r="B5525" s="151" t="s">
        <v>4354</v>
      </c>
      <c r="C5525" s="153" t="s">
        <v>3617</v>
      </c>
      <c r="D5525" s="152">
        <v>3</v>
      </c>
      <c r="E5525" s="154">
        <v>50.46</v>
      </c>
      <c r="F5525" s="154">
        <v>0.21999999999999975</v>
      </c>
      <c r="G5525" s="154">
        <v>0.65999999999999925</v>
      </c>
    </row>
    <row r="5526" spans="1:7" ht="60" x14ac:dyDescent="0.25">
      <c r="A5526" s="141" t="s">
        <v>4353</v>
      </c>
      <c r="B5526" s="151" t="s">
        <v>4354</v>
      </c>
      <c r="C5526" s="153" t="s">
        <v>3536</v>
      </c>
      <c r="D5526" s="152">
        <v>4</v>
      </c>
      <c r="E5526" s="154">
        <v>85.56</v>
      </c>
      <c r="F5526" s="154">
        <v>0.3199999999999994</v>
      </c>
      <c r="G5526" s="154">
        <v>1.2799999999999976</v>
      </c>
    </row>
    <row r="5527" spans="1:7" ht="30" x14ac:dyDescent="0.25">
      <c r="A5527" s="141" t="s">
        <v>4353</v>
      </c>
      <c r="B5527" s="151" t="s">
        <v>4354</v>
      </c>
      <c r="C5527" s="153" t="s">
        <v>3514</v>
      </c>
      <c r="D5527" s="152">
        <v>15</v>
      </c>
      <c r="E5527" s="154">
        <v>25.05</v>
      </c>
      <c r="F5527" s="154">
        <v>9.9999999999999811E-3</v>
      </c>
      <c r="G5527" s="154">
        <v>0.14999999999999972</v>
      </c>
    </row>
    <row r="5528" spans="1:7" ht="30" x14ac:dyDescent="0.25">
      <c r="A5528" s="141" t="s">
        <v>4353</v>
      </c>
      <c r="B5528" s="151" t="s">
        <v>4354</v>
      </c>
      <c r="C5528" s="153" t="s">
        <v>3511</v>
      </c>
      <c r="D5528" s="152">
        <v>4</v>
      </c>
      <c r="E5528" s="154">
        <v>4.16</v>
      </c>
      <c r="F5528" s="154">
        <v>9.999999999999995E-3</v>
      </c>
      <c r="G5528" s="154">
        <v>3.999999999999998E-2</v>
      </c>
    </row>
    <row r="5529" spans="1:7" ht="30" x14ac:dyDescent="0.25">
      <c r="A5529" s="141" t="s">
        <v>4353</v>
      </c>
      <c r="B5529" s="151" t="s">
        <v>4354</v>
      </c>
      <c r="C5529" s="153" t="s">
        <v>3515</v>
      </c>
      <c r="D5529" s="152">
        <v>25</v>
      </c>
      <c r="E5529" s="154">
        <v>296.5</v>
      </c>
      <c r="F5529" s="154">
        <v>6.999999999999984E-2</v>
      </c>
      <c r="G5529" s="154">
        <v>1.749999999999996</v>
      </c>
    </row>
    <row r="5530" spans="1:7" ht="60" x14ac:dyDescent="0.25">
      <c r="A5530" s="141" t="s">
        <v>4353</v>
      </c>
      <c r="B5530" s="151" t="s">
        <v>4354</v>
      </c>
      <c r="C5530" s="153" t="s">
        <v>3479</v>
      </c>
      <c r="D5530" s="152">
        <v>1</v>
      </c>
      <c r="E5530" s="154">
        <v>8.0500000000000007</v>
      </c>
      <c r="F5530" s="154">
        <v>3.0000000000000027E-2</v>
      </c>
      <c r="G5530" s="154">
        <v>3.0000000000000027E-2</v>
      </c>
    </row>
    <row r="5531" spans="1:7" ht="45" x14ac:dyDescent="0.25">
      <c r="A5531" s="141" t="s">
        <v>4353</v>
      </c>
      <c r="B5531" s="151" t="s">
        <v>4354</v>
      </c>
      <c r="C5531" s="153" t="s">
        <v>3506</v>
      </c>
      <c r="D5531" s="152">
        <v>115</v>
      </c>
      <c r="E5531" s="154">
        <v>1036.1500000000001</v>
      </c>
      <c r="F5531" s="154">
        <v>2.9999999999999916E-2</v>
      </c>
      <c r="G5531" s="154">
        <v>3.4499999999999904</v>
      </c>
    </row>
    <row r="5532" spans="1:7" ht="45" x14ac:dyDescent="0.25">
      <c r="A5532" s="141" t="s">
        <v>4353</v>
      </c>
      <c r="B5532" s="151" t="s">
        <v>4354</v>
      </c>
      <c r="C5532" s="153" t="s">
        <v>4119</v>
      </c>
      <c r="D5532" s="152">
        <v>1</v>
      </c>
      <c r="E5532" s="154">
        <v>532.47</v>
      </c>
      <c r="F5532" s="154">
        <v>26.620000000000005</v>
      </c>
      <c r="G5532" s="154">
        <v>26.620000000000005</v>
      </c>
    </row>
    <row r="5533" spans="1:7" ht="60" x14ac:dyDescent="0.25">
      <c r="A5533" s="141" t="s">
        <v>4353</v>
      </c>
      <c r="B5533" s="151" t="s">
        <v>4354</v>
      </c>
      <c r="C5533" s="153" t="s">
        <v>3714</v>
      </c>
      <c r="D5533" s="152">
        <v>1</v>
      </c>
      <c r="E5533" s="154">
        <v>13.71</v>
      </c>
      <c r="F5533" s="154">
        <v>6.0000000000000053E-2</v>
      </c>
      <c r="G5533" s="154">
        <v>6.0000000000000053E-2</v>
      </c>
    </row>
    <row r="5534" spans="1:7" ht="45" x14ac:dyDescent="0.25">
      <c r="A5534" s="141" t="s">
        <v>4353</v>
      </c>
      <c r="B5534" s="151" t="s">
        <v>4354</v>
      </c>
      <c r="C5534" s="153" t="s">
        <v>3715</v>
      </c>
      <c r="D5534" s="152">
        <v>1</v>
      </c>
      <c r="E5534" s="154">
        <v>10.88</v>
      </c>
      <c r="F5534" s="154">
        <v>0.16999999999999993</v>
      </c>
      <c r="G5534" s="154">
        <v>0.16999999999999993</v>
      </c>
    </row>
    <row r="5535" spans="1:7" ht="75" x14ac:dyDescent="0.25">
      <c r="A5535" s="141" t="s">
        <v>4353</v>
      </c>
      <c r="B5535" s="151" t="s">
        <v>4354</v>
      </c>
      <c r="C5535" s="153" t="s">
        <v>3516</v>
      </c>
      <c r="D5535" s="152">
        <v>62</v>
      </c>
      <c r="E5535" s="154">
        <v>585.90000000000009</v>
      </c>
      <c r="F5535" s="154">
        <v>2.0000000000000018E-2</v>
      </c>
      <c r="G5535" s="154">
        <v>1.2400000000000011</v>
      </c>
    </row>
    <row r="5536" spans="1:7" ht="60" x14ac:dyDescent="0.25">
      <c r="A5536" s="141" t="s">
        <v>4353</v>
      </c>
      <c r="B5536" s="151" t="s">
        <v>4354</v>
      </c>
      <c r="C5536" s="153" t="s">
        <v>3517</v>
      </c>
      <c r="D5536" s="152">
        <v>149</v>
      </c>
      <c r="E5536" s="154">
        <v>1552.58</v>
      </c>
      <c r="F5536" s="154">
        <v>6.999999999999984E-2</v>
      </c>
      <c r="G5536" s="154">
        <v>10.429999999999977</v>
      </c>
    </row>
    <row r="5537" spans="1:7" ht="30" x14ac:dyDescent="0.25">
      <c r="A5537" s="141" t="s">
        <v>4353</v>
      </c>
      <c r="B5537" s="151" t="s">
        <v>4354</v>
      </c>
      <c r="C5537" s="153" t="s">
        <v>3612</v>
      </c>
      <c r="D5537" s="152">
        <v>2</v>
      </c>
      <c r="E5537" s="154">
        <v>43.32</v>
      </c>
      <c r="F5537" s="154">
        <v>0.33000000000000007</v>
      </c>
      <c r="G5537" s="154">
        <v>0.66000000000000014</v>
      </c>
    </row>
    <row r="5538" spans="1:7" ht="30" x14ac:dyDescent="0.25">
      <c r="A5538" s="141" t="s">
        <v>4353</v>
      </c>
      <c r="B5538" s="151" t="s">
        <v>4354</v>
      </c>
      <c r="C5538" s="153" t="s">
        <v>3508</v>
      </c>
      <c r="D5538" s="152">
        <v>55</v>
      </c>
      <c r="E5538" s="154">
        <v>295.35000000000002</v>
      </c>
      <c r="F5538" s="154">
        <v>2.0000000000000018E-2</v>
      </c>
      <c r="G5538" s="154">
        <v>1.100000000000001</v>
      </c>
    </row>
    <row r="5539" spans="1:7" ht="30" x14ac:dyDescent="0.25">
      <c r="A5539" s="141" t="s">
        <v>4353</v>
      </c>
      <c r="B5539" s="151" t="s">
        <v>4354</v>
      </c>
      <c r="C5539" s="153" t="s">
        <v>3518</v>
      </c>
      <c r="D5539" s="152">
        <v>9</v>
      </c>
      <c r="E5539" s="154">
        <v>203.4</v>
      </c>
      <c r="F5539" s="154">
        <v>0.28000000000000025</v>
      </c>
      <c r="G5539" s="154">
        <v>2.5200000000000022</v>
      </c>
    </row>
    <row r="5540" spans="1:7" ht="45" x14ac:dyDescent="0.25">
      <c r="A5540" s="141" t="s">
        <v>4353</v>
      </c>
      <c r="B5540" s="151" t="s">
        <v>4354</v>
      </c>
      <c r="C5540" s="153" t="s">
        <v>3528</v>
      </c>
      <c r="D5540" s="152">
        <v>60</v>
      </c>
      <c r="E5540" s="154">
        <v>546.6</v>
      </c>
      <c r="F5540" s="154">
        <v>0.12999999999999989</v>
      </c>
      <c r="G5540" s="154">
        <v>7.7999999999999936</v>
      </c>
    </row>
    <row r="5541" spans="1:7" ht="45" x14ac:dyDescent="0.25">
      <c r="A5541" s="141" t="s">
        <v>4353</v>
      </c>
      <c r="B5541" s="151" t="s">
        <v>4354</v>
      </c>
      <c r="C5541" s="153" t="s">
        <v>3529</v>
      </c>
      <c r="D5541" s="152">
        <v>18</v>
      </c>
      <c r="E5541" s="154">
        <v>580.1400000000001</v>
      </c>
      <c r="F5541" s="154">
        <v>0.26000000000000068</v>
      </c>
      <c r="G5541" s="154">
        <v>4.6800000000000122</v>
      </c>
    </row>
    <row r="5542" spans="1:7" ht="60" x14ac:dyDescent="0.25">
      <c r="A5542" s="141" t="s">
        <v>4353</v>
      </c>
      <c r="B5542" s="151" t="s">
        <v>4354</v>
      </c>
      <c r="C5542" s="153" t="s">
        <v>3510</v>
      </c>
      <c r="D5542" s="152">
        <v>11</v>
      </c>
      <c r="E5542" s="154">
        <v>441.87</v>
      </c>
      <c r="F5542" s="154">
        <v>0.37999999999999989</v>
      </c>
      <c r="G5542" s="154">
        <v>4.1799999999999988</v>
      </c>
    </row>
    <row r="5543" spans="1:7" ht="30" x14ac:dyDescent="0.25">
      <c r="A5543" s="141" t="s">
        <v>4353</v>
      </c>
      <c r="B5543" s="151" t="s">
        <v>4354</v>
      </c>
      <c r="C5543" s="153" t="s">
        <v>3614</v>
      </c>
      <c r="D5543" s="152">
        <v>10</v>
      </c>
      <c r="E5543" s="154">
        <v>127.7</v>
      </c>
      <c r="F5543" s="154">
        <v>0.11999999999999966</v>
      </c>
      <c r="G5543" s="154">
        <v>1.1999999999999966</v>
      </c>
    </row>
    <row r="5544" spans="1:7" ht="45" x14ac:dyDescent="0.25">
      <c r="A5544" s="141" t="s">
        <v>4353</v>
      </c>
      <c r="B5544" s="151" t="s">
        <v>4354</v>
      </c>
      <c r="C5544" s="153" t="s">
        <v>3530</v>
      </c>
      <c r="D5544" s="152">
        <v>3</v>
      </c>
      <c r="E5544" s="154">
        <v>87.990000000000009</v>
      </c>
      <c r="F5544" s="154">
        <v>9.000000000000008E-2</v>
      </c>
      <c r="G5544" s="154">
        <v>0.27000000000000024</v>
      </c>
    </row>
    <row r="5545" spans="1:7" ht="30" x14ac:dyDescent="0.25">
      <c r="A5545" s="141" t="s">
        <v>4353</v>
      </c>
      <c r="B5545" s="151" t="s">
        <v>4354</v>
      </c>
      <c r="C5545" s="153" t="s">
        <v>3862</v>
      </c>
      <c r="D5545" s="152">
        <v>4</v>
      </c>
      <c r="E5545" s="154">
        <v>50.04</v>
      </c>
      <c r="F5545" s="154">
        <v>4.0000000000000036E-2</v>
      </c>
      <c r="G5545" s="154">
        <v>0.16000000000000014</v>
      </c>
    </row>
    <row r="5546" spans="1:7" ht="45" x14ac:dyDescent="0.25">
      <c r="A5546" s="141" t="s">
        <v>4353</v>
      </c>
      <c r="B5546" s="151" t="s">
        <v>4354</v>
      </c>
      <c r="C5546" s="153" t="s">
        <v>3532</v>
      </c>
      <c r="D5546" s="152">
        <v>2</v>
      </c>
      <c r="E5546" s="154">
        <v>80.14</v>
      </c>
      <c r="F5546" s="154">
        <v>0.39000000000000057</v>
      </c>
      <c r="G5546" s="154">
        <v>0.78000000000000114</v>
      </c>
    </row>
    <row r="5547" spans="1:7" ht="45" x14ac:dyDescent="0.25">
      <c r="A5547" s="141" t="s">
        <v>4353</v>
      </c>
      <c r="B5547" s="151" t="s">
        <v>4354</v>
      </c>
      <c r="C5547" s="153" t="s">
        <v>3535</v>
      </c>
      <c r="D5547" s="152">
        <v>1</v>
      </c>
      <c r="E5547" s="154">
        <v>13.24</v>
      </c>
      <c r="F5547" s="154">
        <v>0.16000000000000014</v>
      </c>
      <c r="G5547" s="154">
        <v>0.16000000000000014</v>
      </c>
    </row>
    <row r="5548" spans="1:7" ht="60" x14ac:dyDescent="0.25">
      <c r="A5548" s="141" t="s">
        <v>4353</v>
      </c>
      <c r="B5548" s="151" t="s">
        <v>4354</v>
      </c>
      <c r="C5548" s="153" t="s">
        <v>3479</v>
      </c>
      <c r="D5548" s="152">
        <v>19</v>
      </c>
      <c r="E5548" s="154">
        <v>152.95000000000002</v>
      </c>
      <c r="F5548" s="154">
        <v>3.0000000000000027E-2</v>
      </c>
      <c r="G5548" s="154">
        <v>0.57000000000000051</v>
      </c>
    </row>
    <row r="5549" spans="1:7" ht="30" x14ac:dyDescent="0.25">
      <c r="A5549" s="141" t="s">
        <v>4353</v>
      </c>
      <c r="B5549" s="151" t="s">
        <v>4354</v>
      </c>
      <c r="C5549" s="153" t="s">
        <v>3864</v>
      </c>
      <c r="D5549" s="152">
        <v>1</v>
      </c>
      <c r="E5549" s="154">
        <v>5.62</v>
      </c>
      <c r="F5549" s="154">
        <v>7.9999999999999849E-2</v>
      </c>
      <c r="G5549" s="154">
        <v>7.9999999999999849E-2</v>
      </c>
    </row>
    <row r="5550" spans="1:7" ht="60" x14ac:dyDescent="0.25">
      <c r="A5550" s="141" t="s">
        <v>4353</v>
      </c>
      <c r="B5550" s="151" t="s">
        <v>4354</v>
      </c>
      <c r="C5550" s="153" t="s">
        <v>3714</v>
      </c>
      <c r="D5550" s="152">
        <v>7</v>
      </c>
      <c r="E5550" s="154">
        <v>95.97</v>
      </c>
      <c r="F5550" s="154">
        <v>6.0000000000000053E-2</v>
      </c>
      <c r="G5550" s="154">
        <v>0.42000000000000037</v>
      </c>
    </row>
    <row r="5551" spans="1:7" ht="45" x14ac:dyDescent="0.25">
      <c r="A5551" s="141" t="s">
        <v>4353</v>
      </c>
      <c r="B5551" s="151" t="s">
        <v>4354</v>
      </c>
      <c r="C5551" s="153" t="s">
        <v>4065</v>
      </c>
      <c r="D5551" s="152">
        <v>10</v>
      </c>
      <c r="E5551" s="154">
        <v>1233.9000000000001</v>
      </c>
      <c r="F5551" s="154">
        <v>1.0899999999999999</v>
      </c>
      <c r="G5551" s="154">
        <v>10.899999999999999</v>
      </c>
    </row>
    <row r="5552" spans="1:7" ht="30" x14ac:dyDescent="0.25">
      <c r="A5552" s="141" t="s">
        <v>4353</v>
      </c>
      <c r="B5552" s="151" t="s">
        <v>4354</v>
      </c>
      <c r="C5552" s="153" t="s">
        <v>3857</v>
      </c>
      <c r="D5552" s="152">
        <v>4</v>
      </c>
      <c r="E5552" s="154">
        <v>13.44</v>
      </c>
      <c r="F5552" s="154">
        <v>4.0000000000000036E-2</v>
      </c>
      <c r="G5552" s="154">
        <v>0.16000000000000014</v>
      </c>
    </row>
    <row r="5553" spans="1:7" ht="30" x14ac:dyDescent="0.25">
      <c r="A5553" s="141" t="s">
        <v>4353</v>
      </c>
      <c r="B5553" s="151" t="s">
        <v>4354</v>
      </c>
      <c r="C5553" s="153" t="s">
        <v>3512</v>
      </c>
      <c r="D5553" s="152">
        <v>223</v>
      </c>
      <c r="E5553" s="154">
        <v>321.12</v>
      </c>
      <c r="F5553" s="154">
        <v>3.0000000000000027E-2</v>
      </c>
      <c r="G5553" s="154">
        <v>6.6900000000000057</v>
      </c>
    </row>
    <row r="5554" spans="1:7" ht="60" x14ac:dyDescent="0.25">
      <c r="A5554" s="141" t="s">
        <v>4353</v>
      </c>
      <c r="B5554" s="151" t="s">
        <v>4354</v>
      </c>
      <c r="C5554" s="153" t="s">
        <v>3513</v>
      </c>
      <c r="D5554" s="152">
        <v>7</v>
      </c>
      <c r="E5554" s="154">
        <v>118.02</v>
      </c>
      <c r="F5554" s="154">
        <v>0.33999999999999986</v>
      </c>
      <c r="G5554" s="154">
        <v>2.379999999999999</v>
      </c>
    </row>
    <row r="5555" spans="1:7" ht="45" x14ac:dyDescent="0.25">
      <c r="A5555" s="141" t="s">
        <v>4353</v>
      </c>
      <c r="B5555" s="151" t="s">
        <v>4354</v>
      </c>
      <c r="C5555" s="153" t="s">
        <v>3535</v>
      </c>
      <c r="D5555" s="152">
        <v>10</v>
      </c>
      <c r="E5555" s="154">
        <v>132.4</v>
      </c>
      <c r="F5555" s="154">
        <v>0.16000000000000014</v>
      </c>
      <c r="G5555" s="154">
        <v>1.6000000000000014</v>
      </c>
    </row>
    <row r="5556" spans="1:7" ht="30" x14ac:dyDescent="0.25">
      <c r="A5556" s="141" t="s">
        <v>4353</v>
      </c>
      <c r="B5556" s="151" t="s">
        <v>4354</v>
      </c>
      <c r="C5556" s="153" t="s">
        <v>3617</v>
      </c>
      <c r="D5556" s="152">
        <v>5</v>
      </c>
      <c r="E5556" s="154">
        <v>84.1</v>
      </c>
      <c r="F5556" s="154">
        <v>0.21999999999999975</v>
      </c>
      <c r="G5556" s="154">
        <v>1.0999999999999988</v>
      </c>
    </row>
    <row r="5557" spans="1:7" ht="60" x14ac:dyDescent="0.25">
      <c r="A5557" s="141" t="s">
        <v>4353</v>
      </c>
      <c r="B5557" s="151" t="s">
        <v>4354</v>
      </c>
      <c r="C5557" s="153" t="s">
        <v>3536</v>
      </c>
      <c r="D5557" s="152">
        <v>16</v>
      </c>
      <c r="E5557" s="154">
        <v>342.24</v>
      </c>
      <c r="F5557" s="154">
        <v>0.3199999999999994</v>
      </c>
      <c r="G5557" s="154">
        <v>5.1199999999999903</v>
      </c>
    </row>
    <row r="5558" spans="1:7" ht="30" x14ac:dyDescent="0.25">
      <c r="A5558" s="141" t="s">
        <v>4353</v>
      </c>
      <c r="B5558" s="151" t="s">
        <v>4354</v>
      </c>
      <c r="C5558" s="153" t="s">
        <v>3514</v>
      </c>
      <c r="D5558" s="152">
        <v>3</v>
      </c>
      <c r="E5558" s="154">
        <v>5.01</v>
      </c>
      <c r="F5558" s="154">
        <v>9.9999999999999811E-3</v>
      </c>
      <c r="G5558" s="154">
        <v>2.9999999999999943E-2</v>
      </c>
    </row>
    <row r="5559" spans="1:7" ht="30" x14ac:dyDescent="0.25">
      <c r="A5559" s="141" t="s">
        <v>4353</v>
      </c>
      <c r="B5559" s="151" t="s">
        <v>4354</v>
      </c>
      <c r="C5559" s="153" t="s">
        <v>3515</v>
      </c>
      <c r="D5559" s="152">
        <v>13</v>
      </c>
      <c r="E5559" s="154">
        <v>154.18</v>
      </c>
      <c r="F5559" s="154">
        <v>6.999999999999984E-2</v>
      </c>
      <c r="G5559" s="154">
        <v>0.90999999999999792</v>
      </c>
    </row>
    <row r="5560" spans="1:7" ht="45" x14ac:dyDescent="0.25">
      <c r="A5560" s="141" t="s">
        <v>4353</v>
      </c>
      <c r="B5560" s="151" t="s">
        <v>4354</v>
      </c>
      <c r="C5560" s="153" t="s">
        <v>3506</v>
      </c>
      <c r="D5560" s="152">
        <v>249</v>
      </c>
      <c r="E5560" s="154">
        <v>2243.4899999999998</v>
      </c>
      <c r="F5560" s="154">
        <v>2.9999999999999916E-2</v>
      </c>
      <c r="G5560" s="154">
        <v>7.4699999999999793</v>
      </c>
    </row>
    <row r="5561" spans="1:7" ht="75" x14ac:dyDescent="0.25">
      <c r="A5561" s="141" t="s">
        <v>4353</v>
      </c>
      <c r="B5561" s="151" t="s">
        <v>4354</v>
      </c>
      <c r="C5561" s="153" t="s">
        <v>3516</v>
      </c>
      <c r="D5561" s="152">
        <v>3</v>
      </c>
      <c r="E5561" s="154">
        <v>28.35</v>
      </c>
      <c r="F5561" s="154">
        <v>2.0000000000000018E-2</v>
      </c>
      <c r="G5561" s="154">
        <v>6.0000000000000053E-2</v>
      </c>
    </row>
    <row r="5562" spans="1:7" ht="60" x14ac:dyDescent="0.25">
      <c r="A5562" s="141" t="s">
        <v>4353</v>
      </c>
      <c r="B5562" s="151" t="s">
        <v>4354</v>
      </c>
      <c r="C5562" s="153" t="s">
        <v>3517</v>
      </c>
      <c r="D5562" s="152">
        <v>5</v>
      </c>
      <c r="E5562" s="154">
        <v>52.099999999999994</v>
      </c>
      <c r="F5562" s="154">
        <v>6.999999999999984E-2</v>
      </c>
      <c r="G5562" s="154">
        <v>0.3499999999999992</v>
      </c>
    </row>
    <row r="5563" spans="1:7" ht="30" x14ac:dyDescent="0.25">
      <c r="A5563" s="141" t="s">
        <v>4353</v>
      </c>
      <c r="B5563" s="151" t="s">
        <v>4354</v>
      </c>
      <c r="C5563" s="153" t="s">
        <v>3508</v>
      </c>
      <c r="D5563" s="152">
        <v>1</v>
      </c>
      <c r="E5563" s="154">
        <v>5.37</v>
      </c>
      <c r="F5563" s="154">
        <v>2.0000000000000018E-2</v>
      </c>
      <c r="G5563" s="154">
        <v>2.0000000000000018E-2</v>
      </c>
    </row>
    <row r="5564" spans="1:7" ht="30" x14ac:dyDescent="0.25">
      <c r="A5564" s="141" t="s">
        <v>4353</v>
      </c>
      <c r="B5564" s="151" t="s">
        <v>4354</v>
      </c>
      <c r="C5564" s="153" t="s">
        <v>3518</v>
      </c>
      <c r="D5564" s="152">
        <v>7</v>
      </c>
      <c r="E5564" s="154">
        <v>158.19999999999999</v>
      </c>
      <c r="F5564" s="154">
        <v>0.28000000000000025</v>
      </c>
      <c r="G5564" s="154">
        <v>1.9600000000000017</v>
      </c>
    </row>
    <row r="5565" spans="1:7" ht="45" x14ac:dyDescent="0.25">
      <c r="A5565" s="141" t="s">
        <v>4353</v>
      </c>
      <c r="B5565" s="151" t="s">
        <v>4354</v>
      </c>
      <c r="C5565" s="153" t="s">
        <v>3528</v>
      </c>
      <c r="D5565" s="152">
        <v>8</v>
      </c>
      <c r="E5565" s="154">
        <v>72.88000000000001</v>
      </c>
      <c r="F5565" s="154">
        <v>0.12999999999999989</v>
      </c>
      <c r="G5565" s="154">
        <v>1.0399999999999991</v>
      </c>
    </row>
    <row r="5566" spans="1:7" ht="45" x14ac:dyDescent="0.25">
      <c r="A5566" s="141" t="s">
        <v>4353</v>
      </c>
      <c r="B5566" s="151" t="s">
        <v>4354</v>
      </c>
      <c r="C5566" s="153" t="s">
        <v>3529</v>
      </c>
      <c r="D5566" s="152">
        <v>7</v>
      </c>
      <c r="E5566" s="154">
        <v>225.61</v>
      </c>
      <c r="F5566" s="154">
        <v>0.26000000000000068</v>
      </c>
      <c r="G5566" s="154">
        <v>1.8200000000000047</v>
      </c>
    </row>
    <row r="5567" spans="1:7" ht="60" x14ac:dyDescent="0.25">
      <c r="A5567" s="141" t="s">
        <v>4353</v>
      </c>
      <c r="B5567" s="151" t="s">
        <v>4354</v>
      </c>
      <c r="C5567" s="153" t="s">
        <v>3510</v>
      </c>
      <c r="D5567" s="152">
        <v>1</v>
      </c>
      <c r="E5567" s="154">
        <v>40.17</v>
      </c>
      <c r="F5567" s="154">
        <v>0.37999999999999989</v>
      </c>
      <c r="G5567" s="154">
        <v>0.37999999999999989</v>
      </c>
    </row>
    <row r="5568" spans="1:7" ht="30" x14ac:dyDescent="0.25">
      <c r="A5568" s="141" t="s">
        <v>4353</v>
      </c>
      <c r="B5568" s="151" t="s">
        <v>4354</v>
      </c>
      <c r="C5568" s="153" t="s">
        <v>3618</v>
      </c>
      <c r="D5568" s="152">
        <v>1</v>
      </c>
      <c r="E5568" s="154">
        <v>92.64</v>
      </c>
      <c r="F5568" s="154">
        <v>2.1199999999999974</v>
      </c>
      <c r="G5568" s="154">
        <v>2.1199999999999974</v>
      </c>
    </row>
    <row r="5569" spans="1:7" ht="45" x14ac:dyDescent="0.25">
      <c r="A5569" s="141" t="s">
        <v>4353</v>
      </c>
      <c r="B5569" s="151" t="s">
        <v>4354</v>
      </c>
      <c r="C5569" s="153" t="s">
        <v>3520</v>
      </c>
      <c r="D5569" s="152">
        <v>2</v>
      </c>
      <c r="E5569" s="154">
        <v>49.22</v>
      </c>
      <c r="F5569" s="154">
        <v>0.13999999999999968</v>
      </c>
      <c r="G5569" s="154">
        <v>0.27999999999999936</v>
      </c>
    </row>
    <row r="5570" spans="1:7" ht="30" x14ac:dyDescent="0.25">
      <c r="A5570" s="141" t="s">
        <v>4353</v>
      </c>
      <c r="B5570" s="151" t="s">
        <v>4354</v>
      </c>
      <c r="C5570" s="153" t="s">
        <v>3861</v>
      </c>
      <c r="D5570" s="152">
        <v>1</v>
      </c>
      <c r="E5570" s="154">
        <v>26.810000000000002</v>
      </c>
      <c r="F5570" s="154">
        <v>0.12000000000000011</v>
      </c>
      <c r="G5570" s="154">
        <v>0.12000000000000011</v>
      </c>
    </row>
    <row r="5571" spans="1:7" ht="45" x14ac:dyDescent="0.25">
      <c r="A5571" s="141" t="s">
        <v>4353</v>
      </c>
      <c r="B5571" s="151" t="s">
        <v>4354</v>
      </c>
      <c r="C5571" s="153" t="s">
        <v>3471</v>
      </c>
      <c r="D5571" s="152">
        <v>265</v>
      </c>
      <c r="E5571" s="154">
        <v>704.9</v>
      </c>
      <c r="F5571" s="154">
        <v>1.0000000000000009E-2</v>
      </c>
      <c r="G5571" s="154">
        <v>2.6500000000000021</v>
      </c>
    </row>
    <row r="5572" spans="1:7" ht="30" x14ac:dyDescent="0.25">
      <c r="A5572" s="141" t="s">
        <v>4353</v>
      </c>
      <c r="B5572" s="151" t="s">
        <v>4354</v>
      </c>
      <c r="C5572" s="153" t="s">
        <v>3453</v>
      </c>
      <c r="D5572" s="152">
        <v>191</v>
      </c>
      <c r="E5572" s="154">
        <v>380.09000000000003</v>
      </c>
      <c r="F5572" s="154">
        <v>1.0000000000000009E-2</v>
      </c>
      <c r="G5572" s="154">
        <v>1.9100000000000017</v>
      </c>
    </row>
    <row r="5573" spans="1:7" ht="45" x14ac:dyDescent="0.25">
      <c r="A5573" s="141" t="s">
        <v>4353</v>
      </c>
      <c r="B5573" s="151" t="s">
        <v>4354</v>
      </c>
      <c r="C5573" s="153" t="s">
        <v>3454</v>
      </c>
      <c r="D5573" s="152">
        <v>75</v>
      </c>
      <c r="E5573" s="154">
        <v>265.5</v>
      </c>
      <c r="F5573" s="154">
        <v>1.9999999999999962E-2</v>
      </c>
      <c r="G5573" s="154">
        <v>1.4999999999999971</v>
      </c>
    </row>
    <row r="5574" spans="1:7" ht="30" x14ac:dyDescent="0.25">
      <c r="A5574" s="141" t="s">
        <v>4353</v>
      </c>
      <c r="B5574" s="151" t="s">
        <v>4354</v>
      </c>
      <c r="C5574" s="153" t="s">
        <v>3521</v>
      </c>
      <c r="D5574" s="152">
        <v>3</v>
      </c>
      <c r="E5574" s="154">
        <v>28.02</v>
      </c>
      <c r="F5574" s="154">
        <v>6.999999999999984E-2</v>
      </c>
      <c r="G5574" s="154">
        <v>0.20999999999999952</v>
      </c>
    </row>
    <row r="5575" spans="1:7" ht="30" x14ac:dyDescent="0.25">
      <c r="A5575" s="141" t="s">
        <v>4353</v>
      </c>
      <c r="B5575" s="151" t="s">
        <v>4354</v>
      </c>
      <c r="C5575" s="153" t="s">
        <v>3522</v>
      </c>
      <c r="D5575" s="152">
        <v>17</v>
      </c>
      <c r="E5575" s="154">
        <v>96.390000000000015</v>
      </c>
      <c r="F5575" s="154">
        <v>0.1599999999999997</v>
      </c>
      <c r="G5575" s="154">
        <v>2.7199999999999949</v>
      </c>
    </row>
    <row r="5576" spans="1:7" ht="30" x14ac:dyDescent="0.25">
      <c r="A5576" s="141" t="s">
        <v>4353</v>
      </c>
      <c r="B5576" s="151" t="s">
        <v>4354</v>
      </c>
      <c r="C5576" s="153" t="s">
        <v>3523</v>
      </c>
      <c r="D5576" s="152">
        <v>19</v>
      </c>
      <c r="E5576" s="154">
        <v>156.37</v>
      </c>
      <c r="F5576" s="154">
        <v>8.0000000000000071E-2</v>
      </c>
      <c r="G5576" s="154">
        <v>1.5200000000000014</v>
      </c>
    </row>
    <row r="5577" spans="1:7" ht="30" x14ac:dyDescent="0.25">
      <c r="A5577" s="141" t="s">
        <v>4353</v>
      </c>
      <c r="B5577" s="151" t="s">
        <v>4354</v>
      </c>
      <c r="C5577" s="153" t="s">
        <v>3524</v>
      </c>
      <c r="D5577" s="152">
        <v>9</v>
      </c>
      <c r="E5577" s="154">
        <v>51.66</v>
      </c>
      <c r="F5577" s="154">
        <v>4.0000000000000036E-2</v>
      </c>
      <c r="G5577" s="154">
        <v>0.36000000000000032</v>
      </c>
    </row>
    <row r="5578" spans="1:7" ht="30" x14ac:dyDescent="0.25">
      <c r="A5578" s="141" t="s">
        <v>4353</v>
      </c>
      <c r="B5578" s="151" t="s">
        <v>4354</v>
      </c>
      <c r="C5578" s="153" t="s">
        <v>3651</v>
      </c>
      <c r="D5578" s="152">
        <v>1</v>
      </c>
      <c r="E5578" s="154">
        <v>28.43</v>
      </c>
      <c r="F5578" s="154">
        <v>0.20999999999999996</v>
      </c>
      <c r="G5578" s="154">
        <v>0.20999999999999996</v>
      </c>
    </row>
    <row r="5579" spans="1:7" ht="75" x14ac:dyDescent="0.25">
      <c r="A5579" s="141" t="s">
        <v>4353</v>
      </c>
      <c r="B5579" s="151" t="s">
        <v>4354</v>
      </c>
      <c r="C5579" s="153" t="s">
        <v>3493</v>
      </c>
      <c r="D5579" s="152">
        <v>93</v>
      </c>
      <c r="E5579" s="154">
        <v>476.16000000000008</v>
      </c>
      <c r="F5579" s="154">
        <v>1.0000000000000009E-2</v>
      </c>
      <c r="G5579" s="154">
        <v>0.93000000000000083</v>
      </c>
    </row>
    <row r="5580" spans="1:7" ht="30" x14ac:dyDescent="0.25">
      <c r="A5580" s="141" t="s">
        <v>4353</v>
      </c>
      <c r="B5580" s="151" t="s">
        <v>4354</v>
      </c>
      <c r="C5580" s="153" t="s">
        <v>3494</v>
      </c>
      <c r="D5580" s="152">
        <v>6</v>
      </c>
      <c r="E5580" s="154">
        <v>20.64</v>
      </c>
      <c r="F5580" s="154">
        <v>9.999999999999995E-3</v>
      </c>
      <c r="G5580" s="154">
        <v>5.999999999999997E-2</v>
      </c>
    </row>
    <row r="5581" spans="1:7" ht="30" x14ac:dyDescent="0.25">
      <c r="A5581" s="141" t="s">
        <v>4353</v>
      </c>
      <c r="B5581" s="151" t="s">
        <v>4354</v>
      </c>
      <c r="C5581" s="153" t="s">
        <v>3495</v>
      </c>
      <c r="D5581" s="152">
        <v>37</v>
      </c>
      <c r="E5581" s="154">
        <v>182.77999999999997</v>
      </c>
      <c r="F5581" s="154">
        <v>1.0000000000000009E-2</v>
      </c>
      <c r="G5581" s="154">
        <v>0.37000000000000033</v>
      </c>
    </row>
    <row r="5582" spans="1:7" ht="45" x14ac:dyDescent="0.25">
      <c r="A5582" s="141" t="s">
        <v>4353</v>
      </c>
      <c r="B5582" s="151" t="s">
        <v>4354</v>
      </c>
      <c r="C5582" s="153" t="s">
        <v>3537</v>
      </c>
      <c r="D5582" s="152">
        <v>3550</v>
      </c>
      <c r="E5582" s="154">
        <v>3479</v>
      </c>
      <c r="F5582" s="154">
        <v>4.9999999999999933E-2</v>
      </c>
      <c r="G5582" s="154">
        <v>177.49999999999977</v>
      </c>
    </row>
    <row r="5583" spans="1:7" ht="75" x14ac:dyDescent="0.25">
      <c r="A5583" s="141" t="s">
        <v>4353</v>
      </c>
      <c r="B5583" s="151" t="s">
        <v>4354</v>
      </c>
      <c r="C5583" s="153" t="s">
        <v>3723</v>
      </c>
      <c r="D5583" s="152">
        <v>1</v>
      </c>
      <c r="E5583" s="154">
        <v>23.330000000000002</v>
      </c>
      <c r="F5583" s="154">
        <v>8.0000000000000071E-2</v>
      </c>
      <c r="G5583" s="154">
        <v>8.0000000000000071E-2</v>
      </c>
    </row>
    <row r="5584" spans="1:7" ht="30" x14ac:dyDescent="0.25">
      <c r="A5584" s="141" t="s">
        <v>4353</v>
      </c>
      <c r="B5584" s="151" t="s">
        <v>4354</v>
      </c>
      <c r="C5584" s="153" t="s">
        <v>3538</v>
      </c>
      <c r="D5584" s="152">
        <v>660</v>
      </c>
      <c r="E5584" s="154">
        <v>3346.2000000000003</v>
      </c>
      <c r="F5584" s="154">
        <v>2.0000000000000018E-2</v>
      </c>
      <c r="G5584" s="154">
        <v>13.200000000000012</v>
      </c>
    </row>
    <row r="5585" spans="1:7" ht="30" x14ac:dyDescent="0.25">
      <c r="A5585" s="141" t="s">
        <v>4353</v>
      </c>
      <c r="B5585" s="151" t="s">
        <v>4354</v>
      </c>
      <c r="C5585" s="153" t="s">
        <v>3547</v>
      </c>
      <c r="D5585" s="152">
        <v>138</v>
      </c>
      <c r="E5585" s="154">
        <v>4290.42</v>
      </c>
      <c r="F5585" s="154">
        <v>4.9999999999999822E-2</v>
      </c>
      <c r="G5585" s="154">
        <v>6.8999999999999755</v>
      </c>
    </row>
    <row r="5586" spans="1:7" ht="30" x14ac:dyDescent="0.25">
      <c r="A5586" s="141" t="s">
        <v>4353</v>
      </c>
      <c r="B5586" s="151" t="s">
        <v>4354</v>
      </c>
      <c r="C5586" s="153" t="s">
        <v>3620</v>
      </c>
      <c r="D5586" s="152">
        <v>57</v>
      </c>
      <c r="E5586" s="154">
        <v>1278.51</v>
      </c>
      <c r="F5586" s="154">
        <v>7.9999999999999849E-2</v>
      </c>
      <c r="G5586" s="154">
        <v>4.5599999999999916</v>
      </c>
    </row>
    <row r="5587" spans="1:7" ht="30" x14ac:dyDescent="0.25">
      <c r="A5587" s="141" t="s">
        <v>4353</v>
      </c>
      <c r="B5587" s="151" t="s">
        <v>4354</v>
      </c>
      <c r="C5587" s="153" t="s">
        <v>3548</v>
      </c>
      <c r="D5587" s="152">
        <v>242</v>
      </c>
      <c r="E5587" s="154">
        <v>10664.94</v>
      </c>
      <c r="F5587" s="154">
        <v>4.0000000000000036E-2</v>
      </c>
      <c r="G5587" s="154">
        <v>9.6800000000000086</v>
      </c>
    </row>
    <row r="5588" spans="1:7" ht="30" x14ac:dyDescent="0.25">
      <c r="A5588" s="141" t="s">
        <v>4353</v>
      </c>
      <c r="B5588" s="151" t="s">
        <v>4354</v>
      </c>
      <c r="C5588" s="153" t="s">
        <v>3525</v>
      </c>
      <c r="D5588" s="152">
        <v>52</v>
      </c>
      <c r="E5588" s="154">
        <v>253.76</v>
      </c>
      <c r="F5588" s="154">
        <v>1.0000000000000009E-2</v>
      </c>
      <c r="G5588" s="154">
        <v>0.52000000000000046</v>
      </c>
    </row>
    <row r="5589" spans="1:7" ht="30" x14ac:dyDescent="0.25">
      <c r="A5589" s="141" t="s">
        <v>4353</v>
      </c>
      <c r="B5589" s="151" t="s">
        <v>4354</v>
      </c>
      <c r="C5589" s="153" t="s">
        <v>3871</v>
      </c>
      <c r="D5589" s="152">
        <v>19</v>
      </c>
      <c r="E5589" s="154">
        <v>130.34</v>
      </c>
      <c r="F5589" s="154">
        <v>1.0000000000000009E-2</v>
      </c>
      <c r="G5589" s="154">
        <v>0.19000000000000017</v>
      </c>
    </row>
    <row r="5590" spans="1:7" ht="30" x14ac:dyDescent="0.25">
      <c r="A5590" s="141" t="s">
        <v>4353</v>
      </c>
      <c r="B5590" s="151" t="s">
        <v>4354</v>
      </c>
      <c r="C5590" s="153" t="s">
        <v>4357</v>
      </c>
      <c r="D5590" s="152">
        <v>9</v>
      </c>
      <c r="E5590" s="154">
        <v>45.81</v>
      </c>
      <c r="F5590" s="154">
        <v>1.0000000000000009E-2</v>
      </c>
      <c r="G5590" s="154">
        <v>9.000000000000008E-2</v>
      </c>
    </row>
    <row r="5591" spans="1:7" ht="30" x14ac:dyDescent="0.25">
      <c r="A5591" s="141" t="s">
        <v>4353</v>
      </c>
      <c r="B5591" s="151" t="s">
        <v>4354</v>
      </c>
      <c r="C5591" s="153" t="s">
        <v>3621</v>
      </c>
      <c r="D5591" s="152">
        <v>29</v>
      </c>
      <c r="E5591" s="154">
        <v>172.55</v>
      </c>
      <c r="F5591" s="154">
        <v>1.0000000000000009E-2</v>
      </c>
      <c r="G5591" s="154">
        <v>0.29000000000000026</v>
      </c>
    </row>
    <row r="5592" spans="1:7" ht="30" x14ac:dyDescent="0.25">
      <c r="A5592" s="141" t="s">
        <v>4353</v>
      </c>
      <c r="B5592" s="151" t="s">
        <v>4354</v>
      </c>
      <c r="C5592" s="153" t="s">
        <v>4083</v>
      </c>
      <c r="D5592" s="152">
        <v>30</v>
      </c>
      <c r="E5592" s="154">
        <v>178.5</v>
      </c>
      <c r="F5592" s="154">
        <v>9.999999999999995E-3</v>
      </c>
      <c r="G5592" s="154">
        <v>0.29999999999999982</v>
      </c>
    </row>
    <row r="5593" spans="1:7" ht="45" x14ac:dyDescent="0.25">
      <c r="A5593" s="141" t="s">
        <v>4353</v>
      </c>
      <c r="B5593" s="151" t="s">
        <v>4354</v>
      </c>
      <c r="C5593" s="153" t="s">
        <v>3623</v>
      </c>
      <c r="D5593" s="152">
        <v>91</v>
      </c>
      <c r="E5593" s="154">
        <v>1068.3400000000001</v>
      </c>
      <c r="F5593" s="154">
        <v>1.0000000000000009E-2</v>
      </c>
      <c r="G5593" s="154">
        <v>0.91000000000000081</v>
      </c>
    </row>
    <row r="5594" spans="1:7" ht="45" x14ac:dyDescent="0.25">
      <c r="A5594" s="141" t="s">
        <v>4353</v>
      </c>
      <c r="B5594" s="151" t="s">
        <v>4354</v>
      </c>
      <c r="C5594" s="153" t="s">
        <v>3624</v>
      </c>
      <c r="D5594" s="152">
        <v>187</v>
      </c>
      <c r="E5594" s="154">
        <v>2950.86</v>
      </c>
      <c r="F5594" s="154">
        <v>1.0000000000000009E-2</v>
      </c>
      <c r="G5594" s="154">
        <v>1.8700000000000017</v>
      </c>
    </row>
    <row r="5595" spans="1:7" ht="75" x14ac:dyDescent="0.25">
      <c r="A5595" s="141" t="s">
        <v>4353</v>
      </c>
      <c r="B5595" s="151" t="s">
        <v>4354</v>
      </c>
      <c r="C5595" s="153" t="s">
        <v>3625</v>
      </c>
      <c r="D5595" s="152">
        <v>233</v>
      </c>
      <c r="E5595" s="154">
        <v>1847.69</v>
      </c>
      <c r="F5595" s="154">
        <v>9.999999999999995E-3</v>
      </c>
      <c r="G5595" s="154">
        <v>2.3299999999999987</v>
      </c>
    </row>
    <row r="5596" spans="1:7" ht="75" x14ac:dyDescent="0.25">
      <c r="A5596" s="141" t="s">
        <v>4353</v>
      </c>
      <c r="B5596" s="151" t="s">
        <v>4354</v>
      </c>
      <c r="C5596" s="153" t="s">
        <v>3634</v>
      </c>
      <c r="D5596" s="152">
        <v>171</v>
      </c>
      <c r="E5596" s="154">
        <v>1891.2600000000002</v>
      </c>
      <c r="F5596" s="154">
        <v>9.999999999999995E-3</v>
      </c>
      <c r="G5596" s="154">
        <v>1.7099999999999991</v>
      </c>
    </row>
    <row r="5597" spans="1:7" ht="60" x14ac:dyDescent="0.25">
      <c r="A5597" s="141" t="s">
        <v>4353</v>
      </c>
      <c r="B5597" s="151" t="s">
        <v>4354</v>
      </c>
      <c r="C5597" s="153" t="s">
        <v>3635</v>
      </c>
      <c r="D5597" s="152">
        <v>443</v>
      </c>
      <c r="E5597" s="154">
        <v>872.71</v>
      </c>
      <c r="F5597" s="154">
        <v>9.999999999999995E-3</v>
      </c>
      <c r="G5597" s="154">
        <v>4.4299999999999979</v>
      </c>
    </row>
    <row r="5598" spans="1:7" ht="60" x14ac:dyDescent="0.25">
      <c r="A5598" s="141" t="s">
        <v>4353</v>
      </c>
      <c r="B5598" s="151" t="s">
        <v>4354</v>
      </c>
      <c r="C5598" s="153" t="s">
        <v>3724</v>
      </c>
      <c r="D5598" s="152">
        <v>18</v>
      </c>
      <c r="E5598" s="154">
        <v>329.94000000000005</v>
      </c>
      <c r="F5598" s="154">
        <v>1.0000000000000009E-2</v>
      </c>
      <c r="G5598" s="154">
        <v>0.18000000000000016</v>
      </c>
    </row>
    <row r="5599" spans="1:7" ht="75" x14ac:dyDescent="0.25">
      <c r="A5599" s="141" t="s">
        <v>4353</v>
      </c>
      <c r="B5599" s="151" t="s">
        <v>4354</v>
      </c>
      <c r="C5599" s="153" t="s">
        <v>3626</v>
      </c>
      <c r="D5599" s="152">
        <v>295</v>
      </c>
      <c r="E5599" s="154">
        <v>5407.35</v>
      </c>
      <c r="F5599" s="154">
        <v>1.0000000000000009E-2</v>
      </c>
      <c r="G5599" s="154">
        <v>2.9500000000000028</v>
      </c>
    </row>
    <row r="5600" spans="1:7" ht="45" x14ac:dyDescent="0.25">
      <c r="A5600" s="141" t="s">
        <v>4353</v>
      </c>
      <c r="B5600" s="151" t="s">
        <v>4354</v>
      </c>
      <c r="C5600" s="153" t="s">
        <v>3623</v>
      </c>
      <c r="D5600" s="152">
        <v>105</v>
      </c>
      <c r="E5600" s="154">
        <v>1232.7</v>
      </c>
      <c r="F5600" s="154">
        <v>1.0000000000000009E-2</v>
      </c>
      <c r="G5600" s="154">
        <v>1.0500000000000009</v>
      </c>
    </row>
    <row r="5601" spans="1:7" ht="45" x14ac:dyDescent="0.25">
      <c r="A5601" s="141" t="s">
        <v>4353</v>
      </c>
      <c r="B5601" s="151" t="s">
        <v>4354</v>
      </c>
      <c r="C5601" s="153" t="s">
        <v>3624</v>
      </c>
      <c r="D5601" s="152">
        <v>35</v>
      </c>
      <c r="E5601" s="154">
        <v>552.29999999999995</v>
      </c>
      <c r="F5601" s="154">
        <v>1.0000000000000009E-2</v>
      </c>
      <c r="G5601" s="154">
        <v>0.35000000000000031</v>
      </c>
    </row>
    <row r="5602" spans="1:7" ht="60" x14ac:dyDescent="0.25">
      <c r="A5602" s="141" t="s">
        <v>4353</v>
      </c>
      <c r="B5602" s="151" t="s">
        <v>4354</v>
      </c>
      <c r="C5602" s="153" t="s">
        <v>3636</v>
      </c>
      <c r="D5602" s="152">
        <v>4</v>
      </c>
      <c r="E5602" s="154">
        <v>39.480000000000004</v>
      </c>
      <c r="F5602" s="154">
        <v>2.0000000000000018E-2</v>
      </c>
      <c r="G5602" s="154">
        <v>8.0000000000000071E-2</v>
      </c>
    </row>
    <row r="5603" spans="1:7" ht="60" x14ac:dyDescent="0.25">
      <c r="A5603" s="141" t="s">
        <v>4353</v>
      </c>
      <c r="B5603" s="151" t="s">
        <v>4354</v>
      </c>
      <c r="C5603" s="153" t="s">
        <v>3724</v>
      </c>
      <c r="D5603" s="152">
        <v>21</v>
      </c>
      <c r="E5603" s="154">
        <v>384.93</v>
      </c>
      <c r="F5603" s="154">
        <v>1.0000000000000009E-2</v>
      </c>
      <c r="G5603" s="154">
        <v>0.21000000000000019</v>
      </c>
    </row>
    <row r="5604" spans="1:7" ht="75" x14ac:dyDescent="0.25">
      <c r="A5604" s="141" t="s">
        <v>4353</v>
      </c>
      <c r="B5604" s="151" t="s">
        <v>4354</v>
      </c>
      <c r="C5604" s="153" t="s">
        <v>3626</v>
      </c>
      <c r="D5604" s="152">
        <v>597</v>
      </c>
      <c r="E5604" s="154">
        <v>10943.01</v>
      </c>
      <c r="F5604" s="154">
        <v>1.0000000000000009E-2</v>
      </c>
      <c r="G5604" s="154">
        <v>5.9700000000000051</v>
      </c>
    </row>
    <row r="5605" spans="1:7" ht="30" x14ac:dyDescent="0.25">
      <c r="A5605" s="141" t="s">
        <v>4353</v>
      </c>
      <c r="B5605" s="151" t="s">
        <v>4354</v>
      </c>
      <c r="C5605" s="153" t="s">
        <v>3630</v>
      </c>
      <c r="D5605" s="152">
        <v>52</v>
      </c>
      <c r="E5605" s="154">
        <v>610.48</v>
      </c>
      <c r="F5605" s="154">
        <v>1.0000000000000009E-2</v>
      </c>
      <c r="G5605" s="154">
        <v>0.52000000000000046</v>
      </c>
    </row>
    <row r="5606" spans="1:7" ht="30" x14ac:dyDescent="0.25">
      <c r="A5606" s="141" t="s">
        <v>4353</v>
      </c>
      <c r="B5606" s="151" t="s">
        <v>4354</v>
      </c>
      <c r="C5606" s="153" t="s">
        <v>3657</v>
      </c>
      <c r="D5606" s="152">
        <v>15</v>
      </c>
      <c r="E5606" s="154">
        <v>176.55</v>
      </c>
      <c r="F5606" s="154">
        <v>1.0000000000000009E-2</v>
      </c>
      <c r="G5606" s="154">
        <v>0.15000000000000013</v>
      </c>
    </row>
    <row r="5607" spans="1:7" ht="30" x14ac:dyDescent="0.25">
      <c r="A5607" s="141" t="s">
        <v>4353</v>
      </c>
      <c r="B5607" s="151" t="s">
        <v>4354</v>
      </c>
      <c r="C5607" s="153" t="s">
        <v>3627</v>
      </c>
      <c r="D5607" s="152">
        <v>3</v>
      </c>
      <c r="E5607" s="154">
        <v>23.94</v>
      </c>
      <c r="F5607" s="154">
        <v>1.0000000000000009E-2</v>
      </c>
      <c r="G5607" s="154">
        <v>3.0000000000000027E-2</v>
      </c>
    </row>
    <row r="5608" spans="1:7" ht="45" x14ac:dyDescent="0.25">
      <c r="A5608" s="141" t="s">
        <v>4353</v>
      </c>
      <c r="B5608" s="151" t="s">
        <v>4354</v>
      </c>
      <c r="C5608" s="153" t="s">
        <v>3658</v>
      </c>
      <c r="D5608" s="152">
        <v>1</v>
      </c>
      <c r="E5608" s="154">
        <v>15.780000000000001</v>
      </c>
      <c r="F5608" s="154">
        <v>1.0000000000000009E-2</v>
      </c>
      <c r="G5608" s="154">
        <v>1.0000000000000009E-2</v>
      </c>
    </row>
    <row r="5609" spans="1:7" ht="45" x14ac:dyDescent="0.25">
      <c r="A5609" s="141" t="s">
        <v>4353</v>
      </c>
      <c r="B5609" s="151" t="s">
        <v>4354</v>
      </c>
      <c r="C5609" s="153" t="s">
        <v>3623</v>
      </c>
      <c r="D5609" s="152">
        <v>4</v>
      </c>
      <c r="E5609" s="154">
        <v>46.96</v>
      </c>
      <c r="F5609" s="154">
        <v>1.0000000000000009E-2</v>
      </c>
      <c r="G5609" s="154">
        <v>4.0000000000000036E-2</v>
      </c>
    </row>
    <row r="5610" spans="1:7" ht="75" x14ac:dyDescent="0.25">
      <c r="A5610" s="141" t="s">
        <v>4353</v>
      </c>
      <c r="B5610" s="151" t="s">
        <v>4354</v>
      </c>
      <c r="C5610" s="153" t="s">
        <v>3626</v>
      </c>
      <c r="D5610" s="152">
        <v>19</v>
      </c>
      <c r="E5610" s="154">
        <v>348.27000000000004</v>
      </c>
      <c r="F5610" s="154">
        <v>1.0000000000000009E-2</v>
      </c>
      <c r="G5610" s="154">
        <v>0.19000000000000017</v>
      </c>
    </row>
    <row r="5611" spans="1:7" ht="75" x14ac:dyDescent="0.25">
      <c r="A5611" s="141" t="s">
        <v>4358</v>
      </c>
      <c r="B5611" s="151" t="s">
        <v>4359</v>
      </c>
      <c r="C5611" s="153" t="s">
        <v>3527</v>
      </c>
      <c r="D5611" s="152">
        <v>2</v>
      </c>
      <c r="E5611" s="154">
        <v>41.980000000000004</v>
      </c>
      <c r="F5611" s="154">
        <v>0.16000000000000014</v>
      </c>
      <c r="G5611" s="154">
        <v>0.32000000000000028</v>
      </c>
    </row>
    <row r="5612" spans="1:7" ht="30" x14ac:dyDescent="0.25">
      <c r="A5612" s="141" t="s">
        <v>4358</v>
      </c>
      <c r="B5612" s="151" t="s">
        <v>4359</v>
      </c>
      <c r="C5612" s="153" t="s">
        <v>3496</v>
      </c>
      <c r="D5612" s="152">
        <v>13</v>
      </c>
      <c r="E5612" s="154">
        <v>93.34</v>
      </c>
      <c r="F5612" s="154">
        <v>1.0000000000000009E-2</v>
      </c>
      <c r="G5612" s="154">
        <v>0.13000000000000012</v>
      </c>
    </row>
    <row r="5613" spans="1:7" ht="30" x14ac:dyDescent="0.25">
      <c r="A5613" s="141" t="s">
        <v>4358</v>
      </c>
      <c r="B5613" s="151" t="s">
        <v>4359</v>
      </c>
      <c r="C5613" s="153" t="s">
        <v>3497</v>
      </c>
      <c r="D5613" s="152">
        <v>193</v>
      </c>
      <c r="E5613" s="154">
        <v>2370.0400000000004</v>
      </c>
      <c r="F5613" s="154">
        <v>1.0000000000000009E-2</v>
      </c>
      <c r="G5613" s="154">
        <v>1.9300000000000017</v>
      </c>
    </row>
    <row r="5614" spans="1:7" ht="30" x14ac:dyDescent="0.25">
      <c r="A5614" s="141" t="s">
        <v>4358</v>
      </c>
      <c r="B5614" s="151" t="s">
        <v>4359</v>
      </c>
      <c r="C5614" s="153" t="s">
        <v>3498</v>
      </c>
      <c r="D5614" s="152">
        <v>17</v>
      </c>
      <c r="E5614" s="154">
        <v>342.72</v>
      </c>
      <c r="F5614" s="154">
        <v>4.0000000000000036E-2</v>
      </c>
      <c r="G5614" s="154">
        <v>0.6800000000000006</v>
      </c>
    </row>
    <row r="5615" spans="1:7" ht="45" x14ac:dyDescent="0.25">
      <c r="A5615" s="141" t="s">
        <v>4358</v>
      </c>
      <c r="B5615" s="151" t="s">
        <v>4359</v>
      </c>
      <c r="C5615" s="153" t="s">
        <v>3499</v>
      </c>
      <c r="D5615" s="152">
        <v>2</v>
      </c>
      <c r="E5615" s="154">
        <v>58.54</v>
      </c>
      <c r="F5615" s="154">
        <v>1.0000000000000009E-2</v>
      </c>
      <c r="G5615" s="154">
        <v>2.0000000000000018E-2</v>
      </c>
    </row>
    <row r="5616" spans="1:7" ht="30" x14ac:dyDescent="0.25">
      <c r="A5616" s="141" t="s">
        <v>4358</v>
      </c>
      <c r="B5616" s="151" t="s">
        <v>4359</v>
      </c>
      <c r="C5616" s="153" t="s">
        <v>3543</v>
      </c>
      <c r="D5616" s="152">
        <v>10</v>
      </c>
      <c r="E5616" s="154">
        <v>52</v>
      </c>
      <c r="F5616" s="154">
        <v>2.9999999999999916E-2</v>
      </c>
      <c r="G5616" s="154">
        <v>0.29999999999999916</v>
      </c>
    </row>
    <row r="5617" spans="1:7" ht="30" x14ac:dyDescent="0.25">
      <c r="A5617" s="141" t="s">
        <v>4358</v>
      </c>
      <c r="B5617" s="151" t="s">
        <v>4359</v>
      </c>
      <c r="C5617" s="153" t="s">
        <v>3541</v>
      </c>
      <c r="D5617" s="152">
        <v>93</v>
      </c>
      <c r="E5617" s="154">
        <v>801.66</v>
      </c>
      <c r="F5617" s="154">
        <v>4.9999999999999822E-2</v>
      </c>
      <c r="G5617" s="154">
        <v>4.6499999999999835</v>
      </c>
    </row>
    <row r="5618" spans="1:7" ht="45" x14ac:dyDescent="0.25">
      <c r="A5618" s="141" t="s">
        <v>4358</v>
      </c>
      <c r="B5618" s="151" t="s">
        <v>4359</v>
      </c>
      <c r="C5618" s="153" t="s">
        <v>3542</v>
      </c>
      <c r="D5618" s="152">
        <v>33</v>
      </c>
      <c r="E5618" s="154">
        <v>343.53</v>
      </c>
      <c r="F5618" s="154">
        <v>2.0000000000000018E-2</v>
      </c>
      <c r="G5618" s="154">
        <v>0.66000000000000059</v>
      </c>
    </row>
    <row r="5619" spans="1:7" ht="30" x14ac:dyDescent="0.25">
      <c r="A5619" s="141" t="s">
        <v>4358</v>
      </c>
      <c r="B5619" s="151" t="s">
        <v>4359</v>
      </c>
      <c r="C5619" s="153" t="s">
        <v>3852</v>
      </c>
      <c r="D5619" s="152">
        <v>4</v>
      </c>
      <c r="E5619" s="154">
        <v>41.64</v>
      </c>
      <c r="F5619" s="154">
        <v>2.0000000000000018E-2</v>
      </c>
      <c r="G5619" s="154">
        <v>8.0000000000000071E-2</v>
      </c>
    </row>
    <row r="5620" spans="1:7" ht="30" x14ac:dyDescent="0.25">
      <c r="A5620" s="141" t="s">
        <v>4358</v>
      </c>
      <c r="B5620" s="151" t="s">
        <v>4359</v>
      </c>
      <c r="C5620" s="153" t="s">
        <v>3586</v>
      </c>
      <c r="D5620" s="152">
        <v>1</v>
      </c>
      <c r="E5620" s="154">
        <v>7.25</v>
      </c>
      <c r="F5620" s="154">
        <v>4.0000000000000036E-2</v>
      </c>
      <c r="G5620" s="154">
        <v>4.0000000000000036E-2</v>
      </c>
    </row>
    <row r="5621" spans="1:7" ht="75" x14ac:dyDescent="0.25">
      <c r="A5621" s="141" t="s">
        <v>4358</v>
      </c>
      <c r="B5621" s="151" t="s">
        <v>4359</v>
      </c>
      <c r="C5621" s="153" t="s">
        <v>3527</v>
      </c>
      <c r="D5621" s="152">
        <v>326</v>
      </c>
      <c r="E5621" s="154">
        <v>6842.7400000000007</v>
      </c>
      <c r="F5621" s="154">
        <v>0.16000000000000014</v>
      </c>
      <c r="G5621" s="154">
        <v>52.160000000000046</v>
      </c>
    </row>
    <row r="5622" spans="1:7" ht="60" x14ac:dyDescent="0.25">
      <c r="A5622" s="141" t="s">
        <v>4358</v>
      </c>
      <c r="B5622" s="151" t="s">
        <v>4359</v>
      </c>
      <c r="C5622" s="153" t="s">
        <v>4360</v>
      </c>
      <c r="D5622" s="152">
        <v>1</v>
      </c>
      <c r="E5622" s="154">
        <v>22.44</v>
      </c>
      <c r="F5622" s="154">
        <v>0.27000000000000046</v>
      </c>
      <c r="G5622" s="154">
        <v>0.27000000000000046</v>
      </c>
    </row>
    <row r="5623" spans="1:7" ht="30" x14ac:dyDescent="0.25">
      <c r="A5623" s="141" t="s">
        <v>4358</v>
      </c>
      <c r="B5623" s="151" t="s">
        <v>4359</v>
      </c>
      <c r="C5623" s="153" t="s">
        <v>3460</v>
      </c>
      <c r="D5623" s="152">
        <v>14</v>
      </c>
      <c r="E5623" s="154">
        <v>225.82000000000002</v>
      </c>
      <c r="F5623" s="154">
        <v>2.0000000000000018E-2</v>
      </c>
      <c r="G5623" s="154">
        <v>0.28000000000000025</v>
      </c>
    </row>
    <row r="5624" spans="1:7" ht="30" x14ac:dyDescent="0.25">
      <c r="A5624" s="141" t="s">
        <v>4358</v>
      </c>
      <c r="B5624" s="151" t="s">
        <v>4359</v>
      </c>
      <c r="C5624" s="153" t="s">
        <v>3443</v>
      </c>
      <c r="D5624" s="152">
        <v>14</v>
      </c>
      <c r="E5624" s="154">
        <v>68.459999999999994</v>
      </c>
      <c r="F5624" s="154">
        <v>9.9999999999999811E-3</v>
      </c>
      <c r="G5624" s="154">
        <v>0.13999999999999974</v>
      </c>
    </row>
    <row r="5625" spans="1:7" ht="30" x14ac:dyDescent="0.25">
      <c r="A5625" s="141" t="s">
        <v>4358</v>
      </c>
      <c r="B5625" s="151" t="s">
        <v>4359</v>
      </c>
      <c r="C5625" s="153" t="s">
        <v>3637</v>
      </c>
      <c r="D5625" s="152">
        <v>161</v>
      </c>
      <c r="E5625" s="154">
        <v>297.85000000000002</v>
      </c>
      <c r="F5625" s="154">
        <v>1.0000000000000009E-2</v>
      </c>
      <c r="G5625" s="154">
        <v>1.6100000000000014</v>
      </c>
    </row>
    <row r="5626" spans="1:7" ht="30" x14ac:dyDescent="0.25">
      <c r="A5626" s="141" t="s">
        <v>4358</v>
      </c>
      <c r="B5626" s="151" t="s">
        <v>4359</v>
      </c>
      <c r="C5626" s="153" t="s">
        <v>3462</v>
      </c>
      <c r="D5626" s="152">
        <v>7</v>
      </c>
      <c r="E5626" s="154">
        <v>18.34</v>
      </c>
      <c r="F5626" s="154">
        <v>9.999999999999995E-3</v>
      </c>
      <c r="G5626" s="154">
        <v>6.9999999999999965E-2</v>
      </c>
    </row>
    <row r="5627" spans="1:7" ht="30" x14ac:dyDescent="0.25">
      <c r="A5627" s="141" t="s">
        <v>4358</v>
      </c>
      <c r="B5627" s="151" t="s">
        <v>4359</v>
      </c>
      <c r="C5627" s="153" t="s">
        <v>3463</v>
      </c>
      <c r="D5627" s="152">
        <v>3</v>
      </c>
      <c r="E5627" s="154">
        <v>7.86</v>
      </c>
      <c r="F5627" s="154">
        <v>9.999999999999995E-3</v>
      </c>
      <c r="G5627" s="154">
        <v>2.9999999999999985E-2</v>
      </c>
    </row>
    <row r="5628" spans="1:7" ht="30" x14ac:dyDescent="0.25">
      <c r="A5628" s="141" t="s">
        <v>4358</v>
      </c>
      <c r="B5628" s="151" t="s">
        <v>4359</v>
      </c>
      <c r="C5628" s="153" t="s">
        <v>3443</v>
      </c>
      <c r="D5628" s="152">
        <v>199</v>
      </c>
      <c r="E5628" s="154">
        <v>973.11000000000013</v>
      </c>
      <c r="F5628" s="154">
        <v>9.9999999999999811E-3</v>
      </c>
      <c r="G5628" s="154">
        <v>1.9899999999999962</v>
      </c>
    </row>
    <row r="5629" spans="1:7" ht="30" x14ac:dyDescent="0.25">
      <c r="A5629" s="141" t="s">
        <v>4358</v>
      </c>
      <c r="B5629" s="151" t="s">
        <v>4359</v>
      </c>
      <c r="C5629" s="153" t="s">
        <v>3596</v>
      </c>
      <c r="D5629" s="152">
        <v>14</v>
      </c>
      <c r="E5629" s="154">
        <v>133.14000000000001</v>
      </c>
      <c r="F5629" s="154">
        <v>2.0000000000000018E-2</v>
      </c>
      <c r="G5629" s="154">
        <v>0.28000000000000025</v>
      </c>
    </row>
    <row r="5630" spans="1:7" ht="30" x14ac:dyDescent="0.25">
      <c r="A5630" s="141" t="s">
        <v>4358</v>
      </c>
      <c r="B5630" s="151" t="s">
        <v>4359</v>
      </c>
      <c r="C5630" s="153" t="s">
        <v>3502</v>
      </c>
      <c r="D5630" s="152">
        <v>79</v>
      </c>
      <c r="E5630" s="154">
        <v>404.48</v>
      </c>
      <c r="F5630" s="154">
        <v>1.0000000000000009E-2</v>
      </c>
      <c r="G5630" s="154">
        <v>0.7900000000000007</v>
      </c>
    </row>
    <row r="5631" spans="1:7" ht="30" x14ac:dyDescent="0.25">
      <c r="A5631" s="141" t="s">
        <v>4358</v>
      </c>
      <c r="B5631" s="151" t="s">
        <v>4359</v>
      </c>
      <c r="C5631" s="153" t="s">
        <v>3444</v>
      </c>
      <c r="D5631" s="152">
        <v>200</v>
      </c>
      <c r="E5631" s="154">
        <v>776</v>
      </c>
      <c r="F5631" s="154">
        <v>3.0000000000000027E-2</v>
      </c>
      <c r="G5631" s="154">
        <v>6.0000000000000053</v>
      </c>
    </row>
    <row r="5632" spans="1:7" ht="30" x14ac:dyDescent="0.25">
      <c r="A5632" s="141" t="s">
        <v>4358</v>
      </c>
      <c r="B5632" s="151" t="s">
        <v>4359</v>
      </c>
      <c r="C5632" s="153" t="s">
        <v>3503</v>
      </c>
      <c r="D5632" s="152">
        <v>7</v>
      </c>
      <c r="E5632" s="154">
        <v>30.1</v>
      </c>
      <c r="F5632" s="154">
        <v>5.0000000000000044E-2</v>
      </c>
      <c r="G5632" s="154">
        <v>0.35000000000000031</v>
      </c>
    </row>
    <row r="5633" spans="1:7" ht="45" x14ac:dyDescent="0.25">
      <c r="A5633" s="141" t="s">
        <v>4358</v>
      </c>
      <c r="B5633" s="151" t="s">
        <v>4359</v>
      </c>
      <c r="C5633" s="153" t="s">
        <v>3445</v>
      </c>
      <c r="D5633" s="152">
        <v>121</v>
      </c>
      <c r="E5633" s="154">
        <v>780.45</v>
      </c>
      <c r="F5633" s="154">
        <v>2.9999999999999916E-2</v>
      </c>
      <c r="G5633" s="154">
        <v>3.6299999999999897</v>
      </c>
    </row>
    <row r="5634" spans="1:7" ht="30" x14ac:dyDescent="0.25">
      <c r="A5634" s="141" t="s">
        <v>4358</v>
      </c>
      <c r="B5634" s="151" t="s">
        <v>4359</v>
      </c>
      <c r="C5634" s="153" t="s">
        <v>3446</v>
      </c>
      <c r="D5634" s="152">
        <v>177</v>
      </c>
      <c r="E5634" s="154">
        <v>350.46</v>
      </c>
      <c r="F5634" s="154">
        <v>9.999999999999995E-3</v>
      </c>
      <c r="G5634" s="154">
        <v>1.7699999999999991</v>
      </c>
    </row>
    <row r="5635" spans="1:7" ht="30" x14ac:dyDescent="0.25">
      <c r="A5635" s="141" t="s">
        <v>4358</v>
      </c>
      <c r="B5635" s="151" t="s">
        <v>4359</v>
      </c>
      <c r="C5635" s="153" t="s">
        <v>3483</v>
      </c>
      <c r="D5635" s="152">
        <v>1</v>
      </c>
      <c r="E5635" s="154">
        <v>7.05</v>
      </c>
      <c r="F5635" s="154">
        <v>1.9999999999999962E-2</v>
      </c>
      <c r="G5635" s="154">
        <v>1.9999999999999962E-2</v>
      </c>
    </row>
    <row r="5636" spans="1:7" ht="45" x14ac:dyDescent="0.25">
      <c r="A5636" s="141" t="s">
        <v>4358</v>
      </c>
      <c r="B5636" s="151" t="s">
        <v>4359</v>
      </c>
      <c r="C5636" s="153" t="s">
        <v>3484</v>
      </c>
      <c r="D5636" s="152">
        <v>70</v>
      </c>
      <c r="E5636" s="154">
        <v>556.5</v>
      </c>
      <c r="F5636" s="154">
        <v>9.9999999999999534E-3</v>
      </c>
      <c r="G5636" s="154">
        <v>0.69999999999999674</v>
      </c>
    </row>
    <row r="5637" spans="1:7" ht="30" x14ac:dyDescent="0.25">
      <c r="A5637" s="141" t="s">
        <v>4358</v>
      </c>
      <c r="B5637" s="151" t="s">
        <v>4359</v>
      </c>
      <c r="C5637" s="153" t="s">
        <v>3487</v>
      </c>
      <c r="D5637" s="152">
        <v>17</v>
      </c>
      <c r="E5637" s="154">
        <v>173.91</v>
      </c>
      <c r="F5637" s="154">
        <v>9.000000000000008E-2</v>
      </c>
      <c r="G5637" s="154">
        <v>1.5300000000000014</v>
      </c>
    </row>
    <row r="5638" spans="1:7" ht="60" x14ac:dyDescent="0.25">
      <c r="A5638" s="141" t="s">
        <v>4358</v>
      </c>
      <c r="B5638" s="151" t="s">
        <v>4359</v>
      </c>
      <c r="C5638" s="153" t="s">
        <v>3488</v>
      </c>
      <c r="D5638" s="152">
        <v>70</v>
      </c>
      <c r="E5638" s="154">
        <v>968.80000000000007</v>
      </c>
      <c r="F5638" s="154">
        <v>4.0000000000000036E-2</v>
      </c>
      <c r="G5638" s="154">
        <v>2.8000000000000025</v>
      </c>
    </row>
    <row r="5639" spans="1:7" ht="60" x14ac:dyDescent="0.25">
      <c r="A5639" s="141" t="s">
        <v>4358</v>
      </c>
      <c r="B5639" s="151" t="s">
        <v>4359</v>
      </c>
      <c r="C5639" s="153" t="s">
        <v>3513</v>
      </c>
      <c r="D5639" s="152">
        <v>4</v>
      </c>
      <c r="E5639" s="154">
        <v>67.44</v>
      </c>
      <c r="F5639" s="154">
        <v>0.33999999999999986</v>
      </c>
      <c r="G5639" s="154">
        <v>1.3599999999999994</v>
      </c>
    </row>
    <row r="5640" spans="1:7" ht="30" x14ac:dyDescent="0.25">
      <c r="A5640" s="141" t="s">
        <v>4358</v>
      </c>
      <c r="B5640" s="151" t="s">
        <v>4359</v>
      </c>
      <c r="C5640" s="153" t="s">
        <v>3515</v>
      </c>
      <c r="D5640" s="152">
        <v>3</v>
      </c>
      <c r="E5640" s="154">
        <v>0</v>
      </c>
      <c r="F5640" s="154">
        <v>6.999999999999984E-2</v>
      </c>
      <c r="G5640" s="154">
        <v>0.20999999999999952</v>
      </c>
    </row>
    <row r="5641" spans="1:7" ht="45" x14ac:dyDescent="0.25">
      <c r="A5641" s="141" t="s">
        <v>4358</v>
      </c>
      <c r="B5641" s="151" t="s">
        <v>4359</v>
      </c>
      <c r="C5641" s="153" t="s">
        <v>3506</v>
      </c>
      <c r="D5641" s="152">
        <v>11</v>
      </c>
      <c r="E5641" s="154">
        <v>99.11</v>
      </c>
      <c r="F5641" s="154">
        <v>2.9999999999999916E-2</v>
      </c>
      <c r="G5641" s="154">
        <v>0.32999999999999907</v>
      </c>
    </row>
    <row r="5642" spans="1:7" ht="75" x14ac:dyDescent="0.25">
      <c r="A5642" s="141" t="s">
        <v>4358</v>
      </c>
      <c r="B5642" s="151" t="s">
        <v>4359</v>
      </c>
      <c r="C5642" s="153" t="s">
        <v>3516</v>
      </c>
      <c r="D5642" s="152">
        <v>51</v>
      </c>
      <c r="E5642" s="154">
        <v>481.95</v>
      </c>
      <c r="F5642" s="154">
        <v>2.0000000000000018E-2</v>
      </c>
      <c r="G5642" s="154">
        <v>1.0200000000000009</v>
      </c>
    </row>
    <row r="5643" spans="1:7" ht="60" x14ac:dyDescent="0.25">
      <c r="A5643" s="141" t="s">
        <v>4358</v>
      </c>
      <c r="B5643" s="151" t="s">
        <v>4359</v>
      </c>
      <c r="C5643" s="153" t="s">
        <v>3517</v>
      </c>
      <c r="D5643" s="152">
        <v>14</v>
      </c>
      <c r="E5643" s="154">
        <v>145.88</v>
      </c>
      <c r="F5643" s="154">
        <v>6.999999999999984E-2</v>
      </c>
      <c r="G5643" s="154">
        <v>0.97999999999999776</v>
      </c>
    </row>
    <row r="5644" spans="1:7" ht="30" x14ac:dyDescent="0.25">
      <c r="A5644" s="141" t="s">
        <v>4358</v>
      </c>
      <c r="B5644" s="151" t="s">
        <v>4359</v>
      </c>
      <c r="C5644" s="153" t="s">
        <v>3612</v>
      </c>
      <c r="D5644" s="152">
        <v>51</v>
      </c>
      <c r="E5644" s="154">
        <v>21.66</v>
      </c>
      <c r="F5644" s="154">
        <v>0.33000000000000007</v>
      </c>
      <c r="G5644" s="154">
        <v>16.830000000000005</v>
      </c>
    </row>
    <row r="5645" spans="1:7" ht="30" x14ac:dyDescent="0.25">
      <c r="A5645" s="141" t="s">
        <v>4358</v>
      </c>
      <c r="B5645" s="151" t="s">
        <v>4359</v>
      </c>
      <c r="C5645" s="153" t="s">
        <v>3508</v>
      </c>
      <c r="D5645" s="152">
        <v>5</v>
      </c>
      <c r="E5645" s="154">
        <v>26.85</v>
      </c>
      <c r="F5645" s="154">
        <v>2.0000000000000018E-2</v>
      </c>
      <c r="G5645" s="154">
        <v>0.10000000000000009</v>
      </c>
    </row>
    <row r="5646" spans="1:7" ht="30" x14ac:dyDescent="0.25">
      <c r="A5646" s="141" t="s">
        <v>4358</v>
      </c>
      <c r="B5646" s="151" t="s">
        <v>4359</v>
      </c>
      <c r="C5646" s="153" t="s">
        <v>3648</v>
      </c>
      <c r="D5646" s="152">
        <v>4</v>
      </c>
      <c r="E5646" s="154">
        <v>48.44</v>
      </c>
      <c r="F5646" s="154">
        <v>6.0000000000000053E-2</v>
      </c>
      <c r="G5646" s="154">
        <v>0.24000000000000021</v>
      </c>
    </row>
    <row r="5647" spans="1:7" ht="30" x14ac:dyDescent="0.25">
      <c r="A5647" s="141" t="s">
        <v>4358</v>
      </c>
      <c r="B5647" s="151" t="s">
        <v>4359</v>
      </c>
      <c r="C5647" s="153" t="s">
        <v>3518</v>
      </c>
      <c r="D5647" s="152">
        <v>1</v>
      </c>
      <c r="E5647" s="154">
        <v>22.6</v>
      </c>
      <c r="F5647" s="154">
        <v>0.28000000000000025</v>
      </c>
      <c r="G5647" s="154">
        <v>0.28000000000000025</v>
      </c>
    </row>
    <row r="5648" spans="1:7" ht="30" x14ac:dyDescent="0.25">
      <c r="A5648" s="141" t="s">
        <v>4358</v>
      </c>
      <c r="B5648" s="151" t="s">
        <v>4359</v>
      </c>
      <c r="C5648" s="153" t="s">
        <v>3997</v>
      </c>
      <c r="D5648" s="152">
        <v>1</v>
      </c>
      <c r="E5648" s="154">
        <v>38.020000000000003</v>
      </c>
      <c r="F5648" s="154">
        <v>0.39999999999999947</v>
      </c>
      <c r="G5648" s="154">
        <v>0.39999999999999947</v>
      </c>
    </row>
    <row r="5649" spans="1:7" ht="45" x14ac:dyDescent="0.25">
      <c r="A5649" s="141" t="s">
        <v>4358</v>
      </c>
      <c r="B5649" s="151" t="s">
        <v>4359</v>
      </c>
      <c r="C5649" s="153" t="s">
        <v>3528</v>
      </c>
      <c r="D5649" s="152">
        <v>10</v>
      </c>
      <c r="E5649" s="154">
        <v>91.100000000000009</v>
      </c>
      <c r="F5649" s="154">
        <v>0.12999999999999989</v>
      </c>
      <c r="G5649" s="154">
        <v>1.2999999999999989</v>
      </c>
    </row>
    <row r="5650" spans="1:7" ht="45" x14ac:dyDescent="0.25">
      <c r="A5650" s="141" t="s">
        <v>4358</v>
      </c>
      <c r="B5650" s="151" t="s">
        <v>4359</v>
      </c>
      <c r="C5650" s="153" t="s">
        <v>3529</v>
      </c>
      <c r="D5650" s="152">
        <v>23</v>
      </c>
      <c r="E5650" s="154">
        <v>257.84000000000003</v>
      </c>
      <c r="F5650" s="154">
        <v>0.26000000000000068</v>
      </c>
      <c r="G5650" s="154">
        <v>5.9800000000000155</v>
      </c>
    </row>
    <row r="5651" spans="1:7" ht="60" x14ac:dyDescent="0.25">
      <c r="A5651" s="141" t="s">
        <v>4358</v>
      </c>
      <c r="B5651" s="151" t="s">
        <v>4359</v>
      </c>
      <c r="C5651" s="153" t="s">
        <v>3510</v>
      </c>
      <c r="D5651" s="152">
        <v>2</v>
      </c>
      <c r="E5651" s="154">
        <v>80.34</v>
      </c>
      <c r="F5651" s="154">
        <v>0.37999999999999989</v>
      </c>
      <c r="G5651" s="154">
        <v>0.75999999999999979</v>
      </c>
    </row>
    <row r="5652" spans="1:7" ht="30" x14ac:dyDescent="0.25">
      <c r="A5652" s="141" t="s">
        <v>4358</v>
      </c>
      <c r="B5652" s="151" t="s">
        <v>4359</v>
      </c>
      <c r="C5652" s="153" t="s">
        <v>3614</v>
      </c>
      <c r="D5652" s="152">
        <v>5</v>
      </c>
      <c r="E5652" s="154">
        <v>0</v>
      </c>
      <c r="F5652" s="154">
        <v>0.11999999999999966</v>
      </c>
      <c r="G5652" s="154">
        <v>0.59999999999999831</v>
      </c>
    </row>
    <row r="5653" spans="1:7" ht="45" x14ac:dyDescent="0.25">
      <c r="A5653" s="141" t="s">
        <v>4358</v>
      </c>
      <c r="B5653" s="151" t="s">
        <v>4359</v>
      </c>
      <c r="C5653" s="153" t="s">
        <v>3530</v>
      </c>
      <c r="D5653" s="152">
        <v>1</v>
      </c>
      <c r="E5653" s="154">
        <v>0</v>
      </c>
      <c r="F5653" s="154">
        <v>9.000000000000008E-2</v>
      </c>
      <c r="G5653" s="154">
        <v>9.000000000000008E-2</v>
      </c>
    </row>
    <row r="5654" spans="1:7" ht="45" x14ac:dyDescent="0.25">
      <c r="A5654" s="141" t="s">
        <v>4358</v>
      </c>
      <c r="B5654" s="151" t="s">
        <v>4361</v>
      </c>
      <c r="C5654" s="153" t="s">
        <v>3542</v>
      </c>
      <c r="D5654" s="152">
        <v>1</v>
      </c>
      <c r="E5654" s="154">
        <v>10.41</v>
      </c>
      <c r="F5654" s="154">
        <v>2.0000000000000018E-2</v>
      </c>
      <c r="G5654" s="154">
        <v>2.0000000000000018E-2</v>
      </c>
    </row>
    <row r="5655" spans="1:7" ht="30" x14ac:dyDescent="0.25">
      <c r="A5655" s="141" t="s">
        <v>4358</v>
      </c>
      <c r="B5655" s="151" t="s">
        <v>4361</v>
      </c>
      <c r="C5655" s="153" t="s">
        <v>3496</v>
      </c>
      <c r="D5655" s="152">
        <v>16</v>
      </c>
      <c r="E5655" s="154">
        <v>114.88</v>
      </c>
      <c r="F5655" s="154">
        <v>1.0000000000000009E-2</v>
      </c>
      <c r="G5655" s="154">
        <v>0.16000000000000014</v>
      </c>
    </row>
    <row r="5656" spans="1:7" ht="30" x14ac:dyDescent="0.25">
      <c r="A5656" s="141" t="s">
        <v>4358</v>
      </c>
      <c r="B5656" s="151" t="s">
        <v>4361</v>
      </c>
      <c r="C5656" s="153" t="s">
        <v>3497</v>
      </c>
      <c r="D5656" s="152">
        <v>242</v>
      </c>
      <c r="E5656" s="154">
        <v>2971.76</v>
      </c>
      <c r="F5656" s="154">
        <v>1.0000000000000009E-2</v>
      </c>
      <c r="G5656" s="154">
        <v>2.4200000000000021</v>
      </c>
    </row>
    <row r="5657" spans="1:7" ht="30" x14ac:dyDescent="0.25">
      <c r="A5657" s="141" t="s">
        <v>4358</v>
      </c>
      <c r="B5657" s="151" t="s">
        <v>4361</v>
      </c>
      <c r="C5657" s="153" t="s">
        <v>3498</v>
      </c>
      <c r="D5657" s="152">
        <v>33</v>
      </c>
      <c r="E5657" s="154">
        <v>665.28</v>
      </c>
      <c r="F5657" s="154">
        <v>4.0000000000000036E-2</v>
      </c>
      <c r="G5657" s="154">
        <v>1.3200000000000012</v>
      </c>
    </row>
    <row r="5658" spans="1:7" ht="45" x14ac:dyDescent="0.25">
      <c r="A5658" s="141" t="s">
        <v>4358</v>
      </c>
      <c r="B5658" s="151" t="s">
        <v>4361</v>
      </c>
      <c r="C5658" s="153" t="s">
        <v>3499</v>
      </c>
      <c r="D5658" s="152">
        <v>2</v>
      </c>
      <c r="E5658" s="154">
        <v>58.54</v>
      </c>
      <c r="F5658" s="154">
        <v>1.0000000000000009E-2</v>
      </c>
      <c r="G5658" s="154">
        <v>2.0000000000000018E-2</v>
      </c>
    </row>
    <row r="5659" spans="1:7" ht="30" x14ac:dyDescent="0.25">
      <c r="A5659" s="141" t="s">
        <v>4358</v>
      </c>
      <c r="B5659" s="151" t="s">
        <v>4361</v>
      </c>
      <c r="C5659" s="153" t="s">
        <v>3543</v>
      </c>
      <c r="D5659" s="152">
        <v>12</v>
      </c>
      <c r="E5659" s="154">
        <v>62.400000000000006</v>
      </c>
      <c r="F5659" s="154">
        <v>2.9999999999999916E-2</v>
      </c>
      <c r="G5659" s="154">
        <v>0.35999999999999899</v>
      </c>
    </row>
    <row r="5660" spans="1:7" ht="30" x14ac:dyDescent="0.25">
      <c r="A5660" s="141" t="s">
        <v>4358</v>
      </c>
      <c r="B5660" s="151" t="s">
        <v>4361</v>
      </c>
      <c r="C5660" s="153" t="s">
        <v>3541</v>
      </c>
      <c r="D5660" s="152">
        <v>109</v>
      </c>
      <c r="E5660" s="154">
        <v>939.58</v>
      </c>
      <c r="F5660" s="154">
        <v>4.9999999999999822E-2</v>
      </c>
      <c r="G5660" s="154">
        <v>5.4499999999999806</v>
      </c>
    </row>
    <row r="5661" spans="1:7" ht="45" x14ac:dyDescent="0.25">
      <c r="A5661" s="141" t="s">
        <v>4358</v>
      </c>
      <c r="B5661" s="151" t="s">
        <v>4361</v>
      </c>
      <c r="C5661" s="153" t="s">
        <v>3542</v>
      </c>
      <c r="D5661" s="152">
        <v>43</v>
      </c>
      <c r="E5661" s="154">
        <v>447.63000000000005</v>
      </c>
      <c r="F5661" s="154">
        <v>2.0000000000000018E-2</v>
      </c>
      <c r="G5661" s="154">
        <v>0.86000000000000076</v>
      </c>
    </row>
    <row r="5662" spans="1:7" ht="30" x14ac:dyDescent="0.25">
      <c r="A5662" s="141" t="s">
        <v>4358</v>
      </c>
      <c r="B5662" s="151" t="s">
        <v>4361</v>
      </c>
      <c r="C5662" s="153" t="s">
        <v>3852</v>
      </c>
      <c r="D5662" s="152">
        <v>8</v>
      </c>
      <c r="E5662" s="154">
        <v>83.28</v>
      </c>
      <c r="F5662" s="154">
        <v>2.0000000000000018E-2</v>
      </c>
      <c r="G5662" s="154">
        <v>0.16000000000000014</v>
      </c>
    </row>
    <row r="5663" spans="1:7" ht="30" x14ac:dyDescent="0.25">
      <c r="A5663" s="141" t="s">
        <v>4358</v>
      </c>
      <c r="B5663" s="151" t="s">
        <v>4361</v>
      </c>
      <c r="C5663" s="153" t="s">
        <v>3586</v>
      </c>
      <c r="D5663" s="152">
        <v>1</v>
      </c>
      <c r="E5663" s="154">
        <v>7.25</v>
      </c>
      <c r="F5663" s="154">
        <v>4.0000000000000036E-2</v>
      </c>
      <c r="G5663" s="154">
        <v>4.0000000000000036E-2</v>
      </c>
    </row>
    <row r="5664" spans="1:7" ht="30" x14ac:dyDescent="0.25">
      <c r="A5664" s="141" t="s">
        <v>4358</v>
      </c>
      <c r="B5664" s="151" t="s">
        <v>4361</v>
      </c>
      <c r="C5664" s="153" t="s">
        <v>3541</v>
      </c>
      <c r="D5664" s="152">
        <v>2</v>
      </c>
      <c r="E5664" s="154">
        <v>17.240000000000002</v>
      </c>
      <c r="F5664" s="154">
        <v>4.9999999999999822E-2</v>
      </c>
      <c r="G5664" s="154">
        <v>9.9999999999999645E-2</v>
      </c>
    </row>
    <row r="5665" spans="1:7" ht="75" x14ac:dyDescent="0.25">
      <c r="A5665" s="141" t="s">
        <v>4358</v>
      </c>
      <c r="B5665" s="151" t="s">
        <v>4361</v>
      </c>
      <c r="C5665" s="153" t="s">
        <v>3527</v>
      </c>
      <c r="D5665" s="152">
        <v>310</v>
      </c>
      <c r="E5665" s="154">
        <v>6506.9000000000005</v>
      </c>
      <c r="F5665" s="154">
        <v>0.16000000000000014</v>
      </c>
      <c r="G5665" s="154">
        <v>49.600000000000044</v>
      </c>
    </row>
    <row r="5666" spans="1:7" ht="30" x14ac:dyDescent="0.25">
      <c r="A5666" s="141" t="s">
        <v>4358</v>
      </c>
      <c r="B5666" s="151" t="s">
        <v>4361</v>
      </c>
      <c r="C5666" s="153" t="s">
        <v>3460</v>
      </c>
      <c r="D5666" s="152">
        <v>31</v>
      </c>
      <c r="E5666" s="154">
        <v>500.03000000000003</v>
      </c>
      <c r="F5666" s="154">
        <v>2.0000000000000018E-2</v>
      </c>
      <c r="G5666" s="154">
        <v>0.62000000000000055</v>
      </c>
    </row>
    <row r="5667" spans="1:7" ht="30" x14ac:dyDescent="0.25">
      <c r="A5667" s="141" t="s">
        <v>4358</v>
      </c>
      <c r="B5667" s="151" t="s">
        <v>4361</v>
      </c>
      <c r="C5667" s="153" t="s">
        <v>3443</v>
      </c>
      <c r="D5667" s="152">
        <v>31</v>
      </c>
      <c r="E5667" s="154">
        <v>151.59</v>
      </c>
      <c r="F5667" s="154">
        <v>9.9999999999999811E-3</v>
      </c>
      <c r="G5667" s="154">
        <v>0.30999999999999939</v>
      </c>
    </row>
    <row r="5668" spans="1:7" ht="30" x14ac:dyDescent="0.25">
      <c r="A5668" s="141" t="s">
        <v>4358</v>
      </c>
      <c r="B5668" s="151" t="s">
        <v>4361</v>
      </c>
      <c r="C5668" s="153" t="s">
        <v>3637</v>
      </c>
      <c r="D5668" s="152">
        <v>137</v>
      </c>
      <c r="E5668" s="154">
        <v>253.45</v>
      </c>
      <c r="F5668" s="154">
        <v>1.0000000000000009E-2</v>
      </c>
      <c r="G5668" s="154">
        <v>1.3700000000000012</v>
      </c>
    </row>
    <row r="5669" spans="1:7" ht="30" x14ac:dyDescent="0.25">
      <c r="A5669" s="141" t="s">
        <v>4358</v>
      </c>
      <c r="B5669" s="151" t="s">
        <v>4361</v>
      </c>
      <c r="C5669" s="153" t="s">
        <v>3462</v>
      </c>
      <c r="D5669" s="152">
        <v>10</v>
      </c>
      <c r="E5669" s="154">
        <v>26.200000000000003</v>
      </c>
      <c r="F5669" s="154">
        <v>9.999999999999995E-3</v>
      </c>
      <c r="G5669" s="154">
        <v>9.999999999999995E-2</v>
      </c>
    </row>
    <row r="5670" spans="1:7" ht="30" x14ac:dyDescent="0.25">
      <c r="A5670" s="141" t="s">
        <v>4358</v>
      </c>
      <c r="B5670" s="151" t="s">
        <v>4361</v>
      </c>
      <c r="C5670" s="153" t="s">
        <v>3463</v>
      </c>
      <c r="D5670" s="152">
        <v>3</v>
      </c>
      <c r="E5670" s="154">
        <v>7.86</v>
      </c>
      <c r="F5670" s="154">
        <v>9.999999999999995E-3</v>
      </c>
      <c r="G5670" s="154">
        <v>2.9999999999999985E-2</v>
      </c>
    </row>
    <row r="5671" spans="1:7" ht="30" x14ac:dyDescent="0.25">
      <c r="A5671" s="141" t="s">
        <v>4358</v>
      </c>
      <c r="B5671" s="151" t="s">
        <v>4361</v>
      </c>
      <c r="C5671" s="153" t="s">
        <v>3443</v>
      </c>
      <c r="D5671" s="152">
        <v>194</v>
      </c>
      <c r="E5671" s="154">
        <v>948.66000000000008</v>
      </c>
      <c r="F5671" s="154">
        <v>9.9999999999999811E-3</v>
      </c>
      <c r="G5671" s="154">
        <v>1.9399999999999964</v>
      </c>
    </row>
    <row r="5672" spans="1:7" ht="30" x14ac:dyDescent="0.25">
      <c r="A5672" s="141" t="s">
        <v>4358</v>
      </c>
      <c r="B5672" s="151" t="s">
        <v>4361</v>
      </c>
      <c r="C5672" s="153" t="s">
        <v>3596</v>
      </c>
      <c r="D5672" s="152">
        <v>11</v>
      </c>
      <c r="E5672" s="154">
        <v>104.61000000000001</v>
      </c>
      <c r="F5672" s="154">
        <v>2.0000000000000018E-2</v>
      </c>
      <c r="G5672" s="154">
        <v>0.2200000000000002</v>
      </c>
    </row>
    <row r="5673" spans="1:7" ht="30" x14ac:dyDescent="0.25">
      <c r="A5673" s="141" t="s">
        <v>4358</v>
      </c>
      <c r="B5673" s="151" t="s">
        <v>4361</v>
      </c>
      <c r="C5673" s="153" t="s">
        <v>3502</v>
      </c>
      <c r="D5673" s="152">
        <v>45</v>
      </c>
      <c r="E5673" s="154">
        <v>230.4</v>
      </c>
      <c r="F5673" s="154">
        <v>1.0000000000000009E-2</v>
      </c>
      <c r="G5673" s="154">
        <v>0.4500000000000004</v>
      </c>
    </row>
    <row r="5674" spans="1:7" ht="30" x14ac:dyDescent="0.25">
      <c r="A5674" s="141" t="s">
        <v>4358</v>
      </c>
      <c r="B5674" s="151" t="s">
        <v>4361</v>
      </c>
      <c r="C5674" s="153" t="s">
        <v>3444</v>
      </c>
      <c r="D5674" s="152">
        <v>203</v>
      </c>
      <c r="E5674" s="154">
        <v>787.6400000000001</v>
      </c>
      <c r="F5674" s="154">
        <v>3.0000000000000027E-2</v>
      </c>
      <c r="G5674" s="154">
        <v>6.0900000000000052</v>
      </c>
    </row>
    <row r="5675" spans="1:7" ht="30" x14ac:dyDescent="0.25">
      <c r="A5675" s="141" t="s">
        <v>4358</v>
      </c>
      <c r="B5675" s="151" t="s">
        <v>4361</v>
      </c>
      <c r="C5675" s="153" t="s">
        <v>3503</v>
      </c>
      <c r="D5675" s="152">
        <v>7</v>
      </c>
      <c r="E5675" s="154">
        <v>30.1</v>
      </c>
      <c r="F5675" s="154">
        <v>5.0000000000000044E-2</v>
      </c>
      <c r="G5675" s="154">
        <v>0.35000000000000031</v>
      </c>
    </row>
    <row r="5676" spans="1:7" ht="45" x14ac:dyDescent="0.25">
      <c r="A5676" s="141" t="s">
        <v>4358</v>
      </c>
      <c r="B5676" s="151" t="s">
        <v>4361</v>
      </c>
      <c r="C5676" s="153" t="s">
        <v>3445</v>
      </c>
      <c r="D5676" s="152">
        <v>149</v>
      </c>
      <c r="E5676" s="154">
        <v>961.05</v>
      </c>
      <c r="F5676" s="154">
        <v>2.9999999999999916E-2</v>
      </c>
      <c r="G5676" s="154">
        <v>4.4699999999999873</v>
      </c>
    </row>
    <row r="5677" spans="1:7" ht="30" x14ac:dyDescent="0.25">
      <c r="A5677" s="141" t="s">
        <v>4358</v>
      </c>
      <c r="B5677" s="151" t="s">
        <v>4361</v>
      </c>
      <c r="C5677" s="153" t="s">
        <v>3446</v>
      </c>
      <c r="D5677" s="152">
        <v>159</v>
      </c>
      <c r="E5677" s="154">
        <v>314.82000000000005</v>
      </c>
      <c r="F5677" s="154">
        <v>9.999999999999995E-3</v>
      </c>
      <c r="G5677" s="154">
        <v>1.5899999999999992</v>
      </c>
    </row>
    <row r="5678" spans="1:7" ht="45" x14ac:dyDescent="0.25">
      <c r="A5678" s="141" t="s">
        <v>4358</v>
      </c>
      <c r="B5678" s="151" t="s">
        <v>4361</v>
      </c>
      <c r="C5678" s="153" t="s">
        <v>3599</v>
      </c>
      <c r="D5678" s="152">
        <v>3</v>
      </c>
      <c r="E5678" s="154">
        <v>8.0400000000000009</v>
      </c>
      <c r="F5678" s="154">
        <v>9.9999999999999811E-3</v>
      </c>
      <c r="G5678" s="154">
        <v>2.9999999999999943E-2</v>
      </c>
    </row>
    <row r="5679" spans="1:7" ht="30" x14ac:dyDescent="0.25">
      <c r="A5679" s="141" t="s">
        <v>4358</v>
      </c>
      <c r="B5679" s="151" t="s">
        <v>4361</v>
      </c>
      <c r="C5679" s="153" t="s">
        <v>3505</v>
      </c>
      <c r="D5679" s="152">
        <v>1</v>
      </c>
      <c r="E5679" s="154">
        <v>24.51</v>
      </c>
      <c r="F5679" s="154">
        <v>0.37999999999999989</v>
      </c>
      <c r="G5679" s="154">
        <v>0.37999999999999989</v>
      </c>
    </row>
    <row r="5680" spans="1:7" ht="45" x14ac:dyDescent="0.25">
      <c r="A5680" s="141" t="s">
        <v>4358</v>
      </c>
      <c r="B5680" s="151" t="s">
        <v>4361</v>
      </c>
      <c r="C5680" s="153" t="s">
        <v>3484</v>
      </c>
      <c r="D5680" s="152">
        <v>41</v>
      </c>
      <c r="E5680" s="154">
        <v>325.95</v>
      </c>
      <c r="F5680" s="154">
        <v>9.9999999999999534E-3</v>
      </c>
      <c r="G5680" s="154">
        <v>0.40999999999999809</v>
      </c>
    </row>
    <row r="5681" spans="1:7" ht="30" x14ac:dyDescent="0.25">
      <c r="A5681" s="141" t="s">
        <v>4358</v>
      </c>
      <c r="B5681" s="151" t="s">
        <v>4361</v>
      </c>
      <c r="C5681" s="153" t="s">
        <v>3487</v>
      </c>
      <c r="D5681" s="152">
        <v>4</v>
      </c>
      <c r="E5681" s="154">
        <v>40.92</v>
      </c>
      <c r="F5681" s="154">
        <v>9.000000000000008E-2</v>
      </c>
      <c r="G5681" s="154">
        <v>0.36000000000000032</v>
      </c>
    </row>
    <row r="5682" spans="1:7" ht="60" x14ac:dyDescent="0.25">
      <c r="A5682" s="141" t="s">
        <v>4358</v>
      </c>
      <c r="B5682" s="151" t="s">
        <v>4361</v>
      </c>
      <c r="C5682" s="153" t="s">
        <v>3488</v>
      </c>
      <c r="D5682" s="152">
        <v>41</v>
      </c>
      <c r="E5682" s="154">
        <v>567.44000000000005</v>
      </c>
      <c r="F5682" s="154">
        <v>4.0000000000000036E-2</v>
      </c>
      <c r="G5682" s="154">
        <v>1.6400000000000015</v>
      </c>
    </row>
    <row r="5683" spans="1:7" ht="60" x14ac:dyDescent="0.25">
      <c r="A5683" s="141" t="s">
        <v>4358</v>
      </c>
      <c r="B5683" s="151" t="s">
        <v>4361</v>
      </c>
      <c r="C5683" s="153" t="s">
        <v>3536</v>
      </c>
      <c r="D5683" s="152">
        <v>1</v>
      </c>
      <c r="E5683" s="154">
        <v>21.39</v>
      </c>
      <c r="F5683" s="154">
        <v>0.3199999999999994</v>
      </c>
      <c r="G5683" s="154">
        <v>0.3199999999999994</v>
      </c>
    </row>
    <row r="5684" spans="1:7" ht="30" x14ac:dyDescent="0.25">
      <c r="A5684" s="141" t="s">
        <v>4358</v>
      </c>
      <c r="B5684" s="151" t="s">
        <v>4361</v>
      </c>
      <c r="C5684" s="153" t="s">
        <v>3515</v>
      </c>
      <c r="D5684" s="152">
        <v>3</v>
      </c>
      <c r="E5684" s="154">
        <v>23.72</v>
      </c>
      <c r="F5684" s="154">
        <v>6.999999999999984E-2</v>
      </c>
      <c r="G5684" s="154">
        <v>0.20999999999999952</v>
      </c>
    </row>
    <row r="5685" spans="1:7" ht="45" x14ac:dyDescent="0.25">
      <c r="A5685" s="141" t="s">
        <v>4358</v>
      </c>
      <c r="B5685" s="151" t="s">
        <v>4361</v>
      </c>
      <c r="C5685" s="153" t="s">
        <v>3506</v>
      </c>
      <c r="D5685" s="152">
        <v>4</v>
      </c>
      <c r="E5685" s="154">
        <v>36.04</v>
      </c>
      <c r="F5685" s="154">
        <v>2.9999999999999916E-2</v>
      </c>
      <c r="G5685" s="154">
        <v>0.11999999999999966</v>
      </c>
    </row>
    <row r="5686" spans="1:7" ht="75" x14ac:dyDescent="0.25">
      <c r="A5686" s="141" t="s">
        <v>4358</v>
      </c>
      <c r="B5686" s="151" t="s">
        <v>4361</v>
      </c>
      <c r="C5686" s="153" t="s">
        <v>3516</v>
      </c>
      <c r="D5686" s="152">
        <v>33</v>
      </c>
      <c r="E5686" s="154">
        <v>311.85000000000002</v>
      </c>
      <c r="F5686" s="154">
        <v>2.0000000000000018E-2</v>
      </c>
      <c r="G5686" s="154">
        <v>0.66000000000000059</v>
      </c>
    </row>
    <row r="5687" spans="1:7" ht="60" x14ac:dyDescent="0.25">
      <c r="A5687" s="141" t="s">
        <v>4358</v>
      </c>
      <c r="B5687" s="151" t="s">
        <v>4361</v>
      </c>
      <c r="C5687" s="153" t="s">
        <v>3517</v>
      </c>
      <c r="D5687" s="152">
        <v>8</v>
      </c>
      <c r="E5687" s="154">
        <v>83.36</v>
      </c>
      <c r="F5687" s="154">
        <v>6.999999999999984E-2</v>
      </c>
      <c r="G5687" s="154">
        <v>0.55999999999999872</v>
      </c>
    </row>
    <row r="5688" spans="1:7" ht="30" x14ac:dyDescent="0.25">
      <c r="A5688" s="141" t="s">
        <v>4358</v>
      </c>
      <c r="B5688" s="151" t="s">
        <v>4361</v>
      </c>
      <c r="C5688" s="153" t="s">
        <v>3612</v>
      </c>
      <c r="D5688" s="152">
        <v>17</v>
      </c>
      <c r="E5688" s="154">
        <v>0</v>
      </c>
      <c r="F5688" s="154">
        <v>0.33000000000000007</v>
      </c>
      <c r="G5688" s="154">
        <v>5.6100000000000012</v>
      </c>
    </row>
    <row r="5689" spans="1:7" ht="30" x14ac:dyDescent="0.25">
      <c r="A5689" s="141" t="s">
        <v>4358</v>
      </c>
      <c r="B5689" s="151" t="s">
        <v>4361</v>
      </c>
      <c r="C5689" s="153" t="s">
        <v>3508</v>
      </c>
      <c r="D5689" s="152">
        <v>8</v>
      </c>
      <c r="E5689" s="154">
        <v>42.96</v>
      </c>
      <c r="F5689" s="154">
        <v>2.0000000000000018E-2</v>
      </c>
      <c r="G5689" s="154">
        <v>0.16000000000000014</v>
      </c>
    </row>
    <row r="5690" spans="1:7" ht="30" x14ac:dyDescent="0.25">
      <c r="A5690" s="141" t="s">
        <v>4358</v>
      </c>
      <c r="B5690" s="151" t="s">
        <v>4361</v>
      </c>
      <c r="C5690" s="153" t="s">
        <v>3518</v>
      </c>
      <c r="D5690" s="152">
        <v>1</v>
      </c>
      <c r="E5690" s="154">
        <v>22.6</v>
      </c>
      <c r="F5690" s="154">
        <v>0.28000000000000025</v>
      </c>
      <c r="G5690" s="154">
        <v>0.28000000000000025</v>
      </c>
    </row>
    <row r="5691" spans="1:7" ht="45" x14ac:dyDescent="0.25">
      <c r="A5691" s="141" t="s">
        <v>4358</v>
      </c>
      <c r="B5691" s="151" t="s">
        <v>4361</v>
      </c>
      <c r="C5691" s="153" t="s">
        <v>3528</v>
      </c>
      <c r="D5691" s="152">
        <v>10</v>
      </c>
      <c r="E5691" s="154">
        <v>91.100000000000009</v>
      </c>
      <c r="F5691" s="154">
        <v>0.12999999999999989</v>
      </c>
      <c r="G5691" s="154">
        <v>1.2999999999999989</v>
      </c>
    </row>
    <row r="5692" spans="1:7" ht="45" x14ac:dyDescent="0.25">
      <c r="A5692" s="141" t="s">
        <v>4358</v>
      </c>
      <c r="B5692" s="151" t="s">
        <v>4361</v>
      </c>
      <c r="C5692" s="153" t="s">
        <v>3529</v>
      </c>
      <c r="D5692" s="152">
        <v>7</v>
      </c>
      <c r="E5692" s="154">
        <v>0</v>
      </c>
      <c r="F5692" s="154">
        <v>0.26000000000000068</v>
      </c>
      <c r="G5692" s="154">
        <v>1.8200000000000047</v>
      </c>
    </row>
    <row r="5693" spans="1:7" ht="45" x14ac:dyDescent="0.25">
      <c r="A5693" s="141" t="s">
        <v>4358</v>
      </c>
      <c r="B5693" s="151" t="s">
        <v>4361</v>
      </c>
      <c r="C5693" s="153" t="s">
        <v>3983</v>
      </c>
      <c r="D5693" s="152">
        <v>1</v>
      </c>
      <c r="E5693" s="154">
        <v>0</v>
      </c>
      <c r="F5693" s="154">
        <v>1.120000000000001</v>
      </c>
      <c r="G5693" s="154">
        <v>1.120000000000001</v>
      </c>
    </row>
    <row r="5694" spans="1:7" ht="60" x14ac:dyDescent="0.25">
      <c r="A5694" s="141" t="s">
        <v>4358</v>
      </c>
      <c r="B5694" s="151" t="s">
        <v>4361</v>
      </c>
      <c r="C5694" s="153" t="s">
        <v>3510</v>
      </c>
      <c r="D5694" s="152">
        <v>1</v>
      </c>
      <c r="E5694" s="154">
        <v>40.17</v>
      </c>
      <c r="F5694" s="154">
        <v>0.37999999999999989</v>
      </c>
      <c r="G5694" s="154">
        <v>0.37999999999999989</v>
      </c>
    </row>
    <row r="5695" spans="1:7" ht="30" x14ac:dyDescent="0.25">
      <c r="A5695" s="141" t="s">
        <v>4358</v>
      </c>
      <c r="B5695" s="151" t="s">
        <v>4361</v>
      </c>
      <c r="C5695" s="153" t="s">
        <v>3614</v>
      </c>
      <c r="D5695" s="152">
        <v>1</v>
      </c>
      <c r="E5695" s="154">
        <v>0</v>
      </c>
      <c r="F5695" s="154">
        <v>0.11999999999999966</v>
      </c>
      <c r="G5695" s="154">
        <v>0.11999999999999966</v>
      </c>
    </row>
    <row r="5696" spans="1:7" ht="45" x14ac:dyDescent="0.25">
      <c r="A5696" s="141" t="s">
        <v>4358</v>
      </c>
      <c r="B5696" s="151" t="s">
        <v>4361</v>
      </c>
      <c r="C5696" s="153" t="s">
        <v>3530</v>
      </c>
      <c r="D5696" s="152">
        <v>1</v>
      </c>
      <c r="E5696" s="154">
        <v>0</v>
      </c>
      <c r="F5696" s="154">
        <v>9.000000000000008E-2</v>
      </c>
      <c r="G5696" s="154">
        <v>9.000000000000008E-2</v>
      </c>
    </row>
    <row r="5697" spans="1:7" ht="45" x14ac:dyDescent="0.25">
      <c r="A5697" s="141" t="s">
        <v>4362</v>
      </c>
      <c r="B5697" s="151" t="s">
        <v>4363</v>
      </c>
      <c r="C5697" s="153" t="s">
        <v>3585</v>
      </c>
      <c r="D5697" s="152">
        <v>314</v>
      </c>
      <c r="E5697" s="154">
        <v>3268.7400000000002</v>
      </c>
      <c r="F5697" s="154">
        <v>2.0000000000000018E-2</v>
      </c>
      <c r="G5697" s="154">
        <v>6.2800000000000056</v>
      </c>
    </row>
    <row r="5698" spans="1:7" ht="45" x14ac:dyDescent="0.25">
      <c r="A5698" s="141" t="s">
        <v>4362</v>
      </c>
      <c r="B5698" s="151" t="s">
        <v>4363</v>
      </c>
      <c r="C5698" s="153" t="s">
        <v>3501</v>
      </c>
      <c r="D5698" s="152">
        <v>60</v>
      </c>
      <c r="E5698" s="154">
        <v>526.79999999999995</v>
      </c>
      <c r="F5698" s="154">
        <v>3.9999999999999925E-2</v>
      </c>
      <c r="G5698" s="154">
        <v>2.3999999999999955</v>
      </c>
    </row>
    <row r="5699" spans="1:7" ht="45" x14ac:dyDescent="0.25">
      <c r="A5699" s="141" t="s">
        <v>4362</v>
      </c>
      <c r="B5699" s="151" t="s">
        <v>4363</v>
      </c>
      <c r="C5699" s="153" t="s">
        <v>3471</v>
      </c>
      <c r="D5699" s="152">
        <v>1</v>
      </c>
      <c r="E5699" s="154">
        <v>2.66</v>
      </c>
      <c r="F5699" s="154">
        <v>1.0000000000000009E-2</v>
      </c>
      <c r="G5699" s="154">
        <v>1.0000000000000009E-2</v>
      </c>
    </row>
    <row r="5700" spans="1:7" ht="45" x14ac:dyDescent="0.25">
      <c r="A5700" s="141" t="s">
        <v>4362</v>
      </c>
      <c r="B5700" s="151" t="s">
        <v>4363</v>
      </c>
      <c r="C5700" s="153" t="s">
        <v>3583</v>
      </c>
      <c r="D5700" s="152">
        <v>59</v>
      </c>
      <c r="E5700" s="154">
        <v>156.94</v>
      </c>
      <c r="F5700" s="154">
        <v>1.0000000000000009E-2</v>
      </c>
      <c r="G5700" s="154">
        <v>0.59000000000000052</v>
      </c>
    </row>
    <row r="5701" spans="1:7" ht="90" x14ac:dyDescent="0.25">
      <c r="A5701" s="141" t="s">
        <v>4362</v>
      </c>
      <c r="B5701" s="151" t="s">
        <v>4363</v>
      </c>
      <c r="C5701" s="153" t="s">
        <v>3452</v>
      </c>
      <c r="D5701" s="152">
        <v>76</v>
      </c>
      <c r="E5701" s="154">
        <v>1985.12</v>
      </c>
      <c r="F5701" s="154">
        <v>3.0000000000000027E-2</v>
      </c>
      <c r="G5701" s="154">
        <v>2.280000000000002</v>
      </c>
    </row>
    <row r="5702" spans="1:7" ht="45" x14ac:dyDescent="0.25">
      <c r="A5702" s="141" t="s">
        <v>4362</v>
      </c>
      <c r="B5702" s="151" t="s">
        <v>4363</v>
      </c>
      <c r="C5702" s="153" t="s">
        <v>3453</v>
      </c>
      <c r="D5702" s="152">
        <v>12</v>
      </c>
      <c r="E5702" s="154">
        <v>23.88</v>
      </c>
      <c r="F5702" s="154">
        <v>1.0000000000000009E-2</v>
      </c>
      <c r="G5702" s="154">
        <v>0.12000000000000011</v>
      </c>
    </row>
    <row r="5703" spans="1:7" ht="45" x14ac:dyDescent="0.25">
      <c r="A5703" s="141" t="s">
        <v>4362</v>
      </c>
      <c r="B5703" s="151" t="s">
        <v>4363</v>
      </c>
      <c r="C5703" s="153" t="s">
        <v>3454</v>
      </c>
      <c r="D5703" s="152">
        <v>7</v>
      </c>
      <c r="E5703" s="154">
        <v>24.78</v>
      </c>
      <c r="F5703" s="154">
        <v>1.9999999999999962E-2</v>
      </c>
      <c r="G5703" s="154">
        <v>0.13999999999999974</v>
      </c>
    </row>
    <row r="5704" spans="1:7" ht="45" x14ac:dyDescent="0.25">
      <c r="A5704" s="141" t="s">
        <v>4362</v>
      </c>
      <c r="B5704" s="151" t="s">
        <v>4363</v>
      </c>
      <c r="C5704" s="153" t="s">
        <v>3662</v>
      </c>
      <c r="D5704" s="152">
        <v>42</v>
      </c>
      <c r="E5704" s="154">
        <v>365.4</v>
      </c>
      <c r="F5704" s="154">
        <v>4.9999999999999933E-2</v>
      </c>
      <c r="G5704" s="154">
        <v>2.099999999999997</v>
      </c>
    </row>
    <row r="5705" spans="1:7" ht="90" x14ac:dyDescent="0.25">
      <c r="A5705" s="141" t="s">
        <v>4362</v>
      </c>
      <c r="B5705" s="151" t="s">
        <v>4363</v>
      </c>
      <c r="C5705" s="153" t="s">
        <v>3456</v>
      </c>
      <c r="D5705" s="152">
        <v>11</v>
      </c>
      <c r="E5705" s="154">
        <v>354.75</v>
      </c>
      <c r="F5705" s="154">
        <v>2.0000000000000018E-2</v>
      </c>
      <c r="G5705" s="154">
        <v>0.2200000000000002</v>
      </c>
    </row>
    <row r="5706" spans="1:7" ht="75" x14ac:dyDescent="0.25">
      <c r="A5706" s="141" t="s">
        <v>4362</v>
      </c>
      <c r="B5706" s="151" t="s">
        <v>4363</v>
      </c>
      <c r="C5706" s="153" t="s">
        <v>3457</v>
      </c>
      <c r="D5706" s="152">
        <v>14</v>
      </c>
      <c r="E5706" s="154">
        <v>378.98</v>
      </c>
      <c r="F5706" s="154">
        <v>3.0000000000000027E-2</v>
      </c>
      <c r="G5706" s="154">
        <v>0.42000000000000037</v>
      </c>
    </row>
    <row r="5707" spans="1:7" ht="45" x14ac:dyDescent="0.25">
      <c r="A5707" s="141" t="s">
        <v>4362</v>
      </c>
      <c r="B5707" s="151" t="s">
        <v>4363</v>
      </c>
      <c r="C5707" s="153" t="s">
        <v>3585</v>
      </c>
      <c r="D5707" s="152">
        <v>8</v>
      </c>
      <c r="E5707" s="154">
        <v>83.28</v>
      </c>
      <c r="F5707" s="154">
        <v>2.0000000000000018E-2</v>
      </c>
      <c r="G5707" s="154">
        <v>0.16000000000000014</v>
      </c>
    </row>
    <row r="5708" spans="1:7" ht="45" x14ac:dyDescent="0.25">
      <c r="A5708" s="141" t="s">
        <v>4362</v>
      </c>
      <c r="B5708" s="151" t="s">
        <v>4363</v>
      </c>
      <c r="C5708" s="153" t="s">
        <v>3471</v>
      </c>
      <c r="D5708" s="152">
        <v>5</v>
      </c>
      <c r="E5708" s="154">
        <v>13.3</v>
      </c>
      <c r="F5708" s="154">
        <v>1.0000000000000009E-2</v>
      </c>
      <c r="G5708" s="154">
        <v>5.0000000000000044E-2</v>
      </c>
    </row>
    <row r="5709" spans="1:7" ht="45" x14ac:dyDescent="0.25">
      <c r="A5709" s="141" t="s">
        <v>4362</v>
      </c>
      <c r="B5709" s="151" t="s">
        <v>4363</v>
      </c>
      <c r="C5709" s="153" t="s">
        <v>3453</v>
      </c>
      <c r="D5709" s="152">
        <v>102</v>
      </c>
      <c r="E5709" s="154">
        <v>202.98</v>
      </c>
      <c r="F5709" s="154">
        <v>1.0000000000000009E-2</v>
      </c>
      <c r="G5709" s="154">
        <v>1.0200000000000009</v>
      </c>
    </row>
    <row r="5710" spans="1:7" ht="45" x14ac:dyDescent="0.25">
      <c r="A5710" s="141" t="s">
        <v>4362</v>
      </c>
      <c r="B5710" s="151" t="s">
        <v>4363</v>
      </c>
      <c r="C5710" s="153" t="s">
        <v>3454</v>
      </c>
      <c r="D5710" s="152">
        <v>30</v>
      </c>
      <c r="E5710" s="154">
        <v>106.20000000000002</v>
      </c>
      <c r="F5710" s="154">
        <v>1.9999999999999962E-2</v>
      </c>
      <c r="G5710" s="154">
        <v>0.59999999999999887</v>
      </c>
    </row>
    <row r="5711" spans="1:7" ht="45" x14ac:dyDescent="0.25">
      <c r="A5711" s="141" t="s">
        <v>4362</v>
      </c>
      <c r="B5711" s="151" t="s">
        <v>4363</v>
      </c>
      <c r="C5711" s="153" t="s">
        <v>3583</v>
      </c>
      <c r="D5711" s="152">
        <v>6</v>
      </c>
      <c r="E5711" s="154">
        <v>15.96</v>
      </c>
      <c r="F5711" s="154">
        <v>1.0000000000000009E-2</v>
      </c>
      <c r="G5711" s="154">
        <v>6.0000000000000053E-2</v>
      </c>
    </row>
    <row r="5712" spans="1:7" ht="45" x14ac:dyDescent="0.25">
      <c r="A5712" s="141" t="s">
        <v>4362</v>
      </c>
      <c r="B5712" s="151" t="s">
        <v>4363</v>
      </c>
      <c r="C5712" s="153" t="s">
        <v>3506</v>
      </c>
      <c r="D5712" s="152">
        <v>1</v>
      </c>
      <c r="E5712" s="154">
        <v>9.01</v>
      </c>
      <c r="F5712" s="154">
        <v>2.9999999999999916E-2</v>
      </c>
      <c r="G5712" s="154">
        <v>2.9999999999999916E-2</v>
      </c>
    </row>
    <row r="5713" spans="1:7" ht="45" x14ac:dyDescent="0.25">
      <c r="A5713" s="141" t="s">
        <v>4362</v>
      </c>
      <c r="B5713" s="151" t="s">
        <v>4363</v>
      </c>
      <c r="C5713" s="153" t="s">
        <v>3523</v>
      </c>
      <c r="D5713" s="152">
        <v>2</v>
      </c>
      <c r="E5713" s="154">
        <v>16.46</v>
      </c>
      <c r="F5713" s="154">
        <v>8.0000000000000071E-2</v>
      </c>
      <c r="G5713" s="154">
        <v>0.16000000000000014</v>
      </c>
    </row>
    <row r="5714" spans="1:7" ht="45" x14ac:dyDescent="0.25">
      <c r="A5714" s="141" t="s">
        <v>4362</v>
      </c>
      <c r="B5714" s="151" t="s">
        <v>4363</v>
      </c>
      <c r="C5714" s="153" t="s">
        <v>3524</v>
      </c>
      <c r="D5714" s="152">
        <v>3</v>
      </c>
      <c r="E5714" s="154">
        <v>17.22</v>
      </c>
      <c r="F5714" s="154">
        <v>4.0000000000000036E-2</v>
      </c>
      <c r="G5714" s="154">
        <v>0.12000000000000011</v>
      </c>
    </row>
    <row r="5715" spans="1:7" ht="45" x14ac:dyDescent="0.25">
      <c r="A5715" s="141" t="s">
        <v>4362</v>
      </c>
      <c r="B5715" s="151" t="s">
        <v>4363</v>
      </c>
      <c r="C5715" s="153" t="s">
        <v>3830</v>
      </c>
      <c r="D5715" s="152">
        <v>1</v>
      </c>
      <c r="E5715" s="154">
        <v>24.23</v>
      </c>
      <c r="F5715" s="154">
        <v>0.79000000000000092</v>
      </c>
      <c r="G5715" s="154">
        <v>0.79000000000000092</v>
      </c>
    </row>
    <row r="5716" spans="1:7" ht="45" x14ac:dyDescent="0.25">
      <c r="A5716" s="141" t="s">
        <v>4364</v>
      </c>
      <c r="B5716" s="151" t="s">
        <v>4365</v>
      </c>
      <c r="C5716" s="153" t="s">
        <v>3525</v>
      </c>
      <c r="D5716" s="152">
        <v>5</v>
      </c>
      <c r="E5716" s="154">
        <v>24.400000000000002</v>
      </c>
      <c r="F5716" s="154">
        <v>1.0000000000000009E-2</v>
      </c>
      <c r="G5716" s="154">
        <v>5.0000000000000044E-2</v>
      </c>
    </row>
    <row r="5717" spans="1:7" ht="45" x14ac:dyDescent="0.25">
      <c r="A5717" s="141" t="s">
        <v>4364</v>
      </c>
      <c r="B5717" s="151" t="s">
        <v>4365</v>
      </c>
      <c r="C5717" s="153" t="s">
        <v>3623</v>
      </c>
      <c r="D5717" s="152">
        <v>2</v>
      </c>
      <c r="E5717" s="154">
        <v>23.48</v>
      </c>
      <c r="F5717" s="154">
        <v>1.0000000000000009E-2</v>
      </c>
      <c r="G5717" s="154">
        <v>2.0000000000000018E-2</v>
      </c>
    </row>
    <row r="5718" spans="1:7" ht="45" x14ac:dyDescent="0.25">
      <c r="A5718" s="141" t="s">
        <v>4364</v>
      </c>
      <c r="B5718" s="151" t="s">
        <v>4365</v>
      </c>
      <c r="C5718" s="153" t="s">
        <v>3624</v>
      </c>
      <c r="D5718" s="152">
        <v>1</v>
      </c>
      <c r="E5718" s="154">
        <v>15.780000000000001</v>
      </c>
      <c r="F5718" s="154">
        <v>1.0000000000000009E-2</v>
      </c>
      <c r="G5718" s="154">
        <v>1.0000000000000009E-2</v>
      </c>
    </row>
    <row r="5719" spans="1:7" ht="75" x14ac:dyDescent="0.25">
      <c r="A5719" s="141" t="s">
        <v>4364</v>
      </c>
      <c r="B5719" s="151" t="s">
        <v>4365</v>
      </c>
      <c r="C5719" s="153" t="s">
        <v>3634</v>
      </c>
      <c r="D5719" s="152">
        <v>5</v>
      </c>
      <c r="E5719" s="154">
        <v>55.300000000000004</v>
      </c>
      <c r="F5719" s="154">
        <v>9.999999999999995E-3</v>
      </c>
      <c r="G5719" s="154">
        <v>4.9999999999999975E-2</v>
      </c>
    </row>
    <row r="5720" spans="1:7" ht="75" x14ac:dyDescent="0.25">
      <c r="A5720" s="141" t="s">
        <v>4364</v>
      </c>
      <c r="B5720" s="151" t="s">
        <v>4365</v>
      </c>
      <c r="C5720" s="153" t="s">
        <v>3626</v>
      </c>
      <c r="D5720" s="152">
        <v>5</v>
      </c>
      <c r="E5720" s="154">
        <v>91.65</v>
      </c>
      <c r="F5720" s="154">
        <v>1.0000000000000009E-2</v>
      </c>
      <c r="G5720" s="154">
        <v>5.0000000000000044E-2</v>
      </c>
    </row>
    <row r="5721" spans="1:7" ht="75" x14ac:dyDescent="0.25">
      <c r="A5721" s="141" t="s">
        <v>4364</v>
      </c>
      <c r="B5721" s="151" t="s">
        <v>4365</v>
      </c>
      <c r="C5721" s="153" t="s">
        <v>3527</v>
      </c>
      <c r="D5721" s="152">
        <v>425</v>
      </c>
      <c r="E5721" s="154">
        <v>8920.75</v>
      </c>
      <c r="F5721" s="154">
        <v>0.16000000000000014</v>
      </c>
      <c r="G5721" s="154">
        <v>68.000000000000057</v>
      </c>
    </row>
    <row r="5722" spans="1:7" ht="75" x14ac:dyDescent="0.25">
      <c r="A5722" s="141" t="s">
        <v>4364</v>
      </c>
      <c r="B5722" s="151" t="s">
        <v>4365</v>
      </c>
      <c r="C5722" s="153" t="s">
        <v>3527</v>
      </c>
      <c r="D5722" s="152">
        <v>270</v>
      </c>
      <c r="E5722" s="154">
        <v>5667.3</v>
      </c>
      <c r="F5722" s="154">
        <v>0.16000000000000014</v>
      </c>
      <c r="G5722" s="154">
        <v>43.200000000000038</v>
      </c>
    </row>
    <row r="5723" spans="1:7" ht="45" x14ac:dyDescent="0.25">
      <c r="A5723" s="141" t="s">
        <v>4366</v>
      </c>
      <c r="B5723" s="151" t="s">
        <v>4367</v>
      </c>
      <c r="C5723" s="153" t="s">
        <v>3904</v>
      </c>
      <c r="D5723" s="152">
        <v>1</v>
      </c>
      <c r="E5723" s="154">
        <v>97.75</v>
      </c>
      <c r="F5723" s="154">
        <v>2.9200000000000017</v>
      </c>
      <c r="G5723" s="154">
        <v>2.9200000000000017</v>
      </c>
    </row>
    <row r="5724" spans="1:7" ht="30" x14ac:dyDescent="0.25">
      <c r="A5724" s="141" t="s">
        <v>4366</v>
      </c>
      <c r="B5724" s="151" t="s">
        <v>4367</v>
      </c>
      <c r="C5724" s="153" t="s">
        <v>3455</v>
      </c>
      <c r="D5724" s="152">
        <v>3</v>
      </c>
      <c r="E5724" s="154">
        <v>38.79</v>
      </c>
      <c r="F5724" s="154">
        <v>3.0000000000000027E-2</v>
      </c>
      <c r="G5724" s="154">
        <v>9.000000000000008E-2</v>
      </c>
    </row>
    <row r="5725" spans="1:7" ht="90" x14ac:dyDescent="0.25">
      <c r="A5725" s="141" t="s">
        <v>4366</v>
      </c>
      <c r="B5725" s="151" t="s">
        <v>4367</v>
      </c>
      <c r="C5725" s="153" t="s">
        <v>3456</v>
      </c>
      <c r="D5725" s="152">
        <v>1</v>
      </c>
      <c r="E5725" s="154">
        <v>32.25</v>
      </c>
      <c r="F5725" s="154">
        <v>2.0000000000000018E-2</v>
      </c>
      <c r="G5725" s="154">
        <v>2.0000000000000018E-2</v>
      </c>
    </row>
    <row r="5726" spans="1:7" ht="75" x14ac:dyDescent="0.25">
      <c r="A5726" s="141" t="s">
        <v>4366</v>
      </c>
      <c r="B5726" s="151" t="s">
        <v>4367</v>
      </c>
      <c r="C5726" s="153" t="s">
        <v>3457</v>
      </c>
      <c r="D5726" s="152">
        <v>2</v>
      </c>
      <c r="E5726" s="154">
        <v>54.14</v>
      </c>
      <c r="F5726" s="154">
        <v>3.0000000000000027E-2</v>
      </c>
      <c r="G5726" s="154">
        <v>6.0000000000000053E-2</v>
      </c>
    </row>
    <row r="5727" spans="1:7" ht="30" x14ac:dyDescent="0.25">
      <c r="A5727" s="141" t="s">
        <v>4366</v>
      </c>
      <c r="B5727" s="151" t="s">
        <v>4367</v>
      </c>
      <c r="C5727" s="153" t="s">
        <v>3585</v>
      </c>
      <c r="D5727" s="152">
        <v>17</v>
      </c>
      <c r="E5727" s="154">
        <v>176.97000000000003</v>
      </c>
      <c r="F5727" s="154">
        <v>2.0000000000000018E-2</v>
      </c>
      <c r="G5727" s="154">
        <v>0.3400000000000003</v>
      </c>
    </row>
    <row r="5728" spans="1:7" ht="90" x14ac:dyDescent="0.25">
      <c r="A5728" s="141" t="s">
        <v>4366</v>
      </c>
      <c r="B5728" s="151" t="s">
        <v>4367</v>
      </c>
      <c r="C5728" s="153" t="s">
        <v>3456</v>
      </c>
      <c r="D5728" s="152">
        <v>5</v>
      </c>
      <c r="E5728" s="154">
        <v>161.25</v>
      </c>
      <c r="F5728" s="154">
        <v>2.0000000000000018E-2</v>
      </c>
      <c r="G5728" s="154">
        <v>0.10000000000000009</v>
      </c>
    </row>
    <row r="5729" spans="1:7" ht="75" x14ac:dyDescent="0.25">
      <c r="A5729" s="141" t="s">
        <v>4366</v>
      </c>
      <c r="B5729" s="151" t="s">
        <v>4367</v>
      </c>
      <c r="C5729" s="153" t="s">
        <v>3457</v>
      </c>
      <c r="D5729" s="152">
        <v>47</v>
      </c>
      <c r="E5729" s="154">
        <v>1272.29</v>
      </c>
      <c r="F5729" s="154">
        <v>3.0000000000000027E-2</v>
      </c>
      <c r="G5729" s="154">
        <v>1.4100000000000013</v>
      </c>
    </row>
    <row r="5730" spans="1:7" ht="30" x14ac:dyDescent="0.25">
      <c r="A5730" s="141" t="s">
        <v>4366</v>
      </c>
      <c r="B5730" s="151" t="s">
        <v>4367</v>
      </c>
      <c r="C5730" s="153" t="s">
        <v>3541</v>
      </c>
      <c r="D5730" s="152">
        <v>121</v>
      </c>
      <c r="E5730" s="154">
        <v>1043.02</v>
      </c>
      <c r="F5730" s="154">
        <v>4.9999999999999822E-2</v>
      </c>
      <c r="G5730" s="154">
        <v>6.0499999999999785</v>
      </c>
    </row>
    <row r="5731" spans="1:7" ht="30" x14ac:dyDescent="0.25">
      <c r="A5731" s="141" t="s">
        <v>4366</v>
      </c>
      <c r="B5731" s="151" t="s">
        <v>4367</v>
      </c>
      <c r="C5731" s="153" t="s">
        <v>3696</v>
      </c>
      <c r="D5731" s="152">
        <v>15</v>
      </c>
      <c r="E5731" s="154">
        <v>108.6</v>
      </c>
      <c r="F5731" s="154">
        <v>4.0000000000000036E-2</v>
      </c>
      <c r="G5731" s="154">
        <v>0.60000000000000053</v>
      </c>
    </row>
    <row r="5732" spans="1:7" ht="45" x14ac:dyDescent="0.25">
      <c r="A5732" s="141" t="s">
        <v>4366</v>
      </c>
      <c r="B5732" s="151" t="s">
        <v>4367</v>
      </c>
      <c r="C5732" s="153" t="s">
        <v>3542</v>
      </c>
      <c r="D5732" s="152">
        <v>93</v>
      </c>
      <c r="E5732" s="154">
        <v>968.13</v>
      </c>
      <c r="F5732" s="154">
        <v>2.0000000000000018E-2</v>
      </c>
      <c r="G5732" s="154">
        <v>1.8600000000000017</v>
      </c>
    </row>
    <row r="5733" spans="1:7" ht="30" x14ac:dyDescent="0.25">
      <c r="A5733" s="141" t="s">
        <v>4366</v>
      </c>
      <c r="B5733" s="151" t="s">
        <v>4367</v>
      </c>
      <c r="C5733" s="153" t="s">
        <v>3585</v>
      </c>
      <c r="D5733" s="152">
        <v>522</v>
      </c>
      <c r="E5733" s="154">
        <v>5434.02</v>
      </c>
      <c r="F5733" s="154">
        <v>2.0000000000000018E-2</v>
      </c>
      <c r="G5733" s="154">
        <v>10.440000000000008</v>
      </c>
    </row>
    <row r="5734" spans="1:7" x14ac:dyDescent="0.25">
      <c r="A5734" s="141" t="s">
        <v>4366</v>
      </c>
      <c r="B5734" s="151" t="s">
        <v>4367</v>
      </c>
      <c r="C5734" s="153" t="s">
        <v>3781</v>
      </c>
      <c r="D5734" s="152">
        <v>1</v>
      </c>
      <c r="E5734" s="154">
        <v>10.41</v>
      </c>
      <c r="F5734" s="154">
        <v>2.0000000000000018E-2</v>
      </c>
      <c r="G5734" s="154">
        <v>2.0000000000000018E-2</v>
      </c>
    </row>
    <row r="5735" spans="1:7" ht="30" x14ac:dyDescent="0.25">
      <c r="A5735" s="141" t="s">
        <v>4366</v>
      </c>
      <c r="B5735" s="151" t="s">
        <v>4367</v>
      </c>
      <c r="C5735" s="153" t="s">
        <v>3455</v>
      </c>
      <c r="D5735" s="152">
        <v>52</v>
      </c>
      <c r="E5735" s="154">
        <v>672.36</v>
      </c>
      <c r="F5735" s="154">
        <v>3.0000000000000027E-2</v>
      </c>
      <c r="G5735" s="154">
        <v>1.5600000000000014</v>
      </c>
    </row>
    <row r="5736" spans="1:7" ht="30" x14ac:dyDescent="0.25">
      <c r="A5736" s="141" t="s">
        <v>4366</v>
      </c>
      <c r="B5736" s="151" t="s">
        <v>4367</v>
      </c>
      <c r="C5736" s="153" t="s">
        <v>3545</v>
      </c>
      <c r="D5736" s="152">
        <v>117</v>
      </c>
      <c r="E5736" s="154">
        <v>2954.25</v>
      </c>
      <c r="F5736" s="154">
        <v>4.9999999999999933E-2</v>
      </c>
      <c r="G5736" s="154">
        <v>5.8499999999999925</v>
      </c>
    </row>
    <row r="5737" spans="1:7" ht="30" x14ac:dyDescent="0.25">
      <c r="A5737" s="141" t="s">
        <v>4366</v>
      </c>
      <c r="B5737" s="151" t="s">
        <v>4367</v>
      </c>
      <c r="C5737" s="153" t="s">
        <v>4368</v>
      </c>
      <c r="D5737" s="152">
        <v>1</v>
      </c>
      <c r="E5737" s="154">
        <v>9.5500000000000007</v>
      </c>
      <c r="F5737" s="154">
        <v>1.0000000000000009E-2</v>
      </c>
      <c r="G5737" s="154">
        <v>1.0000000000000009E-2</v>
      </c>
    </row>
    <row r="5738" spans="1:7" ht="30" x14ac:dyDescent="0.25">
      <c r="A5738" s="141" t="s">
        <v>4366</v>
      </c>
      <c r="B5738" s="151" t="s">
        <v>4367</v>
      </c>
      <c r="C5738" s="153" t="s">
        <v>4031</v>
      </c>
      <c r="D5738" s="152">
        <v>1</v>
      </c>
      <c r="E5738" s="154">
        <v>12.65</v>
      </c>
      <c r="F5738" s="154">
        <v>2.9999999999999916E-2</v>
      </c>
      <c r="G5738" s="154">
        <v>2.9999999999999916E-2</v>
      </c>
    </row>
    <row r="5739" spans="1:7" ht="30" x14ac:dyDescent="0.25">
      <c r="A5739" s="141" t="s">
        <v>4366</v>
      </c>
      <c r="B5739" s="151" t="s">
        <v>4367</v>
      </c>
      <c r="C5739" s="153" t="s">
        <v>3641</v>
      </c>
      <c r="D5739" s="152">
        <v>37</v>
      </c>
      <c r="E5739" s="154">
        <v>896.51</v>
      </c>
      <c r="F5739" s="154">
        <v>4.9999999999999933E-2</v>
      </c>
      <c r="G5739" s="154">
        <v>1.8499999999999974</v>
      </c>
    </row>
    <row r="5740" spans="1:7" ht="30" x14ac:dyDescent="0.25">
      <c r="A5740" s="141" t="s">
        <v>4366</v>
      </c>
      <c r="B5740" s="151" t="s">
        <v>4367</v>
      </c>
      <c r="C5740" s="153" t="s">
        <v>3546</v>
      </c>
      <c r="D5740" s="152">
        <v>132</v>
      </c>
      <c r="E5740" s="154">
        <v>4580.3999999999996</v>
      </c>
      <c r="F5740" s="154">
        <v>1.9999999999999962E-2</v>
      </c>
      <c r="G5740" s="154">
        <v>2.6399999999999952</v>
      </c>
    </row>
    <row r="5741" spans="1:7" ht="30" x14ac:dyDescent="0.25">
      <c r="A5741" s="141" t="s">
        <v>4366</v>
      </c>
      <c r="B5741" s="151" t="s">
        <v>4367</v>
      </c>
      <c r="C5741" s="153" t="s">
        <v>3711</v>
      </c>
      <c r="D5741" s="152">
        <v>2</v>
      </c>
      <c r="E5741" s="154">
        <v>38.92</v>
      </c>
      <c r="F5741" s="154">
        <v>3.0000000000000027E-2</v>
      </c>
      <c r="G5741" s="154">
        <v>6.0000000000000053E-2</v>
      </c>
    </row>
    <row r="5742" spans="1:7" ht="30" x14ac:dyDescent="0.25">
      <c r="A5742" s="141" t="s">
        <v>4366</v>
      </c>
      <c r="B5742" s="151" t="s">
        <v>4367</v>
      </c>
      <c r="C5742" s="153" t="s">
        <v>3642</v>
      </c>
      <c r="D5742" s="152">
        <v>37</v>
      </c>
      <c r="E5742" s="154">
        <v>1018.24</v>
      </c>
      <c r="F5742" s="154">
        <v>3.0000000000000027E-2</v>
      </c>
      <c r="G5742" s="154">
        <v>1.110000000000001</v>
      </c>
    </row>
    <row r="5743" spans="1:7" ht="45" x14ac:dyDescent="0.25">
      <c r="A5743" s="141" t="s">
        <v>4366</v>
      </c>
      <c r="B5743" s="151" t="s">
        <v>4367</v>
      </c>
      <c r="C5743" s="153" t="s">
        <v>3506</v>
      </c>
      <c r="D5743" s="152">
        <v>17</v>
      </c>
      <c r="E5743" s="154">
        <v>153.17000000000002</v>
      </c>
      <c r="F5743" s="154">
        <v>2.9999999999999916E-2</v>
      </c>
      <c r="G5743" s="154">
        <v>0.50999999999999857</v>
      </c>
    </row>
    <row r="5744" spans="1:7" ht="45" x14ac:dyDescent="0.25">
      <c r="A5744" s="141" t="s">
        <v>4366</v>
      </c>
      <c r="B5744" s="151" t="s">
        <v>4367</v>
      </c>
      <c r="C5744" s="153" t="s">
        <v>3904</v>
      </c>
      <c r="D5744" s="152">
        <v>12</v>
      </c>
      <c r="E5744" s="154">
        <v>1173</v>
      </c>
      <c r="F5744" s="154">
        <v>2.9200000000000017</v>
      </c>
      <c r="G5744" s="154">
        <v>35.04000000000002</v>
      </c>
    </row>
    <row r="5745" spans="1:7" ht="30" x14ac:dyDescent="0.25">
      <c r="A5745" s="141" t="s">
        <v>4366</v>
      </c>
      <c r="B5745" s="151" t="s">
        <v>4367</v>
      </c>
      <c r="C5745" s="153" t="s">
        <v>4035</v>
      </c>
      <c r="D5745" s="152">
        <v>4</v>
      </c>
      <c r="E5745" s="154">
        <v>122.8</v>
      </c>
      <c r="F5745" s="154">
        <v>0.64000000000000057</v>
      </c>
      <c r="G5745" s="154">
        <v>2.5600000000000023</v>
      </c>
    </row>
    <row r="5746" spans="1:7" x14ac:dyDescent="0.25">
      <c r="A5746" s="141" t="s">
        <v>4366</v>
      </c>
      <c r="B5746" s="151" t="s">
        <v>4367</v>
      </c>
      <c r="C5746" s="153" t="s">
        <v>3663</v>
      </c>
      <c r="D5746" s="152">
        <v>4</v>
      </c>
      <c r="E5746" s="154">
        <v>89.48</v>
      </c>
      <c r="F5746" s="154">
        <v>0.72999999999999865</v>
      </c>
      <c r="G5746" s="154">
        <v>2.9199999999999946</v>
      </c>
    </row>
    <row r="5747" spans="1:7" x14ac:dyDescent="0.25">
      <c r="A5747" s="141" t="s">
        <v>4366</v>
      </c>
      <c r="B5747" s="151" t="s">
        <v>4367</v>
      </c>
      <c r="C5747" s="153" t="s">
        <v>3523</v>
      </c>
      <c r="D5747" s="152">
        <v>2</v>
      </c>
      <c r="E5747" s="154">
        <v>16.46</v>
      </c>
      <c r="F5747" s="154">
        <v>8.0000000000000071E-2</v>
      </c>
      <c r="G5747" s="154">
        <v>0.16000000000000014</v>
      </c>
    </row>
    <row r="5748" spans="1:7" x14ac:dyDescent="0.25">
      <c r="A5748" s="141" t="s">
        <v>4366</v>
      </c>
      <c r="B5748" s="151" t="s">
        <v>4367</v>
      </c>
      <c r="C5748" s="153" t="s">
        <v>3524</v>
      </c>
      <c r="D5748" s="152">
        <v>3</v>
      </c>
      <c r="E5748" s="154">
        <v>17.22</v>
      </c>
      <c r="F5748" s="154">
        <v>4.0000000000000036E-2</v>
      </c>
      <c r="G5748" s="154">
        <v>0.12000000000000011</v>
      </c>
    </row>
    <row r="5749" spans="1:7" x14ac:dyDescent="0.25">
      <c r="A5749" s="141" t="s">
        <v>4366</v>
      </c>
      <c r="B5749" s="151" t="s">
        <v>4367</v>
      </c>
      <c r="C5749" s="153" t="s">
        <v>3651</v>
      </c>
      <c r="D5749" s="152">
        <v>1</v>
      </c>
      <c r="E5749" s="154">
        <v>28.43</v>
      </c>
      <c r="F5749" s="154">
        <v>0.20999999999999996</v>
      </c>
      <c r="G5749" s="154">
        <v>0.20999999999999996</v>
      </c>
    </row>
    <row r="5750" spans="1:7" ht="30" x14ac:dyDescent="0.25">
      <c r="A5750" s="141" t="s">
        <v>4366</v>
      </c>
      <c r="B5750" s="151" t="s">
        <v>4367</v>
      </c>
      <c r="C5750" s="153" t="s">
        <v>3955</v>
      </c>
      <c r="D5750" s="152">
        <v>11</v>
      </c>
      <c r="E5750" s="154">
        <v>264.77</v>
      </c>
      <c r="F5750" s="154">
        <v>0.29999999999999982</v>
      </c>
      <c r="G5750" s="154">
        <v>3.299999999999998</v>
      </c>
    </row>
    <row r="5751" spans="1:7" x14ac:dyDescent="0.25">
      <c r="A5751" s="141" t="s">
        <v>4366</v>
      </c>
      <c r="B5751" s="151" t="s">
        <v>4367</v>
      </c>
      <c r="C5751" s="153" t="s">
        <v>3956</v>
      </c>
      <c r="D5751" s="152">
        <v>12</v>
      </c>
      <c r="E5751" s="154">
        <v>673.08</v>
      </c>
      <c r="F5751" s="154">
        <v>0.37000000000000011</v>
      </c>
      <c r="G5751" s="154">
        <v>4.4400000000000013</v>
      </c>
    </row>
    <row r="5752" spans="1:7" ht="45" x14ac:dyDescent="0.25">
      <c r="A5752" s="141" t="s">
        <v>4366</v>
      </c>
      <c r="B5752" s="151" t="s">
        <v>4367</v>
      </c>
      <c r="C5752" s="153" t="s">
        <v>3531</v>
      </c>
      <c r="D5752" s="152">
        <v>17</v>
      </c>
      <c r="E5752" s="154">
        <v>356.83</v>
      </c>
      <c r="F5752" s="154">
        <v>0.16000000000000014</v>
      </c>
      <c r="G5752" s="154">
        <v>2.7200000000000024</v>
      </c>
    </row>
    <row r="5753" spans="1:7" ht="45" x14ac:dyDescent="0.25">
      <c r="A5753" s="141" t="s">
        <v>4366</v>
      </c>
      <c r="B5753" s="151" t="s">
        <v>4367</v>
      </c>
      <c r="C5753" s="153" t="s">
        <v>3501</v>
      </c>
      <c r="D5753" s="152">
        <v>134</v>
      </c>
      <c r="E5753" s="154">
        <v>1176.52</v>
      </c>
      <c r="F5753" s="154">
        <v>3.9999999999999925E-2</v>
      </c>
      <c r="G5753" s="154">
        <v>5.3599999999999897</v>
      </c>
    </row>
    <row r="5754" spans="1:7" ht="30" x14ac:dyDescent="0.25">
      <c r="A5754" s="141" t="s">
        <v>4366</v>
      </c>
      <c r="B5754" s="151" t="s">
        <v>4367</v>
      </c>
      <c r="C5754" s="153" t="s">
        <v>3583</v>
      </c>
      <c r="D5754" s="152">
        <v>134</v>
      </c>
      <c r="E5754" s="154">
        <v>356.44</v>
      </c>
      <c r="F5754" s="154">
        <v>1.0000000000000009E-2</v>
      </c>
      <c r="G5754" s="154">
        <v>1.3400000000000012</v>
      </c>
    </row>
    <row r="5755" spans="1:7" ht="90" x14ac:dyDescent="0.25">
      <c r="A5755" s="141" t="s">
        <v>4366</v>
      </c>
      <c r="B5755" s="151" t="s">
        <v>4367</v>
      </c>
      <c r="C5755" s="153" t="s">
        <v>3452</v>
      </c>
      <c r="D5755" s="152">
        <v>356</v>
      </c>
      <c r="E5755" s="154">
        <v>9298.7200000000012</v>
      </c>
      <c r="F5755" s="154">
        <v>3.0000000000000027E-2</v>
      </c>
      <c r="G5755" s="154">
        <v>10.68000000000001</v>
      </c>
    </row>
    <row r="5756" spans="1:7" ht="45" x14ac:dyDescent="0.25">
      <c r="A5756" s="141" t="s">
        <v>4366</v>
      </c>
      <c r="B5756" s="151" t="s">
        <v>4367</v>
      </c>
      <c r="C5756" s="153" t="s">
        <v>3471</v>
      </c>
      <c r="D5756" s="152">
        <v>16</v>
      </c>
      <c r="E5756" s="154">
        <v>42.56</v>
      </c>
      <c r="F5756" s="154">
        <v>1.0000000000000009E-2</v>
      </c>
      <c r="G5756" s="154">
        <v>0.16000000000000014</v>
      </c>
    </row>
    <row r="5757" spans="1:7" ht="30" x14ac:dyDescent="0.25">
      <c r="A5757" s="141" t="s">
        <v>4366</v>
      </c>
      <c r="B5757" s="151" t="s">
        <v>4367</v>
      </c>
      <c r="C5757" s="153" t="s">
        <v>3453</v>
      </c>
      <c r="D5757" s="152">
        <v>20</v>
      </c>
      <c r="E5757" s="154">
        <v>39.799999999999997</v>
      </c>
      <c r="F5757" s="154">
        <v>1.0000000000000009E-2</v>
      </c>
      <c r="G5757" s="154">
        <v>0.20000000000000018</v>
      </c>
    </row>
    <row r="5758" spans="1:7" ht="45" x14ac:dyDescent="0.25">
      <c r="A5758" s="141" t="s">
        <v>4366</v>
      </c>
      <c r="B5758" s="151" t="s">
        <v>4367</v>
      </c>
      <c r="C5758" s="153" t="s">
        <v>3454</v>
      </c>
      <c r="D5758" s="152">
        <v>23</v>
      </c>
      <c r="E5758" s="154">
        <v>81.42</v>
      </c>
      <c r="F5758" s="154">
        <v>1.9999999999999962E-2</v>
      </c>
      <c r="G5758" s="154">
        <v>0.45999999999999913</v>
      </c>
    </row>
    <row r="5759" spans="1:7" ht="30" x14ac:dyDescent="0.25">
      <c r="A5759" s="141" t="s">
        <v>4366</v>
      </c>
      <c r="B5759" s="151" t="s">
        <v>4367</v>
      </c>
      <c r="C5759" s="153" t="s">
        <v>3583</v>
      </c>
      <c r="D5759" s="152">
        <v>1</v>
      </c>
      <c r="E5759" s="154">
        <v>2.66</v>
      </c>
      <c r="F5759" s="154">
        <v>1.0000000000000009E-2</v>
      </c>
      <c r="G5759" s="154">
        <v>1.0000000000000009E-2</v>
      </c>
    </row>
    <row r="5760" spans="1:7" ht="30" x14ac:dyDescent="0.25">
      <c r="A5760" s="141" t="s">
        <v>4366</v>
      </c>
      <c r="B5760" s="151" t="s">
        <v>4367</v>
      </c>
      <c r="C5760" s="153" t="s">
        <v>3511</v>
      </c>
      <c r="D5760" s="152">
        <v>14</v>
      </c>
      <c r="E5760" s="154">
        <v>14.56</v>
      </c>
      <c r="F5760" s="154">
        <v>9.999999999999995E-3</v>
      </c>
      <c r="G5760" s="154">
        <v>0.13999999999999993</v>
      </c>
    </row>
    <row r="5761" spans="1:7" ht="30" x14ac:dyDescent="0.25">
      <c r="A5761" s="141" t="s">
        <v>4366</v>
      </c>
      <c r="B5761" s="151" t="s">
        <v>4367</v>
      </c>
      <c r="C5761" s="153" t="s">
        <v>4369</v>
      </c>
      <c r="D5761" s="152">
        <v>14</v>
      </c>
      <c r="E5761" s="154">
        <v>1081.92</v>
      </c>
      <c r="F5761" s="154">
        <v>3.8599999999999994</v>
      </c>
      <c r="G5761" s="154">
        <v>54.039999999999992</v>
      </c>
    </row>
    <row r="5762" spans="1:7" ht="30" x14ac:dyDescent="0.25">
      <c r="A5762" s="141" t="s">
        <v>4366</v>
      </c>
      <c r="B5762" s="151" t="s">
        <v>4367</v>
      </c>
      <c r="C5762" s="153" t="s">
        <v>4370</v>
      </c>
      <c r="D5762" s="152">
        <v>28</v>
      </c>
      <c r="E5762" s="154">
        <v>389.20000000000005</v>
      </c>
      <c r="F5762" s="154">
        <v>0.69999999999999929</v>
      </c>
      <c r="G5762" s="154">
        <v>19.59999999999998</v>
      </c>
    </row>
    <row r="5763" spans="1:7" ht="30" x14ac:dyDescent="0.25">
      <c r="A5763" s="141" t="s">
        <v>4366</v>
      </c>
      <c r="B5763" s="151" t="s">
        <v>4367</v>
      </c>
      <c r="C5763" s="153" t="s">
        <v>3455</v>
      </c>
      <c r="D5763" s="152">
        <v>445</v>
      </c>
      <c r="E5763" s="154">
        <v>5753.85</v>
      </c>
      <c r="F5763" s="154">
        <v>3.0000000000000027E-2</v>
      </c>
      <c r="G5763" s="154">
        <v>13.350000000000012</v>
      </c>
    </row>
    <row r="5764" spans="1:7" ht="30" x14ac:dyDescent="0.25">
      <c r="A5764" s="141" t="s">
        <v>4366</v>
      </c>
      <c r="B5764" s="151" t="s">
        <v>4367</v>
      </c>
      <c r="C5764" s="153" t="s">
        <v>3662</v>
      </c>
      <c r="D5764" s="152">
        <v>40</v>
      </c>
      <c r="E5764" s="154">
        <v>348.00000000000006</v>
      </c>
      <c r="F5764" s="154">
        <v>4.9999999999999933E-2</v>
      </c>
      <c r="G5764" s="154">
        <v>1.9999999999999973</v>
      </c>
    </row>
    <row r="5765" spans="1:7" ht="90" x14ac:dyDescent="0.25">
      <c r="A5765" s="141" t="s">
        <v>4366</v>
      </c>
      <c r="B5765" s="151" t="s">
        <v>4367</v>
      </c>
      <c r="C5765" s="153" t="s">
        <v>3456</v>
      </c>
      <c r="D5765" s="152">
        <v>35</v>
      </c>
      <c r="E5765" s="154">
        <v>1128.75</v>
      </c>
      <c r="F5765" s="154">
        <v>2.0000000000000018E-2</v>
      </c>
      <c r="G5765" s="154">
        <v>0.70000000000000062</v>
      </c>
    </row>
    <row r="5766" spans="1:7" ht="75" x14ac:dyDescent="0.25">
      <c r="A5766" s="141" t="s">
        <v>4366</v>
      </c>
      <c r="B5766" s="151" t="s">
        <v>4367</v>
      </c>
      <c r="C5766" s="153" t="s">
        <v>3457</v>
      </c>
      <c r="D5766" s="152">
        <v>381</v>
      </c>
      <c r="E5766" s="154">
        <v>10313.67</v>
      </c>
      <c r="F5766" s="154">
        <v>3.0000000000000027E-2</v>
      </c>
      <c r="G5766" s="154">
        <v>11.43000000000001</v>
      </c>
    </row>
    <row r="5767" spans="1:7" ht="30" x14ac:dyDescent="0.25">
      <c r="A5767" s="141" t="s">
        <v>4366</v>
      </c>
      <c r="B5767" s="151" t="s">
        <v>4367</v>
      </c>
      <c r="C5767" s="153" t="s">
        <v>3585</v>
      </c>
      <c r="D5767" s="152">
        <v>11</v>
      </c>
      <c r="E5767" s="154">
        <v>114.51</v>
      </c>
      <c r="F5767" s="154">
        <v>2.0000000000000018E-2</v>
      </c>
      <c r="G5767" s="154">
        <v>0.2200000000000002</v>
      </c>
    </row>
    <row r="5768" spans="1:7" ht="45" x14ac:dyDescent="0.25">
      <c r="A5768" s="141" t="s">
        <v>4366</v>
      </c>
      <c r="B5768" s="151" t="s">
        <v>4367</v>
      </c>
      <c r="C5768" s="153" t="s">
        <v>3471</v>
      </c>
      <c r="D5768" s="152">
        <v>36</v>
      </c>
      <c r="E5768" s="154">
        <v>95.76</v>
      </c>
      <c r="F5768" s="154">
        <v>1.0000000000000009E-2</v>
      </c>
      <c r="G5768" s="154">
        <v>0.36000000000000032</v>
      </c>
    </row>
    <row r="5769" spans="1:7" ht="30" x14ac:dyDescent="0.25">
      <c r="A5769" s="141" t="s">
        <v>4366</v>
      </c>
      <c r="B5769" s="151" t="s">
        <v>4367</v>
      </c>
      <c r="C5769" s="153" t="s">
        <v>3453</v>
      </c>
      <c r="D5769" s="152">
        <v>33</v>
      </c>
      <c r="E5769" s="154">
        <v>65.67</v>
      </c>
      <c r="F5769" s="154">
        <v>1.0000000000000009E-2</v>
      </c>
      <c r="G5769" s="154">
        <v>0.33000000000000029</v>
      </c>
    </row>
    <row r="5770" spans="1:7" ht="45" x14ac:dyDescent="0.25">
      <c r="A5770" s="141" t="s">
        <v>4366</v>
      </c>
      <c r="B5770" s="151" t="s">
        <v>4367</v>
      </c>
      <c r="C5770" s="153" t="s">
        <v>3454</v>
      </c>
      <c r="D5770" s="152">
        <v>10</v>
      </c>
      <c r="E5770" s="154">
        <v>35.400000000000006</v>
      </c>
      <c r="F5770" s="154">
        <v>1.9999999999999962E-2</v>
      </c>
      <c r="G5770" s="154">
        <v>0.19999999999999962</v>
      </c>
    </row>
    <row r="5771" spans="1:7" ht="45" x14ac:dyDescent="0.25">
      <c r="A5771" s="141" t="s">
        <v>4366</v>
      </c>
      <c r="B5771" s="151" t="s">
        <v>4367</v>
      </c>
      <c r="C5771" s="153" t="s">
        <v>3506</v>
      </c>
      <c r="D5771" s="152">
        <v>46</v>
      </c>
      <c r="E5771" s="154">
        <v>414.46000000000004</v>
      </c>
      <c r="F5771" s="154">
        <v>2.9999999999999916E-2</v>
      </c>
      <c r="G5771" s="154">
        <v>1.3799999999999961</v>
      </c>
    </row>
    <row r="5772" spans="1:7" ht="30" x14ac:dyDescent="0.25">
      <c r="A5772" s="141" t="s">
        <v>4366</v>
      </c>
      <c r="B5772" s="151" t="s">
        <v>4367</v>
      </c>
      <c r="C5772" s="153" t="s">
        <v>4191</v>
      </c>
      <c r="D5772" s="152">
        <v>48</v>
      </c>
      <c r="E5772" s="154">
        <v>1184.6400000000001</v>
      </c>
      <c r="F5772" s="154">
        <v>0.33999999999999986</v>
      </c>
      <c r="G5772" s="154">
        <v>16.319999999999993</v>
      </c>
    </row>
    <row r="5773" spans="1:7" ht="30" x14ac:dyDescent="0.25">
      <c r="A5773" s="141" t="s">
        <v>4366</v>
      </c>
      <c r="B5773" s="151" t="s">
        <v>4367</v>
      </c>
      <c r="C5773" s="153" t="s">
        <v>4035</v>
      </c>
      <c r="D5773" s="152">
        <v>4</v>
      </c>
      <c r="E5773" s="154">
        <v>122.8</v>
      </c>
      <c r="F5773" s="154">
        <v>0.64000000000000057</v>
      </c>
      <c r="G5773" s="154">
        <v>2.5600000000000023</v>
      </c>
    </row>
    <row r="5774" spans="1:7" x14ac:dyDescent="0.25">
      <c r="A5774" s="141" t="s">
        <v>4366</v>
      </c>
      <c r="B5774" s="151" t="s">
        <v>4367</v>
      </c>
      <c r="C5774" s="153" t="s">
        <v>3663</v>
      </c>
      <c r="D5774" s="152">
        <v>4</v>
      </c>
      <c r="E5774" s="154">
        <v>89.48</v>
      </c>
      <c r="F5774" s="154">
        <v>0.72999999999999865</v>
      </c>
      <c r="G5774" s="154">
        <v>2.9199999999999946</v>
      </c>
    </row>
    <row r="5775" spans="1:7" ht="30" x14ac:dyDescent="0.25">
      <c r="A5775" s="141" t="s">
        <v>4366</v>
      </c>
      <c r="B5775" s="151" t="s">
        <v>4367</v>
      </c>
      <c r="C5775" s="153" t="s">
        <v>3521</v>
      </c>
      <c r="D5775" s="152">
        <v>5</v>
      </c>
      <c r="E5775" s="154">
        <v>46.7</v>
      </c>
      <c r="F5775" s="154">
        <v>6.999999999999984E-2</v>
      </c>
      <c r="G5775" s="154">
        <v>0.3499999999999992</v>
      </c>
    </row>
    <row r="5776" spans="1:7" x14ac:dyDescent="0.25">
      <c r="A5776" s="141" t="s">
        <v>4366</v>
      </c>
      <c r="B5776" s="151" t="s">
        <v>4367</v>
      </c>
      <c r="C5776" s="153" t="s">
        <v>3522</v>
      </c>
      <c r="D5776" s="152">
        <v>1</v>
      </c>
      <c r="E5776" s="154">
        <v>5.67</v>
      </c>
      <c r="F5776" s="154">
        <v>0.1599999999999997</v>
      </c>
      <c r="G5776" s="154">
        <v>0.1599999999999997</v>
      </c>
    </row>
    <row r="5777" spans="1:7" x14ac:dyDescent="0.25">
      <c r="A5777" s="141" t="s">
        <v>4366</v>
      </c>
      <c r="B5777" s="151" t="s">
        <v>4367</v>
      </c>
      <c r="C5777" s="153" t="s">
        <v>3523</v>
      </c>
      <c r="D5777" s="152">
        <v>6</v>
      </c>
      <c r="E5777" s="154">
        <v>49.38</v>
      </c>
      <c r="F5777" s="154">
        <v>8.0000000000000071E-2</v>
      </c>
      <c r="G5777" s="154">
        <v>0.48000000000000043</v>
      </c>
    </row>
    <row r="5778" spans="1:7" x14ac:dyDescent="0.25">
      <c r="A5778" s="141" t="s">
        <v>4366</v>
      </c>
      <c r="B5778" s="151" t="s">
        <v>4367</v>
      </c>
      <c r="C5778" s="153" t="s">
        <v>3524</v>
      </c>
      <c r="D5778" s="152">
        <v>2</v>
      </c>
      <c r="E5778" s="154">
        <v>11.48</v>
      </c>
      <c r="F5778" s="154">
        <v>4.0000000000000036E-2</v>
      </c>
      <c r="G5778" s="154">
        <v>8.0000000000000071E-2</v>
      </c>
    </row>
    <row r="5779" spans="1:7" ht="30" x14ac:dyDescent="0.25">
      <c r="A5779" s="141" t="s">
        <v>4366</v>
      </c>
      <c r="B5779" s="151" t="s">
        <v>4367</v>
      </c>
      <c r="C5779" s="153" t="s">
        <v>3955</v>
      </c>
      <c r="D5779" s="152">
        <v>1</v>
      </c>
      <c r="E5779" s="154">
        <v>24.07</v>
      </c>
      <c r="F5779" s="154">
        <v>0.29999999999999982</v>
      </c>
      <c r="G5779" s="154">
        <v>0.29999999999999982</v>
      </c>
    </row>
    <row r="5780" spans="1:7" x14ac:dyDescent="0.25">
      <c r="A5780" s="141" t="s">
        <v>4366</v>
      </c>
      <c r="B5780" s="151" t="s">
        <v>4367</v>
      </c>
      <c r="C5780" s="153" t="s">
        <v>3956</v>
      </c>
      <c r="D5780" s="152">
        <v>2</v>
      </c>
      <c r="E5780" s="154">
        <v>112.18</v>
      </c>
      <c r="F5780" s="154">
        <v>0.37000000000000011</v>
      </c>
      <c r="G5780" s="154">
        <v>0.74000000000000021</v>
      </c>
    </row>
    <row r="5781" spans="1:7" ht="75" x14ac:dyDescent="0.25">
      <c r="A5781" s="141" t="s">
        <v>4366</v>
      </c>
      <c r="B5781" s="151" t="s">
        <v>4367</v>
      </c>
      <c r="C5781" s="153" t="s">
        <v>3516</v>
      </c>
      <c r="D5781" s="152">
        <v>5</v>
      </c>
      <c r="E5781" s="154">
        <v>47.25</v>
      </c>
      <c r="F5781" s="154">
        <v>2.0000000000000018E-2</v>
      </c>
      <c r="G5781" s="154">
        <v>0.10000000000000009</v>
      </c>
    </row>
    <row r="5782" spans="1:7" ht="30" x14ac:dyDescent="0.25">
      <c r="A5782" s="141" t="s">
        <v>4366</v>
      </c>
      <c r="B5782" s="151" t="s">
        <v>4367</v>
      </c>
      <c r="C5782" s="153" t="s">
        <v>3508</v>
      </c>
      <c r="D5782" s="152">
        <v>2</v>
      </c>
      <c r="E5782" s="154">
        <v>10.74</v>
      </c>
      <c r="F5782" s="154">
        <v>2.0000000000000018E-2</v>
      </c>
      <c r="G5782" s="154">
        <v>4.0000000000000036E-2</v>
      </c>
    </row>
    <row r="5783" spans="1:7" ht="30" x14ac:dyDescent="0.25">
      <c r="A5783" s="141" t="s">
        <v>4366</v>
      </c>
      <c r="B5783" s="151" t="s">
        <v>4367</v>
      </c>
      <c r="C5783" s="153" t="s">
        <v>3585</v>
      </c>
      <c r="D5783" s="152">
        <v>1</v>
      </c>
      <c r="E5783" s="154">
        <v>10.41</v>
      </c>
      <c r="F5783" s="154">
        <v>2.0000000000000018E-2</v>
      </c>
      <c r="G5783" s="154">
        <v>2.0000000000000018E-2</v>
      </c>
    </row>
    <row r="5784" spans="1:7" x14ac:dyDescent="0.25">
      <c r="A5784" s="141" t="s">
        <v>4366</v>
      </c>
      <c r="B5784" s="151" t="s">
        <v>4367</v>
      </c>
      <c r="C5784" s="153" t="s">
        <v>3548</v>
      </c>
      <c r="D5784" s="152">
        <v>170</v>
      </c>
      <c r="E5784" s="154">
        <v>7491.9000000000005</v>
      </c>
      <c r="F5784" s="154">
        <v>4.0000000000000036E-2</v>
      </c>
      <c r="G5784" s="154">
        <v>6.800000000000006</v>
      </c>
    </row>
    <row r="5785" spans="1:7" ht="90" x14ac:dyDescent="0.25">
      <c r="A5785" s="141" t="s">
        <v>4371</v>
      </c>
      <c r="B5785" s="151" t="s">
        <v>4372</v>
      </c>
      <c r="C5785" s="153" t="s">
        <v>3452</v>
      </c>
      <c r="D5785" s="152">
        <v>65</v>
      </c>
      <c r="E5785" s="154">
        <v>1697.8</v>
      </c>
      <c r="F5785" s="154">
        <v>3.0000000000000027E-2</v>
      </c>
      <c r="G5785" s="154">
        <v>1.9500000000000017</v>
      </c>
    </row>
    <row r="5786" spans="1:7" ht="30" x14ac:dyDescent="0.25">
      <c r="A5786" s="141" t="s">
        <v>4371</v>
      </c>
      <c r="B5786" s="151" t="s">
        <v>4372</v>
      </c>
      <c r="C5786" s="153" t="s">
        <v>3453</v>
      </c>
      <c r="D5786" s="152">
        <v>2</v>
      </c>
      <c r="E5786" s="154">
        <v>3.98</v>
      </c>
      <c r="F5786" s="154">
        <v>1.0000000000000009E-2</v>
      </c>
      <c r="G5786" s="154">
        <v>2.0000000000000018E-2</v>
      </c>
    </row>
    <row r="5787" spans="1:7" ht="30" x14ac:dyDescent="0.25">
      <c r="A5787" s="141" t="s">
        <v>4371</v>
      </c>
      <c r="B5787" s="151" t="s">
        <v>4372</v>
      </c>
      <c r="C5787" s="153" t="s">
        <v>3583</v>
      </c>
      <c r="D5787" s="152">
        <v>1</v>
      </c>
      <c r="E5787" s="154">
        <v>2.66</v>
      </c>
      <c r="F5787" s="154">
        <v>1.0000000000000009E-2</v>
      </c>
      <c r="G5787" s="154">
        <v>1.0000000000000009E-2</v>
      </c>
    </row>
    <row r="5788" spans="1:7" ht="90" x14ac:dyDescent="0.25">
      <c r="A5788" s="141" t="s">
        <v>4371</v>
      </c>
      <c r="B5788" s="151" t="s">
        <v>4372</v>
      </c>
      <c r="C5788" s="153" t="s">
        <v>3456</v>
      </c>
      <c r="D5788" s="152">
        <v>3</v>
      </c>
      <c r="E5788" s="154">
        <v>96.75</v>
      </c>
      <c r="F5788" s="154">
        <v>2.0000000000000018E-2</v>
      </c>
      <c r="G5788" s="154">
        <v>6.0000000000000053E-2</v>
      </c>
    </row>
    <row r="5789" spans="1:7" ht="75" x14ac:dyDescent="0.25">
      <c r="A5789" s="141" t="s">
        <v>4371</v>
      </c>
      <c r="B5789" s="151" t="s">
        <v>4372</v>
      </c>
      <c r="C5789" s="153" t="s">
        <v>3457</v>
      </c>
      <c r="D5789" s="152">
        <v>53</v>
      </c>
      <c r="E5789" s="154">
        <v>1434.71</v>
      </c>
      <c r="F5789" s="154">
        <v>3.0000000000000027E-2</v>
      </c>
      <c r="G5789" s="154">
        <v>1.5900000000000014</v>
      </c>
    </row>
    <row r="5790" spans="1:7" ht="45" x14ac:dyDescent="0.25">
      <c r="A5790" s="141" t="s">
        <v>4373</v>
      </c>
      <c r="B5790" s="151" t="s">
        <v>4374</v>
      </c>
      <c r="C5790" s="153" t="s">
        <v>3501</v>
      </c>
      <c r="D5790" s="152">
        <v>57</v>
      </c>
      <c r="E5790" s="154">
        <v>500.46000000000004</v>
      </c>
      <c r="F5790" s="154">
        <v>3.9999999999999925E-2</v>
      </c>
      <c r="G5790" s="154">
        <v>2.2799999999999958</v>
      </c>
    </row>
    <row r="5791" spans="1:7" ht="30" x14ac:dyDescent="0.25">
      <c r="A5791" s="141" t="s">
        <v>4373</v>
      </c>
      <c r="B5791" s="151" t="s">
        <v>4374</v>
      </c>
      <c r="C5791" s="153" t="s">
        <v>3583</v>
      </c>
      <c r="D5791" s="152">
        <v>57</v>
      </c>
      <c r="E5791" s="154">
        <v>151.62</v>
      </c>
      <c r="F5791" s="154">
        <v>1.0000000000000009E-2</v>
      </c>
      <c r="G5791" s="154">
        <v>0.57000000000000051</v>
      </c>
    </row>
    <row r="5792" spans="1:7" ht="90" x14ac:dyDescent="0.25">
      <c r="A5792" s="141" t="s">
        <v>4373</v>
      </c>
      <c r="B5792" s="151" t="s">
        <v>4374</v>
      </c>
      <c r="C5792" s="153" t="s">
        <v>3452</v>
      </c>
      <c r="D5792" s="152">
        <v>121</v>
      </c>
      <c r="E5792" s="154">
        <v>3160.5200000000004</v>
      </c>
      <c r="F5792" s="154">
        <v>3.0000000000000027E-2</v>
      </c>
      <c r="G5792" s="154">
        <v>3.6300000000000034</v>
      </c>
    </row>
    <row r="5793" spans="1:7" ht="45" x14ac:dyDescent="0.25">
      <c r="A5793" s="141" t="s">
        <v>4373</v>
      </c>
      <c r="B5793" s="151" t="s">
        <v>4374</v>
      </c>
      <c r="C5793" s="153" t="s">
        <v>3471</v>
      </c>
      <c r="D5793" s="152">
        <v>1</v>
      </c>
      <c r="E5793" s="154">
        <v>2.66</v>
      </c>
      <c r="F5793" s="154">
        <v>1.0000000000000009E-2</v>
      </c>
      <c r="G5793" s="154">
        <v>1.0000000000000009E-2</v>
      </c>
    </row>
    <row r="5794" spans="1:7" ht="30" x14ac:dyDescent="0.25">
      <c r="A5794" s="141" t="s">
        <v>4373</v>
      </c>
      <c r="B5794" s="151" t="s">
        <v>4374</v>
      </c>
      <c r="C5794" s="153" t="s">
        <v>3453</v>
      </c>
      <c r="D5794" s="152">
        <v>1</v>
      </c>
      <c r="E5794" s="154">
        <v>1.99</v>
      </c>
      <c r="F5794" s="154">
        <v>1.0000000000000009E-2</v>
      </c>
      <c r="G5794" s="154">
        <v>1.0000000000000009E-2</v>
      </c>
    </row>
    <row r="5795" spans="1:7" ht="45" x14ac:dyDescent="0.25">
      <c r="A5795" s="141" t="s">
        <v>4373</v>
      </c>
      <c r="B5795" s="151" t="s">
        <v>4374</v>
      </c>
      <c r="C5795" s="153" t="s">
        <v>3454</v>
      </c>
      <c r="D5795" s="152">
        <v>2</v>
      </c>
      <c r="E5795" s="154">
        <v>7.08</v>
      </c>
      <c r="F5795" s="154">
        <v>1.9999999999999962E-2</v>
      </c>
      <c r="G5795" s="154">
        <v>3.9999999999999925E-2</v>
      </c>
    </row>
    <row r="5796" spans="1:7" ht="30" x14ac:dyDescent="0.25">
      <c r="A5796" s="141" t="s">
        <v>4373</v>
      </c>
      <c r="B5796" s="151" t="s">
        <v>4374</v>
      </c>
      <c r="C5796" s="153" t="s">
        <v>3583</v>
      </c>
      <c r="D5796" s="152">
        <v>1</v>
      </c>
      <c r="E5796" s="154">
        <v>2.66</v>
      </c>
      <c r="F5796" s="154">
        <v>1.0000000000000009E-2</v>
      </c>
      <c r="G5796" s="154">
        <v>1.0000000000000009E-2</v>
      </c>
    </row>
    <row r="5797" spans="1:7" ht="30" x14ac:dyDescent="0.25">
      <c r="A5797" s="141" t="s">
        <v>4373</v>
      </c>
      <c r="B5797" s="151" t="s">
        <v>4374</v>
      </c>
      <c r="C5797" s="153" t="s">
        <v>3455</v>
      </c>
      <c r="D5797" s="152">
        <v>52</v>
      </c>
      <c r="E5797" s="154">
        <v>672.36</v>
      </c>
      <c r="F5797" s="154">
        <v>3.0000000000000027E-2</v>
      </c>
      <c r="G5797" s="154">
        <v>1.5600000000000014</v>
      </c>
    </row>
    <row r="5798" spans="1:7" ht="30" x14ac:dyDescent="0.25">
      <c r="A5798" s="141" t="s">
        <v>4373</v>
      </c>
      <c r="B5798" s="151" t="s">
        <v>4374</v>
      </c>
      <c r="C5798" s="153" t="s">
        <v>3662</v>
      </c>
      <c r="D5798" s="152">
        <v>16</v>
      </c>
      <c r="E5798" s="154">
        <v>139.19999999999999</v>
      </c>
      <c r="F5798" s="154">
        <v>4.9999999999999933E-2</v>
      </c>
      <c r="G5798" s="154">
        <v>0.79999999999999893</v>
      </c>
    </row>
    <row r="5799" spans="1:7" ht="45" x14ac:dyDescent="0.25">
      <c r="A5799" s="141" t="s">
        <v>4373</v>
      </c>
      <c r="B5799" s="151" t="s">
        <v>4374</v>
      </c>
      <c r="C5799" s="153" t="s">
        <v>3471</v>
      </c>
      <c r="D5799" s="152">
        <v>9</v>
      </c>
      <c r="E5799" s="154">
        <v>23.94</v>
      </c>
      <c r="F5799" s="154">
        <v>1.0000000000000009E-2</v>
      </c>
      <c r="G5799" s="154">
        <v>9.000000000000008E-2</v>
      </c>
    </row>
    <row r="5800" spans="1:7" ht="30" x14ac:dyDescent="0.25">
      <c r="A5800" s="141" t="s">
        <v>4373</v>
      </c>
      <c r="B5800" s="151" t="s">
        <v>4374</v>
      </c>
      <c r="C5800" s="153" t="s">
        <v>3453</v>
      </c>
      <c r="D5800" s="152">
        <v>30</v>
      </c>
      <c r="E5800" s="154">
        <v>59.7</v>
      </c>
      <c r="F5800" s="154">
        <v>1.0000000000000009E-2</v>
      </c>
      <c r="G5800" s="154">
        <v>0.30000000000000027</v>
      </c>
    </row>
    <row r="5801" spans="1:7" ht="45" x14ac:dyDescent="0.25">
      <c r="A5801" s="141" t="s">
        <v>4373</v>
      </c>
      <c r="B5801" s="151" t="s">
        <v>4374</v>
      </c>
      <c r="C5801" s="153" t="s">
        <v>3454</v>
      </c>
      <c r="D5801" s="152">
        <v>7</v>
      </c>
      <c r="E5801" s="154">
        <v>24.78</v>
      </c>
      <c r="F5801" s="154">
        <v>1.9999999999999962E-2</v>
      </c>
      <c r="G5801" s="154">
        <v>0.13999999999999974</v>
      </c>
    </row>
    <row r="5802" spans="1:7" ht="30" x14ac:dyDescent="0.25">
      <c r="A5802" s="141" t="s">
        <v>4373</v>
      </c>
      <c r="B5802" s="151" t="s">
        <v>4374</v>
      </c>
      <c r="C5802" s="153" t="s">
        <v>3583</v>
      </c>
      <c r="D5802" s="152">
        <v>34</v>
      </c>
      <c r="E5802" s="154">
        <v>90.44</v>
      </c>
      <c r="F5802" s="154">
        <v>1.0000000000000009E-2</v>
      </c>
      <c r="G5802" s="154">
        <v>0.3400000000000003</v>
      </c>
    </row>
    <row r="5803" spans="1:7" ht="45" x14ac:dyDescent="0.25">
      <c r="A5803" s="141" t="s">
        <v>4373</v>
      </c>
      <c r="B5803" s="151" t="s">
        <v>4374</v>
      </c>
      <c r="C5803" s="153" t="s">
        <v>3506</v>
      </c>
      <c r="D5803" s="152">
        <v>3</v>
      </c>
      <c r="E5803" s="154">
        <v>27.03</v>
      </c>
      <c r="F5803" s="154">
        <v>2.9999999999999916E-2</v>
      </c>
      <c r="G5803" s="154">
        <v>8.9999999999999747E-2</v>
      </c>
    </row>
    <row r="5804" spans="1:7" ht="30" x14ac:dyDescent="0.25">
      <c r="A5804" s="141" t="s">
        <v>4373</v>
      </c>
      <c r="B5804" s="151" t="s">
        <v>4374</v>
      </c>
      <c r="C5804" s="153" t="s">
        <v>3663</v>
      </c>
      <c r="D5804" s="152">
        <v>1</v>
      </c>
      <c r="E5804" s="154">
        <v>22.37</v>
      </c>
      <c r="F5804" s="154">
        <v>0.72999999999999865</v>
      </c>
      <c r="G5804" s="154">
        <v>0.72999999999999865</v>
      </c>
    </row>
    <row r="5805" spans="1:7" ht="30" x14ac:dyDescent="0.25">
      <c r="A5805" s="141" t="s">
        <v>4373</v>
      </c>
      <c r="B5805" s="151" t="s">
        <v>4374</v>
      </c>
      <c r="C5805" s="153" t="s">
        <v>3521</v>
      </c>
      <c r="D5805" s="152">
        <v>10</v>
      </c>
      <c r="E5805" s="154">
        <v>93.399999999999991</v>
      </c>
      <c r="F5805" s="154">
        <v>6.999999999999984E-2</v>
      </c>
      <c r="G5805" s="154">
        <v>0.6999999999999984</v>
      </c>
    </row>
    <row r="5806" spans="1:7" ht="30" x14ac:dyDescent="0.25">
      <c r="A5806" s="141" t="s">
        <v>4373</v>
      </c>
      <c r="B5806" s="151" t="s">
        <v>4374</v>
      </c>
      <c r="C5806" s="153" t="s">
        <v>3522</v>
      </c>
      <c r="D5806" s="152">
        <v>4</v>
      </c>
      <c r="E5806" s="154">
        <v>22.68</v>
      </c>
      <c r="F5806" s="154">
        <v>0.1599999999999997</v>
      </c>
      <c r="G5806" s="154">
        <v>0.63999999999999879</v>
      </c>
    </row>
    <row r="5807" spans="1:7" ht="30" x14ac:dyDescent="0.25">
      <c r="A5807" s="141" t="s">
        <v>4373</v>
      </c>
      <c r="B5807" s="151" t="s">
        <v>4374</v>
      </c>
      <c r="C5807" s="153" t="s">
        <v>3523</v>
      </c>
      <c r="D5807" s="152">
        <v>3</v>
      </c>
      <c r="E5807" s="154">
        <v>24.69</v>
      </c>
      <c r="F5807" s="154">
        <v>8.0000000000000071E-2</v>
      </c>
      <c r="G5807" s="154">
        <v>0.24000000000000021</v>
      </c>
    </row>
    <row r="5808" spans="1:7" ht="30" x14ac:dyDescent="0.25">
      <c r="A5808" s="141" t="s">
        <v>4373</v>
      </c>
      <c r="B5808" s="151" t="s">
        <v>4374</v>
      </c>
      <c r="C5808" s="153" t="s">
        <v>3524</v>
      </c>
      <c r="D5808" s="152">
        <v>1</v>
      </c>
      <c r="E5808" s="154">
        <v>5.74</v>
      </c>
      <c r="F5808" s="154">
        <v>4.0000000000000036E-2</v>
      </c>
      <c r="G5808" s="154">
        <v>4.0000000000000036E-2</v>
      </c>
    </row>
    <row r="5809" spans="1:7" ht="60" x14ac:dyDescent="0.25">
      <c r="A5809" s="141" t="s">
        <v>4375</v>
      </c>
      <c r="B5809" s="151" t="s">
        <v>4376</v>
      </c>
      <c r="C5809" s="153" t="s">
        <v>3479</v>
      </c>
      <c r="D5809" s="152">
        <v>10</v>
      </c>
      <c r="E5809" s="154">
        <v>80.500000000000014</v>
      </c>
      <c r="F5809" s="154">
        <v>3.0000000000000027E-2</v>
      </c>
      <c r="G5809" s="154">
        <v>0.30000000000000027</v>
      </c>
    </row>
    <row r="5810" spans="1:7" ht="30" x14ac:dyDescent="0.25">
      <c r="A5810" s="141" t="s">
        <v>4375</v>
      </c>
      <c r="B5810" s="151" t="s">
        <v>4376</v>
      </c>
      <c r="C5810" s="153" t="s">
        <v>3558</v>
      </c>
      <c r="D5810" s="152">
        <v>7</v>
      </c>
      <c r="E5810" s="154">
        <v>66.5</v>
      </c>
      <c r="F5810" s="154">
        <v>8.0000000000000071E-2</v>
      </c>
      <c r="G5810" s="154">
        <v>0.5600000000000005</v>
      </c>
    </row>
    <row r="5811" spans="1:7" ht="30" x14ac:dyDescent="0.25">
      <c r="A5811" s="141" t="s">
        <v>4375</v>
      </c>
      <c r="B5811" s="151" t="s">
        <v>4376</v>
      </c>
      <c r="C5811" s="153" t="s">
        <v>3560</v>
      </c>
      <c r="D5811" s="152">
        <v>10</v>
      </c>
      <c r="E5811" s="154">
        <v>109.70000000000002</v>
      </c>
      <c r="F5811" s="154">
        <v>1.0000000000000009E-2</v>
      </c>
      <c r="G5811" s="154">
        <v>0.10000000000000009</v>
      </c>
    </row>
    <row r="5812" spans="1:7" x14ac:dyDescent="0.25">
      <c r="A5812" s="141" t="s">
        <v>4375</v>
      </c>
      <c r="B5812" s="151" t="s">
        <v>4376</v>
      </c>
      <c r="C5812" s="153" t="s">
        <v>3482</v>
      </c>
      <c r="D5812" s="152">
        <v>196</v>
      </c>
      <c r="E5812" s="154">
        <v>1205.4000000000001</v>
      </c>
      <c r="F5812" s="154">
        <v>1.0000000000000009E-2</v>
      </c>
      <c r="G5812" s="154">
        <v>1.9600000000000017</v>
      </c>
    </row>
    <row r="5813" spans="1:7" ht="30" x14ac:dyDescent="0.25">
      <c r="A5813" s="141" t="s">
        <v>4375</v>
      </c>
      <c r="B5813" s="151" t="s">
        <v>4376</v>
      </c>
      <c r="C5813" s="153" t="s">
        <v>3483</v>
      </c>
      <c r="D5813" s="152">
        <v>1</v>
      </c>
      <c r="E5813" s="154">
        <v>7.05</v>
      </c>
      <c r="F5813" s="154">
        <v>1.9999999999999962E-2</v>
      </c>
      <c r="G5813" s="154">
        <v>1.9999999999999962E-2</v>
      </c>
    </row>
    <row r="5814" spans="1:7" x14ac:dyDescent="0.25">
      <c r="A5814" s="141" t="s">
        <v>4375</v>
      </c>
      <c r="B5814" s="151" t="s">
        <v>4376</v>
      </c>
      <c r="C5814" s="153" t="s">
        <v>3485</v>
      </c>
      <c r="D5814" s="152">
        <v>1</v>
      </c>
      <c r="E5814" s="154">
        <v>15.14</v>
      </c>
      <c r="F5814" s="154">
        <v>9.999999999999995E-3</v>
      </c>
      <c r="G5814" s="154">
        <v>9.999999999999995E-3</v>
      </c>
    </row>
    <row r="5815" spans="1:7" x14ac:dyDescent="0.25">
      <c r="A5815" s="141" t="s">
        <v>4375</v>
      </c>
      <c r="B5815" s="151" t="s">
        <v>4376</v>
      </c>
      <c r="C5815" s="153" t="s">
        <v>3487</v>
      </c>
      <c r="D5815" s="152">
        <v>39</v>
      </c>
      <c r="E5815" s="154">
        <v>398.97</v>
      </c>
      <c r="F5815" s="154">
        <v>9.000000000000008E-2</v>
      </c>
      <c r="G5815" s="154">
        <v>3.5100000000000033</v>
      </c>
    </row>
    <row r="5816" spans="1:7" ht="60" x14ac:dyDescent="0.25">
      <c r="A5816" s="141" t="s">
        <v>4375</v>
      </c>
      <c r="B5816" s="151" t="s">
        <v>4376</v>
      </c>
      <c r="C5816" s="153" t="s">
        <v>3488</v>
      </c>
      <c r="D5816" s="152">
        <v>305</v>
      </c>
      <c r="E5816" s="154">
        <v>4221.2</v>
      </c>
      <c r="F5816" s="154">
        <v>4.0000000000000036E-2</v>
      </c>
      <c r="G5816" s="154">
        <v>12.20000000000001</v>
      </c>
    </row>
    <row r="5817" spans="1:7" ht="45" x14ac:dyDescent="0.25">
      <c r="A5817" s="141" t="s">
        <v>4377</v>
      </c>
      <c r="B5817" s="151" t="s">
        <v>4378</v>
      </c>
      <c r="C5817" s="153" t="s">
        <v>3501</v>
      </c>
      <c r="D5817" s="152">
        <v>130</v>
      </c>
      <c r="E5817" s="154">
        <v>1141.4000000000001</v>
      </c>
      <c r="F5817" s="154">
        <v>3.9999999999999925E-2</v>
      </c>
      <c r="G5817" s="154">
        <v>5.1999999999999904</v>
      </c>
    </row>
    <row r="5818" spans="1:7" ht="45" x14ac:dyDescent="0.25">
      <c r="A5818" s="141" t="s">
        <v>4377</v>
      </c>
      <c r="B5818" s="151" t="s">
        <v>4378</v>
      </c>
      <c r="C5818" s="153" t="s">
        <v>3471</v>
      </c>
      <c r="D5818" s="152">
        <v>2</v>
      </c>
      <c r="E5818" s="154">
        <v>5.32</v>
      </c>
      <c r="F5818" s="154">
        <v>1.0000000000000009E-2</v>
      </c>
      <c r="G5818" s="154">
        <v>2.0000000000000018E-2</v>
      </c>
    </row>
    <row r="5819" spans="1:7" ht="30" x14ac:dyDescent="0.25">
      <c r="A5819" s="141" t="s">
        <v>4377</v>
      </c>
      <c r="B5819" s="151" t="s">
        <v>4378</v>
      </c>
      <c r="C5819" s="153" t="s">
        <v>3583</v>
      </c>
      <c r="D5819" s="152">
        <v>128</v>
      </c>
      <c r="E5819" s="154">
        <v>340.48</v>
      </c>
      <c r="F5819" s="154">
        <v>1.0000000000000009E-2</v>
      </c>
      <c r="G5819" s="154">
        <v>1.2800000000000011</v>
      </c>
    </row>
    <row r="5820" spans="1:7" ht="90" x14ac:dyDescent="0.25">
      <c r="A5820" s="141" t="s">
        <v>4377</v>
      </c>
      <c r="B5820" s="151" t="s">
        <v>4378</v>
      </c>
      <c r="C5820" s="153" t="s">
        <v>3452</v>
      </c>
      <c r="D5820" s="152">
        <v>307</v>
      </c>
      <c r="E5820" s="154">
        <v>8018.84</v>
      </c>
      <c r="F5820" s="154">
        <v>3.0000000000000027E-2</v>
      </c>
      <c r="G5820" s="154">
        <v>9.210000000000008</v>
      </c>
    </row>
    <row r="5821" spans="1:7" ht="30" x14ac:dyDescent="0.25">
      <c r="A5821" s="141" t="s">
        <v>4377</v>
      </c>
      <c r="B5821" s="151" t="s">
        <v>4378</v>
      </c>
      <c r="C5821" s="153" t="s">
        <v>3453</v>
      </c>
      <c r="D5821" s="152">
        <v>4</v>
      </c>
      <c r="E5821" s="154">
        <v>7.96</v>
      </c>
      <c r="F5821" s="154">
        <v>1.0000000000000009E-2</v>
      </c>
      <c r="G5821" s="154">
        <v>4.0000000000000036E-2</v>
      </c>
    </row>
    <row r="5822" spans="1:7" ht="45" x14ac:dyDescent="0.25">
      <c r="A5822" s="141" t="s">
        <v>4377</v>
      </c>
      <c r="B5822" s="151" t="s">
        <v>4378</v>
      </c>
      <c r="C5822" s="153" t="s">
        <v>3454</v>
      </c>
      <c r="D5822" s="152">
        <v>26</v>
      </c>
      <c r="E5822" s="154">
        <v>92.04</v>
      </c>
      <c r="F5822" s="154">
        <v>1.9999999999999962E-2</v>
      </c>
      <c r="G5822" s="154">
        <v>0.51999999999999902</v>
      </c>
    </row>
    <row r="5823" spans="1:7" ht="30" x14ac:dyDescent="0.25">
      <c r="A5823" s="141" t="s">
        <v>4377</v>
      </c>
      <c r="B5823" s="151" t="s">
        <v>4378</v>
      </c>
      <c r="C5823" s="153" t="s">
        <v>3455</v>
      </c>
      <c r="D5823" s="152">
        <v>162</v>
      </c>
      <c r="E5823" s="154">
        <v>2094.66</v>
      </c>
      <c r="F5823" s="154">
        <v>3.0000000000000027E-2</v>
      </c>
      <c r="G5823" s="154">
        <v>4.8600000000000048</v>
      </c>
    </row>
    <row r="5824" spans="1:7" ht="45" x14ac:dyDescent="0.25">
      <c r="A5824" s="141" t="s">
        <v>4377</v>
      </c>
      <c r="B5824" s="151" t="s">
        <v>4378</v>
      </c>
      <c r="C5824" s="153" t="s">
        <v>3471</v>
      </c>
      <c r="D5824" s="152">
        <v>18</v>
      </c>
      <c r="E5824" s="154">
        <v>47.879999999999995</v>
      </c>
      <c r="F5824" s="154">
        <v>1.0000000000000009E-2</v>
      </c>
      <c r="G5824" s="154">
        <v>0.18000000000000016</v>
      </c>
    </row>
    <row r="5825" spans="1:7" ht="30" x14ac:dyDescent="0.25">
      <c r="A5825" s="141" t="s">
        <v>4377</v>
      </c>
      <c r="B5825" s="151" t="s">
        <v>4378</v>
      </c>
      <c r="C5825" s="153" t="s">
        <v>3453</v>
      </c>
      <c r="D5825" s="152">
        <v>235</v>
      </c>
      <c r="E5825" s="154">
        <v>467.65</v>
      </c>
      <c r="F5825" s="154">
        <v>1.0000000000000009E-2</v>
      </c>
      <c r="G5825" s="154">
        <v>2.3500000000000023</v>
      </c>
    </row>
    <row r="5826" spans="1:7" ht="45" x14ac:dyDescent="0.25">
      <c r="A5826" s="141" t="s">
        <v>4377</v>
      </c>
      <c r="B5826" s="151" t="s">
        <v>4378</v>
      </c>
      <c r="C5826" s="153" t="s">
        <v>3454</v>
      </c>
      <c r="D5826" s="152">
        <v>19</v>
      </c>
      <c r="E5826" s="154">
        <v>67.259999999999991</v>
      </c>
      <c r="F5826" s="154">
        <v>1.9999999999999962E-2</v>
      </c>
      <c r="G5826" s="154">
        <v>0.37999999999999928</v>
      </c>
    </row>
    <row r="5827" spans="1:7" ht="30" x14ac:dyDescent="0.25">
      <c r="A5827" s="141" t="s">
        <v>4377</v>
      </c>
      <c r="B5827" s="151" t="s">
        <v>4378</v>
      </c>
      <c r="C5827" s="153" t="s">
        <v>3583</v>
      </c>
      <c r="D5827" s="152">
        <v>65</v>
      </c>
      <c r="E5827" s="154">
        <v>172.9</v>
      </c>
      <c r="F5827" s="154">
        <v>1.0000000000000009E-2</v>
      </c>
      <c r="G5827" s="154">
        <v>0.65000000000000058</v>
      </c>
    </row>
    <row r="5828" spans="1:7" ht="45" x14ac:dyDescent="0.25">
      <c r="A5828" s="141" t="s">
        <v>4377</v>
      </c>
      <c r="B5828" s="151" t="s">
        <v>4378</v>
      </c>
      <c r="C5828" s="153" t="s">
        <v>3506</v>
      </c>
      <c r="D5828" s="152">
        <v>22</v>
      </c>
      <c r="E5828" s="154">
        <v>198.22</v>
      </c>
      <c r="F5828" s="154">
        <v>2.9999999999999916E-2</v>
      </c>
      <c r="G5828" s="154">
        <v>0.65999999999999814</v>
      </c>
    </row>
    <row r="5829" spans="1:7" ht="30" x14ac:dyDescent="0.25">
      <c r="A5829" s="141" t="s">
        <v>4377</v>
      </c>
      <c r="B5829" s="151" t="s">
        <v>4378</v>
      </c>
      <c r="C5829" s="153" t="s">
        <v>3521</v>
      </c>
      <c r="D5829" s="152">
        <v>6</v>
      </c>
      <c r="E5829" s="154">
        <v>56.04</v>
      </c>
      <c r="F5829" s="154">
        <v>6.999999999999984E-2</v>
      </c>
      <c r="G5829" s="154">
        <v>0.41999999999999904</v>
      </c>
    </row>
    <row r="5830" spans="1:7" ht="30" x14ac:dyDescent="0.25">
      <c r="A5830" s="141" t="s">
        <v>4377</v>
      </c>
      <c r="B5830" s="151" t="s">
        <v>4378</v>
      </c>
      <c r="C5830" s="153" t="s">
        <v>3522</v>
      </c>
      <c r="D5830" s="152">
        <v>4</v>
      </c>
      <c r="E5830" s="154">
        <v>22.68</v>
      </c>
      <c r="F5830" s="154">
        <v>0.1599999999999997</v>
      </c>
      <c r="G5830" s="154">
        <v>0.63999999999999879</v>
      </c>
    </row>
    <row r="5831" spans="1:7" ht="30" x14ac:dyDescent="0.25">
      <c r="A5831" s="141" t="s">
        <v>4377</v>
      </c>
      <c r="B5831" s="151" t="s">
        <v>4378</v>
      </c>
      <c r="C5831" s="153" t="s">
        <v>3523</v>
      </c>
      <c r="D5831" s="152">
        <v>4</v>
      </c>
      <c r="E5831" s="154">
        <v>32.92</v>
      </c>
      <c r="F5831" s="154">
        <v>8.0000000000000071E-2</v>
      </c>
      <c r="G5831" s="154">
        <v>0.32000000000000028</v>
      </c>
    </row>
    <row r="5832" spans="1:7" ht="30" x14ac:dyDescent="0.25">
      <c r="A5832" s="141" t="s">
        <v>4377</v>
      </c>
      <c r="B5832" s="151" t="s">
        <v>4378</v>
      </c>
      <c r="C5832" s="153" t="s">
        <v>3524</v>
      </c>
      <c r="D5832" s="152">
        <v>12</v>
      </c>
      <c r="E5832" s="154">
        <v>68.88</v>
      </c>
      <c r="F5832" s="154">
        <v>4.0000000000000036E-2</v>
      </c>
      <c r="G5832" s="154">
        <v>0.48000000000000043</v>
      </c>
    </row>
    <row r="5833" spans="1:7" x14ac:dyDescent="0.25">
      <c r="A5833" s="141" t="s">
        <v>4379</v>
      </c>
      <c r="B5833" s="151" t="s">
        <v>4380</v>
      </c>
      <c r="C5833" s="153" t="s">
        <v>3460</v>
      </c>
      <c r="D5833" s="152">
        <v>13</v>
      </c>
      <c r="E5833" s="154">
        <v>209.69</v>
      </c>
      <c r="F5833" s="154">
        <v>2.0000000000000018E-2</v>
      </c>
      <c r="G5833" s="154">
        <v>0.26000000000000023</v>
      </c>
    </row>
    <row r="5834" spans="1:7" ht="30" x14ac:dyDescent="0.25">
      <c r="A5834" s="141" t="s">
        <v>4379</v>
      </c>
      <c r="B5834" s="151" t="s">
        <v>4380</v>
      </c>
      <c r="C5834" s="153" t="s">
        <v>3595</v>
      </c>
      <c r="D5834" s="152">
        <v>5</v>
      </c>
      <c r="E5834" s="154">
        <v>15.55</v>
      </c>
      <c r="F5834" s="154">
        <v>9.999999999999995E-3</v>
      </c>
      <c r="G5834" s="154">
        <v>4.9999999999999975E-2</v>
      </c>
    </row>
    <row r="5835" spans="1:7" ht="30" x14ac:dyDescent="0.25">
      <c r="A5835" s="141" t="s">
        <v>4379</v>
      </c>
      <c r="B5835" s="151" t="s">
        <v>4380</v>
      </c>
      <c r="C5835" s="153" t="s">
        <v>3461</v>
      </c>
      <c r="D5835" s="152">
        <v>4</v>
      </c>
      <c r="E5835" s="154">
        <v>19.2</v>
      </c>
      <c r="F5835" s="154">
        <v>9.999999999999995E-3</v>
      </c>
      <c r="G5835" s="154">
        <v>3.999999999999998E-2</v>
      </c>
    </row>
    <row r="5836" spans="1:7" ht="30" x14ac:dyDescent="0.25">
      <c r="A5836" s="141" t="s">
        <v>4379</v>
      </c>
      <c r="B5836" s="151" t="s">
        <v>4380</v>
      </c>
      <c r="C5836" s="153" t="s">
        <v>3462</v>
      </c>
      <c r="D5836" s="152">
        <v>8</v>
      </c>
      <c r="E5836" s="154">
        <v>20.96</v>
      </c>
      <c r="F5836" s="154">
        <v>9.999999999999995E-3</v>
      </c>
      <c r="G5836" s="154">
        <v>7.999999999999996E-2</v>
      </c>
    </row>
    <row r="5837" spans="1:7" ht="30" x14ac:dyDescent="0.25">
      <c r="A5837" s="141" t="s">
        <v>4379</v>
      </c>
      <c r="B5837" s="151" t="s">
        <v>4380</v>
      </c>
      <c r="C5837" s="153" t="s">
        <v>3463</v>
      </c>
      <c r="D5837" s="152">
        <v>1</v>
      </c>
      <c r="E5837" s="154">
        <v>2.62</v>
      </c>
      <c r="F5837" s="154">
        <v>9.999999999999995E-3</v>
      </c>
      <c r="G5837" s="154">
        <v>9.999999999999995E-3</v>
      </c>
    </row>
    <row r="5838" spans="1:7" x14ac:dyDescent="0.25">
      <c r="A5838" s="141" t="s">
        <v>4379</v>
      </c>
      <c r="B5838" s="151" t="s">
        <v>4380</v>
      </c>
      <c r="C5838" s="153" t="s">
        <v>3443</v>
      </c>
      <c r="D5838" s="152">
        <v>309</v>
      </c>
      <c r="E5838" s="154">
        <v>1511.01</v>
      </c>
      <c r="F5838" s="154">
        <v>9.9999999999999811E-3</v>
      </c>
      <c r="G5838" s="154">
        <v>3.0899999999999941</v>
      </c>
    </row>
    <row r="5839" spans="1:7" x14ac:dyDescent="0.25">
      <c r="A5839" s="141" t="s">
        <v>4379</v>
      </c>
      <c r="B5839" s="151" t="s">
        <v>4380</v>
      </c>
      <c r="C5839" s="153" t="s">
        <v>3464</v>
      </c>
      <c r="D5839" s="152">
        <v>79</v>
      </c>
      <c r="E5839" s="154">
        <v>390.26</v>
      </c>
      <c r="F5839" s="154">
        <v>1.0000000000000009E-2</v>
      </c>
      <c r="G5839" s="154">
        <v>0.7900000000000007</v>
      </c>
    </row>
    <row r="5840" spans="1:7" ht="30" x14ac:dyDescent="0.25">
      <c r="A5840" s="141" t="s">
        <v>4379</v>
      </c>
      <c r="B5840" s="151" t="s">
        <v>4380</v>
      </c>
      <c r="C5840" s="153" t="s">
        <v>3596</v>
      </c>
      <c r="D5840" s="152">
        <v>52</v>
      </c>
      <c r="E5840" s="154">
        <v>494.52000000000004</v>
      </c>
      <c r="F5840" s="154">
        <v>2.0000000000000018E-2</v>
      </c>
      <c r="G5840" s="154">
        <v>1.0400000000000009</v>
      </c>
    </row>
    <row r="5841" spans="1:7" x14ac:dyDescent="0.25">
      <c r="A5841" s="141" t="s">
        <v>4379</v>
      </c>
      <c r="B5841" s="151" t="s">
        <v>4380</v>
      </c>
      <c r="C5841" s="153" t="s">
        <v>3502</v>
      </c>
      <c r="D5841" s="152">
        <v>24</v>
      </c>
      <c r="E5841" s="154">
        <v>122.88000000000001</v>
      </c>
      <c r="F5841" s="154">
        <v>1.0000000000000009E-2</v>
      </c>
      <c r="G5841" s="154">
        <v>0.24000000000000021</v>
      </c>
    </row>
    <row r="5842" spans="1:7" x14ac:dyDescent="0.25">
      <c r="A5842" s="141" t="s">
        <v>4379</v>
      </c>
      <c r="B5842" s="151" t="s">
        <v>4380</v>
      </c>
      <c r="C5842" s="153" t="s">
        <v>3444</v>
      </c>
      <c r="D5842" s="152">
        <v>329</v>
      </c>
      <c r="E5842" s="154">
        <v>1276.52</v>
      </c>
      <c r="F5842" s="154">
        <v>3.0000000000000027E-2</v>
      </c>
      <c r="G5842" s="154">
        <v>9.8700000000000081</v>
      </c>
    </row>
    <row r="5843" spans="1:7" x14ac:dyDescent="0.25">
      <c r="A5843" s="141" t="s">
        <v>4379</v>
      </c>
      <c r="B5843" s="151" t="s">
        <v>4380</v>
      </c>
      <c r="C5843" s="153" t="s">
        <v>3504</v>
      </c>
      <c r="D5843" s="152">
        <v>101</v>
      </c>
      <c r="E5843" s="154">
        <v>527.22</v>
      </c>
      <c r="F5843" s="154">
        <v>1.0000000000000009E-2</v>
      </c>
      <c r="G5843" s="154">
        <v>1.0100000000000009</v>
      </c>
    </row>
    <row r="5844" spans="1:7" ht="30" x14ac:dyDescent="0.25">
      <c r="A5844" s="141" t="s">
        <v>4379</v>
      </c>
      <c r="B5844" s="151" t="s">
        <v>4380</v>
      </c>
      <c r="C5844" s="153" t="s">
        <v>3597</v>
      </c>
      <c r="D5844" s="152">
        <v>149</v>
      </c>
      <c r="E5844" s="154">
        <v>1655.3899999999999</v>
      </c>
      <c r="F5844" s="154">
        <v>8.9999999999999858E-2</v>
      </c>
      <c r="G5844" s="154">
        <v>13.409999999999979</v>
      </c>
    </row>
    <row r="5845" spans="1:7" x14ac:dyDescent="0.25">
      <c r="A5845" s="141" t="s">
        <v>4379</v>
      </c>
      <c r="B5845" s="151" t="s">
        <v>4380</v>
      </c>
      <c r="C5845" s="153" t="s">
        <v>3446</v>
      </c>
      <c r="D5845" s="152">
        <v>282</v>
      </c>
      <c r="E5845" s="154">
        <v>558.36</v>
      </c>
      <c r="F5845" s="154">
        <v>9.999999999999995E-3</v>
      </c>
      <c r="G5845" s="154">
        <v>2.8199999999999985</v>
      </c>
    </row>
    <row r="5846" spans="1:7" x14ac:dyDescent="0.25">
      <c r="A5846" s="141" t="s">
        <v>4379</v>
      </c>
      <c r="B5846" s="151" t="s">
        <v>4380</v>
      </c>
      <c r="C5846" s="153" t="s">
        <v>3505</v>
      </c>
      <c r="D5846" s="152">
        <v>4</v>
      </c>
      <c r="E5846" s="154">
        <v>98.04</v>
      </c>
      <c r="F5846" s="154">
        <v>0.37999999999999989</v>
      </c>
      <c r="G5846" s="154">
        <v>1.5199999999999996</v>
      </c>
    </row>
    <row r="5847" spans="1:7" ht="30" x14ac:dyDescent="0.25">
      <c r="A5847" s="141" t="s">
        <v>4381</v>
      </c>
      <c r="B5847" s="151" t="s">
        <v>4382</v>
      </c>
      <c r="C5847" s="153" t="s">
        <v>3903</v>
      </c>
      <c r="D5847" s="152">
        <v>14</v>
      </c>
      <c r="E5847" s="154">
        <v>1250.9000000000001</v>
      </c>
      <c r="F5847" s="154">
        <v>2.4799999999999969</v>
      </c>
      <c r="G5847" s="154">
        <v>34.719999999999956</v>
      </c>
    </row>
    <row r="5848" spans="1:7" ht="30" x14ac:dyDescent="0.25">
      <c r="A5848" s="141" t="s">
        <v>4381</v>
      </c>
      <c r="B5848" s="151" t="s">
        <v>4382</v>
      </c>
      <c r="C5848" s="153" t="s">
        <v>3922</v>
      </c>
      <c r="D5848" s="152">
        <v>14</v>
      </c>
      <c r="E5848" s="154">
        <v>223.86</v>
      </c>
      <c r="F5848" s="154">
        <v>0.79999999999999893</v>
      </c>
      <c r="G5848" s="154">
        <v>11.199999999999985</v>
      </c>
    </row>
    <row r="5849" spans="1:7" ht="30" x14ac:dyDescent="0.25">
      <c r="A5849" s="141" t="s">
        <v>4381</v>
      </c>
      <c r="B5849" s="151" t="s">
        <v>4382</v>
      </c>
      <c r="C5849" s="153" t="s">
        <v>3933</v>
      </c>
      <c r="D5849" s="152">
        <v>14</v>
      </c>
      <c r="E5849" s="154">
        <v>223.44</v>
      </c>
      <c r="F5849" s="154">
        <v>0.80000000000000071</v>
      </c>
      <c r="G5849" s="154">
        <v>11.20000000000001</v>
      </c>
    </row>
    <row r="5850" spans="1:7" ht="30" x14ac:dyDescent="0.25">
      <c r="A5850" s="141" t="s">
        <v>4381</v>
      </c>
      <c r="B5850" s="151" t="s">
        <v>4382</v>
      </c>
      <c r="C5850" s="153" t="s">
        <v>3972</v>
      </c>
      <c r="D5850" s="152">
        <v>16</v>
      </c>
      <c r="E5850" s="154">
        <v>1366.4</v>
      </c>
      <c r="F5850" s="154">
        <v>2.3900000000000006</v>
      </c>
      <c r="G5850" s="154">
        <v>38.240000000000009</v>
      </c>
    </row>
    <row r="5851" spans="1:7" ht="30" x14ac:dyDescent="0.25">
      <c r="A5851" s="141" t="s">
        <v>4381</v>
      </c>
      <c r="B5851" s="151" t="s">
        <v>4382</v>
      </c>
      <c r="C5851" s="153" t="s">
        <v>3978</v>
      </c>
      <c r="D5851" s="152">
        <v>32</v>
      </c>
      <c r="E5851" s="154">
        <v>3612.4800000000005</v>
      </c>
      <c r="F5851" s="154">
        <v>3.5799999999999983</v>
      </c>
      <c r="G5851" s="154">
        <v>114.55999999999995</v>
      </c>
    </row>
    <row r="5852" spans="1:7" ht="45" x14ac:dyDescent="0.25">
      <c r="A5852" s="141" t="s">
        <v>4381</v>
      </c>
      <c r="B5852" s="151" t="s">
        <v>4382</v>
      </c>
      <c r="C5852" s="153" t="s">
        <v>3531</v>
      </c>
      <c r="D5852" s="152">
        <v>16</v>
      </c>
      <c r="E5852" s="154">
        <v>335.84000000000003</v>
      </c>
      <c r="F5852" s="154">
        <v>0.16000000000000014</v>
      </c>
      <c r="G5852" s="154">
        <v>2.5600000000000023</v>
      </c>
    </row>
    <row r="5853" spans="1:7" ht="45" x14ac:dyDescent="0.25">
      <c r="A5853" s="141" t="s">
        <v>4381</v>
      </c>
      <c r="B5853" s="151" t="s">
        <v>4382</v>
      </c>
      <c r="C5853" s="153" t="s">
        <v>3506</v>
      </c>
      <c r="D5853" s="152">
        <v>543</v>
      </c>
      <c r="E5853" s="154">
        <v>4892.43</v>
      </c>
      <c r="F5853" s="154">
        <v>2.9999999999999916E-2</v>
      </c>
      <c r="G5853" s="154">
        <v>16.289999999999953</v>
      </c>
    </row>
    <row r="5854" spans="1:7" ht="30" x14ac:dyDescent="0.25">
      <c r="A5854" s="141" t="s">
        <v>4381</v>
      </c>
      <c r="B5854" s="151" t="s">
        <v>4382</v>
      </c>
      <c r="C5854" s="153" t="s">
        <v>3903</v>
      </c>
      <c r="D5854" s="152">
        <v>9</v>
      </c>
      <c r="E5854" s="154">
        <v>804.15000000000009</v>
      </c>
      <c r="F5854" s="154">
        <v>2.4799999999999969</v>
      </c>
      <c r="G5854" s="154">
        <v>22.319999999999972</v>
      </c>
    </row>
    <row r="5855" spans="1:7" ht="30" x14ac:dyDescent="0.25">
      <c r="A5855" s="141" t="s">
        <v>4381</v>
      </c>
      <c r="B5855" s="151" t="s">
        <v>4382</v>
      </c>
      <c r="C5855" s="153" t="s">
        <v>3922</v>
      </c>
      <c r="D5855" s="152">
        <v>9</v>
      </c>
      <c r="E5855" s="154">
        <v>143.91</v>
      </c>
      <c r="F5855" s="154">
        <v>0.79999999999999893</v>
      </c>
      <c r="G5855" s="154">
        <v>7.1999999999999904</v>
      </c>
    </row>
    <row r="5856" spans="1:7" ht="30" x14ac:dyDescent="0.25">
      <c r="A5856" s="141" t="s">
        <v>4381</v>
      </c>
      <c r="B5856" s="151" t="s">
        <v>4382</v>
      </c>
      <c r="C5856" s="153" t="s">
        <v>3933</v>
      </c>
      <c r="D5856" s="152">
        <v>9</v>
      </c>
      <c r="E5856" s="154">
        <v>143.63999999999999</v>
      </c>
      <c r="F5856" s="154">
        <v>0.80000000000000071</v>
      </c>
      <c r="G5856" s="154">
        <v>7.2000000000000064</v>
      </c>
    </row>
    <row r="5857" spans="1:7" ht="30" x14ac:dyDescent="0.25">
      <c r="A5857" s="141" t="s">
        <v>4381</v>
      </c>
      <c r="B5857" s="151" t="s">
        <v>4382</v>
      </c>
      <c r="C5857" s="153" t="s">
        <v>4139</v>
      </c>
      <c r="D5857" s="152">
        <v>7</v>
      </c>
      <c r="E5857" s="154">
        <v>65.94</v>
      </c>
      <c r="F5857" s="154">
        <v>0.47000000000000064</v>
      </c>
      <c r="G5857" s="154">
        <v>3.2900000000000045</v>
      </c>
    </row>
    <row r="5858" spans="1:7" x14ac:dyDescent="0.25">
      <c r="A5858" s="141" t="s">
        <v>4381</v>
      </c>
      <c r="B5858" s="151" t="s">
        <v>4382</v>
      </c>
      <c r="C5858" s="153" t="s">
        <v>3906</v>
      </c>
      <c r="D5858" s="152">
        <v>7</v>
      </c>
      <c r="E5858" s="154">
        <v>39.549999999999997</v>
      </c>
      <c r="F5858" s="154">
        <v>0.27999999999999936</v>
      </c>
      <c r="G5858" s="154">
        <v>1.9599999999999955</v>
      </c>
    </row>
    <row r="5859" spans="1:7" ht="45" x14ac:dyDescent="0.25">
      <c r="A5859" s="141" t="s">
        <v>4381</v>
      </c>
      <c r="B5859" s="151" t="s">
        <v>4382</v>
      </c>
      <c r="C5859" s="153" t="s">
        <v>3993</v>
      </c>
      <c r="D5859" s="152">
        <v>6</v>
      </c>
      <c r="E5859" s="154">
        <v>3405.78</v>
      </c>
      <c r="F5859" s="154">
        <v>22.170000000000016</v>
      </c>
      <c r="G5859" s="154">
        <v>133.0200000000001</v>
      </c>
    </row>
    <row r="5860" spans="1:7" ht="30" x14ac:dyDescent="0.25">
      <c r="A5860" s="141" t="s">
        <v>4381</v>
      </c>
      <c r="B5860" s="151" t="s">
        <v>4382</v>
      </c>
      <c r="C5860" s="153" t="s">
        <v>3994</v>
      </c>
      <c r="D5860" s="152">
        <v>6</v>
      </c>
      <c r="E5860" s="154">
        <v>2791.44</v>
      </c>
      <c r="F5860" s="154">
        <v>15.71999999999997</v>
      </c>
      <c r="G5860" s="154">
        <v>94.319999999999823</v>
      </c>
    </row>
    <row r="5861" spans="1:7" x14ac:dyDescent="0.25">
      <c r="A5861" s="141" t="s">
        <v>4381</v>
      </c>
      <c r="B5861" s="151" t="s">
        <v>4382</v>
      </c>
      <c r="C5861" s="153" t="s">
        <v>4111</v>
      </c>
      <c r="D5861" s="152">
        <v>399</v>
      </c>
      <c r="E5861" s="154">
        <v>83283.27</v>
      </c>
      <c r="F5861" s="154">
        <v>3.9599999999999937</v>
      </c>
      <c r="G5861" s="154">
        <v>1580.0399999999975</v>
      </c>
    </row>
    <row r="5862" spans="1:7" ht="45" x14ac:dyDescent="0.25">
      <c r="A5862" s="141" t="s">
        <v>4381</v>
      </c>
      <c r="B5862" s="151" t="s">
        <v>4382</v>
      </c>
      <c r="C5862" s="153" t="s">
        <v>4165</v>
      </c>
      <c r="D5862" s="152">
        <v>1</v>
      </c>
      <c r="E5862" s="154">
        <v>306.31</v>
      </c>
      <c r="F5862" s="154">
        <v>3</v>
      </c>
      <c r="G5862" s="154">
        <v>3</v>
      </c>
    </row>
    <row r="5863" spans="1:7" ht="30" x14ac:dyDescent="0.25">
      <c r="A5863" s="141" t="s">
        <v>4381</v>
      </c>
      <c r="B5863" s="151" t="s">
        <v>4382</v>
      </c>
      <c r="C5863" s="153" t="s">
        <v>4156</v>
      </c>
      <c r="D5863" s="152">
        <v>2</v>
      </c>
      <c r="E5863" s="154">
        <v>507</v>
      </c>
      <c r="F5863" s="154">
        <v>2.8500000000000014</v>
      </c>
      <c r="G5863" s="154">
        <v>5.7000000000000028</v>
      </c>
    </row>
    <row r="5864" spans="1:7" ht="30" x14ac:dyDescent="0.25">
      <c r="A5864" s="141" t="s">
        <v>4381</v>
      </c>
      <c r="B5864" s="151" t="s">
        <v>4382</v>
      </c>
      <c r="C5864" s="153" t="s">
        <v>4061</v>
      </c>
      <c r="D5864" s="152">
        <v>3</v>
      </c>
      <c r="E5864" s="154">
        <v>565.38</v>
      </c>
      <c r="F5864" s="154">
        <v>4</v>
      </c>
      <c r="G5864" s="154">
        <v>12</v>
      </c>
    </row>
    <row r="5865" spans="1:7" x14ac:dyDescent="0.25">
      <c r="A5865" s="141" t="s">
        <v>4381</v>
      </c>
      <c r="B5865" s="151" t="s">
        <v>4382</v>
      </c>
      <c r="C5865" s="153" t="s">
        <v>4062</v>
      </c>
      <c r="D5865" s="152">
        <v>2</v>
      </c>
      <c r="E5865" s="154">
        <v>298.52</v>
      </c>
      <c r="F5865" s="154">
        <v>4.6400000000000006</v>
      </c>
      <c r="G5865" s="154">
        <v>9.2800000000000011</v>
      </c>
    </row>
    <row r="5866" spans="1:7" x14ac:dyDescent="0.25">
      <c r="A5866" s="141" t="s">
        <v>4381</v>
      </c>
      <c r="B5866" s="151" t="s">
        <v>4382</v>
      </c>
      <c r="C5866" s="153" t="s">
        <v>4166</v>
      </c>
      <c r="D5866" s="152">
        <v>210</v>
      </c>
      <c r="E5866" s="154">
        <v>26518.799999999999</v>
      </c>
      <c r="F5866" s="154">
        <v>3.5300000000000011</v>
      </c>
      <c r="G5866" s="154">
        <v>741.30000000000018</v>
      </c>
    </row>
    <row r="5867" spans="1:7" ht="30" x14ac:dyDescent="0.25">
      <c r="A5867" s="141" t="s">
        <v>4381</v>
      </c>
      <c r="B5867" s="151" t="s">
        <v>4382</v>
      </c>
      <c r="C5867" s="153" t="s">
        <v>4167</v>
      </c>
      <c r="D5867" s="152">
        <v>10</v>
      </c>
      <c r="E5867" s="154">
        <v>1336.9</v>
      </c>
      <c r="F5867" s="154">
        <v>3.7600000000000051</v>
      </c>
      <c r="G5867" s="154">
        <v>37.600000000000051</v>
      </c>
    </row>
    <row r="5868" spans="1:7" ht="45" x14ac:dyDescent="0.25">
      <c r="A5868" s="141" t="s">
        <v>4381</v>
      </c>
      <c r="B5868" s="151" t="s">
        <v>4382</v>
      </c>
      <c r="C5868" s="153" t="s">
        <v>4049</v>
      </c>
      <c r="D5868" s="152">
        <v>147</v>
      </c>
      <c r="E5868" s="154">
        <v>17163.72</v>
      </c>
      <c r="F5868" s="154">
        <v>2.8099999999999952</v>
      </c>
      <c r="G5868" s="154">
        <v>413.06999999999931</v>
      </c>
    </row>
    <row r="5869" spans="1:7" x14ac:dyDescent="0.25">
      <c r="A5869" s="141" t="s">
        <v>4381</v>
      </c>
      <c r="B5869" s="151" t="s">
        <v>4382</v>
      </c>
      <c r="C5869" s="153" t="s">
        <v>4050</v>
      </c>
      <c r="D5869" s="152">
        <v>83</v>
      </c>
      <c r="E5869" s="154">
        <v>10355.91</v>
      </c>
      <c r="F5869" s="154">
        <v>3.1100000000000065</v>
      </c>
      <c r="G5869" s="154">
        <v>258.13000000000056</v>
      </c>
    </row>
    <row r="5870" spans="1:7" x14ac:dyDescent="0.25">
      <c r="A5870" s="141" t="s">
        <v>4381</v>
      </c>
      <c r="B5870" s="151" t="s">
        <v>4382</v>
      </c>
      <c r="C5870" s="153" t="s">
        <v>4383</v>
      </c>
      <c r="D5870" s="152">
        <v>130</v>
      </c>
      <c r="E5870" s="154">
        <v>24217.7</v>
      </c>
      <c r="F5870" s="154">
        <v>2.9300000000000068</v>
      </c>
      <c r="G5870" s="154">
        <v>380.90000000000089</v>
      </c>
    </row>
    <row r="5871" spans="1:7" ht="30" x14ac:dyDescent="0.25">
      <c r="A5871" s="141" t="s">
        <v>4381</v>
      </c>
      <c r="B5871" s="151" t="s">
        <v>4382</v>
      </c>
      <c r="C5871" s="153" t="s">
        <v>4162</v>
      </c>
      <c r="D5871" s="152">
        <v>17</v>
      </c>
      <c r="E5871" s="154">
        <v>3929.8900000000003</v>
      </c>
      <c r="F5871" s="154">
        <v>3.5499999999999972</v>
      </c>
      <c r="G5871" s="154">
        <v>60.349999999999952</v>
      </c>
    </row>
    <row r="5872" spans="1:7" ht="45" x14ac:dyDescent="0.25">
      <c r="A5872" s="141" t="s">
        <v>4381</v>
      </c>
      <c r="B5872" s="151" t="s">
        <v>4382</v>
      </c>
      <c r="C5872" s="153" t="s">
        <v>3995</v>
      </c>
      <c r="D5872" s="152">
        <v>159</v>
      </c>
      <c r="E5872" s="154">
        <v>16769.73</v>
      </c>
      <c r="F5872" s="154">
        <v>2.4299999999999997</v>
      </c>
      <c r="G5872" s="154">
        <v>386.36999999999995</v>
      </c>
    </row>
    <row r="5873" spans="1:7" ht="30" x14ac:dyDescent="0.25">
      <c r="A5873" s="141" t="s">
        <v>4381</v>
      </c>
      <c r="B5873" s="151" t="s">
        <v>4382</v>
      </c>
      <c r="C5873" s="153" t="s">
        <v>4053</v>
      </c>
      <c r="D5873" s="152">
        <v>2</v>
      </c>
      <c r="E5873" s="154">
        <v>205.76</v>
      </c>
      <c r="F5873" s="154">
        <v>1.1499999999999986</v>
      </c>
      <c r="G5873" s="154">
        <v>2.2999999999999972</v>
      </c>
    </row>
    <row r="5874" spans="1:7" ht="45" x14ac:dyDescent="0.25">
      <c r="A5874" s="141" t="s">
        <v>4381</v>
      </c>
      <c r="B5874" s="151" t="s">
        <v>4382</v>
      </c>
      <c r="C5874" s="153" t="s">
        <v>3531</v>
      </c>
      <c r="D5874" s="152">
        <v>189</v>
      </c>
      <c r="E5874" s="154">
        <v>3967.1100000000006</v>
      </c>
      <c r="F5874" s="154">
        <v>0.16000000000000014</v>
      </c>
      <c r="G5874" s="154">
        <v>30.240000000000027</v>
      </c>
    </row>
    <row r="5875" spans="1:7" ht="45" x14ac:dyDescent="0.25">
      <c r="A5875" s="141" t="s">
        <v>4381</v>
      </c>
      <c r="B5875" s="151" t="s">
        <v>4382</v>
      </c>
      <c r="C5875" s="153" t="s">
        <v>3506</v>
      </c>
      <c r="D5875" s="152">
        <v>4</v>
      </c>
      <c r="E5875" s="154">
        <v>36.04</v>
      </c>
      <c r="F5875" s="154">
        <v>2.9999999999999916E-2</v>
      </c>
      <c r="G5875" s="154">
        <v>0.11999999999999966</v>
      </c>
    </row>
    <row r="5876" spans="1:7" ht="45" x14ac:dyDescent="0.25">
      <c r="A5876" s="141" t="s">
        <v>4381</v>
      </c>
      <c r="B5876" s="151" t="s">
        <v>4382</v>
      </c>
      <c r="C5876" s="153" t="s">
        <v>3720</v>
      </c>
      <c r="D5876" s="152">
        <v>4</v>
      </c>
      <c r="E5876" s="154">
        <v>55.2</v>
      </c>
      <c r="F5876" s="154">
        <v>0.18999999999999995</v>
      </c>
      <c r="G5876" s="154">
        <v>0.75999999999999979</v>
      </c>
    </row>
    <row r="5877" spans="1:7" ht="105" x14ac:dyDescent="0.25">
      <c r="A5877" s="141" t="s">
        <v>4384</v>
      </c>
      <c r="B5877" s="151" t="s">
        <v>4385</v>
      </c>
      <c r="C5877" s="153" t="s">
        <v>3476</v>
      </c>
      <c r="D5877" s="152">
        <v>777</v>
      </c>
      <c r="E5877" s="154">
        <v>20668.2</v>
      </c>
      <c r="F5877" s="154">
        <v>0.22000000000000064</v>
      </c>
      <c r="G5877" s="154">
        <v>170.94000000000051</v>
      </c>
    </row>
    <row r="5878" spans="1:7" ht="45" x14ac:dyDescent="0.25">
      <c r="A5878" s="141" t="s">
        <v>4384</v>
      </c>
      <c r="B5878" s="151" t="s">
        <v>4385</v>
      </c>
      <c r="C5878" s="153" t="s">
        <v>4386</v>
      </c>
      <c r="D5878" s="152">
        <v>19</v>
      </c>
      <c r="E5878" s="154">
        <v>532</v>
      </c>
      <c r="F5878" s="154">
        <v>1.0000000000000009E-2</v>
      </c>
      <c r="G5878" s="154">
        <v>0.19000000000000017</v>
      </c>
    </row>
    <row r="5879" spans="1:7" ht="30" x14ac:dyDescent="0.25">
      <c r="A5879" s="141" t="s">
        <v>4387</v>
      </c>
      <c r="B5879" s="151" t="s">
        <v>4388</v>
      </c>
      <c r="C5879" s="153" t="s">
        <v>3872</v>
      </c>
      <c r="D5879" s="152">
        <v>24</v>
      </c>
      <c r="E5879" s="154">
        <v>100.56</v>
      </c>
      <c r="F5879" s="154">
        <v>1.0000000000000009E-2</v>
      </c>
      <c r="G5879" s="154">
        <v>0.24000000000000021</v>
      </c>
    </row>
    <row r="5880" spans="1:7" ht="30" x14ac:dyDescent="0.25">
      <c r="A5880" s="141" t="s">
        <v>4387</v>
      </c>
      <c r="B5880" s="151" t="s">
        <v>4388</v>
      </c>
      <c r="C5880" s="153" t="s">
        <v>3875</v>
      </c>
      <c r="D5880" s="152">
        <v>10</v>
      </c>
      <c r="E5880" s="154">
        <v>40</v>
      </c>
      <c r="F5880" s="154">
        <v>1.0000000000000009E-2</v>
      </c>
      <c r="G5880" s="154">
        <v>0.10000000000000009</v>
      </c>
    </row>
    <row r="5881" spans="1:7" ht="30" x14ac:dyDescent="0.25">
      <c r="A5881" s="141" t="s">
        <v>4387</v>
      </c>
      <c r="B5881" s="151" t="s">
        <v>4388</v>
      </c>
      <c r="C5881" s="153" t="s">
        <v>4083</v>
      </c>
      <c r="D5881" s="152">
        <v>28</v>
      </c>
      <c r="E5881" s="154">
        <v>166.60000000000002</v>
      </c>
      <c r="F5881" s="154">
        <v>9.999999999999995E-3</v>
      </c>
      <c r="G5881" s="154">
        <v>0.27999999999999986</v>
      </c>
    </row>
    <row r="5882" spans="1:7" ht="30" x14ac:dyDescent="0.25">
      <c r="A5882" s="141" t="s">
        <v>4387</v>
      </c>
      <c r="B5882" s="151" t="s">
        <v>4388</v>
      </c>
      <c r="C5882" s="153" t="s">
        <v>3622</v>
      </c>
      <c r="D5882" s="152">
        <v>553</v>
      </c>
      <c r="E5882" s="154">
        <v>5933.6900000000005</v>
      </c>
      <c r="F5882" s="154">
        <v>2.0000000000000018E-2</v>
      </c>
      <c r="G5882" s="154">
        <v>11.060000000000009</v>
      </c>
    </row>
    <row r="5883" spans="1:7" ht="45" x14ac:dyDescent="0.25">
      <c r="A5883" s="141" t="s">
        <v>4387</v>
      </c>
      <c r="B5883" s="151" t="s">
        <v>4388</v>
      </c>
      <c r="C5883" s="153" t="s">
        <v>3623</v>
      </c>
      <c r="D5883" s="152">
        <v>102</v>
      </c>
      <c r="E5883" s="154">
        <v>1197.48</v>
      </c>
      <c r="F5883" s="154">
        <v>1.0000000000000009E-2</v>
      </c>
      <c r="G5883" s="154">
        <v>1.0200000000000009</v>
      </c>
    </row>
    <row r="5884" spans="1:7" ht="45" x14ac:dyDescent="0.25">
      <c r="A5884" s="141" t="s">
        <v>4387</v>
      </c>
      <c r="B5884" s="151" t="s">
        <v>4388</v>
      </c>
      <c r="C5884" s="153" t="s">
        <v>3624</v>
      </c>
      <c r="D5884" s="152">
        <v>472</v>
      </c>
      <c r="E5884" s="154">
        <v>7448.16</v>
      </c>
      <c r="F5884" s="154">
        <v>1.0000000000000009E-2</v>
      </c>
      <c r="G5884" s="154">
        <v>4.7200000000000042</v>
      </c>
    </row>
    <row r="5885" spans="1:7" ht="75" x14ac:dyDescent="0.25">
      <c r="A5885" s="141" t="s">
        <v>4387</v>
      </c>
      <c r="B5885" s="151" t="s">
        <v>4388</v>
      </c>
      <c r="C5885" s="153" t="s">
        <v>3625</v>
      </c>
      <c r="D5885" s="152">
        <v>57</v>
      </c>
      <c r="E5885" s="154">
        <v>452.01</v>
      </c>
      <c r="F5885" s="154">
        <v>9.999999999999995E-3</v>
      </c>
      <c r="G5885" s="154">
        <v>0.56999999999999973</v>
      </c>
    </row>
    <row r="5886" spans="1:7" ht="75" x14ac:dyDescent="0.25">
      <c r="A5886" s="141" t="s">
        <v>4387</v>
      </c>
      <c r="B5886" s="151" t="s">
        <v>4388</v>
      </c>
      <c r="C5886" s="153" t="s">
        <v>3634</v>
      </c>
      <c r="D5886" s="152">
        <v>84</v>
      </c>
      <c r="E5886" s="154">
        <v>929.04</v>
      </c>
      <c r="F5886" s="154">
        <v>9.999999999999995E-3</v>
      </c>
      <c r="G5886" s="154">
        <v>0.83999999999999964</v>
      </c>
    </row>
    <row r="5887" spans="1:7" ht="60" x14ac:dyDescent="0.25">
      <c r="A5887" s="141" t="s">
        <v>4387</v>
      </c>
      <c r="B5887" s="151" t="s">
        <v>4388</v>
      </c>
      <c r="C5887" s="153" t="s">
        <v>3635</v>
      </c>
      <c r="D5887" s="152">
        <v>180</v>
      </c>
      <c r="E5887" s="154">
        <v>354.6</v>
      </c>
      <c r="F5887" s="154">
        <v>9.999999999999995E-3</v>
      </c>
      <c r="G5887" s="154">
        <v>1.7999999999999992</v>
      </c>
    </row>
    <row r="5888" spans="1:7" ht="60" x14ac:dyDescent="0.25">
      <c r="A5888" s="141" t="s">
        <v>4387</v>
      </c>
      <c r="B5888" s="151" t="s">
        <v>4388</v>
      </c>
      <c r="C5888" s="153" t="s">
        <v>3724</v>
      </c>
      <c r="D5888" s="152">
        <v>18</v>
      </c>
      <c r="E5888" s="154">
        <v>329.94000000000005</v>
      </c>
      <c r="F5888" s="154">
        <v>1.0000000000000009E-2</v>
      </c>
      <c r="G5888" s="154">
        <v>0.18000000000000016</v>
      </c>
    </row>
    <row r="5889" spans="1:7" ht="75" x14ac:dyDescent="0.25">
      <c r="A5889" s="141" t="s">
        <v>4387</v>
      </c>
      <c r="B5889" s="151" t="s">
        <v>4388</v>
      </c>
      <c r="C5889" s="153" t="s">
        <v>3626</v>
      </c>
      <c r="D5889" s="152">
        <v>619</v>
      </c>
      <c r="E5889" s="154">
        <v>11346.27</v>
      </c>
      <c r="F5889" s="154">
        <v>1.0000000000000009E-2</v>
      </c>
      <c r="G5889" s="154">
        <v>6.1900000000000057</v>
      </c>
    </row>
    <row r="5890" spans="1:7" ht="45" x14ac:dyDescent="0.25">
      <c r="A5890" s="141" t="s">
        <v>4387</v>
      </c>
      <c r="B5890" s="151" t="s">
        <v>4388</v>
      </c>
      <c r="C5890" s="153" t="s">
        <v>3726</v>
      </c>
      <c r="D5890" s="152">
        <v>38</v>
      </c>
      <c r="E5890" s="154">
        <v>389.12</v>
      </c>
      <c r="F5890" s="154">
        <v>1.0000000000000009E-2</v>
      </c>
      <c r="G5890" s="154">
        <v>0.38000000000000034</v>
      </c>
    </row>
    <row r="5891" spans="1:7" ht="30" x14ac:dyDescent="0.25">
      <c r="A5891" s="141" t="s">
        <v>4387</v>
      </c>
      <c r="B5891" s="151" t="s">
        <v>4388</v>
      </c>
      <c r="C5891" s="153" t="s">
        <v>3630</v>
      </c>
      <c r="D5891" s="152">
        <v>12</v>
      </c>
      <c r="E5891" s="154">
        <v>140.88</v>
      </c>
      <c r="F5891" s="154">
        <v>1.0000000000000009E-2</v>
      </c>
      <c r="G5891" s="154">
        <v>0.12000000000000011</v>
      </c>
    </row>
    <row r="5892" spans="1:7" ht="30" x14ac:dyDescent="0.25">
      <c r="A5892" s="141" t="s">
        <v>4387</v>
      </c>
      <c r="B5892" s="151" t="s">
        <v>4388</v>
      </c>
      <c r="C5892" s="153" t="s">
        <v>3627</v>
      </c>
      <c r="D5892" s="152">
        <v>9</v>
      </c>
      <c r="E5892" s="154">
        <v>71.820000000000007</v>
      </c>
      <c r="F5892" s="154">
        <v>1.0000000000000009E-2</v>
      </c>
      <c r="G5892" s="154">
        <v>9.000000000000008E-2</v>
      </c>
    </row>
    <row r="5893" spans="1:7" ht="45" x14ac:dyDescent="0.25">
      <c r="A5893" s="141" t="s">
        <v>4387</v>
      </c>
      <c r="B5893" s="151" t="s">
        <v>4388</v>
      </c>
      <c r="C5893" s="153" t="s">
        <v>3623</v>
      </c>
      <c r="D5893" s="152">
        <v>3</v>
      </c>
      <c r="E5893" s="154">
        <v>35.22</v>
      </c>
      <c r="F5893" s="154">
        <v>1.0000000000000009E-2</v>
      </c>
      <c r="G5893" s="154">
        <v>3.0000000000000027E-2</v>
      </c>
    </row>
    <row r="5894" spans="1:7" ht="45" x14ac:dyDescent="0.25">
      <c r="A5894" s="141" t="s">
        <v>4387</v>
      </c>
      <c r="B5894" s="151" t="s">
        <v>4388</v>
      </c>
      <c r="C5894" s="153" t="s">
        <v>3624</v>
      </c>
      <c r="D5894" s="152">
        <v>3</v>
      </c>
      <c r="E5894" s="154">
        <v>47.34</v>
      </c>
      <c r="F5894" s="154">
        <v>1.0000000000000009E-2</v>
      </c>
      <c r="G5894" s="154">
        <v>3.0000000000000027E-2</v>
      </c>
    </row>
    <row r="5895" spans="1:7" ht="75" x14ac:dyDescent="0.25">
      <c r="A5895" s="141" t="s">
        <v>4387</v>
      </c>
      <c r="B5895" s="151" t="s">
        <v>4388</v>
      </c>
      <c r="C5895" s="153" t="s">
        <v>3626</v>
      </c>
      <c r="D5895" s="152">
        <v>12</v>
      </c>
      <c r="E5895" s="154">
        <v>219.96</v>
      </c>
      <c r="F5895" s="154">
        <v>1.0000000000000009E-2</v>
      </c>
      <c r="G5895" s="154">
        <v>0.12000000000000011</v>
      </c>
    </row>
    <row r="5896" spans="1:7" ht="30" x14ac:dyDescent="0.25">
      <c r="A5896" s="141" t="s">
        <v>4387</v>
      </c>
      <c r="B5896" s="151" t="s">
        <v>4388</v>
      </c>
      <c r="C5896" s="153" t="s">
        <v>3630</v>
      </c>
      <c r="D5896" s="152">
        <v>10</v>
      </c>
      <c r="E5896" s="154">
        <v>117.4</v>
      </c>
      <c r="F5896" s="154">
        <v>1.0000000000000009E-2</v>
      </c>
      <c r="G5896" s="154">
        <v>0.10000000000000009</v>
      </c>
    </row>
    <row r="5897" spans="1:7" ht="45" x14ac:dyDescent="0.25">
      <c r="A5897" s="141" t="s">
        <v>4387</v>
      </c>
      <c r="B5897" s="151" t="s">
        <v>4388</v>
      </c>
      <c r="C5897" s="153" t="s">
        <v>3881</v>
      </c>
      <c r="D5897" s="152">
        <v>1525</v>
      </c>
      <c r="E5897" s="154">
        <v>87763.75</v>
      </c>
      <c r="F5897" s="154">
        <v>1.0000000000000009E-2</v>
      </c>
      <c r="G5897" s="154">
        <v>15.250000000000014</v>
      </c>
    </row>
    <row r="5898" spans="1:7" ht="60" x14ac:dyDescent="0.25">
      <c r="A5898" s="141" t="s">
        <v>4387</v>
      </c>
      <c r="B5898" s="151" t="s">
        <v>4388</v>
      </c>
      <c r="C5898" s="153" t="s">
        <v>3882</v>
      </c>
      <c r="D5898" s="152">
        <v>481</v>
      </c>
      <c r="E5898" s="154">
        <v>27681.550000000003</v>
      </c>
      <c r="F5898" s="154">
        <v>1.0000000000000009E-2</v>
      </c>
      <c r="G5898" s="154">
        <v>4.8100000000000041</v>
      </c>
    </row>
    <row r="5899" spans="1:7" ht="75" x14ac:dyDescent="0.25">
      <c r="A5899" s="141" t="s">
        <v>4387</v>
      </c>
      <c r="B5899" s="151" t="s">
        <v>4388</v>
      </c>
      <c r="C5899" s="153" t="s">
        <v>3527</v>
      </c>
      <c r="D5899" s="152">
        <v>2006</v>
      </c>
      <c r="E5899" s="154">
        <v>42105.94</v>
      </c>
      <c r="F5899" s="154">
        <v>0.16000000000000014</v>
      </c>
      <c r="G5899" s="154">
        <v>320.96000000000026</v>
      </c>
    </row>
    <row r="5900" spans="1:7" ht="45" x14ac:dyDescent="0.25">
      <c r="A5900" s="141" t="s">
        <v>4387</v>
      </c>
      <c r="B5900" s="151" t="s">
        <v>4388</v>
      </c>
      <c r="C5900" s="153" t="s">
        <v>3881</v>
      </c>
      <c r="D5900" s="152">
        <v>289</v>
      </c>
      <c r="E5900" s="154">
        <v>16631.95</v>
      </c>
      <c r="F5900" s="154">
        <v>1.0000000000000009E-2</v>
      </c>
      <c r="G5900" s="154">
        <v>2.8900000000000023</v>
      </c>
    </row>
    <row r="5901" spans="1:7" ht="60" x14ac:dyDescent="0.25">
      <c r="A5901" s="141" t="s">
        <v>4387</v>
      </c>
      <c r="B5901" s="151" t="s">
        <v>4388</v>
      </c>
      <c r="C5901" s="153" t="s">
        <v>3882</v>
      </c>
      <c r="D5901" s="152">
        <v>43</v>
      </c>
      <c r="E5901" s="154">
        <v>2474.65</v>
      </c>
      <c r="F5901" s="154">
        <v>1.0000000000000009E-2</v>
      </c>
      <c r="G5901" s="154">
        <v>0.43000000000000038</v>
      </c>
    </row>
    <row r="5902" spans="1:7" ht="75" x14ac:dyDescent="0.25">
      <c r="A5902" s="141" t="s">
        <v>4387</v>
      </c>
      <c r="B5902" s="151" t="s">
        <v>4388</v>
      </c>
      <c r="C5902" s="153" t="s">
        <v>3527</v>
      </c>
      <c r="D5902" s="152">
        <v>332</v>
      </c>
      <c r="E5902" s="154">
        <v>6968.68</v>
      </c>
      <c r="F5902" s="154">
        <v>0.16000000000000014</v>
      </c>
      <c r="G5902" s="154">
        <v>53.120000000000047</v>
      </c>
    </row>
    <row r="5903" spans="1:7" ht="45" x14ac:dyDescent="0.25">
      <c r="A5903" s="141" t="s">
        <v>4387</v>
      </c>
      <c r="B5903" s="151" t="s">
        <v>4388</v>
      </c>
      <c r="C5903" s="153" t="s">
        <v>3623</v>
      </c>
      <c r="D5903" s="152">
        <v>2</v>
      </c>
      <c r="E5903" s="154">
        <v>23.48</v>
      </c>
      <c r="F5903" s="154">
        <v>1.0000000000000009E-2</v>
      </c>
      <c r="G5903" s="154">
        <v>2.0000000000000018E-2</v>
      </c>
    </row>
    <row r="5904" spans="1:7" ht="75" x14ac:dyDescent="0.25">
      <c r="A5904" s="141" t="s">
        <v>4387</v>
      </c>
      <c r="B5904" s="151" t="s">
        <v>4388</v>
      </c>
      <c r="C5904" s="153" t="s">
        <v>3626</v>
      </c>
      <c r="D5904" s="152">
        <v>10</v>
      </c>
      <c r="E5904" s="154">
        <v>183.3</v>
      </c>
      <c r="F5904" s="154">
        <v>1.0000000000000009E-2</v>
      </c>
      <c r="G5904" s="154">
        <v>0.10000000000000009</v>
      </c>
    </row>
    <row r="5905" spans="1:7" ht="45" x14ac:dyDescent="0.25">
      <c r="A5905" s="141" t="s">
        <v>4387</v>
      </c>
      <c r="B5905" s="151" t="s">
        <v>4388</v>
      </c>
      <c r="C5905" s="153" t="s">
        <v>3726</v>
      </c>
      <c r="D5905" s="152">
        <v>10</v>
      </c>
      <c r="E5905" s="154">
        <v>102.4</v>
      </c>
      <c r="F5905" s="154">
        <v>1.0000000000000009E-2</v>
      </c>
      <c r="G5905" s="154">
        <v>0.10000000000000009</v>
      </c>
    </row>
    <row r="5906" spans="1:7" ht="45" x14ac:dyDescent="0.25">
      <c r="A5906" s="141" t="s">
        <v>4387</v>
      </c>
      <c r="B5906" s="151" t="s">
        <v>4388</v>
      </c>
      <c r="C5906" s="153" t="s">
        <v>3881</v>
      </c>
      <c r="D5906" s="152">
        <v>33</v>
      </c>
      <c r="E5906" s="154">
        <v>1899.15</v>
      </c>
      <c r="F5906" s="154">
        <v>1.0000000000000009E-2</v>
      </c>
      <c r="G5906" s="154">
        <v>0.33000000000000029</v>
      </c>
    </row>
    <row r="5907" spans="1:7" ht="60" x14ac:dyDescent="0.25">
      <c r="A5907" s="141" t="s">
        <v>4387</v>
      </c>
      <c r="B5907" s="151" t="s">
        <v>4388</v>
      </c>
      <c r="C5907" s="153" t="s">
        <v>3882</v>
      </c>
      <c r="D5907" s="152">
        <v>7</v>
      </c>
      <c r="E5907" s="154">
        <v>402.85</v>
      </c>
      <c r="F5907" s="154">
        <v>1.0000000000000009E-2</v>
      </c>
      <c r="G5907" s="154">
        <v>7.0000000000000062E-2</v>
      </c>
    </row>
    <row r="5908" spans="1:7" ht="75" x14ac:dyDescent="0.25">
      <c r="A5908" s="141" t="s">
        <v>4387</v>
      </c>
      <c r="B5908" s="151" t="s">
        <v>4388</v>
      </c>
      <c r="C5908" s="153" t="s">
        <v>3527</v>
      </c>
      <c r="D5908" s="152">
        <v>40</v>
      </c>
      <c r="E5908" s="154">
        <v>839.6</v>
      </c>
      <c r="F5908" s="154">
        <v>0.16000000000000014</v>
      </c>
      <c r="G5908" s="154">
        <v>6.4000000000000057</v>
      </c>
    </row>
    <row r="5909" spans="1:7" ht="90" x14ac:dyDescent="0.25">
      <c r="A5909" s="141" t="s">
        <v>929</v>
      </c>
      <c r="B5909" s="151" t="s">
        <v>930</v>
      </c>
      <c r="C5909" s="153" t="s">
        <v>3452</v>
      </c>
      <c r="D5909" s="152">
        <v>21</v>
      </c>
      <c r="E5909" s="154">
        <v>548.52</v>
      </c>
      <c r="F5909" s="154">
        <v>3.0000000000000027E-2</v>
      </c>
      <c r="G5909" s="154">
        <v>0.63000000000000056</v>
      </c>
    </row>
    <row r="5910" spans="1:7" ht="45" x14ac:dyDescent="0.25">
      <c r="A5910" s="141" t="s">
        <v>929</v>
      </c>
      <c r="B5910" s="151" t="s">
        <v>930</v>
      </c>
      <c r="C5910" s="153" t="s">
        <v>3471</v>
      </c>
      <c r="D5910" s="152">
        <v>1</v>
      </c>
      <c r="E5910" s="154">
        <v>2.66</v>
      </c>
      <c r="F5910" s="154">
        <v>1.0000000000000009E-2</v>
      </c>
      <c r="G5910" s="154">
        <v>1.0000000000000009E-2</v>
      </c>
    </row>
    <row r="5911" spans="1:7" ht="45" x14ac:dyDescent="0.25">
      <c r="A5911" s="141" t="s">
        <v>929</v>
      </c>
      <c r="B5911" s="151" t="s">
        <v>930</v>
      </c>
      <c r="C5911" s="153" t="s">
        <v>3454</v>
      </c>
      <c r="D5911" s="152">
        <v>2</v>
      </c>
      <c r="E5911" s="154">
        <v>7.08</v>
      </c>
      <c r="F5911" s="154">
        <v>1.9999999999999962E-2</v>
      </c>
      <c r="G5911" s="154">
        <v>3.9999999999999925E-2</v>
      </c>
    </row>
    <row r="5912" spans="1:7" ht="30" x14ac:dyDescent="0.25">
      <c r="A5912" s="141" t="s">
        <v>929</v>
      </c>
      <c r="B5912" s="151" t="s">
        <v>930</v>
      </c>
      <c r="C5912" s="153" t="s">
        <v>3583</v>
      </c>
      <c r="D5912" s="152">
        <v>1</v>
      </c>
      <c r="E5912" s="154">
        <v>2.66</v>
      </c>
      <c r="F5912" s="154">
        <v>1.0000000000000009E-2</v>
      </c>
      <c r="G5912" s="154">
        <v>1.0000000000000009E-2</v>
      </c>
    </row>
    <row r="5913" spans="1:7" ht="30" x14ac:dyDescent="0.25">
      <c r="A5913" s="141" t="s">
        <v>929</v>
      </c>
      <c r="B5913" s="151" t="s">
        <v>930</v>
      </c>
      <c r="C5913" s="153" t="s">
        <v>3455</v>
      </c>
      <c r="D5913" s="152">
        <v>15</v>
      </c>
      <c r="E5913" s="154">
        <v>193.95</v>
      </c>
      <c r="F5913" s="154">
        <v>3.0000000000000027E-2</v>
      </c>
      <c r="G5913" s="154">
        <v>0.4500000000000004</v>
      </c>
    </row>
    <row r="5914" spans="1:7" ht="90" x14ac:dyDescent="0.25">
      <c r="A5914" s="141" t="s">
        <v>2713</v>
      </c>
      <c r="B5914" s="151" t="s">
        <v>2714</v>
      </c>
      <c r="C5914" s="153" t="s">
        <v>3452</v>
      </c>
      <c r="D5914" s="152">
        <v>7</v>
      </c>
      <c r="E5914" s="154">
        <v>182.84</v>
      </c>
      <c r="F5914" s="154">
        <v>3.0000000000000027E-2</v>
      </c>
      <c r="G5914" s="154">
        <v>0.21000000000000019</v>
      </c>
    </row>
    <row r="5915" spans="1:7" ht="30" x14ac:dyDescent="0.25">
      <c r="A5915" s="141" t="s">
        <v>2713</v>
      </c>
      <c r="B5915" s="151" t="s">
        <v>2714</v>
      </c>
      <c r="C5915" s="153" t="s">
        <v>3455</v>
      </c>
      <c r="D5915" s="152">
        <v>5</v>
      </c>
      <c r="E5915" s="154">
        <v>64.650000000000006</v>
      </c>
      <c r="F5915" s="154">
        <v>3.0000000000000027E-2</v>
      </c>
      <c r="G5915" s="154">
        <v>0.15000000000000013</v>
      </c>
    </row>
    <row r="5916" spans="1:7" ht="30" x14ac:dyDescent="0.25">
      <c r="A5916" s="141" t="s">
        <v>4389</v>
      </c>
      <c r="B5916" s="151" t="s">
        <v>4390</v>
      </c>
      <c r="C5916" s="153" t="s">
        <v>3761</v>
      </c>
      <c r="D5916" s="152">
        <v>70</v>
      </c>
      <c r="E5916" s="154">
        <v>7529.9</v>
      </c>
      <c r="F5916" s="154">
        <v>5.3800000000000097</v>
      </c>
      <c r="G5916" s="154">
        <v>376.6000000000007</v>
      </c>
    </row>
    <row r="5917" spans="1:7" ht="45" x14ac:dyDescent="0.25">
      <c r="A5917" s="141" t="s">
        <v>4389</v>
      </c>
      <c r="B5917" s="151" t="s">
        <v>4390</v>
      </c>
      <c r="C5917" s="153" t="s">
        <v>3762</v>
      </c>
      <c r="D5917" s="152">
        <v>1920</v>
      </c>
      <c r="E5917" s="154">
        <v>261024</v>
      </c>
      <c r="F5917" s="154">
        <v>2.490000000000002</v>
      </c>
      <c r="G5917" s="154">
        <v>4780.8000000000038</v>
      </c>
    </row>
    <row r="5918" spans="1:7" ht="30" x14ac:dyDescent="0.25">
      <c r="A5918" s="141" t="s">
        <v>4389</v>
      </c>
      <c r="B5918" s="151" t="s">
        <v>4390</v>
      </c>
      <c r="C5918" s="153" t="s">
        <v>3763</v>
      </c>
      <c r="D5918" s="152">
        <v>319</v>
      </c>
      <c r="E5918" s="154">
        <v>3725.9200000000005</v>
      </c>
      <c r="F5918" s="154">
        <v>0.58000000000000007</v>
      </c>
      <c r="G5918" s="154">
        <v>185.02</v>
      </c>
    </row>
    <row r="5919" spans="1:7" ht="30" x14ac:dyDescent="0.25">
      <c r="A5919" s="141" t="s">
        <v>4389</v>
      </c>
      <c r="B5919" s="151" t="s">
        <v>4390</v>
      </c>
      <c r="C5919" s="153" t="s">
        <v>3764</v>
      </c>
      <c r="D5919" s="152">
        <v>67</v>
      </c>
      <c r="E5919" s="154">
        <v>29138.300000000003</v>
      </c>
      <c r="F5919" s="154">
        <v>6.0300000000000011</v>
      </c>
      <c r="G5919" s="154">
        <v>404.0100000000001</v>
      </c>
    </row>
    <row r="5920" spans="1:7" ht="45" x14ac:dyDescent="0.25">
      <c r="A5920" s="141" t="s">
        <v>4389</v>
      </c>
      <c r="B5920" s="151" t="s">
        <v>4390</v>
      </c>
      <c r="C5920" s="153" t="s">
        <v>3765</v>
      </c>
      <c r="D5920" s="152">
        <v>1920</v>
      </c>
      <c r="E5920" s="154">
        <v>4742.3999999999996</v>
      </c>
      <c r="F5920" s="154">
        <v>7.0000000000000062E-2</v>
      </c>
      <c r="G5920" s="154">
        <v>134.40000000000012</v>
      </c>
    </row>
    <row r="5921" spans="1:7" ht="30" x14ac:dyDescent="0.25">
      <c r="A5921" s="141" t="s">
        <v>4389</v>
      </c>
      <c r="B5921" s="151" t="s">
        <v>4390</v>
      </c>
      <c r="C5921" s="153" t="s">
        <v>4391</v>
      </c>
      <c r="D5921" s="152">
        <v>1</v>
      </c>
      <c r="E5921" s="154">
        <v>15.42</v>
      </c>
      <c r="F5921" s="154">
        <v>0.77000000000000135</v>
      </c>
      <c r="G5921" s="154">
        <v>0.77000000000000135</v>
      </c>
    </row>
    <row r="5922" spans="1:7" ht="30" x14ac:dyDescent="0.25">
      <c r="A5922" s="141" t="s">
        <v>4392</v>
      </c>
      <c r="B5922" s="151" t="s">
        <v>4393</v>
      </c>
      <c r="C5922" s="153" t="s">
        <v>3496</v>
      </c>
      <c r="D5922" s="152">
        <v>426</v>
      </c>
      <c r="E5922" s="154">
        <v>3058.6800000000003</v>
      </c>
      <c r="F5922" s="154">
        <v>1.0000000000000009E-2</v>
      </c>
      <c r="G5922" s="154">
        <v>4.2600000000000033</v>
      </c>
    </row>
    <row r="5923" spans="1:7" ht="30" x14ac:dyDescent="0.25">
      <c r="A5923" s="141" t="s">
        <v>4392</v>
      </c>
      <c r="B5923" s="151" t="s">
        <v>4393</v>
      </c>
      <c r="C5923" s="153" t="s">
        <v>3497</v>
      </c>
      <c r="D5923" s="152">
        <v>331</v>
      </c>
      <c r="E5923" s="154">
        <v>4064.6800000000003</v>
      </c>
      <c r="F5923" s="154">
        <v>1.0000000000000009E-2</v>
      </c>
      <c r="G5923" s="154">
        <v>3.3100000000000032</v>
      </c>
    </row>
    <row r="5924" spans="1:7" ht="30" x14ac:dyDescent="0.25">
      <c r="A5924" s="141" t="s">
        <v>4392</v>
      </c>
      <c r="B5924" s="151" t="s">
        <v>4393</v>
      </c>
      <c r="C5924" s="153" t="s">
        <v>3498</v>
      </c>
      <c r="D5924" s="152">
        <v>199</v>
      </c>
      <c r="E5924" s="154">
        <v>4011.84</v>
      </c>
      <c r="F5924" s="154">
        <v>4.0000000000000036E-2</v>
      </c>
      <c r="G5924" s="154">
        <v>7.9600000000000071</v>
      </c>
    </row>
    <row r="5925" spans="1:7" ht="45" x14ac:dyDescent="0.25">
      <c r="A5925" s="141" t="s">
        <v>4392</v>
      </c>
      <c r="B5925" s="151" t="s">
        <v>4393</v>
      </c>
      <c r="C5925" s="153" t="s">
        <v>3499</v>
      </c>
      <c r="D5925" s="152">
        <v>54</v>
      </c>
      <c r="E5925" s="154">
        <v>1580.58</v>
      </c>
      <c r="F5925" s="154">
        <v>1.0000000000000009E-2</v>
      </c>
      <c r="G5925" s="154">
        <v>0.54000000000000048</v>
      </c>
    </row>
    <row r="5926" spans="1:7" ht="30" x14ac:dyDescent="0.25">
      <c r="A5926" s="141" t="s">
        <v>4392</v>
      </c>
      <c r="B5926" s="151" t="s">
        <v>4393</v>
      </c>
      <c r="C5926" s="153" t="s">
        <v>3679</v>
      </c>
      <c r="D5926" s="152">
        <v>15</v>
      </c>
      <c r="E5926" s="154">
        <v>221.85</v>
      </c>
      <c r="F5926" s="154">
        <v>0.12999999999999989</v>
      </c>
      <c r="G5926" s="154">
        <v>1.9499999999999984</v>
      </c>
    </row>
    <row r="5927" spans="1:7" ht="30" x14ac:dyDescent="0.25">
      <c r="A5927" s="141" t="s">
        <v>4392</v>
      </c>
      <c r="B5927" s="151" t="s">
        <v>4393</v>
      </c>
      <c r="C5927" s="153" t="s">
        <v>3680</v>
      </c>
      <c r="D5927" s="152">
        <v>24</v>
      </c>
      <c r="E5927" s="154">
        <v>718.56000000000006</v>
      </c>
      <c r="F5927" s="154">
        <v>0.41999999999999993</v>
      </c>
      <c r="G5927" s="154">
        <v>10.079999999999998</v>
      </c>
    </row>
    <row r="5928" spans="1:7" ht="30" x14ac:dyDescent="0.25">
      <c r="A5928" s="141" t="s">
        <v>4392</v>
      </c>
      <c r="B5928" s="151" t="s">
        <v>4393</v>
      </c>
      <c r="C5928" s="153" t="s">
        <v>3681</v>
      </c>
      <c r="D5928" s="152">
        <v>36</v>
      </c>
      <c r="E5928" s="154">
        <v>1161.72</v>
      </c>
      <c r="F5928" s="154">
        <v>0.48999999999999844</v>
      </c>
      <c r="G5928" s="154">
        <v>17.639999999999944</v>
      </c>
    </row>
    <row r="5929" spans="1:7" ht="30" x14ac:dyDescent="0.25">
      <c r="A5929" s="141" t="s">
        <v>4392</v>
      </c>
      <c r="B5929" s="151" t="s">
        <v>4393</v>
      </c>
      <c r="C5929" s="153" t="s">
        <v>3682</v>
      </c>
      <c r="D5929" s="152">
        <v>2</v>
      </c>
      <c r="E5929" s="154">
        <v>50.480000000000004</v>
      </c>
      <c r="F5929" s="154">
        <v>0.13999999999999968</v>
      </c>
      <c r="G5929" s="154">
        <v>0.27999999999999936</v>
      </c>
    </row>
    <row r="5930" spans="1:7" ht="30" x14ac:dyDescent="0.25">
      <c r="A5930" s="141" t="s">
        <v>4392</v>
      </c>
      <c r="B5930" s="151" t="s">
        <v>4393</v>
      </c>
      <c r="C5930" s="153" t="s">
        <v>3684</v>
      </c>
      <c r="D5930" s="152">
        <v>2</v>
      </c>
      <c r="E5930" s="154">
        <v>49.9</v>
      </c>
      <c r="F5930" s="154">
        <v>0.14000000000000012</v>
      </c>
      <c r="G5930" s="154">
        <v>0.28000000000000025</v>
      </c>
    </row>
    <row r="5931" spans="1:7" ht="30" x14ac:dyDescent="0.25">
      <c r="A5931" s="141" t="s">
        <v>4392</v>
      </c>
      <c r="B5931" s="151" t="s">
        <v>4393</v>
      </c>
      <c r="C5931" s="153" t="s">
        <v>3685</v>
      </c>
      <c r="D5931" s="152">
        <v>10</v>
      </c>
      <c r="E5931" s="154">
        <v>814</v>
      </c>
      <c r="F5931" s="154">
        <v>1.6600000000000037</v>
      </c>
      <c r="G5931" s="154">
        <v>16.600000000000037</v>
      </c>
    </row>
    <row r="5932" spans="1:7" ht="30" x14ac:dyDescent="0.25">
      <c r="A5932" s="141" t="s">
        <v>4392</v>
      </c>
      <c r="B5932" s="151" t="s">
        <v>4393</v>
      </c>
      <c r="C5932" s="153" t="s">
        <v>3686</v>
      </c>
      <c r="D5932" s="152">
        <v>66</v>
      </c>
      <c r="E5932" s="154">
        <v>951.06</v>
      </c>
      <c r="F5932" s="154">
        <v>0.66999999999999993</v>
      </c>
      <c r="G5932" s="154">
        <v>44.22</v>
      </c>
    </row>
    <row r="5933" spans="1:7" ht="30" x14ac:dyDescent="0.25">
      <c r="A5933" s="141" t="s">
        <v>4392</v>
      </c>
      <c r="B5933" s="151" t="s">
        <v>4393</v>
      </c>
      <c r="C5933" s="153" t="s">
        <v>4394</v>
      </c>
      <c r="D5933" s="152">
        <v>1</v>
      </c>
      <c r="E5933" s="154">
        <v>0.79</v>
      </c>
      <c r="F5933" s="154">
        <v>3.9999999999999925E-2</v>
      </c>
      <c r="G5933" s="154">
        <v>3.9999999999999925E-2</v>
      </c>
    </row>
    <row r="5934" spans="1:7" ht="30" x14ac:dyDescent="0.25">
      <c r="A5934" s="141" t="s">
        <v>4392</v>
      </c>
      <c r="B5934" s="151" t="s">
        <v>4393</v>
      </c>
      <c r="C5934" s="153" t="s">
        <v>4395</v>
      </c>
      <c r="D5934" s="152">
        <v>31</v>
      </c>
      <c r="E5934" s="154">
        <v>619.69000000000005</v>
      </c>
      <c r="F5934" s="154">
        <v>1</v>
      </c>
      <c r="G5934" s="154">
        <v>31</v>
      </c>
    </row>
    <row r="5935" spans="1:7" ht="30" x14ac:dyDescent="0.25">
      <c r="A5935" s="141" t="s">
        <v>4392</v>
      </c>
      <c r="B5935" s="151" t="s">
        <v>4393</v>
      </c>
      <c r="C5935" s="153" t="s">
        <v>3688</v>
      </c>
      <c r="D5935" s="152">
        <v>56</v>
      </c>
      <c r="E5935" s="154">
        <v>2269.6799999999998</v>
      </c>
      <c r="F5935" s="154">
        <v>2.0300000000000011</v>
      </c>
      <c r="G5935" s="154">
        <v>113.68000000000006</v>
      </c>
    </row>
    <row r="5936" spans="1:7" ht="30" x14ac:dyDescent="0.25">
      <c r="A5936" s="141" t="s">
        <v>4392</v>
      </c>
      <c r="B5936" s="151" t="s">
        <v>4393</v>
      </c>
      <c r="C5936" s="153" t="s">
        <v>4026</v>
      </c>
      <c r="D5936" s="152">
        <v>10</v>
      </c>
      <c r="E5936" s="154">
        <v>448.5</v>
      </c>
      <c r="F5936" s="154">
        <v>2.240000000000002</v>
      </c>
      <c r="G5936" s="154">
        <v>22.40000000000002</v>
      </c>
    </row>
    <row r="5937" spans="1:7" ht="45" x14ac:dyDescent="0.25">
      <c r="A5937" s="141" t="s">
        <v>4392</v>
      </c>
      <c r="B5937" s="151" t="s">
        <v>4393</v>
      </c>
      <c r="C5937" s="153" t="s">
        <v>3691</v>
      </c>
      <c r="D5937" s="152">
        <v>1</v>
      </c>
      <c r="E5937" s="154">
        <v>30.13</v>
      </c>
      <c r="F5937" s="154">
        <v>0.26999999999999957</v>
      </c>
      <c r="G5937" s="154">
        <v>0.26999999999999957</v>
      </c>
    </row>
    <row r="5938" spans="1:7" ht="30" x14ac:dyDescent="0.25">
      <c r="A5938" s="141" t="s">
        <v>4392</v>
      </c>
      <c r="B5938" s="151" t="s">
        <v>4393</v>
      </c>
      <c r="C5938" s="153" t="s">
        <v>3692</v>
      </c>
      <c r="D5938" s="152">
        <v>21</v>
      </c>
      <c r="E5938" s="154">
        <v>929.25</v>
      </c>
      <c r="F5938" s="154">
        <v>0.60999999999999943</v>
      </c>
      <c r="G5938" s="154">
        <v>12.809999999999988</v>
      </c>
    </row>
    <row r="5939" spans="1:7" ht="30" x14ac:dyDescent="0.25">
      <c r="A5939" s="141" t="s">
        <v>4392</v>
      </c>
      <c r="B5939" s="151" t="s">
        <v>4393</v>
      </c>
      <c r="C5939" s="153" t="s">
        <v>3693</v>
      </c>
      <c r="D5939" s="152">
        <v>68</v>
      </c>
      <c r="E5939" s="154">
        <v>3601.2799999999997</v>
      </c>
      <c r="F5939" s="154">
        <v>0.55999999999999872</v>
      </c>
      <c r="G5939" s="154">
        <v>38.079999999999913</v>
      </c>
    </row>
    <row r="5940" spans="1:7" ht="75" x14ac:dyDescent="0.25">
      <c r="A5940" s="141" t="s">
        <v>4392</v>
      </c>
      <c r="B5940" s="151" t="s">
        <v>4393</v>
      </c>
      <c r="C5940" s="153" t="s">
        <v>3457</v>
      </c>
      <c r="D5940" s="152">
        <v>1</v>
      </c>
      <c r="E5940" s="154">
        <v>27.07</v>
      </c>
      <c r="F5940" s="154">
        <v>3.0000000000000027E-2</v>
      </c>
      <c r="G5940" s="154">
        <v>3.0000000000000027E-2</v>
      </c>
    </row>
    <row r="5941" spans="1:7" ht="30" x14ac:dyDescent="0.25">
      <c r="A5941" s="141" t="s">
        <v>4392</v>
      </c>
      <c r="B5941" s="151" t="s">
        <v>4393</v>
      </c>
      <c r="C5941" s="153" t="s">
        <v>3543</v>
      </c>
      <c r="D5941" s="152">
        <v>24</v>
      </c>
      <c r="E5941" s="154">
        <v>124.8</v>
      </c>
      <c r="F5941" s="154">
        <v>2.9999999999999916E-2</v>
      </c>
      <c r="G5941" s="154">
        <v>0.71999999999999797</v>
      </c>
    </row>
    <row r="5942" spans="1:7" ht="30" x14ac:dyDescent="0.25">
      <c r="A5942" s="141" t="s">
        <v>4392</v>
      </c>
      <c r="B5942" s="151" t="s">
        <v>4393</v>
      </c>
      <c r="C5942" s="153" t="s">
        <v>3544</v>
      </c>
      <c r="D5942" s="152">
        <v>53</v>
      </c>
      <c r="E5942" s="154">
        <v>842.17000000000007</v>
      </c>
      <c r="F5942" s="154">
        <v>2.0000000000000018E-2</v>
      </c>
      <c r="G5942" s="154">
        <v>1.0600000000000009</v>
      </c>
    </row>
    <row r="5943" spans="1:7" ht="30" x14ac:dyDescent="0.25">
      <c r="A5943" s="141" t="s">
        <v>4392</v>
      </c>
      <c r="B5943" s="151" t="s">
        <v>4393</v>
      </c>
      <c r="C5943" s="153" t="s">
        <v>3541</v>
      </c>
      <c r="D5943" s="152">
        <v>184</v>
      </c>
      <c r="E5943" s="154">
        <v>1586.08</v>
      </c>
      <c r="F5943" s="154">
        <v>4.9999999999999822E-2</v>
      </c>
      <c r="G5943" s="154">
        <v>9.1999999999999673</v>
      </c>
    </row>
    <row r="5944" spans="1:7" ht="45" x14ac:dyDescent="0.25">
      <c r="A5944" s="141" t="s">
        <v>4392</v>
      </c>
      <c r="B5944" s="151" t="s">
        <v>4393</v>
      </c>
      <c r="C5944" s="153" t="s">
        <v>3542</v>
      </c>
      <c r="D5944" s="152">
        <v>234</v>
      </c>
      <c r="E5944" s="154">
        <v>2435.94</v>
      </c>
      <c r="F5944" s="154">
        <v>2.0000000000000018E-2</v>
      </c>
      <c r="G5944" s="154">
        <v>4.6800000000000042</v>
      </c>
    </row>
    <row r="5945" spans="1:7" ht="30" x14ac:dyDescent="0.25">
      <c r="A5945" s="141" t="s">
        <v>4392</v>
      </c>
      <c r="B5945" s="151" t="s">
        <v>4393</v>
      </c>
      <c r="C5945" s="153" t="s">
        <v>3584</v>
      </c>
      <c r="D5945" s="152">
        <v>30</v>
      </c>
      <c r="E5945" s="154">
        <v>312.29999999999995</v>
      </c>
      <c r="F5945" s="154">
        <v>2.0000000000000018E-2</v>
      </c>
      <c r="G5945" s="154">
        <v>0.60000000000000053</v>
      </c>
    </row>
    <row r="5946" spans="1:7" ht="30" x14ac:dyDescent="0.25">
      <c r="A5946" s="141" t="s">
        <v>4392</v>
      </c>
      <c r="B5946" s="151" t="s">
        <v>4393</v>
      </c>
      <c r="C5946" s="153" t="s">
        <v>3585</v>
      </c>
      <c r="D5946" s="152">
        <v>228</v>
      </c>
      <c r="E5946" s="154">
        <v>2373.48</v>
      </c>
      <c r="F5946" s="154">
        <v>2.0000000000000018E-2</v>
      </c>
      <c r="G5946" s="154">
        <v>4.5600000000000041</v>
      </c>
    </row>
    <row r="5947" spans="1:7" ht="60" x14ac:dyDescent="0.25">
      <c r="A5947" s="141" t="s">
        <v>4392</v>
      </c>
      <c r="B5947" s="151" t="s">
        <v>4393</v>
      </c>
      <c r="C5947" s="153" t="s">
        <v>3588</v>
      </c>
      <c r="D5947" s="152">
        <v>170</v>
      </c>
      <c r="E5947" s="154">
        <v>5389</v>
      </c>
      <c r="F5947" s="154">
        <v>5.0000000000000044E-2</v>
      </c>
      <c r="G5947" s="154">
        <v>8.5000000000000071</v>
      </c>
    </row>
    <row r="5948" spans="1:7" ht="60" x14ac:dyDescent="0.25">
      <c r="A5948" s="141" t="s">
        <v>4392</v>
      </c>
      <c r="B5948" s="151" t="s">
        <v>4393</v>
      </c>
      <c r="C5948" s="153" t="s">
        <v>3479</v>
      </c>
      <c r="D5948" s="152">
        <v>102</v>
      </c>
      <c r="E5948" s="154">
        <v>821.10000000000014</v>
      </c>
      <c r="F5948" s="154">
        <v>3.0000000000000027E-2</v>
      </c>
      <c r="G5948" s="154">
        <v>3.0600000000000027</v>
      </c>
    </row>
    <row r="5949" spans="1:7" ht="45" x14ac:dyDescent="0.25">
      <c r="A5949" s="141" t="s">
        <v>4392</v>
      </c>
      <c r="B5949" s="151" t="s">
        <v>4393</v>
      </c>
      <c r="C5949" s="153" t="s">
        <v>3573</v>
      </c>
      <c r="D5949" s="152">
        <v>106</v>
      </c>
      <c r="E5949" s="154">
        <v>4788.0199999999995</v>
      </c>
      <c r="F5949" s="154">
        <v>0.58999999999999986</v>
      </c>
      <c r="G5949" s="154">
        <v>62.539999999999985</v>
      </c>
    </row>
    <row r="5950" spans="1:7" ht="60" x14ac:dyDescent="0.25">
      <c r="A5950" s="141" t="s">
        <v>4392</v>
      </c>
      <c r="B5950" s="151" t="s">
        <v>4393</v>
      </c>
      <c r="C5950" s="153" t="s">
        <v>3534</v>
      </c>
      <c r="D5950" s="152">
        <v>13</v>
      </c>
      <c r="E5950" s="154">
        <v>1092.52</v>
      </c>
      <c r="F5950" s="154">
        <v>0.66999999999999993</v>
      </c>
      <c r="G5950" s="154">
        <v>8.7099999999999991</v>
      </c>
    </row>
    <row r="5951" spans="1:7" ht="60" x14ac:dyDescent="0.25">
      <c r="A5951" s="141" t="s">
        <v>4392</v>
      </c>
      <c r="B5951" s="151" t="s">
        <v>4393</v>
      </c>
      <c r="C5951" s="153" t="s">
        <v>3577</v>
      </c>
      <c r="D5951" s="152">
        <v>119</v>
      </c>
      <c r="E5951" s="154">
        <v>960.33000000000015</v>
      </c>
      <c r="F5951" s="154">
        <v>2.9999999999999916E-2</v>
      </c>
      <c r="G5951" s="154">
        <v>3.5699999999999901</v>
      </c>
    </row>
    <row r="5952" spans="1:7" ht="30" x14ac:dyDescent="0.25">
      <c r="A5952" s="141" t="s">
        <v>4392</v>
      </c>
      <c r="B5952" s="151" t="s">
        <v>4393</v>
      </c>
      <c r="C5952" s="153" t="s">
        <v>3578</v>
      </c>
      <c r="D5952" s="152">
        <v>119</v>
      </c>
      <c r="E5952" s="154">
        <v>636.65</v>
      </c>
      <c r="F5952" s="154">
        <v>0.27000000000000046</v>
      </c>
      <c r="G5952" s="154">
        <v>32.130000000000052</v>
      </c>
    </row>
    <row r="5953" spans="1:7" ht="30" x14ac:dyDescent="0.25">
      <c r="A5953" s="141" t="s">
        <v>4392</v>
      </c>
      <c r="B5953" s="151" t="s">
        <v>4393</v>
      </c>
      <c r="C5953" s="153" t="s">
        <v>3455</v>
      </c>
      <c r="D5953" s="152">
        <v>1</v>
      </c>
      <c r="E5953" s="154">
        <v>12.93</v>
      </c>
      <c r="F5953" s="154">
        <v>3.0000000000000027E-2</v>
      </c>
      <c r="G5953" s="154">
        <v>3.0000000000000027E-2</v>
      </c>
    </row>
    <row r="5954" spans="1:7" ht="30" x14ac:dyDescent="0.25">
      <c r="A5954" s="141" t="s">
        <v>4392</v>
      </c>
      <c r="B5954" s="151" t="s">
        <v>4393</v>
      </c>
      <c r="C5954" s="153" t="s">
        <v>3545</v>
      </c>
      <c r="D5954" s="152">
        <v>135</v>
      </c>
      <c r="E5954" s="154">
        <v>3408.75</v>
      </c>
      <c r="F5954" s="154">
        <v>4.9999999999999933E-2</v>
      </c>
      <c r="G5954" s="154">
        <v>6.7499999999999911</v>
      </c>
    </row>
    <row r="5955" spans="1:7" ht="30" x14ac:dyDescent="0.25">
      <c r="A5955" s="141" t="s">
        <v>4392</v>
      </c>
      <c r="B5955" s="151" t="s">
        <v>4393</v>
      </c>
      <c r="C5955" s="153" t="s">
        <v>3640</v>
      </c>
      <c r="D5955" s="152">
        <v>4</v>
      </c>
      <c r="E5955" s="154">
        <v>63.160000000000004</v>
      </c>
      <c r="F5955" s="154">
        <v>1.0000000000000009E-2</v>
      </c>
      <c r="G5955" s="154">
        <v>4.0000000000000036E-2</v>
      </c>
    </row>
    <row r="5956" spans="1:7" ht="30" x14ac:dyDescent="0.25">
      <c r="A5956" s="141" t="s">
        <v>4392</v>
      </c>
      <c r="B5956" s="151" t="s">
        <v>4393</v>
      </c>
      <c r="C5956" s="153" t="s">
        <v>3546</v>
      </c>
      <c r="D5956" s="152">
        <v>123</v>
      </c>
      <c r="E5956" s="154">
        <v>4268.1000000000004</v>
      </c>
      <c r="F5956" s="154">
        <v>1.9999999999999962E-2</v>
      </c>
      <c r="G5956" s="154">
        <v>2.4599999999999955</v>
      </c>
    </row>
    <row r="5957" spans="1:7" ht="60" x14ac:dyDescent="0.25">
      <c r="A5957" s="141" t="s">
        <v>4392</v>
      </c>
      <c r="B5957" s="151" t="s">
        <v>4393</v>
      </c>
      <c r="C5957" s="153" t="s">
        <v>3534</v>
      </c>
      <c r="D5957" s="152">
        <v>1</v>
      </c>
      <c r="E5957" s="154">
        <v>84.04</v>
      </c>
      <c r="F5957" s="154">
        <v>0.66999999999999993</v>
      </c>
      <c r="G5957" s="154">
        <v>0.66999999999999993</v>
      </c>
    </row>
    <row r="5958" spans="1:7" ht="60" x14ac:dyDescent="0.25">
      <c r="A5958" s="141" t="s">
        <v>4392</v>
      </c>
      <c r="B5958" s="151" t="s">
        <v>4393</v>
      </c>
      <c r="C5958" s="153" t="s">
        <v>3577</v>
      </c>
      <c r="D5958" s="152">
        <v>1</v>
      </c>
      <c r="E5958" s="154">
        <v>8.07</v>
      </c>
      <c r="F5958" s="154">
        <v>2.9999999999999916E-2</v>
      </c>
      <c r="G5958" s="154">
        <v>2.9999999999999916E-2</v>
      </c>
    </row>
    <row r="5959" spans="1:7" ht="30" x14ac:dyDescent="0.25">
      <c r="A5959" s="141" t="s">
        <v>4392</v>
      </c>
      <c r="B5959" s="151" t="s">
        <v>4393</v>
      </c>
      <c r="C5959" s="153" t="s">
        <v>3578</v>
      </c>
      <c r="D5959" s="152">
        <v>1</v>
      </c>
      <c r="E5959" s="154">
        <v>5.3500000000000005</v>
      </c>
      <c r="F5959" s="154">
        <v>0.27000000000000046</v>
      </c>
      <c r="G5959" s="154">
        <v>0.27000000000000046</v>
      </c>
    </row>
    <row r="5960" spans="1:7" ht="45" x14ac:dyDescent="0.25">
      <c r="A5960" s="141" t="s">
        <v>4392</v>
      </c>
      <c r="B5960" s="151" t="s">
        <v>4393</v>
      </c>
      <c r="C5960" s="153" t="s">
        <v>3531</v>
      </c>
      <c r="D5960" s="152">
        <v>1</v>
      </c>
      <c r="E5960" s="154">
        <v>20.990000000000002</v>
      </c>
      <c r="F5960" s="154">
        <v>0.16000000000000014</v>
      </c>
      <c r="G5960" s="154">
        <v>0.16000000000000014</v>
      </c>
    </row>
    <row r="5961" spans="1:7" ht="75" x14ac:dyDescent="0.25">
      <c r="A5961" s="141" t="s">
        <v>4392</v>
      </c>
      <c r="B5961" s="151" t="s">
        <v>4393</v>
      </c>
      <c r="C5961" s="153" t="s">
        <v>3527</v>
      </c>
      <c r="D5961" s="152">
        <v>404</v>
      </c>
      <c r="E5961" s="154">
        <v>8479.9599999999991</v>
      </c>
      <c r="F5961" s="154">
        <v>0.16000000000000014</v>
      </c>
      <c r="G5961" s="154">
        <v>64.640000000000057</v>
      </c>
    </row>
    <row r="5962" spans="1:7" ht="60" x14ac:dyDescent="0.25">
      <c r="A5962" s="141" t="s">
        <v>4392</v>
      </c>
      <c r="B5962" s="151" t="s">
        <v>4393</v>
      </c>
      <c r="C5962" s="153" t="s">
        <v>3479</v>
      </c>
      <c r="D5962" s="152">
        <v>32</v>
      </c>
      <c r="E5962" s="154">
        <v>257.60000000000002</v>
      </c>
      <c r="F5962" s="154">
        <v>3.0000000000000027E-2</v>
      </c>
      <c r="G5962" s="154">
        <v>0.96000000000000085</v>
      </c>
    </row>
    <row r="5963" spans="1:7" ht="45" x14ac:dyDescent="0.25">
      <c r="A5963" s="141" t="s">
        <v>4392</v>
      </c>
      <c r="B5963" s="151" t="s">
        <v>4393</v>
      </c>
      <c r="C5963" s="153" t="s">
        <v>3579</v>
      </c>
      <c r="D5963" s="152">
        <v>56</v>
      </c>
      <c r="E5963" s="154">
        <v>2019.3600000000001</v>
      </c>
      <c r="F5963" s="154">
        <v>0.87999999999999901</v>
      </c>
      <c r="G5963" s="154">
        <v>49.279999999999944</v>
      </c>
    </row>
    <row r="5964" spans="1:7" ht="45" x14ac:dyDescent="0.25">
      <c r="A5964" s="141" t="s">
        <v>4392</v>
      </c>
      <c r="B5964" s="151" t="s">
        <v>4393</v>
      </c>
      <c r="C5964" s="153" t="s">
        <v>3580</v>
      </c>
      <c r="D5964" s="152">
        <v>51</v>
      </c>
      <c r="E5964" s="154">
        <v>981.75</v>
      </c>
      <c r="F5964" s="154">
        <v>0.26999999999999957</v>
      </c>
      <c r="G5964" s="154">
        <v>13.769999999999978</v>
      </c>
    </row>
    <row r="5965" spans="1:7" ht="45" x14ac:dyDescent="0.25">
      <c r="A5965" s="141" t="s">
        <v>4392</v>
      </c>
      <c r="B5965" s="151" t="s">
        <v>4393</v>
      </c>
      <c r="C5965" s="153" t="s">
        <v>3573</v>
      </c>
      <c r="D5965" s="152">
        <v>30</v>
      </c>
      <c r="E5965" s="154">
        <v>1355.1</v>
      </c>
      <c r="F5965" s="154">
        <v>0.58999999999999986</v>
      </c>
      <c r="G5965" s="154">
        <v>17.699999999999996</v>
      </c>
    </row>
    <row r="5966" spans="1:7" ht="75" x14ac:dyDescent="0.25">
      <c r="A5966" s="141" t="s">
        <v>4392</v>
      </c>
      <c r="B5966" s="151" t="s">
        <v>4393</v>
      </c>
      <c r="C5966" s="153" t="s">
        <v>4027</v>
      </c>
      <c r="D5966" s="152">
        <v>1</v>
      </c>
      <c r="E5966" s="154">
        <v>35.15</v>
      </c>
      <c r="F5966" s="154">
        <v>0.72000000000000064</v>
      </c>
      <c r="G5966" s="154">
        <v>0.72000000000000064</v>
      </c>
    </row>
    <row r="5967" spans="1:7" ht="60" x14ac:dyDescent="0.25">
      <c r="A5967" s="141" t="s">
        <v>4392</v>
      </c>
      <c r="B5967" s="151" t="s">
        <v>4393</v>
      </c>
      <c r="C5967" s="153" t="s">
        <v>3534</v>
      </c>
      <c r="D5967" s="152">
        <v>36</v>
      </c>
      <c r="E5967" s="154">
        <v>3025.44</v>
      </c>
      <c r="F5967" s="154">
        <v>0.66999999999999993</v>
      </c>
      <c r="G5967" s="154">
        <v>24.119999999999997</v>
      </c>
    </row>
    <row r="5968" spans="1:7" ht="90" x14ac:dyDescent="0.25">
      <c r="A5968" s="141" t="s">
        <v>4392</v>
      </c>
      <c r="B5968" s="151" t="s">
        <v>4393</v>
      </c>
      <c r="C5968" s="153" t="s">
        <v>3575</v>
      </c>
      <c r="D5968" s="152">
        <v>1</v>
      </c>
      <c r="E5968" s="154">
        <v>55.67</v>
      </c>
      <c r="F5968" s="154">
        <v>0.15000000000000036</v>
      </c>
      <c r="G5968" s="154">
        <v>0.15000000000000036</v>
      </c>
    </row>
    <row r="5969" spans="1:7" ht="30" x14ac:dyDescent="0.25">
      <c r="A5969" s="141" t="s">
        <v>4392</v>
      </c>
      <c r="B5969" s="151" t="s">
        <v>4393</v>
      </c>
      <c r="C5969" s="153" t="s">
        <v>3902</v>
      </c>
      <c r="D5969" s="152">
        <v>1</v>
      </c>
      <c r="E5969" s="154">
        <v>44.08</v>
      </c>
      <c r="F5969" s="154">
        <v>2.2000000000000028</v>
      </c>
      <c r="G5969" s="154">
        <v>2.2000000000000028</v>
      </c>
    </row>
    <row r="5970" spans="1:7" ht="60" x14ac:dyDescent="0.25">
      <c r="A5970" s="141" t="s">
        <v>4392</v>
      </c>
      <c r="B5970" s="151" t="s">
        <v>4393</v>
      </c>
      <c r="C5970" s="153" t="s">
        <v>3577</v>
      </c>
      <c r="D5970" s="152">
        <v>68</v>
      </c>
      <c r="E5970" s="154">
        <v>548.76</v>
      </c>
      <c r="F5970" s="154">
        <v>2.9999999999999916E-2</v>
      </c>
      <c r="G5970" s="154">
        <v>2.0399999999999943</v>
      </c>
    </row>
    <row r="5971" spans="1:7" ht="30" x14ac:dyDescent="0.25">
      <c r="A5971" s="141" t="s">
        <v>4392</v>
      </c>
      <c r="B5971" s="151" t="s">
        <v>4393</v>
      </c>
      <c r="C5971" s="153" t="s">
        <v>3578</v>
      </c>
      <c r="D5971" s="152">
        <v>66</v>
      </c>
      <c r="E5971" s="154">
        <v>353.1</v>
      </c>
      <c r="F5971" s="154">
        <v>0.27000000000000046</v>
      </c>
      <c r="G5971" s="154">
        <v>17.820000000000029</v>
      </c>
    </row>
    <row r="5972" spans="1:7" ht="45" x14ac:dyDescent="0.25">
      <c r="A5972" s="141" t="s">
        <v>4392</v>
      </c>
      <c r="B5972" s="151" t="s">
        <v>4393</v>
      </c>
      <c r="C5972" s="153" t="s">
        <v>3531</v>
      </c>
      <c r="D5972" s="152">
        <v>53</v>
      </c>
      <c r="E5972" s="154">
        <v>1112.47</v>
      </c>
      <c r="F5972" s="154">
        <v>0.16000000000000014</v>
      </c>
      <c r="G5972" s="154">
        <v>8.4800000000000075</v>
      </c>
    </row>
    <row r="5973" spans="1:7" ht="45" x14ac:dyDescent="0.25">
      <c r="A5973" s="141" t="s">
        <v>4392</v>
      </c>
      <c r="B5973" s="151" t="s">
        <v>4393</v>
      </c>
      <c r="C5973" s="153" t="s">
        <v>3904</v>
      </c>
      <c r="D5973" s="152">
        <v>14</v>
      </c>
      <c r="E5973" s="154">
        <v>1368.5</v>
      </c>
      <c r="F5973" s="154">
        <v>2.9200000000000017</v>
      </c>
      <c r="G5973" s="154">
        <v>40.880000000000024</v>
      </c>
    </row>
    <row r="5974" spans="1:7" ht="30" x14ac:dyDescent="0.25">
      <c r="A5974" s="141" t="s">
        <v>4392</v>
      </c>
      <c r="B5974" s="151" t="s">
        <v>4393</v>
      </c>
      <c r="C5974" s="153" t="s">
        <v>3651</v>
      </c>
      <c r="D5974" s="152">
        <v>2</v>
      </c>
      <c r="E5974" s="154">
        <v>56.86</v>
      </c>
      <c r="F5974" s="154">
        <v>0.20999999999999996</v>
      </c>
      <c r="G5974" s="154">
        <v>0.41999999999999993</v>
      </c>
    </row>
    <row r="5975" spans="1:7" ht="30" x14ac:dyDescent="0.25">
      <c r="A5975" s="141" t="s">
        <v>4392</v>
      </c>
      <c r="B5975" s="151" t="s">
        <v>4393</v>
      </c>
      <c r="C5975" s="153" t="s">
        <v>3955</v>
      </c>
      <c r="D5975" s="152">
        <v>14</v>
      </c>
      <c r="E5975" s="154">
        <v>336.98</v>
      </c>
      <c r="F5975" s="154">
        <v>0.29999999999999982</v>
      </c>
      <c r="G5975" s="154">
        <v>4.1999999999999975</v>
      </c>
    </row>
    <row r="5976" spans="1:7" ht="45" x14ac:dyDescent="0.25">
      <c r="A5976" s="141" t="s">
        <v>4392</v>
      </c>
      <c r="B5976" s="151" t="s">
        <v>4393</v>
      </c>
      <c r="C5976" s="153" t="s">
        <v>3531</v>
      </c>
      <c r="D5976" s="152">
        <v>14</v>
      </c>
      <c r="E5976" s="154">
        <v>293.86</v>
      </c>
      <c r="F5976" s="154">
        <v>0.16000000000000014</v>
      </c>
      <c r="G5976" s="154">
        <v>2.240000000000002</v>
      </c>
    </row>
    <row r="5977" spans="1:7" ht="60" x14ac:dyDescent="0.25">
      <c r="A5977" s="141" t="s">
        <v>4392</v>
      </c>
      <c r="B5977" s="151" t="s">
        <v>4393</v>
      </c>
      <c r="C5977" s="153" t="s">
        <v>3479</v>
      </c>
      <c r="D5977" s="152">
        <v>1</v>
      </c>
      <c r="E5977" s="154">
        <v>8.0500000000000007</v>
      </c>
      <c r="F5977" s="154">
        <v>3.0000000000000027E-2</v>
      </c>
      <c r="G5977" s="154">
        <v>3.0000000000000027E-2</v>
      </c>
    </row>
    <row r="5978" spans="1:7" ht="45" x14ac:dyDescent="0.25">
      <c r="A5978" s="141" t="s">
        <v>4392</v>
      </c>
      <c r="B5978" s="151" t="s">
        <v>4393</v>
      </c>
      <c r="C5978" s="153" t="s">
        <v>3579</v>
      </c>
      <c r="D5978" s="152">
        <v>12</v>
      </c>
      <c r="E5978" s="154">
        <v>432.72</v>
      </c>
      <c r="F5978" s="154">
        <v>0.87999999999999901</v>
      </c>
      <c r="G5978" s="154">
        <v>10.559999999999988</v>
      </c>
    </row>
    <row r="5979" spans="1:7" ht="45" x14ac:dyDescent="0.25">
      <c r="A5979" s="141" t="s">
        <v>4392</v>
      </c>
      <c r="B5979" s="151" t="s">
        <v>4393</v>
      </c>
      <c r="C5979" s="153" t="s">
        <v>3580</v>
      </c>
      <c r="D5979" s="152">
        <v>12</v>
      </c>
      <c r="E5979" s="154">
        <v>231</v>
      </c>
      <c r="F5979" s="154">
        <v>0.26999999999999957</v>
      </c>
      <c r="G5979" s="154">
        <v>3.2399999999999949</v>
      </c>
    </row>
    <row r="5980" spans="1:7" ht="45" x14ac:dyDescent="0.25">
      <c r="A5980" s="141" t="s">
        <v>4392</v>
      </c>
      <c r="B5980" s="151" t="s">
        <v>4393</v>
      </c>
      <c r="C5980" s="153" t="s">
        <v>3573</v>
      </c>
      <c r="D5980" s="152">
        <v>1</v>
      </c>
      <c r="E5980" s="154">
        <v>45.17</v>
      </c>
      <c r="F5980" s="154">
        <v>0.58999999999999986</v>
      </c>
      <c r="G5980" s="154">
        <v>0.58999999999999986</v>
      </c>
    </row>
    <row r="5981" spans="1:7" ht="60" x14ac:dyDescent="0.25">
      <c r="A5981" s="141" t="s">
        <v>4392</v>
      </c>
      <c r="B5981" s="151" t="s">
        <v>4393</v>
      </c>
      <c r="C5981" s="153" t="s">
        <v>3534</v>
      </c>
      <c r="D5981" s="152">
        <v>12</v>
      </c>
      <c r="E5981" s="154">
        <v>1008.48</v>
      </c>
      <c r="F5981" s="154">
        <v>0.66999999999999993</v>
      </c>
      <c r="G5981" s="154">
        <v>8.0399999999999991</v>
      </c>
    </row>
    <row r="5982" spans="1:7" ht="60" x14ac:dyDescent="0.25">
      <c r="A5982" s="141" t="s">
        <v>4392</v>
      </c>
      <c r="B5982" s="151" t="s">
        <v>4393</v>
      </c>
      <c r="C5982" s="153" t="s">
        <v>3577</v>
      </c>
      <c r="D5982" s="152">
        <v>12</v>
      </c>
      <c r="E5982" s="154">
        <v>96.84</v>
      </c>
      <c r="F5982" s="154">
        <v>2.9999999999999916E-2</v>
      </c>
      <c r="G5982" s="154">
        <v>0.35999999999999899</v>
      </c>
    </row>
    <row r="5983" spans="1:7" ht="30" x14ac:dyDescent="0.25">
      <c r="A5983" s="141" t="s">
        <v>4392</v>
      </c>
      <c r="B5983" s="151" t="s">
        <v>4393</v>
      </c>
      <c r="C5983" s="153" t="s">
        <v>3578</v>
      </c>
      <c r="D5983" s="152">
        <v>14</v>
      </c>
      <c r="E5983" s="154">
        <v>74.900000000000006</v>
      </c>
      <c r="F5983" s="154">
        <v>0.27000000000000046</v>
      </c>
      <c r="G5983" s="154">
        <v>3.7800000000000065</v>
      </c>
    </row>
    <row r="5984" spans="1:7" ht="45" x14ac:dyDescent="0.25">
      <c r="A5984" s="141" t="s">
        <v>4392</v>
      </c>
      <c r="B5984" s="151" t="s">
        <v>4393</v>
      </c>
      <c r="C5984" s="153" t="s">
        <v>3531</v>
      </c>
      <c r="D5984" s="152">
        <v>13</v>
      </c>
      <c r="E5984" s="154">
        <v>272.87</v>
      </c>
      <c r="F5984" s="154">
        <v>0.16000000000000014</v>
      </c>
      <c r="G5984" s="154">
        <v>2.0800000000000018</v>
      </c>
    </row>
    <row r="5985" spans="1:7" ht="30" x14ac:dyDescent="0.25">
      <c r="A5985" s="141" t="s">
        <v>4392</v>
      </c>
      <c r="B5985" s="151" t="s">
        <v>4393</v>
      </c>
      <c r="C5985" s="153" t="s">
        <v>3460</v>
      </c>
      <c r="D5985" s="152">
        <v>44</v>
      </c>
      <c r="E5985" s="154">
        <v>709.72</v>
      </c>
      <c r="F5985" s="154">
        <v>2.0000000000000018E-2</v>
      </c>
      <c r="G5985" s="154">
        <v>0.88000000000000078</v>
      </c>
    </row>
    <row r="5986" spans="1:7" ht="45" x14ac:dyDescent="0.25">
      <c r="A5986" s="141" t="s">
        <v>4392</v>
      </c>
      <c r="B5986" s="151" t="s">
        <v>4393</v>
      </c>
      <c r="C5986" s="153" t="s">
        <v>3501</v>
      </c>
      <c r="D5986" s="152">
        <v>81</v>
      </c>
      <c r="E5986" s="154">
        <v>711.18</v>
      </c>
      <c r="F5986" s="154">
        <v>3.9999999999999925E-2</v>
      </c>
      <c r="G5986" s="154">
        <v>3.239999999999994</v>
      </c>
    </row>
    <row r="5987" spans="1:7" ht="30" x14ac:dyDescent="0.25">
      <c r="A5987" s="141" t="s">
        <v>4392</v>
      </c>
      <c r="B5987" s="151" t="s">
        <v>4393</v>
      </c>
      <c r="C5987" s="153" t="s">
        <v>3583</v>
      </c>
      <c r="D5987" s="152">
        <v>340</v>
      </c>
      <c r="E5987" s="154">
        <v>904.40000000000009</v>
      </c>
      <c r="F5987" s="154">
        <v>1.0000000000000009E-2</v>
      </c>
      <c r="G5987" s="154">
        <v>3.400000000000003</v>
      </c>
    </row>
    <row r="5988" spans="1:7" ht="90" x14ac:dyDescent="0.25">
      <c r="A5988" s="141" t="s">
        <v>4392</v>
      </c>
      <c r="B5988" s="151" t="s">
        <v>4393</v>
      </c>
      <c r="C5988" s="153" t="s">
        <v>3452</v>
      </c>
      <c r="D5988" s="152">
        <v>418</v>
      </c>
      <c r="E5988" s="154">
        <v>10918.16</v>
      </c>
      <c r="F5988" s="154">
        <v>3.0000000000000027E-2</v>
      </c>
      <c r="G5988" s="154">
        <v>12.540000000000012</v>
      </c>
    </row>
    <row r="5989" spans="1:7" ht="30" x14ac:dyDescent="0.25">
      <c r="A5989" s="141" t="s">
        <v>4392</v>
      </c>
      <c r="B5989" s="151" t="s">
        <v>4393</v>
      </c>
      <c r="C5989" s="153" t="s">
        <v>3453</v>
      </c>
      <c r="D5989" s="152">
        <v>4</v>
      </c>
      <c r="E5989" s="154">
        <v>7.96</v>
      </c>
      <c r="F5989" s="154">
        <v>1.0000000000000009E-2</v>
      </c>
      <c r="G5989" s="154">
        <v>4.0000000000000036E-2</v>
      </c>
    </row>
    <row r="5990" spans="1:7" ht="45" x14ac:dyDescent="0.25">
      <c r="A5990" s="141" t="s">
        <v>4392</v>
      </c>
      <c r="B5990" s="151" t="s">
        <v>4393</v>
      </c>
      <c r="C5990" s="153" t="s">
        <v>3454</v>
      </c>
      <c r="D5990" s="152">
        <v>40</v>
      </c>
      <c r="E5990" s="154">
        <v>141.6</v>
      </c>
      <c r="F5990" s="154">
        <v>1.9999999999999962E-2</v>
      </c>
      <c r="G5990" s="154">
        <v>0.79999999999999849</v>
      </c>
    </row>
    <row r="5991" spans="1:7" ht="30" x14ac:dyDescent="0.25">
      <c r="A5991" s="141" t="s">
        <v>4392</v>
      </c>
      <c r="B5991" s="151" t="s">
        <v>4393</v>
      </c>
      <c r="C5991" s="153" t="s">
        <v>3583</v>
      </c>
      <c r="D5991" s="152">
        <v>2</v>
      </c>
      <c r="E5991" s="154">
        <v>5.32</v>
      </c>
      <c r="F5991" s="154">
        <v>1.0000000000000009E-2</v>
      </c>
      <c r="G5991" s="154">
        <v>2.0000000000000018E-2</v>
      </c>
    </row>
    <row r="5992" spans="1:7" ht="30" x14ac:dyDescent="0.25">
      <c r="A5992" s="141" t="s">
        <v>4392</v>
      </c>
      <c r="B5992" s="151" t="s">
        <v>4393</v>
      </c>
      <c r="C5992" s="153" t="s">
        <v>3548</v>
      </c>
      <c r="D5992" s="152">
        <v>7</v>
      </c>
      <c r="E5992" s="154">
        <v>308.49</v>
      </c>
      <c r="F5992" s="154">
        <v>4.0000000000000036E-2</v>
      </c>
      <c r="G5992" s="154">
        <v>0.28000000000000025</v>
      </c>
    </row>
    <row r="5993" spans="1:7" ht="30" x14ac:dyDescent="0.25">
      <c r="A5993" s="141" t="s">
        <v>4392</v>
      </c>
      <c r="B5993" s="151" t="s">
        <v>4393</v>
      </c>
      <c r="C5993" s="153" t="s">
        <v>3455</v>
      </c>
      <c r="D5993" s="152">
        <v>324</v>
      </c>
      <c r="E5993" s="154">
        <v>4189.32</v>
      </c>
      <c r="F5993" s="154">
        <v>3.0000000000000027E-2</v>
      </c>
      <c r="G5993" s="154">
        <v>9.7200000000000095</v>
      </c>
    </row>
    <row r="5994" spans="1:7" ht="30" x14ac:dyDescent="0.25">
      <c r="A5994" s="141" t="s">
        <v>4392</v>
      </c>
      <c r="B5994" s="151" t="s">
        <v>4393</v>
      </c>
      <c r="C5994" s="153" t="s">
        <v>3662</v>
      </c>
      <c r="D5994" s="152">
        <v>23</v>
      </c>
      <c r="E5994" s="154">
        <v>200.10000000000002</v>
      </c>
      <c r="F5994" s="154">
        <v>4.9999999999999933E-2</v>
      </c>
      <c r="G5994" s="154">
        <v>1.1499999999999986</v>
      </c>
    </row>
    <row r="5995" spans="1:7" ht="90" x14ac:dyDescent="0.25">
      <c r="A5995" s="141" t="s">
        <v>4392</v>
      </c>
      <c r="B5995" s="151" t="s">
        <v>4393</v>
      </c>
      <c r="C5995" s="153" t="s">
        <v>3456</v>
      </c>
      <c r="D5995" s="152">
        <v>42</v>
      </c>
      <c r="E5995" s="154">
        <v>1354.5</v>
      </c>
      <c r="F5995" s="154">
        <v>2.0000000000000018E-2</v>
      </c>
      <c r="G5995" s="154">
        <v>0.84000000000000075</v>
      </c>
    </row>
    <row r="5996" spans="1:7" ht="75" x14ac:dyDescent="0.25">
      <c r="A5996" s="141" t="s">
        <v>4392</v>
      </c>
      <c r="B5996" s="151" t="s">
        <v>4393</v>
      </c>
      <c r="C5996" s="153" t="s">
        <v>3457</v>
      </c>
      <c r="D5996" s="152">
        <v>143</v>
      </c>
      <c r="E5996" s="154">
        <v>3871.01</v>
      </c>
      <c r="F5996" s="154">
        <v>3.0000000000000027E-2</v>
      </c>
      <c r="G5996" s="154">
        <v>4.2900000000000036</v>
      </c>
    </row>
    <row r="5997" spans="1:7" ht="30" x14ac:dyDescent="0.25">
      <c r="A5997" s="141" t="s">
        <v>4392</v>
      </c>
      <c r="B5997" s="151" t="s">
        <v>4393</v>
      </c>
      <c r="C5997" s="153" t="s">
        <v>3585</v>
      </c>
      <c r="D5997" s="152">
        <v>4</v>
      </c>
      <c r="E5997" s="154">
        <v>41.64</v>
      </c>
      <c r="F5997" s="154">
        <v>2.0000000000000018E-2</v>
      </c>
      <c r="G5997" s="154">
        <v>8.0000000000000071E-2</v>
      </c>
    </row>
    <row r="5998" spans="1:7" ht="30" x14ac:dyDescent="0.25">
      <c r="A5998" s="141" t="s">
        <v>4392</v>
      </c>
      <c r="B5998" s="151" t="s">
        <v>4393</v>
      </c>
      <c r="C5998" s="153" t="s">
        <v>3461</v>
      </c>
      <c r="D5998" s="152">
        <v>4</v>
      </c>
      <c r="E5998" s="154">
        <v>19.2</v>
      </c>
      <c r="F5998" s="154">
        <v>9.999999999999995E-3</v>
      </c>
      <c r="G5998" s="154">
        <v>3.999999999999998E-2</v>
      </c>
    </row>
    <row r="5999" spans="1:7" ht="30" x14ac:dyDescent="0.25">
      <c r="A5999" s="141" t="s">
        <v>4392</v>
      </c>
      <c r="B5999" s="151" t="s">
        <v>4393</v>
      </c>
      <c r="C5999" s="153" t="s">
        <v>3462</v>
      </c>
      <c r="D5999" s="152">
        <v>83</v>
      </c>
      <c r="E5999" s="154">
        <v>217.46</v>
      </c>
      <c r="F5999" s="154">
        <v>9.999999999999995E-3</v>
      </c>
      <c r="G5999" s="154">
        <v>0.82999999999999963</v>
      </c>
    </row>
    <row r="6000" spans="1:7" ht="30" x14ac:dyDescent="0.25">
      <c r="A6000" s="141" t="s">
        <v>4392</v>
      </c>
      <c r="B6000" s="151" t="s">
        <v>4393</v>
      </c>
      <c r="C6000" s="153" t="s">
        <v>3463</v>
      </c>
      <c r="D6000" s="152">
        <v>75</v>
      </c>
      <c r="E6000" s="154">
        <v>196.5</v>
      </c>
      <c r="F6000" s="154">
        <v>9.999999999999995E-3</v>
      </c>
      <c r="G6000" s="154">
        <v>0.74999999999999967</v>
      </c>
    </row>
    <row r="6001" spans="1:7" ht="30" x14ac:dyDescent="0.25">
      <c r="A6001" s="141" t="s">
        <v>4392</v>
      </c>
      <c r="B6001" s="151" t="s">
        <v>4393</v>
      </c>
      <c r="C6001" s="153" t="s">
        <v>3443</v>
      </c>
      <c r="D6001" s="152">
        <v>751</v>
      </c>
      <c r="E6001" s="154">
        <v>3672.39</v>
      </c>
      <c r="F6001" s="154">
        <v>9.9999999999999811E-3</v>
      </c>
      <c r="G6001" s="154">
        <v>7.5099999999999856</v>
      </c>
    </row>
    <row r="6002" spans="1:7" ht="30" x14ac:dyDescent="0.25">
      <c r="A6002" s="141" t="s">
        <v>4392</v>
      </c>
      <c r="B6002" s="151" t="s">
        <v>4393</v>
      </c>
      <c r="C6002" s="153" t="s">
        <v>3464</v>
      </c>
      <c r="D6002" s="152">
        <v>78</v>
      </c>
      <c r="E6002" s="154">
        <v>385.32000000000005</v>
      </c>
      <c r="F6002" s="154">
        <v>1.0000000000000009E-2</v>
      </c>
      <c r="G6002" s="154">
        <v>0.78000000000000069</v>
      </c>
    </row>
    <row r="6003" spans="1:7" ht="30" x14ac:dyDescent="0.25">
      <c r="A6003" s="141" t="s">
        <v>4392</v>
      </c>
      <c r="B6003" s="151" t="s">
        <v>4393</v>
      </c>
      <c r="C6003" s="153" t="s">
        <v>3596</v>
      </c>
      <c r="D6003" s="152">
        <v>80</v>
      </c>
      <c r="E6003" s="154">
        <v>760.80000000000007</v>
      </c>
      <c r="F6003" s="154">
        <v>2.0000000000000018E-2</v>
      </c>
      <c r="G6003" s="154">
        <v>1.6000000000000014</v>
      </c>
    </row>
    <row r="6004" spans="1:7" ht="30" x14ac:dyDescent="0.25">
      <c r="A6004" s="141" t="s">
        <v>4392</v>
      </c>
      <c r="B6004" s="151" t="s">
        <v>4393</v>
      </c>
      <c r="C6004" s="153" t="s">
        <v>3444</v>
      </c>
      <c r="D6004" s="152">
        <v>736</v>
      </c>
      <c r="E6004" s="154">
        <v>2855.6800000000003</v>
      </c>
      <c r="F6004" s="154">
        <v>3.0000000000000027E-2</v>
      </c>
      <c r="G6004" s="154">
        <v>22.08000000000002</v>
      </c>
    </row>
    <row r="6005" spans="1:7" ht="45" x14ac:dyDescent="0.25">
      <c r="A6005" s="141" t="s">
        <v>4392</v>
      </c>
      <c r="B6005" s="151" t="s">
        <v>4393</v>
      </c>
      <c r="C6005" s="153" t="s">
        <v>3445</v>
      </c>
      <c r="D6005" s="152">
        <v>717</v>
      </c>
      <c r="E6005" s="154">
        <v>4624.6500000000005</v>
      </c>
      <c r="F6005" s="154">
        <v>2.9999999999999916E-2</v>
      </c>
      <c r="G6005" s="154">
        <v>21.509999999999941</v>
      </c>
    </row>
    <row r="6006" spans="1:7" ht="30" x14ac:dyDescent="0.25">
      <c r="A6006" s="141" t="s">
        <v>4392</v>
      </c>
      <c r="B6006" s="151" t="s">
        <v>4393</v>
      </c>
      <c r="C6006" s="153" t="s">
        <v>3597</v>
      </c>
      <c r="D6006" s="152">
        <v>221</v>
      </c>
      <c r="E6006" s="154">
        <v>2455.31</v>
      </c>
      <c r="F6006" s="154">
        <v>8.9999999999999858E-2</v>
      </c>
      <c r="G6006" s="154">
        <v>19.889999999999969</v>
      </c>
    </row>
    <row r="6007" spans="1:7" ht="30" x14ac:dyDescent="0.25">
      <c r="A6007" s="141" t="s">
        <v>4392</v>
      </c>
      <c r="B6007" s="151" t="s">
        <v>4393</v>
      </c>
      <c r="C6007" s="153" t="s">
        <v>4059</v>
      </c>
      <c r="D6007" s="152">
        <v>1</v>
      </c>
      <c r="E6007" s="154">
        <v>7.83</v>
      </c>
      <c r="F6007" s="154">
        <v>0.10000000000000009</v>
      </c>
      <c r="G6007" s="154">
        <v>0.10000000000000009</v>
      </c>
    </row>
    <row r="6008" spans="1:7" ht="30" x14ac:dyDescent="0.25">
      <c r="A6008" s="141" t="s">
        <v>4392</v>
      </c>
      <c r="B6008" s="151" t="s">
        <v>4393</v>
      </c>
      <c r="C6008" s="153" t="s">
        <v>3446</v>
      </c>
      <c r="D6008" s="152">
        <v>655</v>
      </c>
      <c r="E6008" s="154">
        <v>1296.9000000000001</v>
      </c>
      <c r="F6008" s="154">
        <v>9.999999999999995E-3</v>
      </c>
      <c r="G6008" s="154">
        <v>6.5499999999999972</v>
      </c>
    </row>
    <row r="6009" spans="1:7" ht="45" x14ac:dyDescent="0.25">
      <c r="A6009" s="141" t="s">
        <v>4392</v>
      </c>
      <c r="B6009" s="151" t="s">
        <v>4393</v>
      </c>
      <c r="C6009" s="153" t="s">
        <v>3599</v>
      </c>
      <c r="D6009" s="152">
        <v>1</v>
      </c>
      <c r="E6009" s="154">
        <v>2.68</v>
      </c>
      <c r="F6009" s="154">
        <v>9.9999999999999811E-3</v>
      </c>
      <c r="G6009" s="154">
        <v>9.9999999999999811E-3</v>
      </c>
    </row>
    <row r="6010" spans="1:7" ht="30" x14ac:dyDescent="0.25">
      <c r="A6010" s="141" t="s">
        <v>4392</v>
      </c>
      <c r="B6010" s="151" t="s">
        <v>4393</v>
      </c>
      <c r="C6010" s="153" t="s">
        <v>3505</v>
      </c>
      <c r="D6010" s="152">
        <v>4</v>
      </c>
      <c r="E6010" s="154">
        <v>98.04</v>
      </c>
      <c r="F6010" s="154">
        <v>0.37999999999999989</v>
      </c>
      <c r="G6010" s="154">
        <v>1.5199999999999996</v>
      </c>
    </row>
    <row r="6011" spans="1:7" ht="60" x14ac:dyDescent="0.25">
      <c r="A6011" s="141" t="s">
        <v>4392</v>
      </c>
      <c r="B6011" s="151" t="s">
        <v>4393</v>
      </c>
      <c r="C6011" s="153" t="s">
        <v>3479</v>
      </c>
      <c r="D6011" s="152">
        <v>104</v>
      </c>
      <c r="E6011" s="154">
        <v>837.19999999999993</v>
      </c>
      <c r="F6011" s="154">
        <v>3.0000000000000027E-2</v>
      </c>
      <c r="G6011" s="154">
        <v>3.1200000000000028</v>
      </c>
    </row>
    <row r="6012" spans="1:7" ht="30" x14ac:dyDescent="0.25">
      <c r="A6012" s="141" t="s">
        <v>4392</v>
      </c>
      <c r="B6012" s="151" t="s">
        <v>4393</v>
      </c>
      <c r="C6012" s="153" t="s">
        <v>3480</v>
      </c>
      <c r="D6012" s="152">
        <v>15</v>
      </c>
      <c r="E6012" s="154">
        <v>276.75</v>
      </c>
      <c r="F6012" s="154">
        <v>0.12000000000000011</v>
      </c>
      <c r="G6012" s="154">
        <v>1.8000000000000016</v>
      </c>
    </row>
    <row r="6013" spans="1:7" ht="30" x14ac:dyDescent="0.25">
      <c r="A6013" s="141" t="s">
        <v>4392</v>
      </c>
      <c r="B6013" s="151" t="s">
        <v>4393</v>
      </c>
      <c r="C6013" s="153" t="s">
        <v>3558</v>
      </c>
      <c r="D6013" s="152">
        <v>15</v>
      </c>
      <c r="E6013" s="154">
        <v>142.5</v>
      </c>
      <c r="F6013" s="154">
        <v>8.0000000000000071E-2</v>
      </c>
      <c r="G6013" s="154">
        <v>1.2000000000000011</v>
      </c>
    </row>
    <row r="6014" spans="1:7" ht="30" x14ac:dyDescent="0.25">
      <c r="A6014" s="141" t="s">
        <v>4392</v>
      </c>
      <c r="B6014" s="151" t="s">
        <v>4393</v>
      </c>
      <c r="C6014" s="153" t="s">
        <v>3482</v>
      </c>
      <c r="D6014" s="152">
        <v>228</v>
      </c>
      <c r="E6014" s="154">
        <v>1402.2</v>
      </c>
      <c r="F6014" s="154">
        <v>1.0000000000000009E-2</v>
      </c>
      <c r="G6014" s="154">
        <v>2.280000000000002</v>
      </c>
    </row>
    <row r="6015" spans="1:7" ht="45" x14ac:dyDescent="0.25">
      <c r="A6015" s="141" t="s">
        <v>4392</v>
      </c>
      <c r="B6015" s="151" t="s">
        <v>4393</v>
      </c>
      <c r="C6015" s="153" t="s">
        <v>3484</v>
      </c>
      <c r="D6015" s="152">
        <v>505</v>
      </c>
      <c r="E6015" s="154">
        <v>4014.7500000000005</v>
      </c>
      <c r="F6015" s="154">
        <v>9.9999999999999534E-3</v>
      </c>
      <c r="G6015" s="154">
        <v>5.0499999999999767</v>
      </c>
    </row>
    <row r="6016" spans="1:7" ht="30" x14ac:dyDescent="0.25">
      <c r="A6016" s="141" t="s">
        <v>4392</v>
      </c>
      <c r="B6016" s="151" t="s">
        <v>4393</v>
      </c>
      <c r="C6016" s="153" t="s">
        <v>3487</v>
      </c>
      <c r="D6016" s="152">
        <v>48</v>
      </c>
      <c r="E6016" s="154">
        <v>491.03999999999996</v>
      </c>
      <c r="F6016" s="154">
        <v>9.000000000000008E-2</v>
      </c>
      <c r="G6016" s="154">
        <v>4.3200000000000038</v>
      </c>
    </row>
    <row r="6017" spans="1:7" ht="60" x14ac:dyDescent="0.25">
      <c r="A6017" s="141" t="s">
        <v>4392</v>
      </c>
      <c r="B6017" s="151" t="s">
        <v>4393</v>
      </c>
      <c r="C6017" s="153" t="s">
        <v>3488</v>
      </c>
      <c r="D6017" s="152">
        <v>503</v>
      </c>
      <c r="E6017" s="154">
        <v>6961.5199999999995</v>
      </c>
      <c r="F6017" s="154">
        <v>4.0000000000000036E-2</v>
      </c>
      <c r="G6017" s="154">
        <v>20.120000000000019</v>
      </c>
    </row>
    <row r="6018" spans="1:7" ht="90" x14ac:dyDescent="0.25">
      <c r="A6018" s="141" t="s">
        <v>4392</v>
      </c>
      <c r="B6018" s="151" t="s">
        <v>4393</v>
      </c>
      <c r="C6018" s="153" t="s">
        <v>3489</v>
      </c>
      <c r="D6018" s="152">
        <v>503</v>
      </c>
      <c r="E6018" s="154">
        <v>6891.1</v>
      </c>
      <c r="F6018" s="154">
        <v>4.0000000000000036E-2</v>
      </c>
      <c r="G6018" s="154">
        <v>20.120000000000019</v>
      </c>
    </row>
    <row r="6019" spans="1:7" ht="45" x14ac:dyDescent="0.25">
      <c r="A6019" s="141" t="s">
        <v>4392</v>
      </c>
      <c r="B6019" s="151" t="s">
        <v>4393</v>
      </c>
      <c r="C6019" s="153" t="s">
        <v>3607</v>
      </c>
      <c r="D6019" s="152">
        <v>12</v>
      </c>
      <c r="E6019" s="154">
        <v>123.6</v>
      </c>
      <c r="F6019" s="154">
        <v>0.18000000000000016</v>
      </c>
      <c r="G6019" s="154">
        <v>2.1600000000000019</v>
      </c>
    </row>
    <row r="6020" spans="1:7" ht="30" x14ac:dyDescent="0.25">
      <c r="A6020" s="141" t="s">
        <v>4392</v>
      </c>
      <c r="B6020" s="151" t="s">
        <v>4393</v>
      </c>
      <c r="C6020" s="153" t="s">
        <v>3608</v>
      </c>
      <c r="D6020" s="152">
        <v>72</v>
      </c>
      <c r="E6020" s="154">
        <v>370.08</v>
      </c>
      <c r="F6020" s="154">
        <v>9.000000000000008E-2</v>
      </c>
      <c r="G6020" s="154">
        <v>6.4800000000000058</v>
      </c>
    </row>
    <row r="6021" spans="1:7" ht="30" x14ac:dyDescent="0.25">
      <c r="A6021" s="141" t="s">
        <v>4392</v>
      </c>
      <c r="B6021" s="151" t="s">
        <v>4393</v>
      </c>
      <c r="C6021" s="153" t="s">
        <v>3609</v>
      </c>
      <c r="D6021" s="152">
        <v>850</v>
      </c>
      <c r="E6021" s="154">
        <v>1734</v>
      </c>
      <c r="F6021" s="154">
        <v>2.0000000000000018E-2</v>
      </c>
      <c r="G6021" s="154">
        <v>17.000000000000014</v>
      </c>
    </row>
    <row r="6022" spans="1:7" ht="30" x14ac:dyDescent="0.25">
      <c r="A6022" s="141" t="s">
        <v>4392</v>
      </c>
      <c r="B6022" s="151" t="s">
        <v>4393</v>
      </c>
      <c r="C6022" s="153" t="s">
        <v>3512</v>
      </c>
      <c r="D6022" s="152">
        <v>1</v>
      </c>
      <c r="E6022" s="154">
        <v>1.44</v>
      </c>
      <c r="F6022" s="154">
        <v>3.0000000000000027E-2</v>
      </c>
      <c r="G6022" s="154">
        <v>3.0000000000000027E-2</v>
      </c>
    </row>
    <row r="6023" spans="1:7" ht="60" x14ac:dyDescent="0.25">
      <c r="A6023" s="141" t="s">
        <v>4392</v>
      </c>
      <c r="B6023" s="151" t="s">
        <v>4393</v>
      </c>
      <c r="C6023" s="153" t="s">
        <v>3513</v>
      </c>
      <c r="D6023" s="152">
        <v>1</v>
      </c>
      <c r="E6023" s="154">
        <v>16.86</v>
      </c>
      <c r="F6023" s="154">
        <v>0.33999999999999986</v>
      </c>
      <c r="G6023" s="154">
        <v>0.33999999999999986</v>
      </c>
    </row>
    <row r="6024" spans="1:7" ht="30" x14ac:dyDescent="0.25">
      <c r="A6024" s="141" t="s">
        <v>4392</v>
      </c>
      <c r="B6024" s="151" t="s">
        <v>4393</v>
      </c>
      <c r="C6024" s="153" t="s">
        <v>3514</v>
      </c>
      <c r="D6024" s="152">
        <v>5</v>
      </c>
      <c r="E6024" s="154">
        <v>8.35</v>
      </c>
      <c r="F6024" s="154">
        <v>9.9999999999999811E-3</v>
      </c>
      <c r="G6024" s="154">
        <v>4.9999999999999906E-2</v>
      </c>
    </row>
    <row r="6025" spans="1:7" ht="45" x14ac:dyDescent="0.25">
      <c r="A6025" s="141" t="s">
        <v>4392</v>
      </c>
      <c r="B6025" s="151" t="s">
        <v>4393</v>
      </c>
      <c r="C6025" s="153" t="s">
        <v>3506</v>
      </c>
      <c r="D6025" s="152">
        <v>70</v>
      </c>
      <c r="E6025" s="154">
        <v>630.70000000000005</v>
      </c>
      <c r="F6025" s="154">
        <v>2.9999999999999916E-2</v>
      </c>
      <c r="G6025" s="154">
        <v>2.0999999999999943</v>
      </c>
    </row>
    <row r="6026" spans="1:7" ht="30" x14ac:dyDescent="0.25">
      <c r="A6026" s="141" t="s">
        <v>4392</v>
      </c>
      <c r="B6026" s="151" t="s">
        <v>4393</v>
      </c>
      <c r="C6026" s="153" t="s">
        <v>3611</v>
      </c>
      <c r="D6026" s="152">
        <v>6</v>
      </c>
      <c r="E6026" s="154">
        <v>82.5</v>
      </c>
      <c r="F6026" s="154">
        <v>0.29999999999999982</v>
      </c>
      <c r="G6026" s="154">
        <v>1.7999999999999989</v>
      </c>
    </row>
    <row r="6027" spans="1:7" ht="75" x14ac:dyDescent="0.25">
      <c r="A6027" s="141" t="s">
        <v>4392</v>
      </c>
      <c r="B6027" s="151" t="s">
        <v>4393</v>
      </c>
      <c r="C6027" s="153" t="s">
        <v>3516</v>
      </c>
      <c r="D6027" s="152">
        <v>1</v>
      </c>
      <c r="E6027" s="154">
        <v>9.4500000000000011</v>
      </c>
      <c r="F6027" s="154">
        <v>2.0000000000000018E-2</v>
      </c>
      <c r="G6027" s="154">
        <v>2.0000000000000018E-2</v>
      </c>
    </row>
    <row r="6028" spans="1:7" ht="60" x14ac:dyDescent="0.25">
      <c r="A6028" s="141" t="s">
        <v>4392</v>
      </c>
      <c r="B6028" s="151" t="s">
        <v>4393</v>
      </c>
      <c r="C6028" s="153" t="s">
        <v>3517</v>
      </c>
      <c r="D6028" s="152">
        <v>1</v>
      </c>
      <c r="E6028" s="154">
        <v>10.42</v>
      </c>
      <c r="F6028" s="154">
        <v>6.999999999999984E-2</v>
      </c>
      <c r="G6028" s="154">
        <v>6.999999999999984E-2</v>
      </c>
    </row>
    <row r="6029" spans="1:7" ht="30" x14ac:dyDescent="0.25">
      <c r="A6029" s="141" t="s">
        <v>4392</v>
      </c>
      <c r="B6029" s="151" t="s">
        <v>4393</v>
      </c>
      <c r="C6029" s="153" t="s">
        <v>3508</v>
      </c>
      <c r="D6029" s="152">
        <v>16</v>
      </c>
      <c r="E6029" s="154">
        <v>85.92</v>
      </c>
      <c r="F6029" s="154">
        <v>2.0000000000000018E-2</v>
      </c>
      <c r="G6029" s="154">
        <v>0.32000000000000028</v>
      </c>
    </row>
    <row r="6030" spans="1:7" ht="45" x14ac:dyDescent="0.25">
      <c r="A6030" s="141" t="s">
        <v>4392</v>
      </c>
      <c r="B6030" s="151" t="s">
        <v>4393</v>
      </c>
      <c r="C6030" s="153" t="s">
        <v>3528</v>
      </c>
      <c r="D6030" s="152">
        <v>17</v>
      </c>
      <c r="E6030" s="154">
        <v>154.87</v>
      </c>
      <c r="F6030" s="154">
        <v>0.12999999999999989</v>
      </c>
      <c r="G6030" s="154">
        <v>2.2099999999999982</v>
      </c>
    </row>
    <row r="6031" spans="1:7" ht="45" x14ac:dyDescent="0.25">
      <c r="A6031" s="141" t="s">
        <v>4392</v>
      </c>
      <c r="B6031" s="151" t="s">
        <v>4393</v>
      </c>
      <c r="C6031" s="153" t="s">
        <v>3529</v>
      </c>
      <c r="D6031" s="152">
        <v>2</v>
      </c>
      <c r="E6031" s="154">
        <v>64.460000000000008</v>
      </c>
      <c r="F6031" s="154">
        <v>0.26000000000000068</v>
      </c>
      <c r="G6031" s="154">
        <v>0.52000000000000135</v>
      </c>
    </row>
    <row r="6032" spans="1:7" ht="30" x14ac:dyDescent="0.25">
      <c r="A6032" s="141" t="s">
        <v>4392</v>
      </c>
      <c r="B6032" s="151" t="s">
        <v>4393</v>
      </c>
      <c r="C6032" s="153" t="s">
        <v>3614</v>
      </c>
      <c r="D6032" s="152">
        <v>1</v>
      </c>
      <c r="E6032" s="154">
        <v>12.77</v>
      </c>
      <c r="F6032" s="154">
        <v>0.11999999999999966</v>
      </c>
      <c r="G6032" s="154">
        <v>0.11999999999999966</v>
      </c>
    </row>
    <row r="6033" spans="1:7" ht="45" x14ac:dyDescent="0.25">
      <c r="A6033" s="141" t="s">
        <v>4392</v>
      </c>
      <c r="B6033" s="151" t="s">
        <v>4393</v>
      </c>
      <c r="C6033" s="153" t="s">
        <v>3530</v>
      </c>
      <c r="D6033" s="152">
        <v>10</v>
      </c>
      <c r="E6033" s="154">
        <v>293.3</v>
      </c>
      <c r="F6033" s="154">
        <v>9.000000000000008E-2</v>
      </c>
      <c r="G6033" s="154">
        <v>0.9000000000000008</v>
      </c>
    </row>
    <row r="6034" spans="1:7" ht="45" x14ac:dyDescent="0.25">
      <c r="A6034" s="141" t="s">
        <v>4392</v>
      </c>
      <c r="B6034" s="151" t="s">
        <v>4393</v>
      </c>
      <c r="C6034" s="153" t="s">
        <v>3716</v>
      </c>
      <c r="D6034" s="152">
        <v>2</v>
      </c>
      <c r="E6034" s="154">
        <v>123.68</v>
      </c>
      <c r="F6034" s="154">
        <v>1.8200000000000003</v>
      </c>
      <c r="G6034" s="154">
        <v>3.6400000000000006</v>
      </c>
    </row>
    <row r="6035" spans="1:7" ht="30" x14ac:dyDescent="0.25">
      <c r="A6035" s="141" t="s">
        <v>4392</v>
      </c>
      <c r="B6035" s="151" t="s">
        <v>4393</v>
      </c>
      <c r="C6035" s="153" t="s">
        <v>4168</v>
      </c>
      <c r="D6035" s="152">
        <v>24</v>
      </c>
      <c r="E6035" s="154">
        <v>527.28</v>
      </c>
      <c r="F6035" s="154">
        <v>0.10000000000000009</v>
      </c>
      <c r="G6035" s="154">
        <v>2.4000000000000021</v>
      </c>
    </row>
    <row r="6036" spans="1:7" ht="30" x14ac:dyDescent="0.25">
      <c r="A6036" s="141" t="s">
        <v>4392</v>
      </c>
      <c r="B6036" s="151" t="s">
        <v>4393</v>
      </c>
      <c r="C6036" s="153" t="s">
        <v>4396</v>
      </c>
      <c r="D6036" s="152">
        <v>20</v>
      </c>
      <c r="E6036" s="154">
        <v>489.8</v>
      </c>
      <c r="F6036" s="154">
        <v>0.10000000000000009</v>
      </c>
      <c r="G6036" s="154">
        <v>2.0000000000000018</v>
      </c>
    </row>
    <row r="6037" spans="1:7" ht="45" x14ac:dyDescent="0.25">
      <c r="A6037" s="141" t="s">
        <v>4392</v>
      </c>
      <c r="B6037" s="151" t="s">
        <v>4393</v>
      </c>
      <c r="C6037" s="153" t="s">
        <v>4064</v>
      </c>
      <c r="D6037" s="152">
        <v>15</v>
      </c>
      <c r="E6037" s="154">
        <v>560.54999999999995</v>
      </c>
      <c r="F6037" s="154">
        <v>0.68000000000000149</v>
      </c>
      <c r="G6037" s="154">
        <v>10.200000000000022</v>
      </c>
    </row>
    <row r="6038" spans="1:7" ht="30" x14ac:dyDescent="0.25">
      <c r="A6038" s="141" t="s">
        <v>4392</v>
      </c>
      <c r="B6038" s="151" t="s">
        <v>4393</v>
      </c>
      <c r="C6038" s="153" t="s">
        <v>3515</v>
      </c>
      <c r="D6038" s="152">
        <v>4</v>
      </c>
      <c r="E6038" s="154">
        <v>47.44</v>
      </c>
      <c r="F6038" s="154">
        <v>6.999999999999984E-2</v>
      </c>
      <c r="G6038" s="154">
        <v>0.27999999999999936</v>
      </c>
    </row>
    <row r="6039" spans="1:7" ht="45" x14ac:dyDescent="0.25">
      <c r="A6039" s="141" t="s">
        <v>4392</v>
      </c>
      <c r="B6039" s="151" t="s">
        <v>4393</v>
      </c>
      <c r="C6039" s="153" t="s">
        <v>3506</v>
      </c>
      <c r="D6039" s="152">
        <v>5</v>
      </c>
      <c r="E6039" s="154">
        <v>45.050000000000004</v>
      </c>
      <c r="F6039" s="154">
        <v>2.9999999999999916E-2</v>
      </c>
      <c r="G6039" s="154">
        <v>0.14999999999999958</v>
      </c>
    </row>
    <row r="6040" spans="1:7" ht="45" x14ac:dyDescent="0.25">
      <c r="A6040" s="141" t="s">
        <v>4392</v>
      </c>
      <c r="B6040" s="151" t="s">
        <v>4393</v>
      </c>
      <c r="C6040" s="153" t="s">
        <v>3471</v>
      </c>
      <c r="D6040" s="152">
        <v>2</v>
      </c>
      <c r="E6040" s="154">
        <v>5.32</v>
      </c>
      <c r="F6040" s="154">
        <v>1.0000000000000009E-2</v>
      </c>
      <c r="G6040" s="154">
        <v>2.0000000000000018E-2</v>
      </c>
    </row>
    <row r="6041" spans="1:7" ht="30" x14ac:dyDescent="0.25">
      <c r="A6041" s="141" t="s">
        <v>4392</v>
      </c>
      <c r="B6041" s="151" t="s">
        <v>4393</v>
      </c>
      <c r="C6041" s="153" t="s">
        <v>3453</v>
      </c>
      <c r="D6041" s="152">
        <v>161</v>
      </c>
      <c r="E6041" s="154">
        <v>320.39</v>
      </c>
      <c r="F6041" s="154">
        <v>1.0000000000000009E-2</v>
      </c>
      <c r="G6041" s="154">
        <v>1.6100000000000014</v>
      </c>
    </row>
    <row r="6042" spans="1:7" ht="45" x14ac:dyDescent="0.25">
      <c r="A6042" s="141" t="s">
        <v>4392</v>
      </c>
      <c r="B6042" s="151" t="s">
        <v>4393</v>
      </c>
      <c r="C6042" s="153" t="s">
        <v>3454</v>
      </c>
      <c r="D6042" s="152">
        <v>14</v>
      </c>
      <c r="E6042" s="154">
        <v>49.56</v>
      </c>
      <c r="F6042" s="154">
        <v>1.9999999999999962E-2</v>
      </c>
      <c r="G6042" s="154">
        <v>0.27999999999999947</v>
      </c>
    </row>
    <row r="6043" spans="1:7" ht="30" x14ac:dyDescent="0.25">
      <c r="A6043" s="141" t="s">
        <v>4392</v>
      </c>
      <c r="B6043" s="151" t="s">
        <v>4393</v>
      </c>
      <c r="C6043" s="153" t="s">
        <v>3583</v>
      </c>
      <c r="D6043" s="152">
        <v>16</v>
      </c>
      <c r="E6043" s="154">
        <v>42.56</v>
      </c>
      <c r="F6043" s="154">
        <v>1.0000000000000009E-2</v>
      </c>
      <c r="G6043" s="154">
        <v>0.16000000000000014</v>
      </c>
    </row>
    <row r="6044" spans="1:7" ht="30" x14ac:dyDescent="0.25">
      <c r="A6044" s="141" t="s">
        <v>4392</v>
      </c>
      <c r="B6044" s="151" t="s">
        <v>4393</v>
      </c>
      <c r="C6044" s="153" t="s">
        <v>3455</v>
      </c>
      <c r="D6044" s="152">
        <v>7</v>
      </c>
      <c r="E6044" s="154">
        <v>90.509999999999991</v>
      </c>
      <c r="F6044" s="154">
        <v>3.0000000000000027E-2</v>
      </c>
      <c r="G6044" s="154">
        <v>0.21000000000000019</v>
      </c>
    </row>
    <row r="6045" spans="1:7" ht="30" x14ac:dyDescent="0.25">
      <c r="A6045" s="141" t="s">
        <v>4392</v>
      </c>
      <c r="B6045" s="151" t="s">
        <v>4393</v>
      </c>
      <c r="C6045" s="153" t="s">
        <v>3524</v>
      </c>
      <c r="D6045" s="152">
        <v>1</v>
      </c>
      <c r="E6045" s="154">
        <v>5.74</v>
      </c>
      <c r="F6045" s="154">
        <v>4.0000000000000036E-2</v>
      </c>
      <c r="G6045" s="154">
        <v>4.0000000000000036E-2</v>
      </c>
    </row>
    <row r="6046" spans="1:7" ht="30" x14ac:dyDescent="0.25">
      <c r="A6046" s="141" t="s">
        <v>4392</v>
      </c>
      <c r="B6046" s="151" t="s">
        <v>4393</v>
      </c>
      <c r="C6046" s="153" t="s">
        <v>3651</v>
      </c>
      <c r="D6046" s="152">
        <v>1</v>
      </c>
      <c r="E6046" s="154">
        <v>28.43</v>
      </c>
      <c r="F6046" s="154">
        <v>0.20999999999999996</v>
      </c>
      <c r="G6046" s="154">
        <v>0.20999999999999996</v>
      </c>
    </row>
    <row r="6047" spans="1:7" ht="45" x14ac:dyDescent="0.25">
      <c r="A6047" s="141" t="s">
        <v>4392</v>
      </c>
      <c r="B6047" s="151" t="s">
        <v>4393</v>
      </c>
      <c r="C6047" s="153" t="s">
        <v>3624</v>
      </c>
      <c r="D6047" s="152">
        <v>1</v>
      </c>
      <c r="E6047" s="154">
        <v>15.780000000000001</v>
      </c>
      <c r="F6047" s="154">
        <v>1.0000000000000009E-2</v>
      </c>
      <c r="G6047" s="154">
        <v>1.0000000000000009E-2</v>
      </c>
    </row>
    <row r="6048" spans="1:7" ht="75" x14ac:dyDescent="0.25">
      <c r="A6048" s="141" t="s">
        <v>4392</v>
      </c>
      <c r="B6048" s="151" t="s">
        <v>4393</v>
      </c>
      <c r="C6048" s="153" t="s">
        <v>3723</v>
      </c>
      <c r="D6048" s="152">
        <v>1</v>
      </c>
      <c r="E6048" s="154">
        <v>23.330000000000002</v>
      </c>
      <c r="F6048" s="154">
        <v>8.0000000000000071E-2</v>
      </c>
      <c r="G6048" s="154">
        <v>8.0000000000000071E-2</v>
      </c>
    </row>
    <row r="6049" spans="1:7" ht="60" x14ac:dyDescent="0.25">
      <c r="A6049" s="141" t="s">
        <v>4392</v>
      </c>
      <c r="B6049" s="151" t="s">
        <v>4393</v>
      </c>
      <c r="C6049" s="153" t="s">
        <v>3479</v>
      </c>
      <c r="D6049" s="152">
        <v>1</v>
      </c>
      <c r="E6049" s="154">
        <v>8.0500000000000007</v>
      </c>
      <c r="F6049" s="154">
        <v>3.0000000000000027E-2</v>
      </c>
      <c r="G6049" s="154">
        <v>3.0000000000000027E-2</v>
      </c>
    </row>
    <row r="6050" spans="1:7" ht="45" x14ac:dyDescent="0.25">
      <c r="A6050" s="141" t="s">
        <v>4392</v>
      </c>
      <c r="B6050" s="151" t="s">
        <v>4393</v>
      </c>
      <c r="C6050" s="153" t="s">
        <v>3579</v>
      </c>
      <c r="D6050" s="152">
        <v>1</v>
      </c>
      <c r="E6050" s="154">
        <v>36.06</v>
      </c>
      <c r="F6050" s="154">
        <v>0.87999999999999901</v>
      </c>
      <c r="G6050" s="154">
        <v>0.87999999999999901</v>
      </c>
    </row>
    <row r="6051" spans="1:7" ht="45" x14ac:dyDescent="0.25">
      <c r="A6051" s="141" t="s">
        <v>4392</v>
      </c>
      <c r="B6051" s="151" t="s">
        <v>4393</v>
      </c>
      <c r="C6051" s="153" t="s">
        <v>3580</v>
      </c>
      <c r="D6051" s="152">
        <v>1</v>
      </c>
      <c r="E6051" s="154">
        <v>19.25</v>
      </c>
      <c r="F6051" s="154">
        <v>0.26999999999999957</v>
      </c>
      <c r="G6051" s="154">
        <v>0.26999999999999957</v>
      </c>
    </row>
    <row r="6052" spans="1:7" ht="45" x14ac:dyDescent="0.25">
      <c r="A6052" s="141" t="s">
        <v>4392</v>
      </c>
      <c r="B6052" s="151" t="s">
        <v>4393</v>
      </c>
      <c r="C6052" s="153" t="s">
        <v>3573</v>
      </c>
      <c r="D6052" s="152">
        <v>1</v>
      </c>
      <c r="E6052" s="154">
        <v>45.17</v>
      </c>
      <c r="F6052" s="154">
        <v>0.58999999999999986</v>
      </c>
      <c r="G6052" s="154">
        <v>0.58999999999999986</v>
      </c>
    </row>
    <row r="6053" spans="1:7" ht="60" x14ac:dyDescent="0.25">
      <c r="A6053" s="141" t="s">
        <v>4392</v>
      </c>
      <c r="B6053" s="151" t="s">
        <v>4393</v>
      </c>
      <c r="C6053" s="153" t="s">
        <v>3577</v>
      </c>
      <c r="D6053" s="152">
        <v>1</v>
      </c>
      <c r="E6053" s="154">
        <v>8.07</v>
      </c>
      <c r="F6053" s="154">
        <v>2.9999999999999916E-2</v>
      </c>
      <c r="G6053" s="154">
        <v>2.9999999999999916E-2</v>
      </c>
    </row>
    <row r="6054" spans="1:7" ht="30" x14ac:dyDescent="0.25">
      <c r="A6054" s="141" t="s">
        <v>4392</v>
      </c>
      <c r="B6054" s="151" t="s">
        <v>4393</v>
      </c>
      <c r="C6054" s="153" t="s">
        <v>3578</v>
      </c>
      <c r="D6054" s="152">
        <v>1</v>
      </c>
      <c r="E6054" s="154">
        <v>5.3500000000000005</v>
      </c>
      <c r="F6054" s="154">
        <v>0.27000000000000046</v>
      </c>
      <c r="G6054" s="154">
        <v>0.27000000000000046</v>
      </c>
    </row>
    <row r="6055" spans="1:7" ht="30" x14ac:dyDescent="0.25">
      <c r="A6055" s="141" t="s">
        <v>4392</v>
      </c>
      <c r="B6055" s="151" t="s">
        <v>4393</v>
      </c>
      <c r="C6055" s="153" t="s">
        <v>3681</v>
      </c>
      <c r="D6055" s="152">
        <v>1</v>
      </c>
      <c r="E6055" s="154">
        <v>32.270000000000003</v>
      </c>
      <c r="F6055" s="154">
        <v>0.48999999999999844</v>
      </c>
      <c r="G6055" s="154">
        <v>0.48999999999999844</v>
      </c>
    </row>
    <row r="6056" spans="1:7" ht="30" x14ac:dyDescent="0.25">
      <c r="A6056" s="141" t="s">
        <v>4392</v>
      </c>
      <c r="B6056" s="151" t="s">
        <v>4393</v>
      </c>
      <c r="C6056" s="153" t="s">
        <v>3686</v>
      </c>
      <c r="D6056" s="152">
        <v>1</v>
      </c>
      <c r="E6056" s="154">
        <v>14.41</v>
      </c>
      <c r="F6056" s="154">
        <v>0.66999999999999993</v>
      </c>
      <c r="G6056" s="154">
        <v>0.66999999999999993</v>
      </c>
    </row>
    <row r="6057" spans="1:7" ht="30" x14ac:dyDescent="0.25">
      <c r="A6057" s="141" t="s">
        <v>4392</v>
      </c>
      <c r="B6057" s="151" t="s">
        <v>4393</v>
      </c>
      <c r="C6057" s="153" t="s">
        <v>4395</v>
      </c>
      <c r="D6057" s="152">
        <v>1</v>
      </c>
      <c r="E6057" s="154">
        <v>19.990000000000002</v>
      </c>
      <c r="F6057" s="154">
        <v>1</v>
      </c>
      <c r="G6057" s="154">
        <v>1</v>
      </c>
    </row>
    <row r="6058" spans="1:7" ht="30" x14ac:dyDescent="0.25">
      <c r="A6058" s="141" t="s">
        <v>4392</v>
      </c>
      <c r="B6058" s="151" t="s">
        <v>4393</v>
      </c>
      <c r="C6058" s="153" t="s">
        <v>3688</v>
      </c>
      <c r="D6058" s="152">
        <v>1</v>
      </c>
      <c r="E6058" s="154">
        <v>40.53</v>
      </c>
      <c r="F6058" s="154">
        <v>2.0300000000000011</v>
      </c>
      <c r="G6058" s="154">
        <v>2.0300000000000011</v>
      </c>
    </row>
    <row r="6059" spans="1:7" ht="30" x14ac:dyDescent="0.25">
      <c r="A6059" s="141" t="s">
        <v>4392</v>
      </c>
      <c r="B6059" s="151" t="s">
        <v>4393</v>
      </c>
      <c r="C6059" s="153" t="s">
        <v>3693</v>
      </c>
      <c r="D6059" s="152">
        <v>2</v>
      </c>
      <c r="E6059" s="154">
        <v>105.92</v>
      </c>
      <c r="F6059" s="154">
        <v>0.55999999999999872</v>
      </c>
      <c r="G6059" s="154">
        <v>1.1199999999999974</v>
      </c>
    </row>
    <row r="6060" spans="1:7" ht="30" x14ac:dyDescent="0.25">
      <c r="A6060" s="141" t="s">
        <v>4392</v>
      </c>
      <c r="B6060" s="151" t="s">
        <v>4393</v>
      </c>
      <c r="C6060" s="153" t="s">
        <v>3541</v>
      </c>
      <c r="D6060" s="152">
        <v>1</v>
      </c>
      <c r="E6060" s="154">
        <v>8.620000000000001</v>
      </c>
      <c r="F6060" s="154">
        <v>4.9999999999999822E-2</v>
      </c>
      <c r="G6060" s="154">
        <v>4.9999999999999822E-2</v>
      </c>
    </row>
    <row r="6061" spans="1:7" ht="30" x14ac:dyDescent="0.25">
      <c r="A6061" s="141" t="s">
        <v>4392</v>
      </c>
      <c r="B6061" s="151" t="s">
        <v>4393</v>
      </c>
      <c r="C6061" s="153" t="s">
        <v>3584</v>
      </c>
      <c r="D6061" s="152">
        <v>1</v>
      </c>
      <c r="E6061" s="154">
        <v>10.41</v>
      </c>
      <c r="F6061" s="154">
        <v>2.0000000000000018E-2</v>
      </c>
      <c r="G6061" s="154">
        <v>2.0000000000000018E-2</v>
      </c>
    </row>
    <row r="6062" spans="1:7" ht="30" x14ac:dyDescent="0.25">
      <c r="A6062" s="141" t="s">
        <v>4392</v>
      </c>
      <c r="B6062" s="151" t="s">
        <v>4393</v>
      </c>
      <c r="C6062" s="153" t="s">
        <v>3585</v>
      </c>
      <c r="D6062" s="152">
        <v>1</v>
      </c>
      <c r="E6062" s="154">
        <v>10.41</v>
      </c>
      <c r="F6062" s="154">
        <v>2.0000000000000018E-2</v>
      </c>
      <c r="G6062" s="154">
        <v>2.0000000000000018E-2</v>
      </c>
    </row>
    <row r="6063" spans="1:7" ht="45" x14ac:dyDescent="0.25">
      <c r="A6063" s="141" t="s">
        <v>4392</v>
      </c>
      <c r="B6063" s="151" t="s">
        <v>4393</v>
      </c>
      <c r="C6063" s="153" t="s">
        <v>3531</v>
      </c>
      <c r="D6063" s="152">
        <v>1</v>
      </c>
      <c r="E6063" s="154">
        <v>20.990000000000002</v>
      </c>
      <c r="F6063" s="154">
        <v>0.16000000000000014</v>
      </c>
      <c r="G6063" s="154">
        <v>0.16000000000000014</v>
      </c>
    </row>
    <row r="6064" spans="1:7" ht="30" x14ac:dyDescent="0.25">
      <c r="A6064" s="141" t="s">
        <v>4392</v>
      </c>
      <c r="B6064" s="151" t="s">
        <v>4393</v>
      </c>
      <c r="C6064" s="153" t="s">
        <v>3538</v>
      </c>
      <c r="D6064" s="152">
        <v>581</v>
      </c>
      <c r="E6064" s="154">
        <v>2945.67</v>
      </c>
      <c r="F6064" s="154">
        <v>2.0000000000000018E-2</v>
      </c>
      <c r="G6064" s="154">
        <v>11.62000000000001</v>
      </c>
    </row>
    <row r="6065" spans="1:7" ht="30" x14ac:dyDescent="0.25">
      <c r="A6065" s="141" t="s">
        <v>4392</v>
      </c>
      <c r="B6065" s="151" t="s">
        <v>4393</v>
      </c>
      <c r="C6065" s="153" t="s">
        <v>3620</v>
      </c>
      <c r="D6065" s="152">
        <v>69</v>
      </c>
      <c r="E6065" s="154">
        <v>1547.67</v>
      </c>
      <c r="F6065" s="154">
        <v>7.9999999999999849E-2</v>
      </c>
      <c r="G6065" s="154">
        <v>5.5199999999999898</v>
      </c>
    </row>
    <row r="6066" spans="1:7" ht="30" x14ac:dyDescent="0.25">
      <c r="A6066" s="141" t="s">
        <v>4392</v>
      </c>
      <c r="B6066" s="151" t="s">
        <v>4393</v>
      </c>
      <c r="C6066" s="153" t="s">
        <v>3548</v>
      </c>
      <c r="D6066" s="152">
        <v>458</v>
      </c>
      <c r="E6066" s="154">
        <v>20184.059999999998</v>
      </c>
      <c r="F6066" s="154">
        <v>4.0000000000000036E-2</v>
      </c>
      <c r="G6066" s="154">
        <v>18.320000000000014</v>
      </c>
    </row>
    <row r="6067" spans="1:7" ht="30" x14ac:dyDescent="0.25">
      <c r="A6067" s="141" t="s">
        <v>4392</v>
      </c>
      <c r="B6067" s="151" t="s">
        <v>4393</v>
      </c>
      <c r="C6067" s="153" t="s">
        <v>3620</v>
      </c>
      <c r="D6067" s="152">
        <v>5</v>
      </c>
      <c r="E6067" s="154">
        <v>112.15</v>
      </c>
      <c r="F6067" s="154">
        <v>7.9999999999999849E-2</v>
      </c>
      <c r="G6067" s="154">
        <v>0.39999999999999925</v>
      </c>
    </row>
    <row r="6068" spans="1:7" ht="30" x14ac:dyDescent="0.25">
      <c r="A6068" s="141" t="s">
        <v>4392</v>
      </c>
      <c r="B6068" s="151" t="s">
        <v>4393</v>
      </c>
      <c r="C6068" s="153" t="s">
        <v>3548</v>
      </c>
      <c r="D6068" s="152">
        <v>22</v>
      </c>
      <c r="E6068" s="154">
        <v>969.54</v>
      </c>
      <c r="F6068" s="154">
        <v>4.0000000000000036E-2</v>
      </c>
      <c r="G6068" s="154">
        <v>0.88000000000000078</v>
      </c>
    </row>
    <row r="6069" spans="1:7" ht="30" x14ac:dyDescent="0.25">
      <c r="A6069" s="141" t="s">
        <v>4392</v>
      </c>
      <c r="B6069" s="151" t="s">
        <v>4393</v>
      </c>
      <c r="C6069" s="153" t="s">
        <v>3545</v>
      </c>
      <c r="D6069" s="152">
        <v>24</v>
      </c>
      <c r="E6069" s="154">
        <v>606</v>
      </c>
      <c r="F6069" s="154">
        <v>4.9999999999999933E-2</v>
      </c>
      <c r="G6069" s="154">
        <v>1.1999999999999984</v>
      </c>
    </row>
    <row r="6070" spans="1:7" ht="30" x14ac:dyDescent="0.25">
      <c r="A6070" s="141" t="s">
        <v>4392</v>
      </c>
      <c r="B6070" s="151" t="s">
        <v>4393</v>
      </c>
      <c r="C6070" s="153" t="s">
        <v>3621</v>
      </c>
      <c r="D6070" s="152">
        <v>10</v>
      </c>
      <c r="E6070" s="154">
        <v>59.5</v>
      </c>
      <c r="F6070" s="154">
        <v>1.0000000000000009E-2</v>
      </c>
      <c r="G6070" s="154">
        <v>0.10000000000000009</v>
      </c>
    </row>
    <row r="6071" spans="1:7" ht="30" x14ac:dyDescent="0.25">
      <c r="A6071" s="141" t="s">
        <v>4392</v>
      </c>
      <c r="B6071" s="151" t="s">
        <v>4393</v>
      </c>
      <c r="C6071" s="153" t="s">
        <v>3874</v>
      </c>
      <c r="D6071" s="152">
        <v>10</v>
      </c>
      <c r="E6071" s="154">
        <v>68.3</v>
      </c>
      <c r="F6071" s="154">
        <v>1.0000000000000009E-2</v>
      </c>
      <c r="G6071" s="154">
        <v>0.10000000000000009</v>
      </c>
    </row>
    <row r="6072" spans="1:7" ht="30" x14ac:dyDescent="0.25">
      <c r="A6072" s="141" t="s">
        <v>4392</v>
      </c>
      <c r="B6072" s="151" t="s">
        <v>4393</v>
      </c>
      <c r="C6072" s="153" t="s">
        <v>3526</v>
      </c>
      <c r="D6072" s="152">
        <v>2</v>
      </c>
      <c r="E6072" s="154">
        <v>8.3800000000000008</v>
      </c>
      <c r="F6072" s="154">
        <v>1.0000000000000009E-2</v>
      </c>
      <c r="G6072" s="154">
        <v>2.0000000000000018E-2</v>
      </c>
    </row>
    <row r="6073" spans="1:7" ht="30" x14ac:dyDescent="0.25">
      <c r="A6073" s="141" t="s">
        <v>4392</v>
      </c>
      <c r="B6073" s="151" t="s">
        <v>4393</v>
      </c>
      <c r="C6073" s="153" t="s">
        <v>3622</v>
      </c>
      <c r="D6073" s="152">
        <v>120</v>
      </c>
      <c r="E6073" s="154">
        <v>1287.5999999999999</v>
      </c>
      <c r="F6073" s="154">
        <v>2.0000000000000018E-2</v>
      </c>
      <c r="G6073" s="154">
        <v>2.4000000000000021</v>
      </c>
    </row>
    <row r="6074" spans="1:7" ht="30" x14ac:dyDescent="0.25">
      <c r="A6074" s="141" t="s">
        <v>4392</v>
      </c>
      <c r="B6074" s="151" t="s">
        <v>4393</v>
      </c>
      <c r="C6074" s="153" t="s">
        <v>3633</v>
      </c>
      <c r="D6074" s="152">
        <v>413</v>
      </c>
      <c r="E6074" s="154">
        <v>7570.29</v>
      </c>
      <c r="F6074" s="154">
        <v>1.0000000000000009E-2</v>
      </c>
      <c r="G6074" s="154">
        <v>4.1300000000000034</v>
      </c>
    </row>
    <row r="6075" spans="1:7" ht="45" x14ac:dyDescent="0.25">
      <c r="A6075" s="141" t="s">
        <v>4392</v>
      </c>
      <c r="B6075" s="151" t="s">
        <v>4393</v>
      </c>
      <c r="C6075" s="153" t="s">
        <v>3623</v>
      </c>
      <c r="D6075" s="152">
        <v>115</v>
      </c>
      <c r="E6075" s="154">
        <v>1350.1</v>
      </c>
      <c r="F6075" s="154">
        <v>1.0000000000000009E-2</v>
      </c>
      <c r="G6075" s="154">
        <v>1.150000000000001</v>
      </c>
    </row>
    <row r="6076" spans="1:7" ht="45" x14ac:dyDescent="0.25">
      <c r="A6076" s="141" t="s">
        <v>4392</v>
      </c>
      <c r="B6076" s="151" t="s">
        <v>4393</v>
      </c>
      <c r="C6076" s="153" t="s">
        <v>3624</v>
      </c>
      <c r="D6076" s="152">
        <v>162</v>
      </c>
      <c r="E6076" s="154">
        <v>2556.36</v>
      </c>
      <c r="F6076" s="154">
        <v>1.0000000000000009E-2</v>
      </c>
      <c r="G6076" s="154">
        <v>1.6200000000000014</v>
      </c>
    </row>
    <row r="6077" spans="1:7" ht="60" x14ac:dyDescent="0.25">
      <c r="A6077" s="141" t="s">
        <v>4392</v>
      </c>
      <c r="B6077" s="151" t="s">
        <v>4393</v>
      </c>
      <c r="C6077" s="153" t="s">
        <v>3636</v>
      </c>
      <c r="D6077" s="152">
        <v>2</v>
      </c>
      <c r="E6077" s="154">
        <v>19.740000000000002</v>
      </c>
      <c r="F6077" s="154">
        <v>2.0000000000000018E-2</v>
      </c>
      <c r="G6077" s="154">
        <v>4.0000000000000036E-2</v>
      </c>
    </row>
    <row r="6078" spans="1:7" ht="75" x14ac:dyDescent="0.25">
      <c r="A6078" s="141" t="s">
        <v>4392</v>
      </c>
      <c r="B6078" s="151" t="s">
        <v>4393</v>
      </c>
      <c r="C6078" s="153" t="s">
        <v>3625</v>
      </c>
      <c r="D6078" s="152">
        <v>18</v>
      </c>
      <c r="E6078" s="154">
        <v>142.74</v>
      </c>
      <c r="F6078" s="154">
        <v>9.999999999999995E-3</v>
      </c>
      <c r="G6078" s="154">
        <v>0.17999999999999991</v>
      </c>
    </row>
    <row r="6079" spans="1:7" ht="75" x14ac:dyDescent="0.25">
      <c r="A6079" s="141" t="s">
        <v>4392</v>
      </c>
      <c r="B6079" s="151" t="s">
        <v>4393</v>
      </c>
      <c r="C6079" s="153" t="s">
        <v>3634</v>
      </c>
      <c r="D6079" s="152">
        <v>77</v>
      </c>
      <c r="E6079" s="154">
        <v>851.61999999999989</v>
      </c>
      <c r="F6079" s="154">
        <v>9.999999999999995E-3</v>
      </c>
      <c r="G6079" s="154">
        <v>0.76999999999999957</v>
      </c>
    </row>
    <row r="6080" spans="1:7" ht="60" x14ac:dyDescent="0.25">
      <c r="A6080" s="141" t="s">
        <v>4392</v>
      </c>
      <c r="B6080" s="151" t="s">
        <v>4393</v>
      </c>
      <c r="C6080" s="153" t="s">
        <v>3635</v>
      </c>
      <c r="D6080" s="152">
        <v>87</v>
      </c>
      <c r="E6080" s="154">
        <v>171.39000000000001</v>
      </c>
      <c r="F6080" s="154">
        <v>9.999999999999995E-3</v>
      </c>
      <c r="G6080" s="154">
        <v>0.86999999999999955</v>
      </c>
    </row>
    <row r="6081" spans="1:7" ht="60" x14ac:dyDescent="0.25">
      <c r="A6081" s="141" t="s">
        <v>4392</v>
      </c>
      <c r="B6081" s="151" t="s">
        <v>4393</v>
      </c>
      <c r="C6081" s="153" t="s">
        <v>3724</v>
      </c>
      <c r="D6081" s="152">
        <v>91</v>
      </c>
      <c r="E6081" s="154">
        <v>1668.0300000000002</v>
      </c>
      <c r="F6081" s="154">
        <v>1.0000000000000009E-2</v>
      </c>
      <c r="G6081" s="154">
        <v>0.91000000000000081</v>
      </c>
    </row>
    <row r="6082" spans="1:7" ht="75" x14ac:dyDescent="0.25">
      <c r="A6082" s="141" t="s">
        <v>4392</v>
      </c>
      <c r="B6082" s="151" t="s">
        <v>4393</v>
      </c>
      <c r="C6082" s="153" t="s">
        <v>3626</v>
      </c>
      <c r="D6082" s="152">
        <v>397</v>
      </c>
      <c r="E6082" s="154">
        <v>7277.01</v>
      </c>
      <c r="F6082" s="154">
        <v>1.0000000000000009E-2</v>
      </c>
      <c r="G6082" s="154">
        <v>3.9700000000000033</v>
      </c>
    </row>
    <row r="6083" spans="1:7" ht="30" x14ac:dyDescent="0.25">
      <c r="A6083" s="141" t="s">
        <v>4392</v>
      </c>
      <c r="B6083" s="151" t="s">
        <v>4393</v>
      </c>
      <c r="C6083" s="153" t="s">
        <v>3630</v>
      </c>
      <c r="D6083" s="152">
        <v>20</v>
      </c>
      <c r="E6083" s="154">
        <v>234.8</v>
      </c>
      <c r="F6083" s="154">
        <v>1.0000000000000009E-2</v>
      </c>
      <c r="G6083" s="154">
        <v>0.20000000000000018</v>
      </c>
    </row>
    <row r="6084" spans="1:7" ht="30" x14ac:dyDescent="0.25">
      <c r="A6084" s="141" t="s">
        <v>4392</v>
      </c>
      <c r="B6084" s="151" t="s">
        <v>4393</v>
      </c>
      <c r="C6084" s="153" t="s">
        <v>3657</v>
      </c>
      <c r="D6084" s="152">
        <v>2</v>
      </c>
      <c r="E6084" s="154">
        <v>23.54</v>
      </c>
      <c r="F6084" s="154">
        <v>1.0000000000000009E-2</v>
      </c>
      <c r="G6084" s="154">
        <v>2.0000000000000018E-2</v>
      </c>
    </row>
    <row r="6085" spans="1:7" ht="30" x14ac:dyDescent="0.25">
      <c r="A6085" s="141" t="s">
        <v>4392</v>
      </c>
      <c r="B6085" s="151" t="s">
        <v>4393</v>
      </c>
      <c r="C6085" s="153" t="s">
        <v>3628</v>
      </c>
      <c r="D6085" s="152">
        <v>39</v>
      </c>
      <c r="E6085" s="154">
        <v>199.68</v>
      </c>
      <c r="F6085" s="154">
        <v>1.0000000000000009E-2</v>
      </c>
      <c r="G6085" s="154">
        <v>0.39000000000000035</v>
      </c>
    </row>
    <row r="6086" spans="1:7" ht="30" x14ac:dyDescent="0.25">
      <c r="A6086" s="141" t="s">
        <v>4392</v>
      </c>
      <c r="B6086" s="151" t="s">
        <v>4393</v>
      </c>
      <c r="C6086" s="153" t="s">
        <v>3633</v>
      </c>
      <c r="D6086" s="152">
        <v>16</v>
      </c>
      <c r="E6086" s="154">
        <v>293.27999999999997</v>
      </c>
      <c r="F6086" s="154">
        <v>1.0000000000000009E-2</v>
      </c>
      <c r="G6086" s="154">
        <v>0.16000000000000014</v>
      </c>
    </row>
    <row r="6087" spans="1:7" ht="45" x14ac:dyDescent="0.25">
      <c r="A6087" s="141" t="s">
        <v>4392</v>
      </c>
      <c r="B6087" s="151" t="s">
        <v>4393</v>
      </c>
      <c r="C6087" s="153" t="s">
        <v>3623</v>
      </c>
      <c r="D6087" s="152">
        <v>170</v>
      </c>
      <c r="E6087" s="154">
        <v>1995.8</v>
      </c>
      <c r="F6087" s="154">
        <v>1.0000000000000009E-2</v>
      </c>
      <c r="G6087" s="154">
        <v>1.7000000000000015</v>
      </c>
    </row>
    <row r="6088" spans="1:7" ht="45" x14ac:dyDescent="0.25">
      <c r="A6088" s="141" t="s">
        <v>4392</v>
      </c>
      <c r="B6088" s="151" t="s">
        <v>4393</v>
      </c>
      <c r="C6088" s="153" t="s">
        <v>3624</v>
      </c>
      <c r="D6088" s="152">
        <v>11</v>
      </c>
      <c r="E6088" s="154">
        <v>173.58</v>
      </c>
      <c r="F6088" s="154">
        <v>1.0000000000000009E-2</v>
      </c>
      <c r="G6088" s="154">
        <v>0.1100000000000001</v>
      </c>
    </row>
    <row r="6089" spans="1:7" ht="60" x14ac:dyDescent="0.25">
      <c r="A6089" s="141" t="s">
        <v>4392</v>
      </c>
      <c r="B6089" s="151" t="s">
        <v>4393</v>
      </c>
      <c r="C6089" s="153" t="s">
        <v>3636</v>
      </c>
      <c r="D6089" s="152">
        <v>4</v>
      </c>
      <c r="E6089" s="154">
        <v>39.480000000000004</v>
      </c>
      <c r="F6089" s="154">
        <v>2.0000000000000018E-2</v>
      </c>
      <c r="G6089" s="154">
        <v>8.0000000000000071E-2</v>
      </c>
    </row>
    <row r="6090" spans="1:7" ht="60" x14ac:dyDescent="0.25">
      <c r="A6090" s="141" t="s">
        <v>4392</v>
      </c>
      <c r="B6090" s="151" t="s">
        <v>4393</v>
      </c>
      <c r="C6090" s="153" t="s">
        <v>3724</v>
      </c>
      <c r="D6090" s="152">
        <v>43</v>
      </c>
      <c r="E6090" s="154">
        <v>788.19</v>
      </c>
      <c r="F6090" s="154">
        <v>1.0000000000000009E-2</v>
      </c>
      <c r="G6090" s="154">
        <v>0.43000000000000038</v>
      </c>
    </row>
    <row r="6091" spans="1:7" ht="75" x14ac:dyDescent="0.25">
      <c r="A6091" s="141" t="s">
        <v>4392</v>
      </c>
      <c r="B6091" s="151" t="s">
        <v>4393</v>
      </c>
      <c r="C6091" s="153" t="s">
        <v>3626</v>
      </c>
      <c r="D6091" s="152">
        <v>702</v>
      </c>
      <c r="E6091" s="154">
        <v>12867.66</v>
      </c>
      <c r="F6091" s="154">
        <v>1.0000000000000009E-2</v>
      </c>
      <c r="G6091" s="154">
        <v>7.0200000000000067</v>
      </c>
    </row>
    <row r="6092" spans="1:7" ht="30" x14ac:dyDescent="0.25">
      <c r="A6092" s="141" t="s">
        <v>4392</v>
      </c>
      <c r="B6092" s="151" t="s">
        <v>4393</v>
      </c>
      <c r="C6092" s="153" t="s">
        <v>3630</v>
      </c>
      <c r="D6092" s="152">
        <v>60</v>
      </c>
      <c r="E6092" s="154">
        <v>704.4</v>
      </c>
      <c r="F6092" s="154">
        <v>1.0000000000000009E-2</v>
      </c>
      <c r="G6092" s="154">
        <v>0.60000000000000053</v>
      </c>
    </row>
    <row r="6093" spans="1:7" ht="45" x14ac:dyDescent="0.25">
      <c r="A6093" s="141" t="s">
        <v>4392</v>
      </c>
      <c r="B6093" s="151" t="s">
        <v>4393</v>
      </c>
      <c r="C6093" s="153" t="s">
        <v>3658</v>
      </c>
      <c r="D6093" s="152">
        <v>2</v>
      </c>
      <c r="E6093" s="154">
        <v>31.560000000000002</v>
      </c>
      <c r="F6093" s="154">
        <v>1.0000000000000009E-2</v>
      </c>
      <c r="G6093" s="154">
        <v>2.0000000000000018E-2</v>
      </c>
    </row>
    <row r="6094" spans="1:7" ht="45" x14ac:dyDescent="0.25">
      <c r="A6094" s="141" t="s">
        <v>4392</v>
      </c>
      <c r="B6094" s="151" t="s">
        <v>4393</v>
      </c>
      <c r="C6094" s="153" t="s">
        <v>3623</v>
      </c>
      <c r="D6094" s="152">
        <v>2</v>
      </c>
      <c r="E6094" s="154">
        <v>23.48</v>
      </c>
      <c r="F6094" s="154">
        <v>1.0000000000000009E-2</v>
      </c>
      <c r="G6094" s="154">
        <v>2.0000000000000018E-2</v>
      </c>
    </row>
    <row r="6095" spans="1:7" ht="45" x14ac:dyDescent="0.25">
      <c r="A6095" s="141" t="s">
        <v>4392</v>
      </c>
      <c r="B6095" s="151" t="s">
        <v>4393</v>
      </c>
      <c r="C6095" s="153" t="s">
        <v>3624</v>
      </c>
      <c r="D6095" s="152">
        <v>1</v>
      </c>
      <c r="E6095" s="154">
        <v>15.780000000000001</v>
      </c>
      <c r="F6095" s="154">
        <v>1.0000000000000009E-2</v>
      </c>
      <c r="G6095" s="154">
        <v>1.0000000000000009E-2</v>
      </c>
    </row>
    <row r="6096" spans="1:7" ht="75" x14ac:dyDescent="0.25">
      <c r="A6096" s="141" t="s">
        <v>4392</v>
      </c>
      <c r="B6096" s="151" t="s">
        <v>4393</v>
      </c>
      <c r="C6096" s="153" t="s">
        <v>3626</v>
      </c>
      <c r="D6096" s="152">
        <v>8</v>
      </c>
      <c r="E6096" s="154">
        <v>146.64000000000001</v>
      </c>
      <c r="F6096" s="154">
        <v>1.0000000000000009E-2</v>
      </c>
      <c r="G6096" s="154">
        <v>8.0000000000000071E-2</v>
      </c>
    </row>
    <row r="6097" spans="1:7" ht="45" x14ac:dyDescent="0.25">
      <c r="A6097" s="141" t="s">
        <v>4392</v>
      </c>
      <c r="B6097" s="151" t="s">
        <v>4393</v>
      </c>
      <c r="C6097" s="153" t="s">
        <v>3623</v>
      </c>
      <c r="D6097" s="152">
        <v>27</v>
      </c>
      <c r="E6097" s="154">
        <v>316.98</v>
      </c>
      <c r="F6097" s="154">
        <v>1.0000000000000009E-2</v>
      </c>
      <c r="G6097" s="154">
        <v>0.27000000000000024</v>
      </c>
    </row>
    <row r="6098" spans="1:7" ht="45" x14ac:dyDescent="0.25">
      <c r="A6098" s="141" t="s">
        <v>4392</v>
      </c>
      <c r="B6098" s="151" t="s">
        <v>4393</v>
      </c>
      <c r="C6098" s="153" t="s">
        <v>3624</v>
      </c>
      <c r="D6098" s="152">
        <v>1</v>
      </c>
      <c r="E6098" s="154">
        <v>15.780000000000001</v>
      </c>
      <c r="F6098" s="154">
        <v>1.0000000000000009E-2</v>
      </c>
      <c r="G6098" s="154">
        <v>1.0000000000000009E-2</v>
      </c>
    </row>
    <row r="6099" spans="1:7" ht="75" x14ac:dyDescent="0.25">
      <c r="A6099" s="141" t="s">
        <v>4392</v>
      </c>
      <c r="B6099" s="151" t="s">
        <v>4393</v>
      </c>
      <c r="C6099" s="153" t="s">
        <v>3626</v>
      </c>
      <c r="D6099" s="152">
        <v>146</v>
      </c>
      <c r="E6099" s="154">
        <v>2676.1800000000003</v>
      </c>
      <c r="F6099" s="154">
        <v>1.0000000000000009E-2</v>
      </c>
      <c r="G6099" s="154">
        <v>1.4600000000000013</v>
      </c>
    </row>
    <row r="6100" spans="1:7" ht="45" x14ac:dyDescent="0.25">
      <c r="A6100" s="141" t="s">
        <v>4397</v>
      </c>
      <c r="B6100" s="151" t="s">
        <v>4398</v>
      </c>
      <c r="C6100" s="153" t="s">
        <v>3501</v>
      </c>
      <c r="D6100" s="152">
        <v>120</v>
      </c>
      <c r="E6100" s="154">
        <v>1053.5999999999999</v>
      </c>
      <c r="F6100" s="154">
        <v>3.9999999999999925E-2</v>
      </c>
      <c r="G6100" s="154">
        <v>4.7999999999999909</v>
      </c>
    </row>
    <row r="6101" spans="1:7" ht="30" x14ac:dyDescent="0.25">
      <c r="A6101" s="141" t="s">
        <v>4397</v>
      </c>
      <c r="B6101" s="151" t="s">
        <v>4398</v>
      </c>
      <c r="C6101" s="153" t="s">
        <v>3583</v>
      </c>
      <c r="D6101" s="152">
        <v>120</v>
      </c>
      <c r="E6101" s="154">
        <v>319.2</v>
      </c>
      <c r="F6101" s="154">
        <v>1.0000000000000009E-2</v>
      </c>
      <c r="G6101" s="154">
        <v>1.2000000000000011</v>
      </c>
    </row>
    <row r="6102" spans="1:7" ht="90" x14ac:dyDescent="0.25">
      <c r="A6102" s="141" t="s">
        <v>4397</v>
      </c>
      <c r="B6102" s="151" t="s">
        <v>4398</v>
      </c>
      <c r="C6102" s="153" t="s">
        <v>3452</v>
      </c>
      <c r="D6102" s="152">
        <v>435</v>
      </c>
      <c r="E6102" s="154">
        <v>11362.2</v>
      </c>
      <c r="F6102" s="154">
        <v>3.0000000000000027E-2</v>
      </c>
      <c r="G6102" s="154">
        <v>13.050000000000011</v>
      </c>
    </row>
    <row r="6103" spans="1:7" ht="45" x14ac:dyDescent="0.25">
      <c r="A6103" s="141" t="s">
        <v>4397</v>
      </c>
      <c r="B6103" s="151" t="s">
        <v>4398</v>
      </c>
      <c r="C6103" s="153" t="s">
        <v>3471</v>
      </c>
      <c r="D6103" s="152">
        <v>1</v>
      </c>
      <c r="E6103" s="154">
        <v>2.66</v>
      </c>
      <c r="F6103" s="154">
        <v>1.0000000000000009E-2</v>
      </c>
      <c r="G6103" s="154">
        <v>1.0000000000000009E-2</v>
      </c>
    </row>
    <row r="6104" spans="1:7" ht="30" x14ac:dyDescent="0.25">
      <c r="A6104" s="141" t="s">
        <v>4397</v>
      </c>
      <c r="B6104" s="151" t="s">
        <v>4398</v>
      </c>
      <c r="C6104" s="153" t="s">
        <v>3453</v>
      </c>
      <c r="D6104" s="152">
        <v>33</v>
      </c>
      <c r="E6104" s="154">
        <v>65.67</v>
      </c>
      <c r="F6104" s="154">
        <v>1.0000000000000009E-2</v>
      </c>
      <c r="G6104" s="154">
        <v>0.33000000000000029</v>
      </c>
    </row>
    <row r="6105" spans="1:7" ht="45" x14ac:dyDescent="0.25">
      <c r="A6105" s="141" t="s">
        <v>4397</v>
      </c>
      <c r="B6105" s="151" t="s">
        <v>4398</v>
      </c>
      <c r="C6105" s="153" t="s">
        <v>3454</v>
      </c>
      <c r="D6105" s="152">
        <v>18</v>
      </c>
      <c r="E6105" s="154">
        <v>63.72</v>
      </c>
      <c r="F6105" s="154">
        <v>1.9999999999999962E-2</v>
      </c>
      <c r="G6105" s="154">
        <v>0.35999999999999932</v>
      </c>
    </row>
    <row r="6106" spans="1:7" ht="30" x14ac:dyDescent="0.25">
      <c r="A6106" s="141" t="s">
        <v>4397</v>
      </c>
      <c r="B6106" s="151" t="s">
        <v>4398</v>
      </c>
      <c r="C6106" s="153" t="s">
        <v>3662</v>
      </c>
      <c r="D6106" s="152">
        <v>196</v>
      </c>
      <c r="E6106" s="154">
        <v>1705.2000000000003</v>
      </c>
      <c r="F6106" s="154">
        <v>4.9999999999999933E-2</v>
      </c>
      <c r="G6106" s="154">
        <v>9.7999999999999865</v>
      </c>
    </row>
    <row r="6107" spans="1:7" ht="45" x14ac:dyDescent="0.25">
      <c r="A6107" s="141" t="s">
        <v>4397</v>
      </c>
      <c r="B6107" s="151" t="s">
        <v>4398</v>
      </c>
      <c r="C6107" s="153" t="s">
        <v>3471</v>
      </c>
      <c r="D6107" s="152">
        <v>196</v>
      </c>
      <c r="E6107" s="154">
        <v>521.36</v>
      </c>
      <c r="F6107" s="154">
        <v>1.0000000000000009E-2</v>
      </c>
      <c r="G6107" s="154">
        <v>1.9600000000000017</v>
      </c>
    </row>
    <row r="6108" spans="1:7" ht="30" x14ac:dyDescent="0.25">
      <c r="A6108" s="141" t="s">
        <v>4397</v>
      </c>
      <c r="B6108" s="151" t="s">
        <v>4398</v>
      </c>
      <c r="C6108" s="153" t="s">
        <v>3453</v>
      </c>
      <c r="D6108" s="152">
        <v>548</v>
      </c>
      <c r="E6108" s="154">
        <v>1090.52</v>
      </c>
      <c r="F6108" s="154">
        <v>1.0000000000000009E-2</v>
      </c>
      <c r="G6108" s="154">
        <v>5.4800000000000049</v>
      </c>
    </row>
    <row r="6109" spans="1:7" ht="45" x14ac:dyDescent="0.25">
      <c r="A6109" s="141" t="s">
        <v>4397</v>
      </c>
      <c r="B6109" s="151" t="s">
        <v>4398</v>
      </c>
      <c r="C6109" s="153" t="s">
        <v>3454</v>
      </c>
      <c r="D6109" s="152">
        <v>34</v>
      </c>
      <c r="E6109" s="154">
        <v>120.36000000000001</v>
      </c>
      <c r="F6109" s="154">
        <v>1.9999999999999962E-2</v>
      </c>
      <c r="G6109" s="154">
        <v>0.67999999999999872</v>
      </c>
    </row>
    <row r="6110" spans="1:7" ht="30" x14ac:dyDescent="0.25">
      <c r="A6110" s="141" t="s">
        <v>4397</v>
      </c>
      <c r="B6110" s="151" t="s">
        <v>4398</v>
      </c>
      <c r="C6110" s="153" t="s">
        <v>3583</v>
      </c>
      <c r="D6110" s="152">
        <v>19</v>
      </c>
      <c r="E6110" s="154">
        <v>50.540000000000006</v>
      </c>
      <c r="F6110" s="154">
        <v>1.0000000000000009E-2</v>
      </c>
      <c r="G6110" s="154">
        <v>0.19000000000000017</v>
      </c>
    </row>
    <row r="6111" spans="1:7" ht="45" x14ac:dyDescent="0.25">
      <c r="A6111" s="141" t="s">
        <v>4397</v>
      </c>
      <c r="B6111" s="151" t="s">
        <v>4398</v>
      </c>
      <c r="C6111" s="153" t="s">
        <v>3506</v>
      </c>
      <c r="D6111" s="152">
        <v>32</v>
      </c>
      <c r="E6111" s="154">
        <v>288.32</v>
      </c>
      <c r="F6111" s="154">
        <v>2.9999999999999916E-2</v>
      </c>
      <c r="G6111" s="154">
        <v>0.9599999999999973</v>
      </c>
    </row>
    <row r="6112" spans="1:7" ht="30" x14ac:dyDescent="0.25">
      <c r="A6112" s="141" t="s">
        <v>4397</v>
      </c>
      <c r="B6112" s="151" t="s">
        <v>4398</v>
      </c>
      <c r="C6112" s="153" t="s">
        <v>3521</v>
      </c>
      <c r="D6112" s="152">
        <v>3</v>
      </c>
      <c r="E6112" s="154">
        <v>28.02</v>
      </c>
      <c r="F6112" s="154">
        <v>6.999999999999984E-2</v>
      </c>
      <c r="G6112" s="154">
        <v>0.20999999999999952</v>
      </c>
    </row>
    <row r="6113" spans="1:7" x14ac:dyDescent="0.25">
      <c r="A6113" s="141" t="s">
        <v>4397</v>
      </c>
      <c r="B6113" s="151" t="s">
        <v>4398</v>
      </c>
      <c r="C6113" s="153" t="s">
        <v>3522</v>
      </c>
      <c r="D6113" s="152">
        <v>31</v>
      </c>
      <c r="E6113" s="154">
        <v>175.77</v>
      </c>
      <c r="F6113" s="154">
        <v>0.1599999999999997</v>
      </c>
      <c r="G6113" s="154">
        <v>4.9599999999999902</v>
      </c>
    </row>
    <row r="6114" spans="1:7" x14ac:dyDescent="0.25">
      <c r="A6114" s="141" t="s">
        <v>4397</v>
      </c>
      <c r="B6114" s="151" t="s">
        <v>4398</v>
      </c>
      <c r="C6114" s="153" t="s">
        <v>3523</v>
      </c>
      <c r="D6114" s="152">
        <v>8</v>
      </c>
      <c r="E6114" s="154">
        <v>65.84</v>
      </c>
      <c r="F6114" s="154">
        <v>8.0000000000000071E-2</v>
      </c>
      <c r="G6114" s="154">
        <v>0.64000000000000057</v>
      </c>
    </row>
    <row r="6115" spans="1:7" x14ac:dyDescent="0.25">
      <c r="A6115" s="141" t="s">
        <v>4397</v>
      </c>
      <c r="B6115" s="151" t="s">
        <v>4398</v>
      </c>
      <c r="C6115" s="153" t="s">
        <v>3524</v>
      </c>
      <c r="D6115" s="152">
        <v>16</v>
      </c>
      <c r="E6115" s="154">
        <v>91.84</v>
      </c>
      <c r="F6115" s="154">
        <v>4.0000000000000036E-2</v>
      </c>
      <c r="G6115" s="154">
        <v>0.64000000000000057</v>
      </c>
    </row>
    <row r="6116" spans="1:7" x14ac:dyDescent="0.25">
      <c r="A6116" s="141" t="s">
        <v>4397</v>
      </c>
      <c r="B6116" s="151" t="s">
        <v>4398</v>
      </c>
      <c r="C6116" s="153" t="s">
        <v>3830</v>
      </c>
      <c r="D6116" s="152">
        <v>1</v>
      </c>
      <c r="E6116" s="154">
        <v>24.23</v>
      </c>
      <c r="F6116" s="154">
        <v>0.79000000000000092</v>
      </c>
      <c r="G6116" s="154">
        <v>0.79000000000000092</v>
      </c>
    </row>
    <row r="6117" spans="1:7" x14ac:dyDescent="0.25">
      <c r="A6117" s="141" t="s">
        <v>4397</v>
      </c>
      <c r="B6117" s="151" t="s">
        <v>4398</v>
      </c>
      <c r="C6117" s="153" t="s">
        <v>3651</v>
      </c>
      <c r="D6117" s="152">
        <v>4</v>
      </c>
      <c r="E6117" s="154">
        <v>113.72</v>
      </c>
      <c r="F6117" s="154">
        <v>0.20999999999999996</v>
      </c>
      <c r="G6117" s="154">
        <v>0.83999999999999986</v>
      </c>
    </row>
    <row r="6118" spans="1:7" ht="30" x14ac:dyDescent="0.25">
      <c r="A6118" s="141" t="s">
        <v>4397</v>
      </c>
      <c r="B6118" s="151" t="s">
        <v>4398</v>
      </c>
      <c r="C6118" s="153" t="s">
        <v>3955</v>
      </c>
      <c r="D6118" s="152">
        <v>28</v>
      </c>
      <c r="E6118" s="154">
        <v>673.96</v>
      </c>
      <c r="F6118" s="154">
        <v>0.29999999999999982</v>
      </c>
      <c r="G6118" s="154">
        <v>8.399999999999995</v>
      </c>
    </row>
    <row r="6119" spans="1:7" ht="90" x14ac:dyDescent="0.25">
      <c r="A6119" s="141" t="s">
        <v>4399</v>
      </c>
      <c r="B6119" s="151" t="s">
        <v>4400</v>
      </c>
      <c r="C6119" s="153" t="s">
        <v>3452</v>
      </c>
      <c r="D6119" s="152">
        <v>81</v>
      </c>
      <c r="E6119" s="154">
        <v>2115.7200000000003</v>
      </c>
      <c r="F6119" s="154">
        <v>3.0000000000000027E-2</v>
      </c>
      <c r="G6119" s="154">
        <v>2.4300000000000024</v>
      </c>
    </row>
    <row r="6120" spans="1:7" ht="45" x14ac:dyDescent="0.25">
      <c r="A6120" s="141" t="s">
        <v>4399</v>
      </c>
      <c r="B6120" s="151" t="s">
        <v>4400</v>
      </c>
      <c r="C6120" s="153" t="s">
        <v>3471</v>
      </c>
      <c r="D6120" s="152">
        <v>4</v>
      </c>
      <c r="E6120" s="154">
        <v>10.64</v>
      </c>
      <c r="F6120" s="154">
        <v>1.0000000000000009E-2</v>
      </c>
      <c r="G6120" s="154">
        <v>4.0000000000000036E-2</v>
      </c>
    </row>
    <row r="6121" spans="1:7" ht="30" x14ac:dyDescent="0.25">
      <c r="A6121" s="141" t="s">
        <v>4399</v>
      </c>
      <c r="B6121" s="151" t="s">
        <v>4400</v>
      </c>
      <c r="C6121" s="153" t="s">
        <v>3453</v>
      </c>
      <c r="D6121" s="152">
        <v>3</v>
      </c>
      <c r="E6121" s="154">
        <v>5.97</v>
      </c>
      <c r="F6121" s="154">
        <v>1.0000000000000009E-2</v>
      </c>
      <c r="G6121" s="154">
        <v>3.0000000000000027E-2</v>
      </c>
    </row>
    <row r="6122" spans="1:7" ht="45" x14ac:dyDescent="0.25">
      <c r="A6122" s="141" t="s">
        <v>4399</v>
      </c>
      <c r="B6122" s="151" t="s">
        <v>4400</v>
      </c>
      <c r="C6122" s="153" t="s">
        <v>3454</v>
      </c>
      <c r="D6122" s="152">
        <v>4</v>
      </c>
      <c r="E6122" s="154">
        <v>14.16</v>
      </c>
      <c r="F6122" s="154">
        <v>1.9999999999999962E-2</v>
      </c>
      <c r="G6122" s="154">
        <v>7.9999999999999849E-2</v>
      </c>
    </row>
    <row r="6123" spans="1:7" ht="30" x14ac:dyDescent="0.25">
      <c r="A6123" s="141" t="s">
        <v>4399</v>
      </c>
      <c r="B6123" s="151" t="s">
        <v>4400</v>
      </c>
      <c r="C6123" s="153" t="s">
        <v>3455</v>
      </c>
      <c r="D6123" s="152">
        <v>29</v>
      </c>
      <c r="E6123" s="154">
        <v>374.97</v>
      </c>
      <c r="F6123" s="154">
        <v>3.0000000000000027E-2</v>
      </c>
      <c r="G6123" s="154">
        <v>0.87000000000000077</v>
      </c>
    </row>
    <row r="6124" spans="1:7" ht="45" x14ac:dyDescent="0.25">
      <c r="A6124" s="141" t="s">
        <v>4401</v>
      </c>
      <c r="B6124" s="151" t="s">
        <v>4402</v>
      </c>
      <c r="C6124" s="153" t="s">
        <v>3501</v>
      </c>
      <c r="D6124" s="152">
        <v>120</v>
      </c>
      <c r="E6124" s="154">
        <v>1053.5999999999999</v>
      </c>
      <c r="F6124" s="154">
        <v>3.9999999999999925E-2</v>
      </c>
      <c r="G6124" s="154">
        <v>4.7999999999999909</v>
      </c>
    </row>
    <row r="6125" spans="1:7" ht="30" x14ac:dyDescent="0.25">
      <c r="A6125" s="141" t="s">
        <v>4401</v>
      </c>
      <c r="B6125" s="151" t="s">
        <v>4402</v>
      </c>
      <c r="C6125" s="153" t="s">
        <v>3583</v>
      </c>
      <c r="D6125" s="152">
        <v>120</v>
      </c>
      <c r="E6125" s="154">
        <v>319.20000000000005</v>
      </c>
      <c r="F6125" s="154">
        <v>1.0000000000000009E-2</v>
      </c>
      <c r="G6125" s="154">
        <v>1.2000000000000011</v>
      </c>
    </row>
    <row r="6126" spans="1:7" ht="90" x14ac:dyDescent="0.25">
      <c r="A6126" s="141" t="s">
        <v>4401</v>
      </c>
      <c r="B6126" s="151" t="s">
        <v>4402</v>
      </c>
      <c r="C6126" s="153" t="s">
        <v>3452</v>
      </c>
      <c r="D6126" s="152">
        <v>179</v>
      </c>
      <c r="E6126" s="154">
        <v>4675.4800000000005</v>
      </c>
      <c r="F6126" s="154">
        <v>3.0000000000000027E-2</v>
      </c>
      <c r="G6126" s="154">
        <v>5.3700000000000045</v>
      </c>
    </row>
    <row r="6127" spans="1:7" ht="45" x14ac:dyDescent="0.25">
      <c r="A6127" s="141" t="s">
        <v>4401</v>
      </c>
      <c r="B6127" s="151" t="s">
        <v>4402</v>
      </c>
      <c r="C6127" s="153" t="s">
        <v>3471</v>
      </c>
      <c r="D6127" s="152">
        <v>2</v>
      </c>
      <c r="E6127" s="154">
        <v>5.32</v>
      </c>
      <c r="F6127" s="154">
        <v>1.0000000000000009E-2</v>
      </c>
      <c r="G6127" s="154">
        <v>2.0000000000000018E-2</v>
      </c>
    </row>
    <row r="6128" spans="1:7" ht="30" x14ac:dyDescent="0.25">
      <c r="A6128" s="141" t="s">
        <v>4401</v>
      </c>
      <c r="B6128" s="151" t="s">
        <v>4402</v>
      </c>
      <c r="C6128" s="153" t="s">
        <v>3453</v>
      </c>
      <c r="D6128" s="152">
        <v>16</v>
      </c>
      <c r="E6128" s="154">
        <v>31.84</v>
      </c>
      <c r="F6128" s="154">
        <v>1.0000000000000009E-2</v>
      </c>
      <c r="G6128" s="154">
        <v>0.16000000000000014</v>
      </c>
    </row>
    <row r="6129" spans="1:7" ht="45" x14ac:dyDescent="0.25">
      <c r="A6129" s="141" t="s">
        <v>4401</v>
      </c>
      <c r="B6129" s="151" t="s">
        <v>4402</v>
      </c>
      <c r="C6129" s="153" t="s">
        <v>3454</v>
      </c>
      <c r="D6129" s="152">
        <v>17</v>
      </c>
      <c r="E6129" s="154">
        <v>60.18</v>
      </c>
      <c r="F6129" s="154">
        <v>1.9999999999999962E-2</v>
      </c>
      <c r="G6129" s="154">
        <v>0.33999999999999936</v>
      </c>
    </row>
    <row r="6130" spans="1:7" ht="30" x14ac:dyDescent="0.25">
      <c r="A6130" s="141" t="s">
        <v>4401</v>
      </c>
      <c r="B6130" s="151" t="s">
        <v>4402</v>
      </c>
      <c r="C6130" s="153" t="s">
        <v>3455</v>
      </c>
      <c r="D6130" s="152">
        <v>128</v>
      </c>
      <c r="E6130" s="154">
        <v>1655.04</v>
      </c>
      <c r="F6130" s="154">
        <v>3.0000000000000027E-2</v>
      </c>
      <c r="G6130" s="154">
        <v>3.8400000000000034</v>
      </c>
    </row>
    <row r="6131" spans="1:7" ht="30" x14ac:dyDescent="0.25">
      <c r="A6131" s="141" t="s">
        <v>4401</v>
      </c>
      <c r="B6131" s="151" t="s">
        <v>4402</v>
      </c>
      <c r="C6131" s="153" t="s">
        <v>3662</v>
      </c>
      <c r="D6131" s="152">
        <v>128</v>
      </c>
      <c r="E6131" s="154">
        <v>1113.5999999999999</v>
      </c>
      <c r="F6131" s="154">
        <v>4.9999999999999933E-2</v>
      </c>
      <c r="G6131" s="154">
        <v>6.3999999999999915</v>
      </c>
    </row>
    <row r="6132" spans="1:7" ht="45" x14ac:dyDescent="0.25">
      <c r="A6132" s="141" t="s">
        <v>4401</v>
      </c>
      <c r="B6132" s="151" t="s">
        <v>4402</v>
      </c>
      <c r="C6132" s="153" t="s">
        <v>3471</v>
      </c>
      <c r="D6132" s="152">
        <v>11</v>
      </c>
      <c r="E6132" s="154">
        <v>29.26</v>
      </c>
      <c r="F6132" s="154">
        <v>1.0000000000000009E-2</v>
      </c>
      <c r="G6132" s="154">
        <v>0.1100000000000001</v>
      </c>
    </row>
    <row r="6133" spans="1:7" ht="30" x14ac:dyDescent="0.25">
      <c r="A6133" s="141" t="s">
        <v>4401</v>
      </c>
      <c r="B6133" s="151" t="s">
        <v>4402</v>
      </c>
      <c r="C6133" s="153" t="s">
        <v>3453</v>
      </c>
      <c r="D6133" s="152">
        <v>95</v>
      </c>
      <c r="E6133" s="154">
        <v>189.05</v>
      </c>
      <c r="F6133" s="154">
        <v>1.0000000000000009E-2</v>
      </c>
      <c r="G6133" s="154">
        <v>0.95000000000000084</v>
      </c>
    </row>
    <row r="6134" spans="1:7" ht="45" x14ac:dyDescent="0.25">
      <c r="A6134" s="141" t="s">
        <v>4401</v>
      </c>
      <c r="B6134" s="151" t="s">
        <v>4402</v>
      </c>
      <c r="C6134" s="153" t="s">
        <v>3454</v>
      </c>
      <c r="D6134" s="152">
        <v>4</v>
      </c>
      <c r="E6134" s="154">
        <v>14.16</v>
      </c>
      <c r="F6134" s="154">
        <v>1.9999999999999962E-2</v>
      </c>
      <c r="G6134" s="154">
        <v>7.9999999999999849E-2</v>
      </c>
    </row>
    <row r="6135" spans="1:7" ht="30" x14ac:dyDescent="0.25">
      <c r="A6135" s="141" t="s">
        <v>4401</v>
      </c>
      <c r="B6135" s="151" t="s">
        <v>4402</v>
      </c>
      <c r="C6135" s="153" t="s">
        <v>3583</v>
      </c>
      <c r="D6135" s="152">
        <v>2</v>
      </c>
      <c r="E6135" s="154">
        <v>5.32</v>
      </c>
      <c r="F6135" s="154">
        <v>1.0000000000000009E-2</v>
      </c>
      <c r="G6135" s="154">
        <v>2.0000000000000018E-2</v>
      </c>
    </row>
    <row r="6136" spans="1:7" ht="30" x14ac:dyDescent="0.25">
      <c r="A6136" s="141" t="s">
        <v>4401</v>
      </c>
      <c r="B6136" s="151" t="s">
        <v>4402</v>
      </c>
      <c r="C6136" s="153" t="s">
        <v>3521</v>
      </c>
      <c r="D6136" s="152">
        <v>1</v>
      </c>
      <c r="E6136" s="154">
        <v>9.34</v>
      </c>
      <c r="F6136" s="154">
        <v>6.999999999999984E-2</v>
      </c>
      <c r="G6136" s="154">
        <v>6.999999999999984E-2</v>
      </c>
    </row>
    <row r="6137" spans="1:7" ht="30" x14ac:dyDescent="0.25">
      <c r="A6137" s="141" t="s">
        <v>4401</v>
      </c>
      <c r="B6137" s="151" t="s">
        <v>4402</v>
      </c>
      <c r="C6137" s="153" t="s">
        <v>3523</v>
      </c>
      <c r="D6137" s="152">
        <v>10</v>
      </c>
      <c r="E6137" s="154">
        <v>82.300000000000011</v>
      </c>
      <c r="F6137" s="154">
        <v>8.0000000000000071E-2</v>
      </c>
      <c r="G6137" s="154">
        <v>0.80000000000000071</v>
      </c>
    </row>
    <row r="6138" spans="1:7" ht="30" x14ac:dyDescent="0.25">
      <c r="A6138" s="141" t="s">
        <v>4401</v>
      </c>
      <c r="B6138" s="151" t="s">
        <v>4402</v>
      </c>
      <c r="C6138" s="153" t="s">
        <v>3524</v>
      </c>
      <c r="D6138" s="152">
        <v>12</v>
      </c>
      <c r="E6138" s="154">
        <v>68.88</v>
      </c>
      <c r="F6138" s="154">
        <v>4.0000000000000036E-2</v>
      </c>
      <c r="G6138" s="154">
        <v>0.48000000000000043</v>
      </c>
    </row>
    <row r="6139" spans="1:7" ht="30" x14ac:dyDescent="0.25">
      <c r="A6139" s="141" t="s">
        <v>3098</v>
      </c>
      <c r="B6139" s="151" t="s">
        <v>3099</v>
      </c>
      <c r="C6139" s="153" t="s">
        <v>3545</v>
      </c>
      <c r="D6139" s="152">
        <v>1</v>
      </c>
      <c r="E6139" s="154">
        <v>25.25</v>
      </c>
      <c r="F6139" s="154">
        <v>4.9999999999999933E-2</v>
      </c>
      <c r="G6139" s="154">
        <v>4.9999999999999933E-2</v>
      </c>
    </row>
    <row r="6140" spans="1:7" ht="30" x14ac:dyDescent="0.25">
      <c r="A6140" s="141" t="s">
        <v>3098</v>
      </c>
      <c r="B6140" s="151" t="s">
        <v>3099</v>
      </c>
      <c r="C6140" s="153" t="s">
        <v>3496</v>
      </c>
      <c r="D6140" s="152">
        <v>629</v>
      </c>
      <c r="E6140" s="154">
        <v>4516.22</v>
      </c>
      <c r="F6140" s="154">
        <v>1.0000000000000009E-2</v>
      </c>
      <c r="G6140" s="154">
        <v>6.2900000000000054</v>
      </c>
    </row>
    <row r="6141" spans="1:7" ht="30" x14ac:dyDescent="0.25">
      <c r="A6141" s="141" t="s">
        <v>3098</v>
      </c>
      <c r="B6141" s="151" t="s">
        <v>3099</v>
      </c>
      <c r="C6141" s="153" t="s">
        <v>3497</v>
      </c>
      <c r="D6141" s="152">
        <v>244</v>
      </c>
      <c r="E6141" s="154">
        <v>2996.32</v>
      </c>
      <c r="F6141" s="154">
        <v>1.0000000000000009E-2</v>
      </c>
      <c r="G6141" s="154">
        <v>2.4400000000000022</v>
      </c>
    </row>
    <row r="6142" spans="1:7" ht="30" x14ac:dyDescent="0.25">
      <c r="A6142" s="141" t="s">
        <v>3098</v>
      </c>
      <c r="B6142" s="151" t="s">
        <v>3099</v>
      </c>
      <c r="C6142" s="153" t="s">
        <v>3498</v>
      </c>
      <c r="D6142" s="152">
        <v>56</v>
      </c>
      <c r="E6142" s="154">
        <v>1128.96</v>
      </c>
      <c r="F6142" s="154">
        <v>4.0000000000000036E-2</v>
      </c>
      <c r="G6142" s="154">
        <v>2.240000000000002</v>
      </c>
    </row>
    <row r="6143" spans="1:7" ht="45" x14ac:dyDescent="0.25">
      <c r="A6143" s="141" t="s">
        <v>3098</v>
      </c>
      <c r="B6143" s="151" t="s">
        <v>3099</v>
      </c>
      <c r="C6143" s="153" t="s">
        <v>3499</v>
      </c>
      <c r="D6143" s="152">
        <v>12</v>
      </c>
      <c r="E6143" s="154">
        <v>351.24</v>
      </c>
      <c r="F6143" s="154">
        <v>1.0000000000000009E-2</v>
      </c>
      <c r="G6143" s="154">
        <v>0.12000000000000011</v>
      </c>
    </row>
    <row r="6144" spans="1:7" ht="30" x14ac:dyDescent="0.25">
      <c r="A6144" s="141" t="s">
        <v>3098</v>
      </c>
      <c r="B6144" s="151" t="s">
        <v>3099</v>
      </c>
      <c r="C6144" s="153" t="s">
        <v>3544</v>
      </c>
      <c r="D6144" s="152">
        <v>156</v>
      </c>
      <c r="E6144" s="154">
        <v>2478.84</v>
      </c>
      <c r="F6144" s="154">
        <v>2.0000000000000018E-2</v>
      </c>
      <c r="G6144" s="154">
        <v>3.1200000000000028</v>
      </c>
    </row>
    <row r="6145" spans="1:7" ht="30" x14ac:dyDescent="0.25">
      <c r="A6145" s="141" t="s">
        <v>3098</v>
      </c>
      <c r="B6145" s="151" t="s">
        <v>3099</v>
      </c>
      <c r="C6145" s="153" t="s">
        <v>3541</v>
      </c>
      <c r="D6145" s="152">
        <v>203</v>
      </c>
      <c r="E6145" s="154">
        <v>1749.8600000000001</v>
      </c>
      <c r="F6145" s="154">
        <v>4.9999999999999822E-2</v>
      </c>
      <c r="G6145" s="154">
        <v>10.149999999999963</v>
      </c>
    </row>
    <row r="6146" spans="1:7" ht="45" x14ac:dyDescent="0.25">
      <c r="A6146" s="141" t="s">
        <v>3098</v>
      </c>
      <c r="B6146" s="151" t="s">
        <v>3099</v>
      </c>
      <c r="C6146" s="153" t="s">
        <v>3542</v>
      </c>
      <c r="D6146" s="152">
        <v>72</v>
      </c>
      <c r="E6146" s="154">
        <v>749.52</v>
      </c>
      <c r="F6146" s="154">
        <v>2.0000000000000018E-2</v>
      </c>
      <c r="G6146" s="154">
        <v>1.4400000000000013</v>
      </c>
    </row>
    <row r="6147" spans="1:7" ht="30" x14ac:dyDescent="0.25">
      <c r="A6147" s="141" t="s">
        <v>3098</v>
      </c>
      <c r="B6147" s="151" t="s">
        <v>3099</v>
      </c>
      <c r="C6147" s="153" t="s">
        <v>3584</v>
      </c>
      <c r="D6147" s="152">
        <v>16</v>
      </c>
      <c r="E6147" s="154">
        <v>166.56</v>
      </c>
      <c r="F6147" s="154">
        <v>2.0000000000000018E-2</v>
      </c>
      <c r="G6147" s="154">
        <v>0.32000000000000028</v>
      </c>
    </row>
    <row r="6148" spans="1:7" ht="30" x14ac:dyDescent="0.25">
      <c r="A6148" s="141" t="s">
        <v>3098</v>
      </c>
      <c r="B6148" s="151" t="s">
        <v>3099</v>
      </c>
      <c r="C6148" s="153" t="s">
        <v>3586</v>
      </c>
      <c r="D6148" s="152">
        <v>2</v>
      </c>
      <c r="E6148" s="154">
        <v>14.5</v>
      </c>
      <c r="F6148" s="154">
        <v>4.0000000000000036E-2</v>
      </c>
      <c r="G6148" s="154">
        <v>8.0000000000000071E-2</v>
      </c>
    </row>
    <row r="6149" spans="1:7" ht="30" x14ac:dyDescent="0.25">
      <c r="A6149" s="141" t="s">
        <v>3098</v>
      </c>
      <c r="B6149" s="151" t="s">
        <v>3099</v>
      </c>
      <c r="C6149" s="153" t="s">
        <v>3460</v>
      </c>
      <c r="D6149" s="152">
        <v>193</v>
      </c>
      <c r="E6149" s="154">
        <v>3113.09</v>
      </c>
      <c r="F6149" s="154">
        <v>2.0000000000000018E-2</v>
      </c>
      <c r="G6149" s="154">
        <v>3.8600000000000034</v>
      </c>
    </row>
    <row r="6150" spans="1:7" ht="30" x14ac:dyDescent="0.25">
      <c r="A6150" s="141" t="s">
        <v>3098</v>
      </c>
      <c r="B6150" s="151" t="s">
        <v>3099</v>
      </c>
      <c r="C6150" s="153" t="s">
        <v>3443</v>
      </c>
      <c r="D6150" s="152">
        <v>64</v>
      </c>
      <c r="E6150" s="154">
        <v>312.96000000000004</v>
      </c>
      <c r="F6150" s="154">
        <v>9.9999999999999811E-3</v>
      </c>
      <c r="G6150" s="154">
        <v>0.63999999999999879</v>
      </c>
    </row>
    <row r="6151" spans="1:7" ht="30" x14ac:dyDescent="0.25">
      <c r="A6151" s="141" t="s">
        <v>3098</v>
      </c>
      <c r="B6151" s="151" t="s">
        <v>3099</v>
      </c>
      <c r="C6151" s="153" t="s">
        <v>3444</v>
      </c>
      <c r="D6151" s="152">
        <v>12</v>
      </c>
      <c r="E6151" s="154">
        <v>46.56</v>
      </c>
      <c r="F6151" s="154">
        <v>3.0000000000000027E-2</v>
      </c>
      <c r="G6151" s="154">
        <v>0.36000000000000032</v>
      </c>
    </row>
    <row r="6152" spans="1:7" ht="30" x14ac:dyDescent="0.25">
      <c r="A6152" s="141" t="s">
        <v>3098</v>
      </c>
      <c r="B6152" s="151" t="s">
        <v>3099</v>
      </c>
      <c r="C6152" s="153" t="s">
        <v>3637</v>
      </c>
      <c r="D6152" s="152">
        <v>29</v>
      </c>
      <c r="E6152" s="154">
        <v>53.65</v>
      </c>
      <c r="F6152" s="154">
        <v>1.0000000000000009E-2</v>
      </c>
      <c r="G6152" s="154">
        <v>0.29000000000000026</v>
      </c>
    </row>
    <row r="6153" spans="1:7" ht="30" x14ac:dyDescent="0.25">
      <c r="A6153" s="141" t="s">
        <v>3098</v>
      </c>
      <c r="B6153" s="151" t="s">
        <v>3099</v>
      </c>
      <c r="C6153" s="153" t="s">
        <v>3461</v>
      </c>
      <c r="D6153" s="152">
        <v>101</v>
      </c>
      <c r="E6153" s="154">
        <v>484.8</v>
      </c>
      <c r="F6153" s="154">
        <v>9.999999999999995E-3</v>
      </c>
      <c r="G6153" s="154">
        <v>1.0099999999999996</v>
      </c>
    </row>
    <row r="6154" spans="1:7" ht="30" x14ac:dyDescent="0.25">
      <c r="A6154" s="141" t="s">
        <v>3098</v>
      </c>
      <c r="B6154" s="151" t="s">
        <v>3099</v>
      </c>
      <c r="C6154" s="153" t="s">
        <v>3462</v>
      </c>
      <c r="D6154" s="152">
        <v>184</v>
      </c>
      <c r="E6154" s="154">
        <v>482.08000000000004</v>
      </c>
      <c r="F6154" s="154">
        <v>9.999999999999995E-3</v>
      </c>
      <c r="G6154" s="154">
        <v>1.839999999999999</v>
      </c>
    </row>
    <row r="6155" spans="1:7" ht="30" x14ac:dyDescent="0.25">
      <c r="A6155" s="141" t="s">
        <v>3098</v>
      </c>
      <c r="B6155" s="151" t="s">
        <v>3099</v>
      </c>
      <c r="C6155" s="153" t="s">
        <v>3463</v>
      </c>
      <c r="D6155" s="152">
        <v>30</v>
      </c>
      <c r="E6155" s="154">
        <v>78.599999999999994</v>
      </c>
      <c r="F6155" s="154">
        <v>9.999999999999995E-3</v>
      </c>
      <c r="G6155" s="154">
        <v>0.29999999999999982</v>
      </c>
    </row>
    <row r="6156" spans="1:7" ht="30" x14ac:dyDescent="0.25">
      <c r="A6156" s="141" t="s">
        <v>3098</v>
      </c>
      <c r="B6156" s="151" t="s">
        <v>3099</v>
      </c>
      <c r="C6156" s="153" t="s">
        <v>3443</v>
      </c>
      <c r="D6156" s="152">
        <v>265</v>
      </c>
      <c r="E6156" s="154">
        <v>1295.8499999999999</v>
      </c>
      <c r="F6156" s="154">
        <v>9.9999999999999811E-3</v>
      </c>
      <c r="G6156" s="154">
        <v>2.649999999999995</v>
      </c>
    </row>
    <row r="6157" spans="1:7" ht="30" x14ac:dyDescent="0.25">
      <c r="A6157" s="141" t="s">
        <v>3098</v>
      </c>
      <c r="B6157" s="151" t="s">
        <v>3099</v>
      </c>
      <c r="C6157" s="153" t="s">
        <v>3464</v>
      </c>
      <c r="D6157" s="152">
        <v>253</v>
      </c>
      <c r="E6157" s="154">
        <v>1249.82</v>
      </c>
      <c r="F6157" s="154">
        <v>1.0000000000000009E-2</v>
      </c>
      <c r="G6157" s="154">
        <v>2.530000000000002</v>
      </c>
    </row>
    <row r="6158" spans="1:7" ht="30" x14ac:dyDescent="0.25">
      <c r="A6158" s="141" t="s">
        <v>3098</v>
      </c>
      <c r="B6158" s="151" t="s">
        <v>3099</v>
      </c>
      <c r="C6158" s="153" t="s">
        <v>3444</v>
      </c>
      <c r="D6158" s="152">
        <v>249</v>
      </c>
      <c r="E6158" s="154">
        <v>966.12</v>
      </c>
      <c r="F6158" s="154">
        <v>3.0000000000000027E-2</v>
      </c>
      <c r="G6158" s="154">
        <v>7.4700000000000069</v>
      </c>
    </row>
    <row r="6159" spans="1:7" ht="45" x14ac:dyDescent="0.25">
      <c r="A6159" s="141" t="s">
        <v>3098</v>
      </c>
      <c r="B6159" s="151" t="s">
        <v>3099</v>
      </c>
      <c r="C6159" s="153" t="s">
        <v>4403</v>
      </c>
      <c r="D6159" s="152">
        <v>1</v>
      </c>
      <c r="E6159" s="154">
        <v>13.86</v>
      </c>
      <c r="F6159" s="154">
        <v>6.0000000000000053E-2</v>
      </c>
      <c r="G6159" s="154">
        <v>6.0000000000000053E-2</v>
      </c>
    </row>
    <row r="6160" spans="1:7" ht="30" x14ac:dyDescent="0.25">
      <c r="A6160" s="141" t="s">
        <v>3098</v>
      </c>
      <c r="B6160" s="151" t="s">
        <v>3099</v>
      </c>
      <c r="C6160" s="153" t="s">
        <v>3446</v>
      </c>
      <c r="D6160" s="152">
        <v>19</v>
      </c>
      <c r="E6160" s="154">
        <v>37.619999999999997</v>
      </c>
      <c r="F6160" s="154">
        <v>9.999999999999995E-3</v>
      </c>
      <c r="G6160" s="154">
        <v>0.18999999999999989</v>
      </c>
    </row>
    <row r="6161" spans="1:7" ht="45" x14ac:dyDescent="0.25">
      <c r="A6161" s="141" t="s">
        <v>3098</v>
      </c>
      <c r="B6161" s="151" t="s">
        <v>3099</v>
      </c>
      <c r="C6161" s="153" t="s">
        <v>3599</v>
      </c>
      <c r="D6161" s="152">
        <v>1</v>
      </c>
      <c r="E6161" s="154">
        <v>2.68</v>
      </c>
      <c r="F6161" s="154">
        <v>9.9999999999999811E-3</v>
      </c>
      <c r="G6161" s="154">
        <v>9.9999999999999811E-3</v>
      </c>
    </row>
    <row r="6162" spans="1:7" ht="60" x14ac:dyDescent="0.25">
      <c r="A6162" s="141" t="s">
        <v>3098</v>
      </c>
      <c r="B6162" s="151" t="s">
        <v>3099</v>
      </c>
      <c r="C6162" s="153" t="s">
        <v>3479</v>
      </c>
      <c r="D6162" s="152">
        <v>92</v>
      </c>
      <c r="E6162" s="154">
        <v>740.6</v>
      </c>
      <c r="F6162" s="154">
        <v>3.0000000000000027E-2</v>
      </c>
      <c r="G6162" s="154">
        <v>2.7600000000000025</v>
      </c>
    </row>
    <row r="6163" spans="1:7" ht="30" x14ac:dyDescent="0.25">
      <c r="A6163" s="141" t="s">
        <v>3098</v>
      </c>
      <c r="B6163" s="151" t="s">
        <v>3099</v>
      </c>
      <c r="C6163" s="153" t="s">
        <v>3558</v>
      </c>
      <c r="D6163" s="152">
        <v>4</v>
      </c>
      <c r="E6163" s="154">
        <v>38</v>
      </c>
      <c r="F6163" s="154">
        <v>8.0000000000000071E-2</v>
      </c>
      <c r="G6163" s="154">
        <v>0.32000000000000028</v>
      </c>
    </row>
    <row r="6164" spans="1:7" ht="30" x14ac:dyDescent="0.25">
      <c r="A6164" s="141" t="s">
        <v>3098</v>
      </c>
      <c r="B6164" s="151" t="s">
        <v>3099</v>
      </c>
      <c r="C6164" s="153" t="s">
        <v>3560</v>
      </c>
      <c r="D6164" s="152">
        <v>3</v>
      </c>
      <c r="E6164" s="154">
        <v>32.910000000000004</v>
      </c>
      <c r="F6164" s="154">
        <v>1.0000000000000009E-2</v>
      </c>
      <c r="G6164" s="154">
        <v>3.0000000000000027E-2</v>
      </c>
    </row>
    <row r="6165" spans="1:7" ht="30" x14ac:dyDescent="0.25">
      <c r="A6165" s="141" t="s">
        <v>3098</v>
      </c>
      <c r="B6165" s="151" t="s">
        <v>3099</v>
      </c>
      <c r="C6165" s="153" t="s">
        <v>3482</v>
      </c>
      <c r="D6165" s="152">
        <v>14</v>
      </c>
      <c r="E6165" s="154">
        <v>86.1</v>
      </c>
      <c r="F6165" s="154">
        <v>1.0000000000000009E-2</v>
      </c>
      <c r="G6165" s="154">
        <v>0.14000000000000012</v>
      </c>
    </row>
    <row r="6166" spans="1:7" ht="30" x14ac:dyDescent="0.25">
      <c r="A6166" s="141" t="s">
        <v>3098</v>
      </c>
      <c r="B6166" s="151" t="s">
        <v>3099</v>
      </c>
      <c r="C6166" s="153" t="s">
        <v>3483</v>
      </c>
      <c r="D6166" s="152">
        <v>1</v>
      </c>
      <c r="E6166" s="154">
        <v>7.05</v>
      </c>
      <c r="F6166" s="154">
        <v>1.9999999999999962E-2</v>
      </c>
      <c r="G6166" s="154">
        <v>1.9999999999999962E-2</v>
      </c>
    </row>
    <row r="6167" spans="1:7" ht="45" x14ac:dyDescent="0.25">
      <c r="A6167" s="141" t="s">
        <v>3098</v>
      </c>
      <c r="B6167" s="151" t="s">
        <v>3099</v>
      </c>
      <c r="C6167" s="153" t="s">
        <v>3484</v>
      </c>
      <c r="D6167" s="152">
        <v>120</v>
      </c>
      <c r="E6167" s="154">
        <v>954.00000000000011</v>
      </c>
      <c r="F6167" s="154">
        <v>9.9999999999999534E-3</v>
      </c>
      <c r="G6167" s="154">
        <v>1.1999999999999944</v>
      </c>
    </row>
    <row r="6168" spans="1:7" ht="30" x14ac:dyDescent="0.25">
      <c r="A6168" s="141" t="s">
        <v>3098</v>
      </c>
      <c r="B6168" s="151" t="s">
        <v>3099</v>
      </c>
      <c r="C6168" s="153" t="s">
        <v>3487</v>
      </c>
      <c r="D6168" s="152">
        <v>4</v>
      </c>
      <c r="E6168" s="154">
        <v>40.92</v>
      </c>
      <c r="F6168" s="154">
        <v>9.000000000000008E-2</v>
      </c>
      <c r="G6168" s="154">
        <v>0.36000000000000032</v>
      </c>
    </row>
    <row r="6169" spans="1:7" ht="60" x14ac:dyDescent="0.25">
      <c r="A6169" s="141" t="s">
        <v>3098</v>
      </c>
      <c r="B6169" s="151" t="s">
        <v>3099</v>
      </c>
      <c r="C6169" s="153" t="s">
        <v>3488</v>
      </c>
      <c r="D6169" s="152">
        <v>120</v>
      </c>
      <c r="E6169" s="154">
        <v>1660.8</v>
      </c>
      <c r="F6169" s="154">
        <v>4.0000000000000036E-2</v>
      </c>
      <c r="G6169" s="154">
        <v>4.8000000000000043</v>
      </c>
    </row>
    <row r="6170" spans="1:7" ht="90" x14ac:dyDescent="0.25">
      <c r="A6170" s="141" t="s">
        <v>3098</v>
      </c>
      <c r="B6170" s="151" t="s">
        <v>3099</v>
      </c>
      <c r="C6170" s="153" t="s">
        <v>3489</v>
      </c>
      <c r="D6170" s="152">
        <v>120</v>
      </c>
      <c r="E6170" s="154">
        <v>1644</v>
      </c>
      <c r="F6170" s="154">
        <v>4.0000000000000036E-2</v>
      </c>
      <c r="G6170" s="154">
        <v>4.8000000000000043</v>
      </c>
    </row>
    <row r="6171" spans="1:7" ht="30" x14ac:dyDescent="0.25">
      <c r="A6171" s="141" t="s">
        <v>3098</v>
      </c>
      <c r="B6171" s="151" t="s">
        <v>3099</v>
      </c>
      <c r="C6171" s="153" t="s">
        <v>3857</v>
      </c>
      <c r="D6171" s="152">
        <v>2</v>
      </c>
      <c r="E6171" s="154">
        <v>6.72</v>
      </c>
      <c r="F6171" s="154">
        <v>4.0000000000000036E-2</v>
      </c>
      <c r="G6171" s="154">
        <v>8.0000000000000071E-2</v>
      </c>
    </row>
    <row r="6172" spans="1:7" ht="30" x14ac:dyDescent="0.25">
      <c r="A6172" s="141" t="s">
        <v>3098</v>
      </c>
      <c r="B6172" s="151" t="s">
        <v>3099</v>
      </c>
      <c r="C6172" s="153" t="s">
        <v>3512</v>
      </c>
      <c r="D6172" s="152">
        <v>3</v>
      </c>
      <c r="E6172" s="154">
        <v>4.32</v>
      </c>
      <c r="F6172" s="154">
        <v>3.0000000000000027E-2</v>
      </c>
      <c r="G6172" s="154">
        <v>9.000000000000008E-2</v>
      </c>
    </row>
    <row r="6173" spans="1:7" ht="60" x14ac:dyDescent="0.25">
      <c r="A6173" s="141" t="s">
        <v>3098</v>
      </c>
      <c r="B6173" s="151" t="s">
        <v>3099</v>
      </c>
      <c r="C6173" s="153" t="s">
        <v>3513</v>
      </c>
      <c r="D6173" s="152">
        <v>4</v>
      </c>
      <c r="E6173" s="154">
        <v>67.44</v>
      </c>
      <c r="F6173" s="154">
        <v>0.33999999999999986</v>
      </c>
      <c r="G6173" s="154">
        <v>1.3599999999999994</v>
      </c>
    </row>
    <row r="6174" spans="1:7" ht="45" x14ac:dyDescent="0.25">
      <c r="A6174" s="141" t="s">
        <v>3098</v>
      </c>
      <c r="B6174" s="151" t="s">
        <v>3099</v>
      </c>
      <c r="C6174" s="153" t="s">
        <v>3535</v>
      </c>
      <c r="D6174" s="152">
        <v>6</v>
      </c>
      <c r="E6174" s="154">
        <v>79.44</v>
      </c>
      <c r="F6174" s="154">
        <v>0.16000000000000014</v>
      </c>
      <c r="G6174" s="154">
        <v>0.96000000000000085</v>
      </c>
    </row>
    <row r="6175" spans="1:7" ht="30" x14ac:dyDescent="0.25">
      <c r="A6175" s="141" t="s">
        <v>3098</v>
      </c>
      <c r="B6175" s="151" t="s">
        <v>3099</v>
      </c>
      <c r="C6175" s="153" t="s">
        <v>3617</v>
      </c>
      <c r="D6175" s="152">
        <v>2</v>
      </c>
      <c r="E6175" s="154">
        <v>33.64</v>
      </c>
      <c r="F6175" s="154">
        <v>0.21999999999999975</v>
      </c>
      <c r="G6175" s="154">
        <v>0.4399999999999995</v>
      </c>
    </row>
    <row r="6176" spans="1:7" ht="60" x14ac:dyDescent="0.25">
      <c r="A6176" s="141" t="s">
        <v>3098</v>
      </c>
      <c r="B6176" s="151" t="s">
        <v>3099</v>
      </c>
      <c r="C6176" s="153" t="s">
        <v>3536</v>
      </c>
      <c r="D6176" s="152">
        <v>2</v>
      </c>
      <c r="E6176" s="154">
        <v>42.78</v>
      </c>
      <c r="F6176" s="154">
        <v>0.3199999999999994</v>
      </c>
      <c r="G6176" s="154">
        <v>0.63999999999999879</v>
      </c>
    </row>
    <row r="6177" spans="1:7" ht="30" x14ac:dyDescent="0.25">
      <c r="A6177" s="141" t="s">
        <v>3098</v>
      </c>
      <c r="B6177" s="151" t="s">
        <v>3099</v>
      </c>
      <c r="C6177" s="153" t="s">
        <v>3858</v>
      </c>
      <c r="D6177" s="152">
        <v>1</v>
      </c>
      <c r="E6177" s="154">
        <v>16.48</v>
      </c>
      <c r="F6177" s="154">
        <v>0.28000000000000025</v>
      </c>
      <c r="G6177" s="154">
        <v>0.28000000000000025</v>
      </c>
    </row>
    <row r="6178" spans="1:7" ht="60" x14ac:dyDescent="0.25">
      <c r="A6178" s="141" t="s">
        <v>3098</v>
      </c>
      <c r="B6178" s="151" t="s">
        <v>3099</v>
      </c>
      <c r="C6178" s="153" t="s">
        <v>4080</v>
      </c>
      <c r="D6178" s="152">
        <v>1</v>
      </c>
      <c r="E6178" s="154">
        <v>24.96</v>
      </c>
      <c r="F6178" s="154">
        <v>0.44999999999999929</v>
      </c>
      <c r="G6178" s="154">
        <v>0.44999999999999929</v>
      </c>
    </row>
    <row r="6179" spans="1:7" ht="30" x14ac:dyDescent="0.25">
      <c r="A6179" s="141" t="s">
        <v>3098</v>
      </c>
      <c r="B6179" s="151" t="s">
        <v>3099</v>
      </c>
      <c r="C6179" s="153" t="s">
        <v>3514</v>
      </c>
      <c r="D6179" s="152">
        <v>2</v>
      </c>
      <c r="E6179" s="154">
        <v>3.34</v>
      </c>
      <c r="F6179" s="154">
        <v>9.9999999999999811E-3</v>
      </c>
      <c r="G6179" s="154">
        <v>1.9999999999999962E-2</v>
      </c>
    </row>
    <row r="6180" spans="1:7" ht="30" x14ac:dyDescent="0.25">
      <c r="A6180" s="141" t="s">
        <v>3098</v>
      </c>
      <c r="B6180" s="151" t="s">
        <v>3099</v>
      </c>
      <c r="C6180" s="153" t="s">
        <v>3511</v>
      </c>
      <c r="D6180" s="152">
        <v>24</v>
      </c>
      <c r="E6180" s="154">
        <v>24.96</v>
      </c>
      <c r="F6180" s="154">
        <v>9.999999999999995E-3</v>
      </c>
      <c r="G6180" s="154">
        <v>0.23999999999999988</v>
      </c>
    </row>
    <row r="6181" spans="1:7" ht="30" x14ac:dyDescent="0.25">
      <c r="A6181" s="141" t="s">
        <v>3098</v>
      </c>
      <c r="B6181" s="151" t="s">
        <v>3099</v>
      </c>
      <c r="C6181" s="153" t="s">
        <v>3515</v>
      </c>
      <c r="D6181" s="152">
        <v>4</v>
      </c>
      <c r="E6181" s="154">
        <v>47.44</v>
      </c>
      <c r="F6181" s="154">
        <v>6.999999999999984E-2</v>
      </c>
      <c r="G6181" s="154">
        <v>0.27999999999999936</v>
      </c>
    </row>
    <row r="6182" spans="1:7" ht="45" x14ac:dyDescent="0.25">
      <c r="A6182" s="141" t="s">
        <v>3098</v>
      </c>
      <c r="B6182" s="151" t="s">
        <v>3099</v>
      </c>
      <c r="C6182" s="153" t="s">
        <v>3506</v>
      </c>
      <c r="D6182" s="152">
        <v>16</v>
      </c>
      <c r="E6182" s="154">
        <v>144.16000000000003</v>
      </c>
      <c r="F6182" s="154">
        <v>2.9999999999999916E-2</v>
      </c>
      <c r="G6182" s="154">
        <v>0.47999999999999865</v>
      </c>
    </row>
    <row r="6183" spans="1:7" ht="30" x14ac:dyDescent="0.25">
      <c r="A6183" s="141" t="s">
        <v>3098</v>
      </c>
      <c r="B6183" s="151" t="s">
        <v>3099</v>
      </c>
      <c r="C6183" s="153" t="s">
        <v>3859</v>
      </c>
      <c r="D6183" s="152">
        <v>2</v>
      </c>
      <c r="E6183" s="154">
        <v>17.68</v>
      </c>
      <c r="F6183" s="154">
        <v>2.0000000000000018E-2</v>
      </c>
      <c r="G6183" s="154">
        <v>4.0000000000000036E-2</v>
      </c>
    </row>
    <row r="6184" spans="1:7" ht="75" x14ac:dyDescent="0.25">
      <c r="A6184" s="141" t="s">
        <v>3098</v>
      </c>
      <c r="B6184" s="151" t="s">
        <v>3099</v>
      </c>
      <c r="C6184" s="153" t="s">
        <v>3516</v>
      </c>
      <c r="D6184" s="152">
        <v>35</v>
      </c>
      <c r="E6184" s="154">
        <v>330.75</v>
      </c>
      <c r="F6184" s="154">
        <v>2.0000000000000018E-2</v>
      </c>
      <c r="G6184" s="154">
        <v>0.70000000000000062</v>
      </c>
    </row>
    <row r="6185" spans="1:7" ht="60" x14ac:dyDescent="0.25">
      <c r="A6185" s="141" t="s">
        <v>3098</v>
      </c>
      <c r="B6185" s="151" t="s">
        <v>3099</v>
      </c>
      <c r="C6185" s="153" t="s">
        <v>3517</v>
      </c>
      <c r="D6185" s="152">
        <v>50</v>
      </c>
      <c r="E6185" s="154">
        <v>521</v>
      </c>
      <c r="F6185" s="154">
        <v>6.999999999999984E-2</v>
      </c>
      <c r="G6185" s="154">
        <v>3.499999999999992</v>
      </c>
    </row>
    <row r="6186" spans="1:7" ht="30" x14ac:dyDescent="0.25">
      <c r="A6186" s="141" t="s">
        <v>3098</v>
      </c>
      <c r="B6186" s="151" t="s">
        <v>3099</v>
      </c>
      <c r="C6186" s="153" t="s">
        <v>3508</v>
      </c>
      <c r="D6186" s="152">
        <v>28</v>
      </c>
      <c r="E6186" s="154">
        <v>150.35999999999999</v>
      </c>
      <c r="F6186" s="154">
        <v>2.0000000000000018E-2</v>
      </c>
      <c r="G6186" s="154">
        <v>0.5600000000000005</v>
      </c>
    </row>
    <row r="6187" spans="1:7" ht="30" x14ac:dyDescent="0.25">
      <c r="A6187" s="141" t="s">
        <v>3098</v>
      </c>
      <c r="B6187" s="151" t="s">
        <v>3099</v>
      </c>
      <c r="C6187" s="153" t="s">
        <v>3648</v>
      </c>
      <c r="D6187" s="152">
        <v>1</v>
      </c>
      <c r="E6187" s="154">
        <v>12.11</v>
      </c>
      <c r="F6187" s="154">
        <v>6.0000000000000053E-2</v>
      </c>
      <c r="G6187" s="154">
        <v>6.0000000000000053E-2</v>
      </c>
    </row>
    <row r="6188" spans="1:7" ht="30" x14ac:dyDescent="0.25">
      <c r="A6188" s="141" t="s">
        <v>3098</v>
      </c>
      <c r="B6188" s="151" t="s">
        <v>3099</v>
      </c>
      <c r="C6188" s="153" t="s">
        <v>4182</v>
      </c>
      <c r="D6188" s="152">
        <v>1</v>
      </c>
      <c r="E6188" s="154">
        <v>5.26</v>
      </c>
      <c r="F6188" s="154">
        <v>1.0000000000000009E-2</v>
      </c>
      <c r="G6188" s="154">
        <v>1.0000000000000009E-2</v>
      </c>
    </row>
    <row r="6189" spans="1:7" ht="45" x14ac:dyDescent="0.25">
      <c r="A6189" s="141" t="s">
        <v>3098</v>
      </c>
      <c r="B6189" s="151" t="s">
        <v>3099</v>
      </c>
      <c r="C6189" s="153" t="s">
        <v>3529</v>
      </c>
      <c r="D6189" s="152">
        <v>3</v>
      </c>
      <c r="E6189" s="154">
        <v>96.690000000000012</v>
      </c>
      <c r="F6189" s="154">
        <v>0.26000000000000068</v>
      </c>
      <c r="G6189" s="154">
        <v>0.78000000000000203</v>
      </c>
    </row>
    <row r="6190" spans="1:7" ht="30" x14ac:dyDescent="0.25">
      <c r="A6190" s="141" t="s">
        <v>3098</v>
      </c>
      <c r="B6190" s="151" t="s">
        <v>3099</v>
      </c>
      <c r="C6190" s="153" t="s">
        <v>3614</v>
      </c>
      <c r="D6190" s="152">
        <v>1</v>
      </c>
      <c r="E6190" s="154">
        <v>12.77</v>
      </c>
      <c r="F6190" s="154">
        <v>0.11999999999999966</v>
      </c>
      <c r="G6190" s="154">
        <v>0.11999999999999966</v>
      </c>
    </row>
    <row r="6191" spans="1:7" ht="45" x14ac:dyDescent="0.25">
      <c r="A6191" s="141" t="s">
        <v>3098</v>
      </c>
      <c r="B6191" s="151" t="s">
        <v>3099</v>
      </c>
      <c r="C6191" s="153" t="s">
        <v>3530</v>
      </c>
      <c r="D6191" s="152">
        <v>16</v>
      </c>
      <c r="E6191" s="154">
        <v>469.28</v>
      </c>
      <c r="F6191" s="154">
        <v>9.000000000000008E-2</v>
      </c>
      <c r="G6191" s="154">
        <v>1.4400000000000013</v>
      </c>
    </row>
    <row r="6192" spans="1:7" ht="45" x14ac:dyDescent="0.25">
      <c r="A6192" s="141" t="s">
        <v>3098</v>
      </c>
      <c r="B6192" s="151" t="s">
        <v>3099</v>
      </c>
      <c r="C6192" s="153" t="s">
        <v>4071</v>
      </c>
      <c r="D6192" s="152">
        <v>1</v>
      </c>
      <c r="E6192" s="154">
        <v>47.92</v>
      </c>
      <c r="F6192" s="154">
        <v>0.98000000000000043</v>
      </c>
      <c r="G6192" s="154">
        <v>0.98000000000000043</v>
      </c>
    </row>
    <row r="6193" spans="1:7" ht="30" x14ac:dyDescent="0.25">
      <c r="A6193" s="141" t="s">
        <v>3098</v>
      </c>
      <c r="B6193" s="151" t="s">
        <v>3099</v>
      </c>
      <c r="C6193" s="153" t="s">
        <v>4231</v>
      </c>
      <c r="D6193" s="152">
        <v>1</v>
      </c>
      <c r="E6193" s="154">
        <v>18.89</v>
      </c>
      <c r="F6193" s="154">
        <v>0.11999999999999966</v>
      </c>
      <c r="G6193" s="154">
        <v>0.11999999999999966</v>
      </c>
    </row>
    <row r="6194" spans="1:7" ht="30" x14ac:dyDescent="0.25">
      <c r="A6194" s="141" t="s">
        <v>3098</v>
      </c>
      <c r="B6194" s="151" t="s">
        <v>3099</v>
      </c>
      <c r="C6194" s="153" t="s">
        <v>3538</v>
      </c>
      <c r="D6194" s="152">
        <v>50</v>
      </c>
      <c r="E6194" s="154">
        <v>253.5</v>
      </c>
      <c r="F6194" s="154">
        <v>2.0000000000000018E-2</v>
      </c>
      <c r="G6194" s="154">
        <v>1.0000000000000009</v>
      </c>
    </row>
    <row r="6195" spans="1:7" ht="30" x14ac:dyDescent="0.25">
      <c r="A6195" s="141" t="s">
        <v>3098</v>
      </c>
      <c r="B6195" s="151" t="s">
        <v>3099</v>
      </c>
      <c r="C6195" s="153" t="s">
        <v>3622</v>
      </c>
      <c r="D6195" s="152">
        <v>674</v>
      </c>
      <c r="E6195" s="154">
        <v>7232.02</v>
      </c>
      <c r="F6195" s="154">
        <v>2.0000000000000018E-2</v>
      </c>
      <c r="G6195" s="154">
        <v>13.480000000000011</v>
      </c>
    </row>
    <row r="6196" spans="1:7" ht="30" x14ac:dyDescent="0.25">
      <c r="A6196" s="141" t="s">
        <v>3098</v>
      </c>
      <c r="B6196" s="151" t="s">
        <v>3099</v>
      </c>
      <c r="C6196" s="153" t="s">
        <v>3877</v>
      </c>
      <c r="D6196" s="152">
        <v>272</v>
      </c>
      <c r="E6196" s="154">
        <v>3886.88</v>
      </c>
      <c r="F6196" s="154">
        <v>1.0000000000000009E-2</v>
      </c>
      <c r="G6196" s="154">
        <v>2.7200000000000024</v>
      </c>
    </row>
    <row r="6197" spans="1:7" ht="30" x14ac:dyDescent="0.25">
      <c r="A6197" s="141" t="s">
        <v>3098</v>
      </c>
      <c r="B6197" s="151" t="s">
        <v>3099</v>
      </c>
      <c r="C6197" s="153" t="s">
        <v>3633</v>
      </c>
      <c r="D6197" s="152">
        <v>18</v>
      </c>
      <c r="E6197" s="154">
        <v>329.94</v>
      </c>
      <c r="F6197" s="154">
        <v>1.0000000000000009E-2</v>
      </c>
      <c r="G6197" s="154">
        <v>0.18000000000000016</v>
      </c>
    </row>
    <row r="6198" spans="1:7" ht="45" x14ac:dyDescent="0.25">
      <c r="A6198" s="141" t="s">
        <v>3098</v>
      </c>
      <c r="B6198" s="151" t="s">
        <v>3099</v>
      </c>
      <c r="C6198" s="153" t="s">
        <v>3623</v>
      </c>
      <c r="D6198" s="152">
        <v>235</v>
      </c>
      <c r="E6198" s="154">
        <v>2758.8999999999996</v>
      </c>
      <c r="F6198" s="154">
        <v>1.0000000000000009E-2</v>
      </c>
      <c r="G6198" s="154">
        <v>2.3500000000000023</v>
      </c>
    </row>
    <row r="6199" spans="1:7" ht="45" x14ac:dyDescent="0.25">
      <c r="A6199" s="141" t="s">
        <v>3098</v>
      </c>
      <c r="B6199" s="151" t="s">
        <v>3099</v>
      </c>
      <c r="C6199" s="153" t="s">
        <v>3624</v>
      </c>
      <c r="D6199" s="152">
        <v>273</v>
      </c>
      <c r="E6199" s="154">
        <v>4307.9400000000005</v>
      </c>
      <c r="F6199" s="154">
        <v>1.0000000000000009E-2</v>
      </c>
      <c r="G6199" s="154">
        <v>2.7300000000000022</v>
      </c>
    </row>
    <row r="6200" spans="1:7" ht="75" x14ac:dyDescent="0.25">
      <c r="A6200" s="141" t="s">
        <v>3098</v>
      </c>
      <c r="B6200" s="151" t="s">
        <v>3099</v>
      </c>
      <c r="C6200" s="153" t="s">
        <v>3625</v>
      </c>
      <c r="D6200" s="152">
        <v>43</v>
      </c>
      <c r="E6200" s="154">
        <v>340.99</v>
      </c>
      <c r="F6200" s="154">
        <v>9.999999999999995E-3</v>
      </c>
      <c r="G6200" s="154">
        <v>0.42999999999999977</v>
      </c>
    </row>
    <row r="6201" spans="1:7" ht="75" x14ac:dyDescent="0.25">
      <c r="A6201" s="141" t="s">
        <v>3098</v>
      </c>
      <c r="B6201" s="151" t="s">
        <v>3099</v>
      </c>
      <c r="C6201" s="153" t="s">
        <v>3634</v>
      </c>
      <c r="D6201" s="152">
        <v>228</v>
      </c>
      <c r="E6201" s="154">
        <v>2521.6800000000003</v>
      </c>
      <c r="F6201" s="154">
        <v>9.999999999999995E-3</v>
      </c>
      <c r="G6201" s="154">
        <v>2.2799999999999989</v>
      </c>
    </row>
    <row r="6202" spans="1:7" ht="60" x14ac:dyDescent="0.25">
      <c r="A6202" s="141" t="s">
        <v>3098</v>
      </c>
      <c r="B6202" s="151" t="s">
        <v>3099</v>
      </c>
      <c r="C6202" s="153" t="s">
        <v>3635</v>
      </c>
      <c r="D6202" s="152">
        <v>375</v>
      </c>
      <c r="E6202" s="154">
        <v>738.75</v>
      </c>
      <c r="F6202" s="154">
        <v>9.999999999999995E-3</v>
      </c>
      <c r="G6202" s="154">
        <v>3.7499999999999982</v>
      </c>
    </row>
    <row r="6203" spans="1:7" ht="75" x14ac:dyDescent="0.25">
      <c r="A6203" s="141" t="s">
        <v>3098</v>
      </c>
      <c r="B6203" s="151" t="s">
        <v>3099</v>
      </c>
      <c r="C6203" s="153" t="s">
        <v>3626</v>
      </c>
      <c r="D6203" s="152">
        <v>917</v>
      </c>
      <c r="E6203" s="154">
        <v>16808.61</v>
      </c>
      <c r="F6203" s="154">
        <v>1.0000000000000009E-2</v>
      </c>
      <c r="G6203" s="154">
        <v>9.1700000000000088</v>
      </c>
    </row>
    <row r="6204" spans="1:7" ht="30" x14ac:dyDescent="0.25">
      <c r="A6204" s="141" t="s">
        <v>3098</v>
      </c>
      <c r="B6204" s="151" t="s">
        <v>3099</v>
      </c>
      <c r="C6204" s="153" t="s">
        <v>3877</v>
      </c>
      <c r="D6204" s="152">
        <v>4</v>
      </c>
      <c r="E6204" s="154">
        <v>57.160000000000004</v>
      </c>
      <c r="F6204" s="154">
        <v>1.0000000000000009E-2</v>
      </c>
      <c r="G6204" s="154">
        <v>4.0000000000000036E-2</v>
      </c>
    </row>
    <row r="6205" spans="1:7" ht="45" x14ac:dyDescent="0.25">
      <c r="A6205" s="141" t="s">
        <v>3098</v>
      </c>
      <c r="B6205" s="151" t="s">
        <v>3099</v>
      </c>
      <c r="C6205" s="153" t="s">
        <v>3623</v>
      </c>
      <c r="D6205" s="152">
        <v>6</v>
      </c>
      <c r="E6205" s="154">
        <v>70.44</v>
      </c>
      <c r="F6205" s="154">
        <v>1.0000000000000009E-2</v>
      </c>
      <c r="G6205" s="154">
        <v>6.0000000000000053E-2</v>
      </c>
    </row>
    <row r="6206" spans="1:7" ht="45" x14ac:dyDescent="0.25">
      <c r="A6206" s="141" t="s">
        <v>3098</v>
      </c>
      <c r="B6206" s="151" t="s">
        <v>3099</v>
      </c>
      <c r="C6206" s="153" t="s">
        <v>3624</v>
      </c>
      <c r="D6206" s="152">
        <v>1</v>
      </c>
      <c r="E6206" s="154">
        <v>15.780000000000001</v>
      </c>
      <c r="F6206" s="154">
        <v>1.0000000000000009E-2</v>
      </c>
      <c r="G6206" s="154">
        <v>1.0000000000000009E-2</v>
      </c>
    </row>
    <row r="6207" spans="1:7" ht="75" x14ac:dyDescent="0.25">
      <c r="A6207" s="141" t="s">
        <v>3098</v>
      </c>
      <c r="B6207" s="151" t="s">
        <v>3099</v>
      </c>
      <c r="C6207" s="153" t="s">
        <v>3626</v>
      </c>
      <c r="D6207" s="152">
        <v>35</v>
      </c>
      <c r="E6207" s="154">
        <v>641.55000000000007</v>
      </c>
      <c r="F6207" s="154">
        <v>1.0000000000000009E-2</v>
      </c>
      <c r="G6207" s="154">
        <v>0.35000000000000031</v>
      </c>
    </row>
    <row r="6208" spans="1:7" ht="30" x14ac:dyDescent="0.25">
      <c r="A6208" s="141" t="s">
        <v>1639</v>
      </c>
      <c r="B6208" s="151" t="s">
        <v>1640</v>
      </c>
      <c r="C6208" s="153" t="s">
        <v>3496</v>
      </c>
      <c r="D6208" s="152">
        <v>266</v>
      </c>
      <c r="E6208" s="154">
        <v>1909.88</v>
      </c>
      <c r="F6208" s="154">
        <v>1.0000000000000009E-2</v>
      </c>
      <c r="G6208" s="154">
        <v>2.6600000000000024</v>
      </c>
    </row>
    <row r="6209" spans="1:7" ht="30" x14ac:dyDescent="0.25">
      <c r="A6209" s="141" t="s">
        <v>1639</v>
      </c>
      <c r="B6209" s="151" t="s">
        <v>1640</v>
      </c>
      <c r="C6209" s="153" t="s">
        <v>3497</v>
      </c>
      <c r="D6209" s="152">
        <v>2346</v>
      </c>
      <c r="E6209" s="154">
        <v>28808.879999999997</v>
      </c>
      <c r="F6209" s="154">
        <v>1.0000000000000009E-2</v>
      </c>
      <c r="G6209" s="154">
        <v>23.460000000000022</v>
      </c>
    </row>
    <row r="6210" spans="1:7" ht="30" x14ac:dyDescent="0.25">
      <c r="A6210" s="141" t="s">
        <v>1639</v>
      </c>
      <c r="B6210" s="151" t="s">
        <v>1640</v>
      </c>
      <c r="C6210" s="153" t="s">
        <v>3498</v>
      </c>
      <c r="D6210" s="152">
        <v>519</v>
      </c>
      <c r="E6210" s="154">
        <v>10463.039999999999</v>
      </c>
      <c r="F6210" s="154">
        <v>4.0000000000000036E-2</v>
      </c>
      <c r="G6210" s="154">
        <v>20.760000000000019</v>
      </c>
    </row>
    <row r="6211" spans="1:7" ht="45" x14ac:dyDescent="0.25">
      <c r="A6211" s="141" t="s">
        <v>1639</v>
      </c>
      <c r="B6211" s="151" t="s">
        <v>1640</v>
      </c>
      <c r="C6211" s="153" t="s">
        <v>3499</v>
      </c>
      <c r="D6211" s="152">
        <v>114</v>
      </c>
      <c r="E6211" s="154">
        <v>3336.7799999999997</v>
      </c>
      <c r="F6211" s="154">
        <v>1.0000000000000009E-2</v>
      </c>
      <c r="G6211" s="154">
        <v>1.140000000000001</v>
      </c>
    </row>
    <row r="6212" spans="1:7" x14ac:dyDescent="0.25">
      <c r="A6212" s="141" t="s">
        <v>1639</v>
      </c>
      <c r="B6212" s="151" t="s">
        <v>1640</v>
      </c>
      <c r="C6212" s="153" t="s">
        <v>3543</v>
      </c>
      <c r="D6212" s="152">
        <v>111</v>
      </c>
      <c r="E6212" s="154">
        <v>577.20000000000005</v>
      </c>
      <c r="F6212" s="154">
        <v>2.9999999999999916E-2</v>
      </c>
      <c r="G6212" s="154">
        <v>3.3299999999999907</v>
      </c>
    </row>
    <row r="6213" spans="1:7" x14ac:dyDescent="0.25">
      <c r="A6213" s="141" t="s">
        <v>1639</v>
      </c>
      <c r="B6213" s="151" t="s">
        <v>1640</v>
      </c>
      <c r="C6213" s="153" t="s">
        <v>3544</v>
      </c>
      <c r="D6213" s="152">
        <v>20</v>
      </c>
      <c r="E6213" s="154">
        <v>317.8</v>
      </c>
      <c r="F6213" s="154">
        <v>2.0000000000000018E-2</v>
      </c>
      <c r="G6213" s="154">
        <v>0.40000000000000036</v>
      </c>
    </row>
    <row r="6214" spans="1:7" ht="30" x14ac:dyDescent="0.25">
      <c r="A6214" s="141" t="s">
        <v>1639</v>
      </c>
      <c r="B6214" s="151" t="s">
        <v>1640</v>
      </c>
      <c r="C6214" s="153" t="s">
        <v>3541</v>
      </c>
      <c r="D6214" s="152">
        <v>382</v>
      </c>
      <c r="E6214" s="154">
        <v>3292.84</v>
      </c>
      <c r="F6214" s="154">
        <v>4.9999999999999822E-2</v>
      </c>
      <c r="G6214" s="154">
        <v>19.09999999999993</v>
      </c>
    </row>
    <row r="6215" spans="1:7" ht="45" x14ac:dyDescent="0.25">
      <c r="A6215" s="141" t="s">
        <v>1639</v>
      </c>
      <c r="B6215" s="151" t="s">
        <v>1640</v>
      </c>
      <c r="C6215" s="153" t="s">
        <v>3542</v>
      </c>
      <c r="D6215" s="152">
        <v>214</v>
      </c>
      <c r="E6215" s="154">
        <v>2227.7399999999998</v>
      </c>
      <c r="F6215" s="154">
        <v>2.0000000000000018E-2</v>
      </c>
      <c r="G6215" s="154">
        <v>4.2800000000000038</v>
      </c>
    </row>
    <row r="6216" spans="1:7" x14ac:dyDescent="0.25">
      <c r="A6216" s="141" t="s">
        <v>1639</v>
      </c>
      <c r="B6216" s="151" t="s">
        <v>1640</v>
      </c>
      <c r="C6216" s="153" t="s">
        <v>3584</v>
      </c>
      <c r="D6216" s="152">
        <v>82</v>
      </c>
      <c r="E6216" s="154">
        <v>853.61999999999989</v>
      </c>
      <c r="F6216" s="154">
        <v>2.0000000000000018E-2</v>
      </c>
      <c r="G6216" s="154">
        <v>1.6400000000000015</v>
      </c>
    </row>
    <row r="6217" spans="1:7" ht="30" x14ac:dyDescent="0.25">
      <c r="A6217" s="141" t="s">
        <v>1639</v>
      </c>
      <c r="B6217" s="151" t="s">
        <v>1640</v>
      </c>
      <c r="C6217" s="153" t="s">
        <v>3585</v>
      </c>
      <c r="D6217" s="152">
        <v>148</v>
      </c>
      <c r="E6217" s="154">
        <v>1540.6799999999998</v>
      </c>
      <c r="F6217" s="154">
        <v>2.0000000000000018E-2</v>
      </c>
      <c r="G6217" s="154">
        <v>2.9600000000000026</v>
      </c>
    </row>
    <row r="6218" spans="1:7" ht="60" x14ac:dyDescent="0.25">
      <c r="A6218" s="141" t="s">
        <v>1639</v>
      </c>
      <c r="B6218" s="151" t="s">
        <v>1640</v>
      </c>
      <c r="C6218" s="153" t="s">
        <v>3588</v>
      </c>
      <c r="D6218" s="152">
        <v>273</v>
      </c>
      <c r="E6218" s="154">
        <v>8654.1</v>
      </c>
      <c r="F6218" s="154">
        <v>5.0000000000000044E-2</v>
      </c>
      <c r="G6218" s="154">
        <v>13.650000000000013</v>
      </c>
    </row>
    <row r="6219" spans="1:7" ht="60" x14ac:dyDescent="0.25">
      <c r="A6219" s="141" t="s">
        <v>1639</v>
      </c>
      <c r="B6219" s="151" t="s">
        <v>1640</v>
      </c>
      <c r="C6219" s="153" t="s">
        <v>3479</v>
      </c>
      <c r="D6219" s="152">
        <v>229</v>
      </c>
      <c r="E6219" s="154">
        <v>1843.4500000000003</v>
      </c>
      <c r="F6219" s="154">
        <v>3.0000000000000027E-2</v>
      </c>
      <c r="G6219" s="154">
        <v>6.8700000000000063</v>
      </c>
    </row>
    <row r="6220" spans="1:7" ht="45" x14ac:dyDescent="0.25">
      <c r="A6220" s="141" t="s">
        <v>1639</v>
      </c>
      <c r="B6220" s="151" t="s">
        <v>1640</v>
      </c>
      <c r="C6220" s="153" t="s">
        <v>3573</v>
      </c>
      <c r="D6220" s="152">
        <v>227</v>
      </c>
      <c r="E6220" s="154">
        <v>10253.59</v>
      </c>
      <c r="F6220" s="154">
        <v>0.58999999999999986</v>
      </c>
      <c r="G6220" s="154">
        <v>133.92999999999998</v>
      </c>
    </row>
    <row r="6221" spans="1:7" ht="45" x14ac:dyDescent="0.25">
      <c r="A6221" s="141" t="s">
        <v>1639</v>
      </c>
      <c r="B6221" s="151" t="s">
        <v>1640</v>
      </c>
      <c r="C6221" s="153" t="s">
        <v>4404</v>
      </c>
      <c r="D6221" s="152">
        <v>1</v>
      </c>
      <c r="E6221" s="154">
        <v>45.84</v>
      </c>
      <c r="F6221" s="154">
        <v>0.63000000000000078</v>
      </c>
      <c r="G6221" s="154">
        <v>0.63000000000000078</v>
      </c>
    </row>
    <row r="6222" spans="1:7" ht="75" x14ac:dyDescent="0.25">
      <c r="A6222" s="141" t="s">
        <v>1639</v>
      </c>
      <c r="B6222" s="151" t="s">
        <v>1640</v>
      </c>
      <c r="C6222" s="153" t="s">
        <v>4027</v>
      </c>
      <c r="D6222" s="152">
        <v>1</v>
      </c>
      <c r="E6222" s="154">
        <v>35.15</v>
      </c>
      <c r="F6222" s="154">
        <v>0.72000000000000064</v>
      </c>
      <c r="G6222" s="154">
        <v>0.72000000000000064</v>
      </c>
    </row>
    <row r="6223" spans="1:7" ht="60" x14ac:dyDescent="0.25">
      <c r="A6223" s="141" t="s">
        <v>1639</v>
      </c>
      <c r="B6223" s="151" t="s">
        <v>1640</v>
      </c>
      <c r="C6223" s="153" t="s">
        <v>4405</v>
      </c>
      <c r="D6223" s="152">
        <v>1</v>
      </c>
      <c r="E6223" s="154">
        <v>50.67</v>
      </c>
      <c r="F6223" s="154">
        <v>7.9999999999999849E-2</v>
      </c>
      <c r="G6223" s="154">
        <v>7.9999999999999849E-2</v>
      </c>
    </row>
    <row r="6224" spans="1:7" ht="60" x14ac:dyDescent="0.25">
      <c r="A6224" s="141" t="s">
        <v>1639</v>
      </c>
      <c r="B6224" s="151" t="s">
        <v>1640</v>
      </c>
      <c r="C6224" s="153" t="s">
        <v>3534</v>
      </c>
      <c r="D6224" s="152">
        <v>78</v>
      </c>
      <c r="E6224" s="154">
        <v>6555.12</v>
      </c>
      <c r="F6224" s="154">
        <v>0.66999999999999993</v>
      </c>
      <c r="G6224" s="154">
        <v>52.259999999999991</v>
      </c>
    </row>
    <row r="6225" spans="1:7" ht="90" x14ac:dyDescent="0.25">
      <c r="A6225" s="141" t="s">
        <v>1639</v>
      </c>
      <c r="B6225" s="151" t="s">
        <v>1640</v>
      </c>
      <c r="C6225" s="153" t="s">
        <v>3575</v>
      </c>
      <c r="D6225" s="152">
        <v>4</v>
      </c>
      <c r="E6225" s="154">
        <v>222.68</v>
      </c>
      <c r="F6225" s="154">
        <v>0.15000000000000036</v>
      </c>
      <c r="G6225" s="154">
        <v>0.60000000000000142</v>
      </c>
    </row>
    <row r="6226" spans="1:7" ht="30" x14ac:dyDescent="0.25">
      <c r="A6226" s="141" t="s">
        <v>1639</v>
      </c>
      <c r="B6226" s="151" t="s">
        <v>1640</v>
      </c>
      <c r="C6226" s="153" t="s">
        <v>3902</v>
      </c>
      <c r="D6226" s="152">
        <v>2</v>
      </c>
      <c r="E6226" s="154">
        <v>88.16</v>
      </c>
      <c r="F6226" s="154">
        <v>2.2000000000000028</v>
      </c>
      <c r="G6226" s="154">
        <v>4.4000000000000057</v>
      </c>
    </row>
    <row r="6227" spans="1:7" ht="60" x14ac:dyDescent="0.25">
      <c r="A6227" s="141" t="s">
        <v>1639</v>
      </c>
      <c r="B6227" s="151" t="s">
        <v>1640</v>
      </c>
      <c r="C6227" s="153" t="s">
        <v>3577</v>
      </c>
      <c r="D6227" s="152">
        <v>309</v>
      </c>
      <c r="E6227" s="154">
        <v>2493.63</v>
      </c>
      <c r="F6227" s="154">
        <v>2.9999999999999916E-2</v>
      </c>
      <c r="G6227" s="154">
        <v>9.2699999999999747</v>
      </c>
    </row>
    <row r="6228" spans="1:7" ht="30" x14ac:dyDescent="0.25">
      <c r="A6228" s="141" t="s">
        <v>1639</v>
      </c>
      <c r="B6228" s="151" t="s">
        <v>1640</v>
      </c>
      <c r="C6228" s="153" t="s">
        <v>3578</v>
      </c>
      <c r="D6228" s="152">
        <v>306</v>
      </c>
      <c r="E6228" s="154">
        <v>1637.1</v>
      </c>
      <c r="F6228" s="154">
        <v>0.27000000000000046</v>
      </c>
      <c r="G6228" s="154">
        <v>82.620000000000147</v>
      </c>
    </row>
    <row r="6229" spans="1:7" ht="45" x14ac:dyDescent="0.25">
      <c r="A6229" s="141" t="s">
        <v>1639</v>
      </c>
      <c r="B6229" s="151" t="s">
        <v>1640</v>
      </c>
      <c r="C6229" s="153" t="s">
        <v>4028</v>
      </c>
      <c r="D6229" s="152">
        <v>7</v>
      </c>
      <c r="E6229" s="154">
        <v>499.65999999999997</v>
      </c>
      <c r="F6229" s="154">
        <v>0.10000000000000009</v>
      </c>
      <c r="G6229" s="154">
        <v>0.70000000000000062</v>
      </c>
    </row>
    <row r="6230" spans="1:7" x14ac:dyDescent="0.25">
      <c r="A6230" s="141" t="s">
        <v>1639</v>
      </c>
      <c r="B6230" s="151" t="s">
        <v>1640</v>
      </c>
      <c r="C6230" s="153" t="s">
        <v>4029</v>
      </c>
      <c r="D6230" s="152">
        <v>52</v>
      </c>
      <c r="E6230" s="154">
        <v>2233.4</v>
      </c>
      <c r="F6230" s="154">
        <v>6.999999999999984E-2</v>
      </c>
      <c r="G6230" s="154">
        <v>3.6399999999999917</v>
      </c>
    </row>
    <row r="6231" spans="1:7" ht="30" x14ac:dyDescent="0.25">
      <c r="A6231" s="141" t="s">
        <v>1639</v>
      </c>
      <c r="B6231" s="151" t="s">
        <v>1640</v>
      </c>
      <c r="C6231" s="153" t="s">
        <v>3545</v>
      </c>
      <c r="D6231" s="152">
        <v>208</v>
      </c>
      <c r="E6231" s="154">
        <v>5252</v>
      </c>
      <c r="F6231" s="154">
        <v>4.9999999999999933E-2</v>
      </c>
      <c r="G6231" s="154">
        <v>10.399999999999986</v>
      </c>
    </row>
    <row r="6232" spans="1:7" ht="30" x14ac:dyDescent="0.25">
      <c r="A6232" s="141" t="s">
        <v>1639</v>
      </c>
      <c r="B6232" s="151" t="s">
        <v>1640</v>
      </c>
      <c r="C6232" s="153" t="s">
        <v>3546</v>
      </c>
      <c r="D6232" s="152">
        <v>203</v>
      </c>
      <c r="E6232" s="154">
        <v>7044.1</v>
      </c>
      <c r="F6232" s="154">
        <v>1.9999999999999962E-2</v>
      </c>
      <c r="G6232" s="154">
        <v>4.0599999999999925</v>
      </c>
    </row>
    <row r="6233" spans="1:7" ht="30" x14ac:dyDescent="0.25">
      <c r="A6233" s="141" t="s">
        <v>1639</v>
      </c>
      <c r="B6233" s="151" t="s">
        <v>1640</v>
      </c>
      <c r="C6233" s="153" t="s">
        <v>3642</v>
      </c>
      <c r="D6233" s="152">
        <v>1</v>
      </c>
      <c r="E6233" s="154">
        <v>27.52</v>
      </c>
      <c r="F6233" s="154">
        <v>3.0000000000000027E-2</v>
      </c>
      <c r="G6233" s="154">
        <v>3.0000000000000027E-2</v>
      </c>
    </row>
    <row r="6234" spans="1:7" ht="30" x14ac:dyDescent="0.25">
      <c r="A6234" s="141" t="s">
        <v>1639</v>
      </c>
      <c r="B6234" s="151" t="s">
        <v>1640</v>
      </c>
      <c r="C6234" s="153" t="s">
        <v>4406</v>
      </c>
      <c r="D6234" s="152">
        <v>3</v>
      </c>
      <c r="E6234" s="154">
        <v>98.039999999999992</v>
      </c>
      <c r="F6234" s="154">
        <v>3.0000000000000027E-2</v>
      </c>
      <c r="G6234" s="154">
        <v>9.000000000000008E-2</v>
      </c>
    </row>
    <row r="6235" spans="1:7" ht="30" x14ac:dyDescent="0.25">
      <c r="A6235" s="141" t="s">
        <v>1639</v>
      </c>
      <c r="B6235" s="151" t="s">
        <v>1640</v>
      </c>
      <c r="C6235" s="153" t="s">
        <v>3590</v>
      </c>
      <c r="D6235" s="152">
        <v>131</v>
      </c>
      <c r="E6235" s="154">
        <v>1904.7400000000002</v>
      </c>
      <c r="F6235" s="154">
        <v>6.999999999999984E-2</v>
      </c>
      <c r="G6235" s="154">
        <v>9.1699999999999786</v>
      </c>
    </row>
    <row r="6236" spans="1:7" ht="45" x14ac:dyDescent="0.25">
      <c r="A6236" s="141" t="s">
        <v>1639</v>
      </c>
      <c r="B6236" s="151" t="s">
        <v>1640</v>
      </c>
      <c r="C6236" s="153" t="s">
        <v>3591</v>
      </c>
      <c r="D6236" s="152">
        <v>17</v>
      </c>
      <c r="E6236" s="154">
        <v>87.04</v>
      </c>
      <c r="F6236" s="154">
        <v>1.0000000000000009E-2</v>
      </c>
      <c r="G6236" s="154">
        <v>0.17000000000000015</v>
      </c>
    </row>
    <row r="6237" spans="1:7" ht="60" x14ac:dyDescent="0.25">
      <c r="A6237" s="141" t="s">
        <v>1639</v>
      </c>
      <c r="B6237" s="151" t="s">
        <v>1640</v>
      </c>
      <c r="C6237" s="153" t="s">
        <v>3592</v>
      </c>
      <c r="D6237" s="152">
        <v>106</v>
      </c>
      <c r="E6237" s="154">
        <v>542.72</v>
      </c>
      <c r="F6237" s="154">
        <v>1.0000000000000009E-2</v>
      </c>
      <c r="G6237" s="154">
        <v>1.0600000000000009</v>
      </c>
    </row>
    <row r="6238" spans="1:7" ht="60" x14ac:dyDescent="0.25">
      <c r="A6238" s="141" t="s">
        <v>1639</v>
      </c>
      <c r="B6238" s="151" t="s">
        <v>1640</v>
      </c>
      <c r="C6238" s="153" t="s">
        <v>3593</v>
      </c>
      <c r="D6238" s="152">
        <v>4</v>
      </c>
      <c r="E6238" s="154">
        <v>20.48</v>
      </c>
      <c r="F6238" s="154">
        <v>1.0000000000000009E-2</v>
      </c>
      <c r="G6238" s="154">
        <v>4.0000000000000036E-2</v>
      </c>
    </row>
    <row r="6239" spans="1:7" ht="75" x14ac:dyDescent="0.25">
      <c r="A6239" s="141" t="s">
        <v>1639</v>
      </c>
      <c r="B6239" s="151" t="s">
        <v>1640</v>
      </c>
      <c r="C6239" s="153" t="s">
        <v>3697</v>
      </c>
      <c r="D6239" s="152">
        <v>4</v>
      </c>
      <c r="E6239" s="154">
        <v>20.48</v>
      </c>
      <c r="F6239" s="154">
        <v>1.0000000000000009E-2</v>
      </c>
      <c r="G6239" s="154">
        <v>4.0000000000000036E-2</v>
      </c>
    </row>
    <row r="6240" spans="1:7" ht="30" x14ac:dyDescent="0.25">
      <c r="A6240" s="141" t="s">
        <v>1639</v>
      </c>
      <c r="B6240" s="151" t="s">
        <v>1640</v>
      </c>
      <c r="C6240" s="153" t="s">
        <v>3111</v>
      </c>
      <c r="D6240" s="152">
        <v>11</v>
      </c>
      <c r="E6240" s="154">
        <v>14.3</v>
      </c>
      <c r="F6240" s="154">
        <v>2.0000000000000018E-2</v>
      </c>
      <c r="G6240" s="154">
        <v>0.2200000000000002</v>
      </c>
    </row>
    <row r="6241" spans="1:7" ht="30" x14ac:dyDescent="0.25">
      <c r="A6241" s="141" t="s">
        <v>1639</v>
      </c>
      <c r="B6241" s="151" t="s">
        <v>1640</v>
      </c>
      <c r="C6241" s="153" t="s">
        <v>3112</v>
      </c>
      <c r="D6241" s="152">
        <v>11</v>
      </c>
      <c r="E6241" s="154">
        <v>15.84</v>
      </c>
      <c r="F6241" s="154">
        <v>3.0000000000000027E-2</v>
      </c>
      <c r="G6241" s="154">
        <v>0.33000000000000029</v>
      </c>
    </row>
    <row r="6242" spans="1:7" ht="30" x14ac:dyDescent="0.25">
      <c r="A6242" s="141" t="s">
        <v>1639</v>
      </c>
      <c r="B6242" s="151" t="s">
        <v>1640</v>
      </c>
      <c r="C6242" s="153" t="s">
        <v>3113</v>
      </c>
      <c r="D6242" s="152">
        <v>12</v>
      </c>
      <c r="E6242" s="154">
        <v>19.2</v>
      </c>
      <c r="F6242" s="154">
        <v>2.9999999999999916E-2</v>
      </c>
      <c r="G6242" s="154">
        <v>0.35999999999999899</v>
      </c>
    </row>
    <row r="6243" spans="1:7" ht="75" x14ac:dyDescent="0.25">
      <c r="A6243" s="141" t="s">
        <v>1639</v>
      </c>
      <c r="B6243" s="151" t="s">
        <v>1640</v>
      </c>
      <c r="C6243" s="153" t="s">
        <v>3116</v>
      </c>
      <c r="D6243" s="152">
        <v>12</v>
      </c>
      <c r="E6243" s="154">
        <v>50.760000000000005</v>
      </c>
      <c r="F6243" s="154">
        <v>5.0000000000000044E-2</v>
      </c>
      <c r="G6243" s="154">
        <v>0.60000000000000053</v>
      </c>
    </row>
    <row r="6244" spans="1:7" ht="45" x14ac:dyDescent="0.25">
      <c r="A6244" s="141" t="s">
        <v>1639</v>
      </c>
      <c r="B6244" s="151" t="s">
        <v>1640</v>
      </c>
      <c r="C6244" s="153" t="s">
        <v>3117</v>
      </c>
      <c r="D6244" s="152">
        <v>35</v>
      </c>
      <c r="E6244" s="154">
        <v>64.05</v>
      </c>
      <c r="F6244" s="154">
        <v>2.0000000000000018E-2</v>
      </c>
      <c r="G6244" s="154">
        <v>0.70000000000000062</v>
      </c>
    </row>
    <row r="6245" spans="1:7" ht="30" x14ac:dyDescent="0.25">
      <c r="A6245" s="141" t="s">
        <v>1639</v>
      </c>
      <c r="B6245" s="151" t="s">
        <v>1640</v>
      </c>
      <c r="C6245" s="153" t="s">
        <v>3120</v>
      </c>
      <c r="D6245" s="152">
        <v>31</v>
      </c>
      <c r="E6245" s="154">
        <v>45.260000000000005</v>
      </c>
      <c r="F6245" s="154">
        <v>2.0000000000000018E-2</v>
      </c>
      <c r="G6245" s="154">
        <v>0.62000000000000055</v>
      </c>
    </row>
    <row r="6246" spans="1:7" ht="30" x14ac:dyDescent="0.25">
      <c r="A6246" s="141" t="s">
        <v>1639</v>
      </c>
      <c r="B6246" s="151" t="s">
        <v>1640</v>
      </c>
      <c r="C6246" s="153" t="s">
        <v>3277</v>
      </c>
      <c r="D6246" s="152">
        <v>14</v>
      </c>
      <c r="E6246" s="154">
        <v>19.040000000000003</v>
      </c>
      <c r="F6246" s="154">
        <v>2.0000000000000018E-2</v>
      </c>
      <c r="G6246" s="154">
        <v>0.28000000000000025</v>
      </c>
    </row>
    <row r="6247" spans="1:7" ht="30" x14ac:dyDescent="0.25">
      <c r="A6247" s="141" t="s">
        <v>1639</v>
      </c>
      <c r="B6247" s="151" t="s">
        <v>1640</v>
      </c>
      <c r="C6247" s="153" t="s">
        <v>3278</v>
      </c>
      <c r="D6247" s="152">
        <v>14</v>
      </c>
      <c r="E6247" s="154">
        <v>46.900000000000006</v>
      </c>
      <c r="F6247" s="154">
        <v>1.9999999999999962E-2</v>
      </c>
      <c r="G6247" s="154">
        <v>0.27999999999999947</v>
      </c>
    </row>
    <row r="6248" spans="1:7" ht="30" x14ac:dyDescent="0.25">
      <c r="A6248" s="141" t="s">
        <v>1639</v>
      </c>
      <c r="B6248" s="151" t="s">
        <v>1640</v>
      </c>
      <c r="C6248" s="153" t="s">
        <v>3160</v>
      </c>
      <c r="D6248" s="152">
        <v>14</v>
      </c>
      <c r="E6248" s="154">
        <v>77.84</v>
      </c>
      <c r="F6248" s="154">
        <v>0.12999999999999989</v>
      </c>
      <c r="G6248" s="154">
        <v>1.8199999999999985</v>
      </c>
    </row>
    <row r="6249" spans="1:7" ht="45" x14ac:dyDescent="0.25">
      <c r="A6249" s="141" t="s">
        <v>1639</v>
      </c>
      <c r="B6249" s="151" t="s">
        <v>1640</v>
      </c>
      <c r="C6249" s="153" t="s">
        <v>3162</v>
      </c>
      <c r="D6249" s="152">
        <v>14</v>
      </c>
      <c r="E6249" s="154">
        <v>67.34</v>
      </c>
      <c r="F6249" s="154">
        <v>0.10000000000000009</v>
      </c>
      <c r="G6249" s="154">
        <v>1.4000000000000012</v>
      </c>
    </row>
    <row r="6250" spans="1:7" x14ac:dyDescent="0.25">
      <c r="A6250" s="141" t="s">
        <v>1639</v>
      </c>
      <c r="B6250" s="151" t="s">
        <v>1640</v>
      </c>
      <c r="C6250" s="153" t="s">
        <v>3146</v>
      </c>
      <c r="D6250" s="152">
        <v>3</v>
      </c>
      <c r="E6250" s="154">
        <v>16.649999999999999</v>
      </c>
      <c r="F6250" s="154">
        <v>9.9999999999999811E-3</v>
      </c>
      <c r="G6250" s="154">
        <v>2.9999999999999943E-2</v>
      </c>
    </row>
    <row r="6251" spans="1:7" x14ac:dyDescent="0.25">
      <c r="A6251" s="141" t="s">
        <v>1639</v>
      </c>
      <c r="B6251" s="151" t="s">
        <v>1640</v>
      </c>
      <c r="C6251" s="153" t="s">
        <v>3177</v>
      </c>
      <c r="D6251" s="152">
        <v>19</v>
      </c>
      <c r="E6251" s="154">
        <v>135.28</v>
      </c>
      <c r="F6251" s="154">
        <v>0.14000000000000012</v>
      </c>
      <c r="G6251" s="154">
        <v>2.6600000000000024</v>
      </c>
    </row>
    <row r="6252" spans="1:7" x14ac:dyDescent="0.25">
      <c r="A6252" s="141" t="s">
        <v>1639</v>
      </c>
      <c r="B6252" s="151" t="s">
        <v>1640</v>
      </c>
      <c r="C6252" s="153" t="s">
        <v>3188</v>
      </c>
      <c r="D6252" s="152">
        <v>18</v>
      </c>
      <c r="E6252" s="154">
        <v>40.5</v>
      </c>
      <c r="F6252" s="154">
        <v>2.0000000000000018E-2</v>
      </c>
      <c r="G6252" s="154">
        <v>0.36000000000000032</v>
      </c>
    </row>
    <row r="6253" spans="1:7" x14ac:dyDescent="0.25">
      <c r="A6253" s="141" t="s">
        <v>1639</v>
      </c>
      <c r="B6253" s="151" t="s">
        <v>1640</v>
      </c>
      <c r="C6253" s="153" t="s">
        <v>3255</v>
      </c>
      <c r="D6253" s="152">
        <v>11</v>
      </c>
      <c r="E6253" s="154">
        <v>43.67</v>
      </c>
      <c r="F6253" s="154">
        <v>1.0000000000000009E-2</v>
      </c>
      <c r="G6253" s="154">
        <v>0.1100000000000001</v>
      </c>
    </row>
    <row r="6254" spans="1:7" x14ac:dyDescent="0.25">
      <c r="A6254" s="141" t="s">
        <v>1639</v>
      </c>
      <c r="B6254" s="151" t="s">
        <v>1640</v>
      </c>
      <c r="C6254" s="153" t="s">
        <v>3192</v>
      </c>
      <c r="D6254" s="152">
        <v>12</v>
      </c>
      <c r="E6254" s="154">
        <v>44.52</v>
      </c>
      <c r="F6254" s="154">
        <v>3.0000000000000027E-2</v>
      </c>
      <c r="G6254" s="154">
        <v>0.36000000000000032</v>
      </c>
    </row>
    <row r="6255" spans="1:7" ht="30" x14ac:dyDescent="0.25">
      <c r="A6255" s="141" t="s">
        <v>1639</v>
      </c>
      <c r="B6255" s="151" t="s">
        <v>1640</v>
      </c>
      <c r="C6255" s="153" t="s">
        <v>3430</v>
      </c>
      <c r="D6255" s="152">
        <v>11</v>
      </c>
      <c r="E6255" s="154">
        <v>54.67</v>
      </c>
      <c r="F6255" s="154">
        <v>9.999999999999995E-3</v>
      </c>
      <c r="G6255" s="154">
        <v>0.10999999999999995</v>
      </c>
    </row>
    <row r="6256" spans="1:7" ht="30" x14ac:dyDescent="0.25">
      <c r="A6256" s="141" t="s">
        <v>1639</v>
      </c>
      <c r="B6256" s="151" t="s">
        <v>1640</v>
      </c>
      <c r="C6256" s="153" t="s">
        <v>3260</v>
      </c>
      <c r="D6256" s="152">
        <v>10</v>
      </c>
      <c r="E6256" s="154">
        <v>94.4</v>
      </c>
      <c r="F6256" s="154">
        <v>0.37999999999999989</v>
      </c>
      <c r="G6256" s="154">
        <v>3.7999999999999989</v>
      </c>
    </row>
    <row r="6257" spans="1:7" ht="75" x14ac:dyDescent="0.25">
      <c r="A6257" s="141" t="s">
        <v>1639</v>
      </c>
      <c r="B6257" s="151" t="s">
        <v>1640</v>
      </c>
      <c r="C6257" s="153" t="s">
        <v>3527</v>
      </c>
      <c r="D6257" s="152">
        <v>85</v>
      </c>
      <c r="E6257" s="154">
        <v>1784.15</v>
      </c>
      <c r="F6257" s="154">
        <v>0.16000000000000014</v>
      </c>
      <c r="G6257" s="154">
        <v>13.600000000000012</v>
      </c>
    </row>
    <row r="6258" spans="1:7" ht="45" x14ac:dyDescent="0.25">
      <c r="A6258" s="141" t="s">
        <v>1639</v>
      </c>
      <c r="B6258" s="151" t="s">
        <v>1640</v>
      </c>
      <c r="C6258" s="153" t="s">
        <v>3952</v>
      </c>
      <c r="D6258" s="152">
        <v>9</v>
      </c>
      <c r="E6258" s="154">
        <v>523.80000000000007</v>
      </c>
      <c r="F6258" s="154">
        <v>1.0100000000000016</v>
      </c>
      <c r="G6258" s="154">
        <v>9.0900000000000141</v>
      </c>
    </row>
    <row r="6259" spans="1:7" ht="60" x14ac:dyDescent="0.25">
      <c r="A6259" s="141" t="s">
        <v>1639</v>
      </c>
      <c r="B6259" s="151" t="s">
        <v>1640</v>
      </c>
      <c r="C6259" s="153" t="s">
        <v>3981</v>
      </c>
      <c r="D6259" s="152">
        <v>27</v>
      </c>
      <c r="E6259" s="154">
        <v>792.72</v>
      </c>
      <c r="F6259" s="154">
        <v>8.0000000000000071E-2</v>
      </c>
      <c r="G6259" s="154">
        <v>2.1600000000000019</v>
      </c>
    </row>
    <row r="6260" spans="1:7" ht="30" x14ac:dyDescent="0.25">
      <c r="A6260" s="141" t="s">
        <v>1639</v>
      </c>
      <c r="B6260" s="151" t="s">
        <v>1640</v>
      </c>
      <c r="C6260" s="153" t="s">
        <v>3903</v>
      </c>
      <c r="D6260" s="152">
        <v>10</v>
      </c>
      <c r="E6260" s="154">
        <v>893.5</v>
      </c>
      <c r="F6260" s="154">
        <v>2.4799999999999969</v>
      </c>
      <c r="G6260" s="154">
        <v>24.799999999999969</v>
      </c>
    </row>
    <row r="6261" spans="1:7" ht="45" x14ac:dyDescent="0.25">
      <c r="A6261" s="141" t="s">
        <v>1639</v>
      </c>
      <c r="B6261" s="151" t="s">
        <v>1640</v>
      </c>
      <c r="C6261" s="153" t="s">
        <v>3931</v>
      </c>
      <c r="D6261" s="152">
        <v>14</v>
      </c>
      <c r="E6261" s="154">
        <v>637.56000000000006</v>
      </c>
      <c r="F6261" s="154">
        <v>0.62000000000000099</v>
      </c>
      <c r="G6261" s="154">
        <v>8.6800000000000139</v>
      </c>
    </row>
    <row r="6262" spans="1:7" ht="45" x14ac:dyDescent="0.25">
      <c r="A6262" s="141" t="s">
        <v>1639</v>
      </c>
      <c r="B6262" s="151" t="s">
        <v>1640</v>
      </c>
      <c r="C6262" s="153" t="s">
        <v>3904</v>
      </c>
      <c r="D6262" s="152">
        <v>8</v>
      </c>
      <c r="E6262" s="154">
        <v>782</v>
      </c>
      <c r="F6262" s="154">
        <v>2.9200000000000017</v>
      </c>
      <c r="G6262" s="154">
        <v>23.360000000000014</v>
      </c>
    </row>
    <row r="6263" spans="1:7" ht="60" x14ac:dyDescent="0.25">
      <c r="A6263" s="141" t="s">
        <v>1639</v>
      </c>
      <c r="B6263" s="151" t="s">
        <v>1640</v>
      </c>
      <c r="C6263" s="153" t="s">
        <v>3905</v>
      </c>
      <c r="D6263" s="152">
        <v>8</v>
      </c>
      <c r="E6263" s="154">
        <v>350.32</v>
      </c>
      <c r="F6263" s="154">
        <v>0.60999999999999943</v>
      </c>
      <c r="G6263" s="154">
        <v>4.8799999999999955</v>
      </c>
    </row>
    <row r="6264" spans="1:7" ht="30" x14ac:dyDescent="0.25">
      <c r="A6264" s="141" t="s">
        <v>1639</v>
      </c>
      <c r="B6264" s="151" t="s">
        <v>1640</v>
      </c>
      <c r="C6264" s="153" t="s">
        <v>3922</v>
      </c>
      <c r="D6264" s="152">
        <v>10</v>
      </c>
      <c r="E6264" s="154">
        <v>159.9</v>
      </c>
      <c r="F6264" s="154">
        <v>0.79999999999999893</v>
      </c>
      <c r="G6264" s="154">
        <v>7.9999999999999893</v>
      </c>
    </row>
    <row r="6265" spans="1:7" ht="60" x14ac:dyDescent="0.25">
      <c r="A6265" s="141" t="s">
        <v>1639</v>
      </c>
      <c r="B6265" s="151" t="s">
        <v>1640</v>
      </c>
      <c r="C6265" s="153" t="s">
        <v>3932</v>
      </c>
      <c r="D6265" s="152">
        <v>14</v>
      </c>
      <c r="E6265" s="154">
        <v>137.48000000000002</v>
      </c>
      <c r="F6265" s="154">
        <v>0.49000000000000021</v>
      </c>
      <c r="G6265" s="154">
        <v>6.860000000000003</v>
      </c>
    </row>
    <row r="6266" spans="1:7" ht="120" x14ac:dyDescent="0.25">
      <c r="A6266" s="141" t="s">
        <v>1639</v>
      </c>
      <c r="B6266" s="151" t="s">
        <v>1640</v>
      </c>
      <c r="C6266" s="153" t="s">
        <v>3990</v>
      </c>
      <c r="D6266" s="152">
        <v>9</v>
      </c>
      <c r="E6266" s="154">
        <v>5198.49</v>
      </c>
      <c r="F6266" s="154">
        <v>19.689999999999998</v>
      </c>
      <c r="G6266" s="154">
        <v>177.20999999999998</v>
      </c>
    </row>
    <row r="6267" spans="1:7" ht="30" x14ac:dyDescent="0.25">
      <c r="A6267" s="141" t="s">
        <v>1639</v>
      </c>
      <c r="B6267" s="151" t="s">
        <v>1640</v>
      </c>
      <c r="C6267" s="153" t="s">
        <v>3991</v>
      </c>
      <c r="D6267" s="152">
        <v>36</v>
      </c>
      <c r="E6267" s="154">
        <v>3170.88</v>
      </c>
      <c r="F6267" s="154">
        <v>4.4000000000000057</v>
      </c>
      <c r="G6267" s="154">
        <v>158.4000000000002</v>
      </c>
    </row>
    <row r="6268" spans="1:7" ht="45" x14ac:dyDescent="0.25">
      <c r="A6268" s="141" t="s">
        <v>1639</v>
      </c>
      <c r="B6268" s="151" t="s">
        <v>1640</v>
      </c>
      <c r="C6268" s="153" t="s">
        <v>4047</v>
      </c>
      <c r="D6268" s="152">
        <v>9</v>
      </c>
      <c r="E6268" s="154">
        <v>4874.3099999999995</v>
      </c>
      <c r="F6268" s="154">
        <v>17.860000000000014</v>
      </c>
      <c r="G6268" s="154">
        <v>160.74000000000012</v>
      </c>
    </row>
    <row r="6269" spans="1:7" ht="30" x14ac:dyDescent="0.25">
      <c r="A6269" s="141" t="s">
        <v>1639</v>
      </c>
      <c r="B6269" s="151" t="s">
        <v>1640</v>
      </c>
      <c r="C6269" s="153" t="s">
        <v>3994</v>
      </c>
      <c r="D6269" s="152">
        <v>8</v>
      </c>
      <c r="E6269" s="154">
        <v>3721.92</v>
      </c>
      <c r="F6269" s="154">
        <v>15.71999999999997</v>
      </c>
      <c r="G6269" s="154">
        <v>125.75999999999976</v>
      </c>
    </row>
    <row r="6270" spans="1:7" x14ac:dyDescent="0.25">
      <c r="A6270" s="141" t="s">
        <v>1639</v>
      </c>
      <c r="B6270" s="151" t="s">
        <v>1640</v>
      </c>
      <c r="C6270" s="153" t="s">
        <v>4312</v>
      </c>
      <c r="D6270" s="152">
        <v>9</v>
      </c>
      <c r="E6270" s="154">
        <v>1543.9499999999998</v>
      </c>
      <c r="F6270" s="154">
        <v>2.5999999999999943</v>
      </c>
      <c r="G6270" s="154">
        <v>23.399999999999949</v>
      </c>
    </row>
    <row r="6271" spans="1:7" ht="45" x14ac:dyDescent="0.25">
      <c r="A6271" s="141" t="s">
        <v>1639</v>
      </c>
      <c r="B6271" s="151" t="s">
        <v>1640</v>
      </c>
      <c r="C6271" s="153" t="s">
        <v>3531</v>
      </c>
      <c r="D6271" s="152">
        <v>17</v>
      </c>
      <c r="E6271" s="154">
        <v>356.83000000000004</v>
      </c>
      <c r="F6271" s="154">
        <v>0.16000000000000014</v>
      </c>
      <c r="G6271" s="154">
        <v>2.7200000000000024</v>
      </c>
    </row>
    <row r="6272" spans="1:7" ht="60" x14ac:dyDescent="0.25">
      <c r="A6272" s="141" t="s">
        <v>1639</v>
      </c>
      <c r="B6272" s="151" t="s">
        <v>1640</v>
      </c>
      <c r="C6272" s="153" t="s">
        <v>3479</v>
      </c>
      <c r="D6272" s="152">
        <v>7</v>
      </c>
      <c r="E6272" s="154">
        <v>56.350000000000009</v>
      </c>
      <c r="F6272" s="154">
        <v>3.0000000000000027E-2</v>
      </c>
      <c r="G6272" s="154">
        <v>0.21000000000000019</v>
      </c>
    </row>
    <row r="6273" spans="1:7" ht="45" x14ac:dyDescent="0.25">
      <c r="A6273" s="141" t="s">
        <v>1639</v>
      </c>
      <c r="B6273" s="151" t="s">
        <v>1640</v>
      </c>
      <c r="C6273" s="153" t="s">
        <v>3904</v>
      </c>
      <c r="D6273" s="152">
        <v>30</v>
      </c>
      <c r="E6273" s="154">
        <v>2932.5</v>
      </c>
      <c r="F6273" s="154">
        <v>2.9200000000000017</v>
      </c>
      <c r="G6273" s="154">
        <v>87.600000000000051</v>
      </c>
    </row>
    <row r="6274" spans="1:7" ht="60" x14ac:dyDescent="0.25">
      <c r="A6274" s="141" t="s">
        <v>1639</v>
      </c>
      <c r="B6274" s="151" t="s">
        <v>1640</v>
      </c>
      <c r="C6274" s="153" t="s">
        <v>3905</v>
      </c>
      <c r="D6274" s="152">
        <v>14</v>
      </c>
      <c r="E6274" s="154">
        <v>613.06000000000006</v>
      </c>
      <c r="F6274" s="154">
        <v>0.60999999999999943</v>
      </c>
      <c r="G6274" s="154">
        <v>8.539999999999992</v>
      </c>
    </row>
    <row r="6275" spans="1:7" ht="45" x14ac:dyDescent="0.25">
      <c r="A6275" s="141" t="s">
        <v>1639</v>
      </c>
      <c r="B6275" s="151" t="s">
        <v>1640</v>
      </c>
      <c r="C6275" s="153" t="s">
        <v>3573</v>
      </c>
      <c r="D6275" s="152">
        <v>6</v>
      </c>
      <c r="E6275" s="154">
        <v>271.02</v>
      </c>
      <c r="F6275" s="154">
        <v>0.58999999999999986</v>
      </c>
      <c r="G6275" s="154">
        <v>3.5399999999999991</v>
      </c>
    </row>
    <row r="6276" spans="1:7" ht="60" x14ac:dyDescent="0.25">
      <c r="A6276" s="141" t="s">
        <v>1639</v>
      </c>
      <c r="B6276" s="151" t="s">
        <v>1640</v>
      </c>
      <c r="C6276" s="153" t="s">
        <v>3534</v>
      </c>
      <c r="D6276" s="152">
        <v>29</v>
      </c>
      <c r="E6276" s="154">
        <v>2437.16</v>
      </c>
      <c r="F6276" s="154">
        <v>0.66999999999999993</v>
      </c>
      <c r="G6276" s="154">
        <v>19.43</v>
      </c>
    </row>
    <row r="6277" spans="1:7" ht="90" x14ac:dyDescent="0.25">
      <c r="A6277" s="141" t="s">
        <v>1639</v>
      </c>
      <c r="B6277" s="151" t="s">
        <v>1640</v>
      </c>
      <c r="C6277" s="153" t="s">
        <v>3575</v>
      </c>
      <c r="D6277" s="152">
        <v>3</v>
      </c>
      <c r="E6277" s="154">
        <v>167.01</v>
      </c>
      <c r="F6277" s="154">
        <v>0.15000000000000036</v>
      </c>
      <c r="G6277" s="154">
        <v>0.45000000000000107</v>
      </c>
    </row>
    <row r="6278" spans="1:7" ht="90" x14ac:dyDescent="0.25">
      <c r="A6278" s="141" t="s">
        <v>1639</v>
      </c>
      <c r="B6278" s="151" t="s">
        <v>1640</v>
      </c>
      <c r="C6278" s="153" t="s">
        <v>3576</v>
      </c>
      <c r="D6278" s="152">
        <v>1</v>
      </c>
      <c r="E6278" s="154">
        <v>61.72</v>
      </c>
      <c r="F6278" s="154">
        <v>0.46000000000000085</v>
      </c>
      <c r="G6278" s="154">
        <v>0.46000000000000085</v>
      </c>
    </row>
    <row r="6279" spans="1:7" ht="30" x14ac:dyDescent="0.25">
      <c r="A6279" s="141" t="s">
        <v>1639</v>
      </c>
      <c r="B6279" s="151" t="s">
        <v>1640</v>
      </c>
      <c r="C6279" s="153" t="s">
        <v>3902</v>
      </c>
      <c r="D6279" s="152">
        <v>1</v>
      </c>
      <c r="E6279" s="154">
        <v>44.08</v>
      </c>
      <c r="F6279" s="154">
        <v>2.2000000000000028</v>
      </c>
      <c r="G6279" s="154">
        <v>2.2000000000000028</v>
      </c>
    </row>
    <row r="6280" spans="1:7" ht="60" x14ac:dyDescent="0.25">
      <c r="A6280" s="141" t="s">
        <v>1639</v>
      </c>
      <c r="B6280" s="151" t="s">
        <v>1640</v>
      </c>
      <c r="C6280" s="153" t="s">
        <v>3577</v>
      </c>
      <c r="D6280" s="152">
        <v>35</v>
      </c>
      <c r="E6280" s="154">
        <v>282.45</v>
      </c>
      <c r="F6280" s="154">
        <v>2.9999999999999916E-2</v>
      </c>
      <c r="G6280" s="154">
        <v>1.0499999999999972</v>
      </c>
    </row>
    <row r="6281" spans="1:7" ht="30" x14ac:dyDescent="0.25">
      <c r="A6281" s="141" t="s">
        <v>1639</v>
      </c>
      <c r="B6281" s="151" t="s">
        <v>1640</v>
      </c>
      <c r="C6281" s="153" t="s">
        <v>3578</v>
      </c>
      <c r="D6281" s="152">
        <v>35</v>
      </c>
      <c r="E6281" s="154">
        <v>187.25</v>
      </c>
      <c r="F6281" s="154">
        <v>0.27000000000000046</v>
      </c>
      <c r="G6281" s="154">
        <v>9.4500000000000171</v>
      </c>
    </row>
    <row r="6282" spans="1:7" ht="45" x14ac:dyDescent="0.25">
      <c r="A6282" s="141" t="s">
        <v>1639</v>
      </c>
      <c r="B6282" s="151" t="s">
        <v>1640</v>
      </c>
      <c r="C6282" s="153" t="s">
        <v>3501</v>
      </c>
      <c r="D6282" s="152">
        <v>104</v>
      </c>
      <c r="E6282" s="154">
        <v>913.11999999999989</v>
      </c>
      <c r="F6282" s="154">
        <v>3.9999999999999925E-2</v>
      </c>
      <c r="G6282" s="154">
        <v>4.1599999999999921</v>
      </c>
    </row>
    <row r="6283" spans="1:7" ht="45" x14ac:dyDescent="0.25">
      <c r="A6283" s="141" t="s">
        <v>1639</v>
      </c>
      <c r="B6283" s="151" t="s">
        <v>1640</v>
      </c>
      <c r="C6283" s="153" t="s">
        <v>3471</v>
      </c>
      <c r="D6283" s="152">
        <v>104</v>
      </c>
      <c r="E6283" s="154">
        <v>276.64</v>
      </c>
      <c r="F6283" s="154">
        <v>1.0000000000000009E-2</v>
      </c>
      <c r="G6283" s="154">
        <v>1.0400000000000009</v>
      </c>
    </row>
    <row r="6284" spans="1:7" ht="30" x14ac:dyDescent="0.25">
      <c r="A6284" s="141" t="s">
        <v>1639</v>
      </c>
      <c r="B6284" s="151" t="s">
        <v>1640</v>
      </c>
      <c r="C6284" s="153" t="s">
        <v>3590</v>
      </c>
      <c r="D6284" s="152">
        <v>427</v>
      </c>
      <c r="E6284" s="154">
        <v>6208.58</v>
      </c>
      <c r="F6284" s="154">
        <v>6.999999999999984E-2</v>
      </c>
      <c r="G6284" s="154">
        <v>29.889999999999933</v>
      </c>
    </row>
    <row r="6285" spans="1:7" ht="45" x14ac:dyDescent="0.25">
      <c r="A6285" s="141" t="s">
        <v>1639</v>
      </c>
      <c r="B6285" s="151" t="s">
        <v>1640</v>
      </c>
      <c r="C6285" s="153" t="s">
        <v>3591</v>
      </c>
      <c r="D6285" s="152">
        <v>290</v>
      </c>
      <c r="E6285" s="154">
        <v>1484.8</v>
      </c>
      <c r="F6285" s="154">
        <v>1.0000000000000009E-2</v>
      </c>
      <c r="G6285" s="154">
        <v>2.9000000000000026</v>
      </c>
    </row>
    <row r="6286" spans="1:7" ht="60" x14ac:dyDescent="0.25">
      <c r="A6286" s="141" t="s">
        <v>1639</v>
      </c>
      <c r="B6286" s="151" t="s">
        <v>1640</v>
      </c>
      <c r="C6286" s="153" t="s">
        <v>3592</v>
      </c>
      <c r="D6286" s="152">
        <v>536</v>
      </c>
      <c r="E6286" s="154">
        <v>2744.32</v>
      </c>
      <c r="F6286" s="154">
        <v>1.0000000000000009E-2</v>
      </c>
      <c r="G6286" s="154">
        <v>5.3600000000000048</v>
      </c>
    </row>
    <row r="6287" spans="1:7" ht="60" x14ac:dyDescent="0.25">
      <c r="A6287" s="141" t="s">
        <v>1639</v>
      </c>
      <c r="B6287" s="151" t="s">
        <v>1640</v>
      </c>
      <c r="C6287" s="153" t="s">
        <v>3593</v>
      </c>
      <c r="D6287" s="152">
        <v>26</v>
      </c>
      <c r="E6287" s="154">
        <v>133.12</v>
      </c>
      <c r="F6287" s="154">
        <v>1.0000000000000009E-2</v>
      </c>
      <c r="G6287" s="154">
        <v>0.26000000000000023</v>
      </c>
    </row>
    <row r="6288" spans="1:7" ht="75" x14ac:dyDescent="0.25">
      <c r="A6288" s="141" t="s">
        <v>1639</v>
      </c>
      <c r="B6288" s="151" t="s">
        <v>1640</v>
      </c>
      <c r="C6288" s="153" t="s">
        <v>3697</v>
      </c>
      <c r="D6288" s="152">
        <v>2</v>
      </c>
      <c r="E6288" s="154">
        <v>10.24</v>
      </c>
      <c r="F6288" s="154">
        <v>1.0000000000000009E-2</v>
      </c>
      <c r="G6288" s="154">
        <v>2.0000000000000018E-2</v>
      </c>
    </row>
    <row r="6289" spans="1:7" ht="90" x14ac:dyDescent="0.25">
      <c r="A6289" s="141" t="s">
        <v>1639</v>
      </c>
      <c r="B6289" s="151" t="s">
        <v>1640</v>
      </c>
      <c r="C6289" s="153" t="s">
        <v>3452</v>
      </c>
      <c r="D6289" s="152">
        <v>88</v>
      </c>
      <c r="E6289" s="154">
        <v>2298.5600000000004</v>
      </c>
      <c r="F6289" s="154">
        <v>3.0000000000000027E-2</v>
      </c>
      <c r="G6289" s="154">
        <v>2.6400000000000023</v>
      </c>
    </row>
    <row r="6290" spans="1:7" ht="30" x14ac:dyDescent="0.25">
      <c r="A6290" s="141" t="s">
        <v>1639</v>
      </c>
      <c r="B6290" s="151" t="s">
        <v>1640</v>
      </c>
      <c r="C6290" s="153" t="s">
        <v>3453</v>
      </c>
      <c r="D6290" s="152">
        <v>2</v>
      </c>
      <c r="E6290" s="154">
        <v>3.98</v>
      </c>
      <c r="F6290" s="154">
        <v>1.0000000000000009E-2</v>
      </c>
      <c r="G6290" s="154">
        <v>2.0000000000000018E-2</v>
      </c>
    </row>
    <row r="6291" spans="1:7" ht="45" x14ac:dyDescent="0.25">
      <c r="A6291" s="141" t="s">
        <v>1639</v>
      </c>
      <c r="B6291" s="151" t="s">
        <v>1640</v>
      </c>
      <c r="C6291" s="153" t="s">
        <v>3454</v>
      </c>
      <c r="D6291" s="152">
        <v>7</v>
      </c>
      <c r="E6291" s="154">
        <v>24.78</v>
      </c>
      <c r="F6291" s="154">
        <v>1.9999999999999962E-2</v>
      </c>
      <c r="G6291" s="154">
        <v>0.13999999999999974</v>
      </c>
    </row>
    <row r="6292" spans="1:7" ht="30" x14ac:dyDescent="0.25">
      <c r="A6292" s="141" t="s">
        <v>1639</v>
      </c>
      <c r="B6292" s="151" t="s">
        <v>1640</v>
      </c>
      <c r="C6292" s="153" t="s">
        <v>3455</v>
      </c>
      <c r="D6292" s="152">
        <v>56</v>
      </c>
      <c r="E6292" s="154">
        <v>724.08</v>
      </c>
      <c r="F6292" s="154">
        <v>3.0000000000000027E-2</v>
      </c>
      <c r="G6292" s="154">
        <v>1.6800000000000015</v>
      </c>
    </row>
    <row r="6293" spans="1:7" ht="30" x14ac:dyDescent="0.25">
      <c r="A6293" s="141" t="s">
        <v>1639</v>
      </c>
      <c r="B6293" s="151" t="s">
        <v>1640</v>
      </c>
      <c r="C6293" s="153" t="s">
        <v>3662</v>
      </c>
      <c r="D6293" s="152">
        <v>2</v>
      </c>
      <c r="E6293" s="154">
        <v>17.400000000000002</v>
      </c>
      <c r="F6293" s="154">
        <v>4.9999999999999933E-2</v>
      </c>
      <c r="G6293" s="154">
        <v>9.9999999999999867E-2</v>
      </c>
    </row>
    <row r="6294" spans="1:7" ht="90" x14ac:dyDescent="0.25">
      <c r="A6294" s="141" t="s">
        <v>1639</v>
      </c>
      <c r="B6294" s="151" t="s">
        <v>1640</v>
      </c>
      <c r="C6294" s="153" t="s">
        <v>3456</v>
      </c>
      <c r="D6294" s="152">
        <v>13</v>
      </c>
      <c r="E6294" s="154">
        <v>419.25</v>
      </c>
      <c r="F6294" s="154">
        <v>2.0000000000000018E-2</v>
      </c>
      <c r="G6294" s="154">
        <v>0.26000000000000023</v>
      </c>
    </row>
    <row r="6295" spans="1:7" ht="75" x14ac:dyDescent="0.25">
      <c r="A6295" s="141" t="s">
        <v>1639</v>
      </c>
      <c r="B6295" s="151" t="s">
        <v>1640</v>
      </c>
      <c r="C6295" s="153" t="s">
        <v>3457</v>
      </c>
      <c r="D6295" s="152">
        <v>34</v>
      </c>
      <c r="E6295" s="154">
        <v>920.38000000000011</v>
      </c>
      <c r="F6295" s="154">
        <v>3.0000000000000027E-2</v>
      </c>
      <c r="G6295" s="154">
        <v>1.0200000000000009</v>
      </c>
    </row>
    <row r="6296" spans="1:7" ht="30" x14ac:dyDescent="0.25">
      <c r="A6296" s="141" t="s">
        <v>1639</v>
      </c>
      <c r="B6296" s="151" t="s">
        <v>1640</v>
      </c>
      <c r="C6296" s="153" t="s">
        <v>3595</v>
      </c>
      <c r="D6296" s="152">
        <v>52</v>
      </c>
      <c r="E6296" s="154">
        <v>161.72</v>
      </c>
      <c r="F6296" s="154">
        <v>9.999999999999995E-3</v>
      </c>
      <c r="G6296" s="154">
        <v>0.5199999999999998</v>
      </c>
    </row>
    <row r="6297" spans="1:7" ht="30" x14ac:dyDescent="0.25">
      <c r="A6297" s="141" t="s">
        <v>1639</v>
      </c>
      <c r="B6297" s="151" t="s">
        <v>1640</v>
      </c>
      <c r="C6297" s="153" t="s">
        <v>3461</v>
      </c>
      <c r="D6297" s="152">
        <v>210</v>
      </c>
      <c r="E6297" s="154">
        <v>1008</v>
      </c>
      <c r="F6297" s="154">
        <v>9.999999999999995E-3</v>
      </c>
      <c r="G6297" s="154">
        <v>2.0999999999999988</v>
      </c>
    </row>
    <row r="6298" spans="1:7" x14ac:dyDescent="0.25">
      <c r="A6298" s="141" t="s">
        <v>1639</v>
      </c>
      <c r="B6298" s="151" t="s">
        <v>1640</v>
      </c>
      <c r="C6298" s="153" t="s">
        <v>3813</v>
      </c>
      <c r="D6298" s="152">
        <v>594</v>
      </c>
      <c r="E6298" s="154">
        <v>986.04</v>
      </c>
      <c r="F6298" s="154">
        <v>9.999999999999995E-3</v>
      </c>
      <c r="G6298" s="154">
        <v>5.9399999999999968</v>
      </c>
    </row>
    <row r="6299" spans="1:7" ht="30" x14ac:dyDescent="0.25">
      <c r="A6299" s="141" t="s">
        <v>1639</v>
      </c>
      <c r="B6299" s="151" t="s">
        <v>1640</v>
      </c>
      <c r="C6299" s="153" t="s">
        <v>3462</v>
      </c>
      <c r="D6299" s="152">
        <v>138</v>
      </c>
      <c r="E6299" s="154">
        <v>361.56</v>
      </c>
      <c r="F6299" s="154">
        <v>9.999999999999995E-3</v>
      </c>
      <c r="G6299" s="154">
        <v>1.3799999999999992</v>
      </c>
    </row>
    <row r="6300" spans="1:7" ht="30" x14ac:dyDescent="0.25">
      <c r="A6300" s="141" t="s">
        <v>1639</v>
      </c>
      <c r="B6300" s="151" t="s">
        <v>1640</v>
      </c>
      <c r="C6300" s="153" t="s">
        <v>3463</v>
      </c>
      <c r="D6300" s="152">
        <v>24</v>
      </c>
      <c r="E6300" s="154">
        <v>62.88000000000001</v>
      </c>
      <c r="F6300" s="154">
        <v>9.999999999999995E-3</v>
      </c>
      <c r="G6300" s="154">
        <v>0.23999999999999988</v>
      </c>
    </row>
    <row r="6301" spans="1:7" ht="30" x14ac:dyDescent="0.25">
      <c r="A6301" s="141" t="s">
        <v>1639</v>
      </c>
      <c r="B6301" s="151" t="s">
        <v>1640</v>
      </c>
      <c r="C6301" s="153" t="s">
        <v>3751</v>
      </c>
      <c r="D6301" s="152">
        <v>69</v>
      </c>
      <c r="E6301" s="154">
        <v>250.47000000000003</v>
      </c>
      <c r="F6301" s="154">
        <v>2.0000000000000018E-2</v>
      </c>
      <c r="G6301" s="154">
        <v>1.3800000000000012</v>
      </c>
    </row>
    <row r="6302" spans="1:7" x14ac:dyDescent="0.25">
      <c r="A6302" s="141" t="s">
        <v>1639</v>
      </c>
      <c r="B6302" s="151" t="s">
        <v>1640</v>
      </c>
      <c r="C6302" s="153" t="s">
        <v>3443</v>
      </c>
      <c r="D6302" s="152">
        <v>2169</v>
      </c>
      <c r="E6302" s="154">
        <v>10606.41</v>
      </c>
      <c r="F6302" s="154">
        <v>9.9999999999999811E-3</v>
      </c>
      <c r="G6302" s="154">
        <v>21.689999999999959</v>
      </c>
    </row>
    <row r="6303" spans="1:7" x14ac:dyDescent="0.25">
      <c r="A6303" s="141" t="s">
        <v>1639</v>
      </c>
      <c r="B6303" s="151" t="s">
        <v>1640</v>
      </c>
      <c r="C6303" s="153" t="s">
        <v>3464</v>
      </c>
      <c r="D6303" s="152">
        <v>267</v>
      </c>
      <c r="E6303" s="154">
        <v>1318.98</v>
      </c>
      <c r="F6303" s="154">
        <v>1.0000000000000009E-2</v>
      </c>
      <c r="G6303" s="154">
        <v>2.6700000000000026</v>
      </c>
    </row>
    <row r="6304" spans="1:7" ht="30" x14ac:dyDescent="0.25">
      <c r="A6304" s="141" t="s">
        <v>1639</v>
      </c>
      <c r="B6304" s="151" t="s">
        <v>1640</v>
      </c>
      <c r="C6304" s="153" t="s">
        <v>3596</v>
      </c>
      <c r="D6304" s="152">
        <v>553</v>
      </c>
      <c r="E6304" s="154">
        <v>5259.0300000000007</v>
      </c>
      <c r="F6304" s="154">
        <v>2.0000000000000018E-2</v>
      </c>
      <c r="G6304" s="154">
        <v>11.060000000000009</v>
      </c>
    </row>
    <row r="6305" spans="1:7" x14ac:dyDescent="0.25">
      <c r="A6305" s="141" t="s">
        <v>1639</v>
      </c>
      <c r="B6305" s="151" t="s">
        <v>1640</v>
      </c>
      <c r="C6305" s="153" t="s">
        <v>3502</v>
      </c>
      <c r="D6305" s="152">
        <v>1</v>
      </c>
      <c r="E6305" s="154">
        <v>5.12</v>
      </c>
      <c r="F6305" s="154">
        <v>1.0000000000000009E-2</v>
      </c>
      <c r="G6305" s="154">
        <v>1.0000000000000009E-2</v>
      </c>
    </row>
    <row r="6306" spans="1:7" x14ac:dyDescent="0.25">
      <c r="A6306" s="141" t="s">
        <v>1639</v>
      </c>
      <c r="B6306" s="151" t="s">
        <v>1640</v>
      </c>
      <c r="C6306" s="153" t="s">
        <v>3444</v>
      </c>
      <c r="D6306" s="152">
        <v>2169</v>
      </c>
      <c r="E6306" s="154">
        <v>8415.7200000000012</v>
      </c>
      <c r="F6306" s="154">
        <v>3.0000000000000027E-2</v>
      </c>
      <c r="G6306" s="154">
        <v>65.070000000000064</v>
      </c>
    </row>
    <row r="6307" spans="1:7" x14ac:dyDescent="0.25">
      <c r="A6307" s="141" t="s">
        <v>1639</v>
      </c>
      <c r="B6307" s="151" t="s">
        <v>1640</v>
      </c>
      <c r="C6307" s="153" t="s">
        <v>3503</v>
      </c>
      <c r="D6307" s="152">
        <v>2029</v>
      </c>
      <c r="E6307" s="154">
        <v>8724.7000000000007</v>
      </c>
      <c r="F6307" s="154">
        <v>5.0000000000000044E-2</v>
      </c>
      <c r="G6307" s="154">
        <v>101.45000000000009</v>
      </c>
    </row>
    <row r="6308" spans="1:7" ht="45" x14ac:dyDescent="0.25">
      <c r="A6308" s="141" t="s">
        <v>1639</v>
      </c>
      <c r="B6308" s="151" t="s">
        <v>1640</v>
      </c>
      <c r="C6308" s="153" t="s">
        <v>3445</v>
      </c>
      <c r="D6308" s="152">
        <v>2030</v>
      </c>
      <c r="E6308" s="154">
        <v>13093.5</v>
      </c>
      <c r="F6308" s="154">
        <v>2.9999999999999916E-2</v>
      </c>
      <c r="G6308" s="154">
        <v>60.899999999999828</v>
      </c>
    </row>
    <row r="6309" spans="1:7" x14ac:dyDescent="0.25">
      <c r="A6309" s="141" t="s">
        <v>1639</v>
      </c>
      <c r="B6309" s="151" t="s">
        <v>1640</v>
      </c>
      <c r="C6309" s="153" t="s">
        <v>3504</v>
      </c>
      <c r="D6309" s="152">
        <v>2029</v>
      </c>
      <c r="E6309" s="154">
        <v>10591.380000000001</v>
      </c>
      <c r="F6309" s="154">
        <v>1.0000000000000009E-2</v>
      </c>
      <c r="G6309" s="154">
        <v>20.290000000000017</v>
      </c>
    </row>
    <row r="6310" spans="1:7" ht="30" x14ac:dyDescent="0.25">
      <c r="A6310" s="141" t="s">
        <v>1639</v>
      </c>
      <c r="B6310" s="151" t="s">
        <v>1640</v>
      </c>
      <c r="C6310" s="153" t="s">
        <v>3597</v>
      </c>
      <c r="D6310" s="152">
        <v>1610</v>
      </c>
      <c r="E6310" s="154">
        <v>17887.100000000002</v>
      </c>
      <c r="F6310" s="154">
        <v>8.9999999999999858E-2</v>
      </c>
      <c r="G6310" s="154">
        <v>144.89999999999978</v>
      </c>
    </row>
    <row r="6311" spans="1:7" x14ac:dyDescent="0.25">
      <c r="A6311" s="141" t="s">
        <v>1639</v>
      </c>
      <c r="B6311" s="151" t="s">
        <v>1640</v>
      </c>
      <c r="C6311" s="153" t="s">
        <v>3446</v>
      </c>
      <c r="D6311" s="152">
        <v>2027</v>
      </c>
      <c r="E6311" s="154">
        <v>4013.46</v>
      </c>
      <c r="F6311" s="154">
        <v>9.999999999999995E-3</v>
      </c>
      <c r="G6311" s="154">
        <v>20.269999999999989</v>
      </c>
    </row>
    <row r="6312" spans="1:7" ht="60" x14ac:dyDescent="0.25">
      <c r="A6312" s="141" t="s">
        <v>1639</v>
      </c>
      <c r="B6312" s="151" t="s">
        <v>1640</v>
      </c>
      <c r="C6312" s="153" t="s">
        <v>3598</v>
      </c>
      <c r="D6312" s="152">
        <v>32</v>
      </c>
      <c r="E6312" s="154">
        <v>192</v>
      </c>
      <c r="F6312" s="154">
        <v>0.10000000000000009</v>
      </c>
      <c r="G6312" s="154">
        <v>3.2000000000000028</v>
      </c>
    </row>
    <row r="6313" spans="1:7" ht="45" x14ac:dyDescent="0.25">
      <c r="A6313" s="141" t="s">
        <v>1639</v>
      </c>
      <c r="B6313" s="151" t="s">
        <v>1640</v>
      </c>
      <c r="C6313" s="153" t="s">
        <v>3599</v>
      </c>
      <c r="D6313" s="152">
        <v>35</v>
      </c>
      <c r="E6313" s="154">
        <v>93.800000000000011</v>
      </c>
      <c r="F6313" s="154">
        <v>9.9999999999999811E-3</v>
      </c>
      <c r="G6313" s="154">
        <v>0.34999999999999931</v>
      </c>
    </row>
    <row r="6314" spans="1:7" x14ac:dyDescent="0.25">
      <c r="A6314" s="141" t="s">
        <v>1639</v>
      </c>
      <c r="B6314" s="151" t="s">
        <v>1640</v>
      </c>
      <c r="C6314" s="153" t="s">
        <v>3505</v>
      </c>
      <c r="D6314" s="152">
        <v>1</v>
      </c>
      <c r="E6314" s="154">
        <v>24.51</v>
      </c>
      <c r="F6314" s="154">
        <v>0.37999999999999989</v>
      </c>
      <c r="G6314" s="154">
        <v>0.37999999999999989</v>
      </c>
    </row>
    <row r="6315" spans="1:7" ht="30" x14ac:dyDescent="0.25">
      <c r="A6315" s="141" t="s">
        <v>1639</v>
      </c>
      <c r="B6315" s="151" t="s">
        <v>1640</v>
      </c>
      <c r="C6315" s="153" t="s">
        <v>3447</v>
      </c>
      <c r="D6315" s="152">
        <v>9</v>
      </c>
      <c r="E6315" s="154">
        <v>207.89999999999998</v>
      </c>
      <c r="F6315" s="154">
        <v>0.59000000000000163</v>
      </c>
      <c r="G6315" s="154">
        <v>5.3100000000000147</v>
      </c>
    </row>
    <row r="6316" spans="1:7" ht="30" x14ac:dyDescent="0.25">
      <c r="A6316" s="141" t="s">
        <v>1639</v>
      </c>
      <c r="B6316" s="151" t="s">
        <v>1640</v>
      </c>
      <c r="C6316" s="153" t="s">
        <v>3600</v>
      </c>
      <c r="D6316" s="152">
        <v>21</v>
      </c>
      <c r="E6316" s="154">
        <v>537.6</v>
      </c>
      <c r="F6316" s="154">
        <v>0.55000000000000071</v>
      </c>
      <c r="G6316" s="154">
        <v>11.550000000000015</v>
      </c>
    </row>
    <row r="6317" spans="1:7" x14ac:dyDescent="0.25">
      <c r="A6317" s="141" t="s">
        <v>1639</v>
      </c>
      <c r="B6317" s="151" t="s">
        <v>1640</v>
      </c>
      <c r="C6317" s="153" t="s">
        <v>3854</v>
      </c>
      <c r="D6317" s="152">
        <v>32</v>
      </c>
      <c r="E6317" s="154">
        <v>639.04</v>
      </c>
      <c r="F6317" s="154">
        <v>0.4399999999999995</v>
      </c>
      <c r="G6317" s="154">
        <v>14.079999999999984</v>
      </c>
    </row>
    <row r="6318" spans="1:7" ht="60" x14ac:dyDescent="0.25">
      <c r="A6318" s="141" t="s">
        <v>1639</v>
      </c>
      <c r="B6318" s="151" t="s">
        <v>1640</v>
      </c>
      <c r="C6318" s="153" t="s">
        <v>3479</v>
      </c>
      <c r="D6318" s="152">
        <v>762</v>
      </c>
      <c r="E6318" s="154">
        <v>6134.0999999999995</v>
      </c>
      <c r="F6318" s="154">
        <v>3.0000000000000027E-2</v>
      </c>
      <c r="G6318" s="154">
        <v>22.860000000000021</v>
      </c>
    </row>
    <row r="6319" spans="1:7" x14ac:dyDescent="0.25">
      <c r="A6319" s="141" t="s">
        <v>1639</v>
      </c>
      <c r="B6319" s="151" t="s">
        <v>1640</v>
      </c>
      <c r="C6319" s="153" t="s">
        <v>3480</v>
      </c>
      <c r="D6319" s="152">
        <v>1</v>
      </c>
      <c r="E6319" s="154">
        <v>18.45</v>
      </c>
      <c r="F6319" s="154">
        <v>0.12000000000000011</v>
      </c>
      <c r="G6319" s="154">
        <v>0.12000000000000011</v>
      </c>
    </row>
    <row r="6320" spans="1:7" ht="30" x14ac:dyDescent="0.25">
      <c r="A6320" s="141" t="s">
        <v>1639</v>
      </c>
      <c r="B6320" s="151" t="s">
        <v>1640</v>
      </c>
      <c r="C6320" s="153" t="s">
        <v>3558</v>
      </c>
      <c r="D6320" s="152">
        <v>11</v>
      </c>
      <c r="E6320" s="154">
        <v>104.5</v>
      </c>
      <c r="F6320" s="154">
        <v>8.0000000000000071E-2</v>
      </c>
      <c r="G6320" s="154">
        <v>0.88000000000000078</v>
      </c>
    </row>
    <row r="6321" spans="1:7" ht="60" x14ac:dyDescent="0.25">
      <c r="A6321" s="141" t="s">
        <v>1639</v>
      </c>
      <c r="B6321" s="151" t="s">
        <v>1640</v>
      </c>
      <c r="C6321" s="153" t="s">
        <v>3481</v>
      </c>
      <c r="D6321" s="152">
        <v>21</v>
      </c>
      <c r="E6321" s="154">
        <v>249.9</v>
      </c>
      <c r="F6321" s="154">
        <v>9.9999999999999534E-3</v>
      </c>
      <c r="G6321" s="154">
        <v>0.20999999999999902</v>
      </c>
    </row>
    <row r="6322" spans="1:7" x14ac:dyDescent="0.25">
      <c r="A6322" s="141" t="s">
        <v>1639</v>
      </c>
      <c r="B6322" s="151" t="s">
        <v>1640</v>
      </c>
      <c r="C6322" s="153" t="s">
        <v>4407</v>
      </c>
      <c r="D6322" s="152">
        <v>1</v>
      </c>
      <c r="E6322" s="154">
        <v>14.17</v>
      </c>
      <c r="F6322" s="154">
        <v>1.9999999999999962E-2</v>
      </c>
      <c r="G6322" s="154">
        <v>1.9999999999999962E-2</v>
      </c>
    </row>
    <row r="6323" spans="1:7" ht="30" x14ac:dyDescent="0.25">
      <c r="A6323" s="141" t="s">
        <v>1639</v>
      </c>
      <c r="B6323" s="151" t="s">
        <v>1640</v>
      </c>
      <c r="C6323" s="153" t="s">
        <v>3560</v>
      </c>
      <c r="D6323" s="152">
        <v>41</v>
      </c>
      <c r="E6323" s="154">
        <v>449.77</v>
      </c>
      <c r="F6323" s="154">
        <v>1.0000000000000009E-2</v>
      </c>
      <c r="G6323" s="154">
        <v>0.41000000000000036</v>
      </c>
    </row>
    <row r="6324" spans="1:7" x14ac:dyDescent="0.25">
      <c r="A6324" s="141" t="s">
        <v>1639</v>
      </c>
      <c r="B6324" s="151" t="s">
        <v>1640</v>
      </c>
      <c r="C6324" s="153" t="s">
        <v>3482</v>
      </c>
      <c r="D6324" s="152">
        <v>232</v>
      </c>
      <c r="E6324" s="154">
        <v>1426.8000000000002</v>
      </c>
      <c r="F6324" s="154">
        <v>1.0000000000000009E-2</v>
      </c>
      <c r="G6324" s="154">
        <v>2.3200000000000021</v>
      </c>
    </row>
    <row r="6325" spans="1:7" ht="30" x14ac:dyDescent="0.25">
      <c r="A6325" s="141" t="s">
        <v>1639</v>
      </c>
      <c r="B6325" s="151" t="s">
        <v>1640</v>
      </c>
      <c r="C6325" s="153" t="s">
        <v>3483</v>
      </c>
      <c r="D6325" s="152">
        <v>8</v>
      </c>
      <c r="E6325" s="154">
        <v>56.400000000000006</v>
      </c>
      <c r="F6325" s="154">
        <v>1.9999999999999962E-2</v>
      </c>
      <c r="G6325" s="154">
        <v>0.1599999999999997</v>
      </c>
    </row>
    <row r="6326" spans="1:7" ht="45" x14ac:dyDescent="0.25">
      <c r="A6326" s="141" t="s">
        <v>1639</v>
      </c>
      <c r="B6326" s="151" t="s">
        <v>1640</v>
      </c>
      <c r="C6326" s="153" t="s">
        <v>3484</v>
      </c>
      <c r="D6326" s="152">
        <v>797</v>
      </c>
      <c r="E6326" s="154">
        <v>6336.15</v>
      </c>
      <c r="F6326" s="154">
        <v>9.9999999999999534E-3</v>
      </c>
      <c r="G6326" s="154">
        <v>7.9699999999999624</v>
      </c>
    </row>
    <row r="6327" spans="1:7" x14ac:dyDescent="0.25">
      <c r="A6327" s="141" t="s">
        <v>1639</v>
      </c>
      <c r="B6327" s="151" t="s">
        <v>1640</v>
      </c>
      <c r="C6327" s="153" t="s">
        <v>3487</v>
      </c>
      <c r="D6327" s="152">
        <v>45</v>
      </c>
      <c r="E6327" s="154">
        <v>460.35</v>
      </c>
      <c r="F6327" s="154">
        <v>9.000000000000008E-2</v>
      </c>
      <c r="G6327" s="154">
        <v>4.0500000000000034</v>
      </c>
    </row>
    <row r="6328" spans="1:7" ht="60" x14ac:dyDescent="0.25">
      <c r="A6328" s="141" t="s">
        <v>1639</v>
      </c>
      <c r="B6328" s="151" t="s">
        <v>1640</v>
      </c>
      <c r="C6328" s="153" t="s">
        <v>3488</v>
      </c>
      <c r="D6328" s="152">
        <v>791</v>
      </c>
      <c r="E6328" s="154">
        <v>10947.44</v>
      </c>
      <c r="F6328" s="154">
        <v>4.0000000000000036E-2</v>
      </c>
      <c r="G6328" s="154">
        <v>31.640000000000029</v>
      </c>
    </row>
    <row r="6329" spans="1:7" ht="90" x14ac:dyDescent="0.25">
      <c r="A6329" s="141" t="s">
        <v>1639</v>
      </c>
      <c r="B6329" s="151" t="s">
        <v>1640</v>
      </c>
      <c r="C6329" s="153" t="s">
        <v>3489</v>
      </c>
      <c r="D6329" s="152">
        <v>789</v>
      </c>
      <c r="E6329" s="154">
        <v>10809.300000000001</v>
      </c>
      <c r="F6329" s="154">
        <v>4.0000000000000036E-2</v>
      </c>
      <c r="G6329" s="154">
        <v>31.560000000000027</v>
      </c>
    </row>
    <row r="6330" spans="1:7" ht="30" x14ac:dyDescent="0.25">
      <c r="A6330" s="141" t="s">
        <v>1639</v>
      </c>
      <c r="B6330" s="151" t="s">
        <v>1640</v>
      </c>
      <c r="C6330" s="153" t="s">
        <v>3508</v>
      </c>
      <c r="D6330" s="152">
        <v>1</v>
      </c>
      <c r="E6330" s="154">
        <v>5.37</v>
      </c>
      <c r="F6330" s="154">
        <v>2.0000000000000018E-2</v>
      </c>
      <c r="G6330" s="154">
        <v>2.0000000000000018E-2</v>
      </c>
    </row>
    <row r="6331" spans="1:7" ht="30" x14ac:dyDescent="0.25">
      <c r="A6331" s="141" t="s">
        <v>1639</v>
      </c>
      <c r="B6331" s="151" t="s">
        <v>1640</v>
      </c>
      <c r="C6331" s="153" t="s">
        <v>3453</v>
      </c>
      <c r="D6331" s="152">
        <v>19</v>
      </c>
      <c r="E6331" s="154">
        <v>37.809999999999995</v>
      </c>
      <c r="F6331" s="154">
        <v>1.0000000000000009E-2</v>
      </c>
      <c r="G6331" s="154">
        <v>0.19000000000000017</v>
      </c>
    </row>
    <row r="6332" spans="1:7" ht="45" x14ac:dyDescent="0.25">
      <c r="A6332" s="141" t="s">
        <v>1639</v>
      </c>
      <c r="B6332" s="151" t="s">
        <v>1640</v>
      </c>
      <c r="C6332" s="153" t="s">
        <v>3454</v>
      </c>
      <c r="D6332" s="152">
        <v>8</v>
      </c>
      <c r="E6332" s="154">
        <v>28.32</v>
      </c>
      <c r="F6332" s="154">
        <v>1.9999999999999962E-2</v>
      </c>
      <c r="G6332" s="154">
        <v>0.1599999999999997</v>
      </c>
    </row>
    <row r="6333" spans="1:7" ht="45" x14ac:dyDescent="0.25">
      <c r="A6333" s="141" t="s">
        <v>1639</v>
      </c>
      <c r="B6333" s="151" t="s">
        <v>1640</v>
      </c>
      <c r="C6333" s="153" t="s">
        <v>3506</v>
      </c>
      <c r="D6333" s="152">
        <v>32</v>
      </c>
      <c r="E6333" s="154">
        <v>288.32</v>
      </c>
      <c r="F6333" s="154">
        <v>2.9999999999999916E-2</v>
      </c>
      <c r="G6333" s="154">
        <v>0.9599999999999973</v>
      </c>
    </row>
    <row r="6334" spans="1:7" x14ac:dyDescent="0.25">
      <c r="A6334" s="141" t="s">
        <v>1639</v>
      </c>
      <c r="B6334" s="151" t="s">
        <v>1640</v>
      </c>
      <c r="C6334" s="153" t="s">
        <v>3604</v>
      </c>
      <c r="D6334" s="152">
        <v>22</v>
      </c>
      <c r="E6334" s="154">
        <v>336.38</v>
      </c>
      <c r="F6334" s="154">
        <v>0.10000000000000009</v>
      </c>
      <c r="G6334" s="154">
        <v>2.200000000000002</v>
      </c>
    </row>
    <row r="6335" spans="1:7" ht="60" x14ac:dyDescent="0.25">
      <c r="A6335" s="141" t="s">
        <v>1639</v>
      </c>
      <c r="B6335" s="151" t="s">
        <v>1640</v>
      </c>
      <c r="C6335" s="153" t="s">
        <v>3509</v>
      </c>
      <c r="D6335" s="152">
        <v>539</v>
      </c>
      <c r="E6335" s="154">
        <v>9664.27</v>
      </c>
      <c r="F6335" s="154">
        <v>0.11999999999999966</v>
      </c>
      <c r="G6335" s="154">
        <v>64.679999999999822</v>
      </c>
    </row>
    <row r="6336" spans="1:7" ht="60" x14ac:dyDescent="0.25">
      <c r="A6336" s="141" t="s">
        <v>1639</v>
      </c>
      <c r="B6336" s="151" t="s">
        <v>1640</v>
      </c>
      <c r="C6336" s="153" t="s">
        <v>3408</v>
      </c>
      <c r="D6336" s="152">
        <v>39</v>
      </c>
      <c r="E6336" s="154">
        <v>18.72</v>
      </c>
      <c r="F6336" s="154">
        <v>9.999999999999995E-3</v>
      </c>
      <c r="G6336" s="154">
        <v>0.38999999999999979</v>
      </c>
    </row>
    <row r="6337" spans="1:7" ht="60" x14ac:dyDescent="0.25">
      <c r="A6337" s="141" t="s">
        <v>1639</v>
      </c>
      <c r="B6337" s="151" t="s">
        <v>1640</v>
      </c>
      <c r="C6337" s="153" t="s">
        <v>3431</v>
      </c>
      <c r="D6337" s="152">
        <v>3</v>
      </c>
      <c r="E6337" s="154">
        <v>2.2800000000000002</v>
      </c>
      <c r="F6337" s="154">
        <v>9.9999999999999811E-3</v>
      </c>
      <c r="G6337" s="154">
        <v>2.9999999999999943E-2</v>
      </c>
    </row>
    <row r="6338" spans="1:7" ht="45" x14ac:dyDescent="0.25">
      <c r="A6338" s="141" t="s">
        <v>1639</v>
      </c>
      <c r="B6338" s="151" t="s">
        <v>1640</v>
      </c>
      <c r="C6338" s="153" t="s">
        <v>3579</v>
      </c>
      <c r="D6338" s="152">
        <v>19</v>
      </c>
      <c r="E6338" s="154">
        <v>685.14</v>
      </c>
      <c r="F6338" s="154">
        <v>0.87999999999999901</v>
      </c>
      <c r="G6338" s="154">
        <v>16.719999999999981</v>
      </c>
    </row>
    <row r="6339" spans="1:7" ht="45" x14ac:dyDescent="0.25">
      <c r="A6339" s="141" t="s">
        <v>1639</v>
      </c>
      <c r="B6339" s="151" t="s">
        <v>1640</v>
      </c>
      <c r="C6339" s="153" t="s">
        <v>3580</v>
      </c>
      <c r="D6339" s="152">
        <v>19</v>
      </c>
      <c r="E6339" s="154">
        <v>365.75</v>
      </c>
      <c r="F6339" s="154">
        <v>0.26999999999999957</v>
      </c>
      <c r="G6339" s="154">
        <v>5.1299999999999919</v>
      </c>
    </row>
    <row r="6340" spans="1:7" ht="45" x14ac:dyDescent="0.25">
      <c r="A6340" s="141" t="s">
        <v>1639</v>
      </c>
      <c r="B6340" s="151" t="s">
        <v>1640</v>
      </c>
      <c r="C6340" s="153" t="s">
        <v>3904</v>
      </c>
      <c r="D6340" s="152">
        <v>84</v>
      </c>
      <c r="E6340" s="154">
        <v>8211</v>
      </c>
      <c r="F6340" s="154">
        <v>2.9200000000000017</v>
      </c>
      <c r="G6340" s="154">
        <v>245.28000000000014</v>
      </c>
    </row>
    <row r="6341" spans="1:7" ht="60" x14ac:dyDescent="0.25">
      <c r="A6341" s="141" t="s">
        <v>1639</v>
      </c>
      <c r="B6341" s="151" t="s">
        <v>1640</v>
      </c>
      <c r="C6341" s="153" t="s">
        <v>3905</v>
      </c>
      <c r="D6341" s="152">
        <v>50</v>
      </c>
      <c r="E6341" s="154">
        <v>2189.5</v>
      </c>
      <c r="F6341" s="154">
        <v>0.60999999999999943</v>
      </c>
      <c r="G6341" s="154">
        <v>30.499999999999972</v>
      </c>
    </row>
    <row r="6342" spans="1:7" ht="45" x14ac:dyDescent="0.25">
      <c r="A6342" s="141" t="s">
        <v>1639</v>
      </c>
      <c r="B6342" s="151" t="s">
        <v>1640</v>
      </c>
      <c r="C6342" s="153" t="s">
        <v>3607</v>
      </c>
      <c r="D6342" s="152">
        <v>271</v>
      </c>
      <c r="E6342" s="154">
        <v>2791.3</v>
      </c>
      <c r="F6342" s="154">
        <v>0.18000000000000016</v>
      </c>
      <c r="G6342" s="154">
        <v>48.780000000000044</v>
      </c>
    </row>
    <row r="6343" spans="1:7" ht="30" x14ac:dyDescent="0.25">
      <c r="A6343" s="141" t="s">
        <v>1639</v>
      </c>
      <c r="B6343" s="151" t="s">
        <v>1640</v>
      </c>
      <c r="C6343" s="153" t="s">
        <v>3606</v>
      </c>
      <c r="D6343" s="152">
        <v>27</v>
      </c>
      <c r="E6343" s="154">
        <v>197.91000000000003</v>
      </c>
      <c r="F6343" s="154">
        <v>0.11999999999999966</v>
      </c>
      <c r="G6343" s="154">
        <v>3.2399999999999909</v>
      </c>
    </row>
    <row r="6344" spans="1:7" ht="45" x14ac:dyDescent="0.25">
      <c r="A6344" s="141" t="s">
        <v>1639</v>
      </c>
      <c r="B6344" s="151" t="s">
        <v>1640</v>
      </c>
      <c r="C6344" s="153" t="s">
        <v>3607</v>
      </c>
      <c r="D6344" s="152">
        <v>39</v>
      </c>
      <c r="E6344" s="154">
        <v>401.70000000000005</v>
      </c>
      <c r="F6344" s="154">
        <v>0.18000000000000016</v>
      </c>
      <c r="G6344" s="154">
        <v>7.0200000000000067</v>
      </c>
    </row>
    <row r="6345" spans="1:7" ht="30" x14ac:dyDescent="0.25">
      <c r="A6345" s="141" t="s">
        <v>1639</v>
      </c>
      <c r="B6345" s="151" t="s">
        <v>1640</v>
      </c>
      <c r="C6345" s="153" t="s">
        <v>3608</v>
      </c>
      <c r="D6345" s="152">
        <v>90</v>
      </c>
      <c r="E6345" s="154">
        <v>462.59999999999997</v>
      </c>
      <c r="F6345" s="154">
        <v>9.000000000000008E-2</v>
      </c>
      <c r="G6345" s="154">
        <v>8.1000000000000068</v>
      </c>
    </row>
    <row r="6346" spans="1:7" ht="30" x14ac:dyDescent="0.25">
      <c r="A6346" s="141" t="s">
        <v>1639</v>
      </c>
      <c r="B6346" s="151" t="s">
        <v>1640</v>
      </c>
      <c r="C6346" s="153" t="s">
        <v>3609</v>
      </c>
      <c r="D6346" s="152">
        <v>2146</v>
      </c>
      <c r="E6346" s="154">
        <v>4377.84</v>
      </c>
      <c r="F6346" s="154">
        <v>2.0000000000000018E-2</v>
      </c>
      <c r="G6346" s="154">
        <v>42.920000000000037</v>
      </c>
    </row>
    <row r="6347" spans="1:7" ht="45" x14ac:dyDescent="0.25">
      <c r="A6347" s="141" t="s">
        <v>1639</v>
      </c>
      <c r="B6347" s="151" t="s">
        <v>1640</v>
      </c>
      <c r="C6347" s="153" t="s">
        <v>3739</v>
      </c>
      <c r="D6347" s="152">
        <v>19</v>
      </c>
      <c r="E6347" s="154">
        <v>45.790000000000006</v>
      </c>
      <c r="F6347" s="154">
        <v>2.9999999999999916E-2</v>
      </c>
      <c r="G6347" s="154">
        <v>0.5699999999999984</v>
      </c>
    </row>
    <row r="6348" spans="1:7" ht="60" x14ac:dyDescent="0.25">
      <c r="A6348" s="141" t="s">
        <v>1639</v>
      </c>
      <c r="B6348" s="151" t="s">
        <v>1640</v>
      </c>
      <c r="C6348" s="153" t="s">
        <v>3740</v>
      </c>
      <c r="D6348" s="152">
        <v>19</v>
      </c>
      <c r="E6348" s="154">
        <v>161.5</v>
      </c>
      <c r="F6348" s="154">
        <v>3.0000000000000027E-2</v>
      </c>
      <c r="G6348" s="154">
        <v>0.57000000000000051</v>
      </c>
    </row>
    <row r="6349" spans="1:7" x14ac:dyDescent="0.25">
      <c r="A6349" s="141" t="s">
        <v>1639</v>
      </c>
      <c r="B6349" s="151" t="s">
        <v>1640</v>
      </c>
      <c r="C6349" s="153" t="s">
        <v>3512</v>
      </c>
      <c r="D6349" s="152">
        <v>18</v>
      </c>
      <c r="E6349" s="154">
        <v>25.92</v>
      </c>
      <c r="F6349" s="154">
        <v>3.0000000000000027E-2</v>
      </c>
      <c r="G6349" s="154">
        <v>0.54000000000000048</v>
      </c>
    </row>
    <row r="6350" spans="1:7" ht="60" x14ac:dyDescent="0.25">
      <c r="A6350" s="141" t="s">
        <v>1639</v>
      </c>
      <c r="B6350" s="151" t="s">
        <v>1640</v>
      </c>
      <c r="C6350" s="153" t="s">
        <v>3513</v>
      </c>
      <c r="D6350" s="152">
        <v>6</v>
      </c>
      <c r="E6350" s="154">
        <v>101.16</v>
      </c>
      <c r="F6350" s="154">
        <v>0.33999999999999986</v>
      </c>
      <c r="G6350" s="154">
        <v>2.0399999999999991</v>
      </c>
    </row>
    <row r="6351" spans="1:7" ht="45" x14ac:dyDescent="0.25">
      <c r="A6351" s="141" t="s">
        <v>1639</v>
      </c>
      <c r="B6351" s="151" t="s">
        <v>1640</v>
      </c>
      <c r="C6351" s="153" t="s">
        <v>3535</v>
      </c>
      <c r="D6351" s="152">
        <v>11</v>
      </c>
      <c r="E6351" s="154">
        <v>145.64000000000001</v>
      </c>
      <c r="F6351" s="154">
        <v>0.16000000000000014</v>
      </c>
      <c r="G6351" s="154">
        <v>1.7600000000000016</v>
      </c>
    </row>
    <row r="6352" spans="1:7" ht="30" x14ac:dyDescent="0.25">
      <c r="A6352" s="141" t="s">
        <v>1639</v>
      </c>
      <c r="B6352" s="151" t="s">
        <v>1640</v>
      </c>
      <c r="C6352" s="153" t="s">
        <v>3617</v>
      </c>
      <c r="D6352" s="152">
        <v>2</v>
      </c>
      <c r="E6352" s="154">
        <v>33.64</v>
      </c>
      <c r="F6352" s="154">
        <v>0.21999999999999975</v>
      </c>
      <c r="G6352" s="154">
        <v>0.4399999999999995</v>
      </c>
    </row>
    <row r="6353" spans="1:7" ht="60" x14ac:dyDescent="0.25">
      <c r="A6353" s="141" t="s">
        <v>1639</v>
      </c>
      <c r="B6353" s="151" t="s">
        <v>1640</v>
      </c>
      <c r="C6353" s="153" t="s">
        <v>3536</v>
      </c>
      <c r="D6353" s="152">
        <v>4</v>
      </c>
      <c r="E6353" s="154">
        <v>85.56</v>
      </c>
      <c r="F6353" s="154">
        <v>0.3199999999999994</v>
      </c>
      <c r="G6353" s="154">
        <v>1.2799999999999976</v>
      </c>
    </row>
    <row r="6354" spans="1:7" x14ac:dyDescent="0.25">
      <c r="A6354" s="141" t="s">
        <v>1639</v>
      </c>
      <c r="B6354" s="151" t="s">
        <v>1640</v>
      </c>
      <c r="C6354" s="153" t="s">
        <v>3514</v>
      </c>
      <c r="D6354" s="152">
        <v>18</v>
      </c>
      <c r="E6354" s="154">
        <v>30.059999999999995</v>
      </c>
      <c r="F6354" s="154">
        <v>9.9999999999999811E-3</v>
      </c>
      <c r="G6354" s="154">
        <v>0.17999999999999966</v>
      </c>
    </row>
    <row r="6355" spans="1:7" ht="30" x14ac:dyDescent="0.25">
      <c r="A6355" s="141" t="s">
        <v>1639</v>
      </c>
      <c r="B6355" s="151" t="s">
        <v>1640</v>
      </c>
      <c r="C6355" s="153" t="s">
        <v>3511</v>
      </c>
      <c r="D6355" s="152">
        <v>49</v>
      </c>
      <c r="E6355" s="154">
        <v>50.96</v>
      </c>
      <c r="F6355" s="154">
        <v>9.999999999999995E-3</v>
      </c>
      <c r="G6355" s="154">
        <v>0.48999999999999977</v>
      </c>
    </row>
    <row r="6356" spans="1:7" x14ac:dyDescent="0.25">
      <c r="A6356" s="141" t="s">
        <v>1639</v>
      </c>
      <c r="B6356" s="151" t="s">
        <v>1640</v>
      </c>
      <c r="C6356" s="153" t="s">
        <v>3515</v>
      </c>
      <c r="D6356" s="152">
        <v>14</v>
      </c>
      <c r="E6356" s="154">
        <v>166.04</v>
      </c>
      <c r="F6356" s="154">
        <v>6.999999999999984E-2</v>
      </c>
      <c r="G6356" s="154">
        <v>0.97999999999999776</v>
      </c>
    </row>
    <row r="6357" spans="1:7" ht="45" x14ac:dyDescent="0.25">
      <c r="A6357" s="141" t="s">
        <v>1639</v>
      </c>
      <c r="B6357" s="151" t="s">
        <v>1640</v>
      </c>
      <c r="C6357" s="153" t="s">
        <v>3506</v>
      </c>
      <c r="D6357" s="152">
        <v>81</v>
      </c>
      <c r="E6357" s="154">
        <v>729.81000000000006</v>
      </c>
      <c r="F6357" s="154">
        <v>2.9999999999999916E-2</v>
      </c>
      <c r="G6357" s="154">
        <v>2.4299999999999931</v>
      </c>
    </row>
    <row r="6358" spans="1:7" ht="45" x14ac:dyDescent="0.25">
      <c r="A6358" s="141" t="s">
        <v>1639</v>
      </c>
      <c r="B6358" s="151" t="s">
        <v>1640</v>
      </c>
      <c r="C6358" s="153" t="s">
        <v>4138</v>
      </c>
      <c r="D6358" s="152">
        <v>1</v>
      </c>
      <c r="E6358" s="154">
        <v>21.51</v>
      </c>
      <c r="F6358" s="154">
        <v>0.67999999999999972</v>
      </c>
      <c r="G6358" s="154">
        <v>0.67999999999999972</v>
      </c>
    </row>
    <row r="6359" spans="1:7" ht="75" x14ac:dyDescent="0.25">
      <c r="A6359" s="141" t="s">
        <v>1639</v>
      </c>
      <c r="B6359" s="151" t="s">
        <v>1640</v>
      </c>
      <c r="C6359" s="153" t="s">
        <v>3516</v>
      </c>
      <c r="D6359" s="152">
        <v>331</v>
      </c>
      <c r="E6359" s="154">
        <v>3127.9500000000003</v>
      </c>
      <c r="F6359" s="154">
        <v>2.0000000000000018E-2</v>
      </c>
      <c r="G6359" s="154">
        <v>6.6200000000000063</v>
      </c>
    </row>
    <row r="6360" spans="1:7" ht="60" x14ac:dyDescent="0.25">
      <c r="A6360" s="141" t="s">
        <v>1639</v>
      </c>
      <c r="B6360" s="151" t="s">
        <v>1640</v>
      </c>
      <c r="C6360" s="153" t="s">
        <v>3517</v>
      </c>
      <c r="D6360" s="152">
        <v>76</v>
      </c>
      <c r="E6360" s="154">
        <v>791.92000000000007</v>
      </c>
      <c r="F6360" s="154">
        <v>6.999999999999984E-2</v>
      </c>
      <c r="G6360" s="154">
        <v>5.3199999999999878</v>
      </c>
    </row>
    <row r="6361" spans="1:7" ht="30" x14ac:dyDescent="0.25">
      <c r="A6361" s="141" t="s">
        <v>1639</v>
      </c>
      <c r="B6361" s="151" t="s">
        <v>1640</v>
      </c>
      <c r="C6361" s="153" t="s">
        <v>3508</v>
      </c>
      <c r="D6361" s="152">
        <v>95</v>
      </c>
      <c r="E6361" s="154">
        <v>510.15000000000003</v>
      </c>
      <c r="F6361" s="154">
        <v>2.0000000000000018E-2</v>
      </c>
      <c r="G6361" s="154">
        <v>1.9000000000000017</v>
      </c>
    </row>
    <row r="6362" spans="1:7" ht="30" x14ac:dyDescent="0.25">
      <c r="A6362" s="141" t="s">
        <v>1639</v>
      </c>
      <c r="B6362" s="151" t="s">
        <v>1640</v>
      </c>
      <c r="C6362" s="153" t="s">
        <v>3648</v>
      </c>
      <c r="D6362" s="152">
        <v>2</v>
      </c>
      <c r="E6362" s="154">
        <v>24.22</v>
      </c>
      <c r="F6362" s="154">
        <v>6.0000000000000053E-2</v>
      </c>
      <c r="G6362" s="154">
        <v>0.12000000000000011</v>
      </c>
    </row>
    <row r="6363" spans="1:7" ht="30" x14ac:dyDescent="0.25">
      <c r="A6363" s="141" t="s">
        <v>1639</v>
      </c>
      <c r="B6363" s="151" t="s">
        <v>1640</v>
      </c>
      <c r="C6363" s="153" t="s">
        <v>3518</v>
      </c>
      <c r="D6363" s="152">
        <v>8</v>
      </c>
      <c r="E6363" s="154">
        <v>180.8</v>
      </c>
      <c r="F6363" s="154">
        <v>0.28000000000000025</v>
      </c>
      <c r="G6363" s="154">
        <v>2.240000000000002</v>
      </c>
    </row>
    <row r="6364" spans="1:7" ht="45" x14ac:dyDescent="0.25">
      <c r="A6364" s="141" t="s">
        <v>1639</v>
      </c>
      <c r="B6364" s="151" t="s">
        <v>1640</v>
      </c>
      <c r="C6364" s="153" t="s">
        <v>3528</v>
      </c>
      <c r="D6364" s="152">
        <v>24</v>
      </c>
      <c r="E6364" s="154">
        <v>218.64</v>
      </c>
      <c r="F6364" s="154">
        <v>0.12999999999999989</v>
      </c>
      <c r="G6364" s="154">
        <v>3.1199999999999974</v>
      </c>
    </row>
    <row r="6365" spans="1:7" x14ac:dyDescent="0.25">
      <c r="A6365" s="141" t="s">
        <v>1639</v>
      </c>
      <c r="B6365" s="151" t="s">
        <v>1640</v>
      </c>
      <c r="C6365" s="153" t="s">
        <v>4182</v>
      </c>
      <c r="D6365" s="152">
        <v>3</v>
      </c>
      <c r="E6365" s="154">
        <v>15.78</v>
      </c>
      <c r="F6365" s="154">
        <v>1.0000000000000009E-2</v>
      </c>
      <c r="G6365" s="154">
        <v>3.0000000000000027E-2</v>
      </c>
    </row>
    <row r="6366" spans="1:7" x14ac:dyDescent="0.25">
      <c r="A6366" s="141" t="s">
        <v>1639</v>
      </c>
      <c r="B6366" s="151" t="s">
        <v>1640</v>
      </c>
      <c r="C6366" s="153" t="s">
        <v>3604</v>
      </c>
      <c r="D6366" s="152">
        <v>2</v>
      </c>
      <c r="E6366" s="154">
        <v>30.580000000000002</v>
      </c>
      <c r="F6366" s="154">
        <v>0.10000000000000009</v>
      </c>
      <c r="G6366" s="154">
        <v>0.20000000000000018</v>
      </c>
    </row>
    <row r="6367" spans="1:7" ht="45" x14ac:dyDescent="0.25">
      <c r="A6367" s="141" t="s">
        <v>1639</v>
      </c>
      <c r="B6367" s="151" t="s">
        <v>1640</v>
      </c>
      <c r="C6367" s="153" t="s">
        <v>3529</v>
      </c>
      <c r="D6367" s="152">
        <v>42</v>
      </c>
      <c r="E6367" s="154">
        <v>1353.66</v>
      </c>
      <c r="F6367" s="154">
        <v>0.26000000000000068</v>
      </c>
      <c r="G6367" s="154">
        <v>10.920000000000028</v>
      </c>
    </row>
    <row r="6368" spans="1:7" ht="60" x14ac:dyDescent="0.25">
      <c r="A6368" s="141" t="s">
        <v>1639</v>
      </c>
      <c r="B6368" s="151" t="s">
        <v>1640</v>
      </c>
      <c r="C6368" s="153" t="s">
        <v>3510</v>
      </c>
      <c r="D6368" s="152">
        <v>14</v>
      </c>
      <c r="E6368" s="154">
        <v>562.38</v>
      </c>
      <c r="F6368" s="154">
        <v>0.37999999999999989</v>
      </c>
      <c r="G6368" s="154">
        <v>5.3199999999999985</v>
      </c>
    </row>
    <row r="6369" spans="1:7" ht="30" x14ac:dyDescent="0.25">
      <c r="A6369" s="141" t="s">
        <v>1639</v>
      </c>
      <c r="B6369" s="151" t="s">
        <v>1640</v>
      </c>
      <c r="C6369" s="153" t="s">
        <v>3614</v>
      </c>
      <c r="D6369" s="152">
        <v>2</v>
      </c>
      <c r="E6369" s="154">
        <v>25.54</v>
      </c>
      <c r="F6369" s="154">
        <v>0.11999999999999966</v>
      </c>
      <c r="G6369" s="154">
        <v>0.23999999999999932</v>
      </c>
    </row>
    <row r="6370" spans="1:7" ht="45" x14ac:dyDescent="0.25">
      <c r="A6370" s="141" t="s">
        <v>1639</v>
      </c>
      <c r="B6370" s="151" t="s">
        <v>1640</v>
      </c>
      <c r="C6370" s="153" t="s">
        <v>3530</v>
      </c>
      <c r="D6370" s="152">
        <v>5</v>
      </c>
      <c r="E6370" s="154">
        <v>146.65</v>
      </c>
      <c r="F6370" s="154">
        <v>9.000000000000008E-2</v>
      </c>
      <c r="G6370" s="154">
        <v>0.4500000000000004</v>
      </c>
    </row>
    <row r="6371" spans="1:7" x14ac:dyDescent="0.25">
      <c r="A6371" s="141" t="s">
        <v>1639</v>
      </c>
      <c r="B6371" s="151" t="s">
        <v>1640</v>
      </c>
      <c r="C6371" s="153" t="s">
        <v>4408</v>
      </c>
      <c r="D6371" s="152">
        <v>1</v>
      </c>
      <c r="E6371" s="154">
        <v>26.44</v>
      </c>
      <c r="F6371" s="154">
        <v>0.53999999999999915</v>
      </c>
      <c r="G6371" s="154">
        <v>0.53999999999999915</v>
      </c>
    </row>
    <row r="6372" spans="1:7" ht="45" x14ac:dyDescent="0.25">
      <c r="A6372" s="141" t="s">
        <v>1639</v>
      </c>
      <c r="B6372" s="151" t="s">
        <v>1640</v>
      </c>
      <c r="C6372" s="153" t="s">
        <v>3532</v>
      </c>
      <c r="D6372" s="152">
        <v>1</v>
      </c>
      <c r="E6372" s="154">
        <v>40.07</v>
      </c>
      <c r="F6372" s="154">
        <v>0.39000000000000057</v>
      </c>
      <c r="G6372" s="154">
        <v>0.39000000000000057</v>
      </c>
    </row>
    <row r="6373" spans="1:7" x14ac:dyDescent="0.25">
      <c r="A6373" s="141" t="s">
        <v>1639</v>
      </c>
      <c r="B6373" s="151" t="s">
        <v>1640</v>
      </c>
      <c r="C6373" s="153" t="s">
        <v>3713</v>
      </c>
      <c r="D6373" s="152">
        <v>7</v>
      </c>
      <c r="E6373" s="154">
        <v>67.27000000000001</v>
      </c>
      <c r="F6373" s="154">
        <v>7.9999999999999849E-2</v>
      </c>
      <c r="G6373" s="154">
        <v>0.55999999999999894</v>
      </c>
    </row>
    <row r="6374" spans="1:7" ht="60" x14ac:dyDescent="0.25">
      <c r="A6374" s="141" t="s">
        <v>1639</v>
      </c>
      <c r="B6374" s="151" t="s">
        <v>1640</v>
      </c>
      <c r="C6374" s="153" t="s">
        <v>3479</v>
      </c>
      <c r="D6374" s="152">
        <v>42</v>
      </c>
      <c r="E6374" s="154">
        <v>338.1</v>
      </c>
      <c r="F6374" s="154">
        <v>3.0000000000000027E-2</v>
      </c>
      <c r="G6374" s="154">
        <v>1.2600000000000011</v>
      </c>
    </row>
    <row r="6375" spans="1:7" ht="45" x14ac:dyDescent="0.25">
      <c r="A6375" s="141" t="s">
        <v>1639</v>
      </c>
      <c r="B6375" s="151" t="s">
        <v>1640</v>
      </c>
      <c r="C6375" s="153" t="s">
        <v>3506</v>
      </c>
      <c r="D6375" s="152">
        <v>3</v>
      </c>
      <c r="E6375" s="154">
        <v>27.03</v>
      </c>
      <c r="F6375" s="154">
        <v>2.9999999999999916E-2</v>
      </c>
      <c r="G6375" s="154">
        <v>8.9999999999999747E-2</v>
      </c>
    </row>
    <row r="6376" spans="1:7" ht="30" x14ac:dyDescent="0.25">
      <c r="A6376" s="141" t="s">
        <v>1639</v>
      </c>
      <c r="B6376" s="151" t="s">
        <v>1640</v>
      </c>
      <c r="C6376" s="153" t="s">
        <v>3864</v>
      </c>
      <c r="D6376" s="152">
        <v>11</v>
      </c>
      <c r="E6376" s="154">
        <v>61.820000000000007</v>
      </c>
      <c r="F6376" s="154">
        <v>7.9999999999999849E-2</v>
      </c>
      <c r="G6376" s="154">
        <v>0.87999999999999834</v>
      </c>
    </row>
    <row r="6377" spans="1:7" ht="60" x14ac:dyDescent="0.25">
      <c r="A6377" s="141" t="s">
        <v>1639</v>
      </c>
      <c r="B6377" s="151" t="s">
        <v>1640</v>
      </c>
      <c r="C6377" s="153" t="s">
        <v>3714</v>
      </c>
      <c r="D6377" s="152">
        <v>29</v>
      </c>
      <c r="E6377" s="154">
        <v>397.59000000000003</v>
      </c>
      <c r="F6377" s="154">
        <v>6.0000000000000053E-2</v>
      </c>
      <c r="G6377" s="154">
        <v>1.7400000000000015</v>
      </c>
    </row>
    <row r="6378" spans="1:7" x14ac:dyDescent="0.25">
      <c r="A6378" s="141" t="s">
        <v>1639</v>
      </c>
      <c r="B6378" s="151" t="s">
        <v>1640</v>
      </c>
      <c r="C6378" s="153" t="s">
        <v>4409</v>
      </c>
      <c r="D6378" s="152">
        <v>1</v>
      </c>
      <c r="E6378" s="154">
        <v>114.92</v>
      </c>
      <c r="F6378" s="154">
        <v>2.8599999999999994</v>
      </c>
      <c r="G6378" s="154">
        <v>2.8599999999999994</v>
      </c>
    </row>
    <row r="6379" spans="1:7" ht="30" x14ac:dyDescent="0.25">
      <c r="A6379" s="141" t="s">
        <v>1639</v>
      </c>
      <c r="B6379" s="151" t="s">
        <v>1640</v>
      </c>
      <c r="C6379" s="153" t="s">
        <v>4106</v>
      </c>
      <c r="D6379" s="152">
        <v>1</v>
      </c>
      <c r="E6379" s="154">
        <v>112.9</v>
      </c>
      <c r="F6379" s="154">
        <v>2.7600000000000051</v>
      </c>
      <c r="G6379" s="154">
        <v>2.7600000000000051</v>
      </c>
    </row>
    <row r="6380" spans="1:7" ht="30" x14ac:dyDescent="0.25">
      <c r="A6380" s="141" t="s">
        <v>1639</v>
      </c>
      <c r="B6380" s="151" t="s">
        <v>1640</v>
      </c>
      <c r="C6380" s="153" t="s">
        <v>4186</v>
      </c>
      <c r="D6380" s="152">
        <v>26</v>
      </c>
      <c r="E6380" s="154">
        <v>312.26000000000005</v>
      </c>
      <c r="F6380" s="154">
        <v>0.10000000000000009</v>
      </c>
      <c r="G6380" s="154">
        <v>2.6000000000000023</v>
      </c>
    </row>
    <row r="6381" spans="1:7" ht="45" x14ac:dyDescent="0.25">
      <c r="A6381" s="141" t="s">
        <v>1639</v>
      </c>
      <c r="B6381" s="151" t="s">
        <v>1640</v>
      </c>
      <c r="C6381" s="153" t="s">
        <v>3715</v>
      </c>
      <c r="D6381" s="152">
        <v>37</v>
      </c>
      <c r="E6381" s="154">
        <v>402.56000000000006</v>
      </c>
      <c r="F6381" s="154">
        <v>0.16999999999999993</v>
      </c>
      <c r="G6381" s="154">
        <v>6.2899999999999974</v>
      </c>
    </row>
    <row r="6382" spans="1:7" ht="45" x14ac:dyDescent="0.25">
      <c r="A6382" s="141" t="s">
        <v>1639</v>
      </c>
      <c r="B6382" s="151" t="s">
        <v>1640</v>
      </c>
      <c r="C6382" s="153" t="s">
        <v>4065</v>
      </c>
      <c r="D6382" s="152">
        <v>1</v>
      </c>
      <c r="E6382" s="154">
        <v>123.39</v>
      </c>
      <c r="F6382" s="154">
        <v>1.0899999999999999</v>
      </c>
      <c r="G6382" s="154">
        <v>1.0899999999999999</v>
      </c>
    </row>
    <row r="6383" spans="1:7" x14ac:dyDescent="0.25">
      <c r="A6383" s="141" t="s">
        <v>1639</v>
      </c>
      <c r="B6383" s="151" t="s">
        <v>1640</v>
      </c>
      <c r="C6383" s="153" t="s">
        <v>3543</v>
      </c>
      <c r="D6383" s="152">
        <v>173</v>
      </c>
      <c r="E6383" s="154">
        <v>899.59999999999991</v>
      </c>
      <c r="F6383" s="154">
        <v>2.9999999999999916E-2</v>
      </c>
      <c r="G6383" s="154">
        <v>5.1899999999999853</v>
      </c>
    </row>
    <row r="6384" spans="1:7" ht="30" x14ac:dyDescent="0.25">
      <c r="A6384" s="141" t="s">
        <v>1639</v>
      </c>
      <c r="B6384" s="151" t="s">
        <v>1640</v>
      </c>
      <c r="C6384" s="153" t="s">
        <v>3639</v>
      </c>
      <c r="D6384" s="152">
        <v>3</v>
      </c>
      <c r="E6384" s="154">
        <v>18.509999999999998</v>
      </c>
      <c r="F6384" s="154">
        <v>1.0000000000000009E-2</v>
      </c>
      <c r="G6384" s="154">
        <v>3.0000000000000027E-2</v>
      </c>
    </row>
    <row r="6385" spans="1:7" x14ac:dyDescent="0.25">
      <c r="A6385" s="141" t="s">
        <v>1639</v>
      </c>
      <c r="B6385" s="151" t="s">
        <v>1640</v>
      </c>
      <c r="C6385" s="153" t="s">
        <v>3514</v>
      </c>
      <c r="D6385" s="152">
        <v>1</v>
      </c>
      <c r="E6385" s="154">
        <v>1.67</v>
      </c>
      <c r="F6385" s="154">
        <v>9.9999999999999811E-3</v>
      </c>
      <c r="G6385" s="154">
        <v>9.9999999999999811E-3</v>
      </c>
    </row>
    <row r="6386" spans="1:7" ht="75" x14ac:dyDescent="0.25">
      <c r="A6386" s="141" t="s">
        <v>1639</v>
      </c>
      <c r="B6386" s="151" t="s">
        <v>1640</v>
      </c>
      <c r="C6386" s="153" t="s">
        <v>3516</v>
      </c>
      <c r="D6386" s="152">
        <v>1</v>
      </c>
      <c r="E6386" s="154">
        <v>9.4500000000000011</v>
      </c>
      <c r="F6386" s="154">
        <v>2.0000000000000018E-2</v>
      </c>
      <c r="G6386" s="154">
        <v>2.0000000000000018E-2</v>
      </c>
    </row>
    <row r="6387" spans="1:7" ht="60" x14ac:dyDescent="0.25">
      <c r="A6387" s="141" t="s">
        <v>1639</v>
      </c>
      <c r="B6387" s="151" t="s">
        <v>1640</v>
      </c>
      <c r="C6387" s="153" t="s">
        <v>3517</v>
      </c>
      <c r="D6387" s="152">
        <v>2</v>
      </c>
      <c r="E6387" s="154">
        <v>20.84</v>
      </c>
      <c r="F6387" s="154">
        <v>6.999999999999984E-2</v>
      </c>
      <c r="G6387" s="154">
        <v>0.13999999999999968</v>
      </c>
    </row>
    <row r="6388" spans="1:7" ht="30" x14ac:dyDescent="0.25">
      <c r="A6388" s="141" t="s">
        <v>1639</v>
      </c>
      <c r="B6388" s="151" t="s">
        <v>1640</v>
      </c>
      <c r="C6388" s="153" t="s">
        <v>3508</v>
      </c>
      <c r="D6388" s="152">
        <v>2</v>
      </c>
      <c r="E6388" s="154">
        <v>10.74</v>
      </c>
      <c r="F6388" s="154">
        <v>2.0000000000000018E-2</v>
      </c>
      <c r="G6388" s="154">
        <v>4.0000000000000036E-2</v>
      </c>
    </row>
    <row r="6389" spans="1:7" x14ac:dyDescent="0.25">
      <c r="A6389" s="141" t="s">
        <v>1639</v>
      </c>
      <c r="B6389" s="151" t="s">
        <v>1640</v>
      </c>
      <c r="C6389" s="153" t="s">
        <v>4050</v>
      </c>
      <c r="D6389" s="152">
        <v>1</v>
      </c>
      <c r="E6389" s="154">
        <v>124.77</v>
      </c>
      <c r="F6389" s="154">
        <v>3.1100000000000065</v>
      </c>
      <c r="G6389" s="154">
        <v>3.1100000000000065</v>
      </c>
    </row>
    <row r="6390" spans="1:7" ht="45" x14ac:dyDescent="0.25">
      <c r="A6390" s="141" t="s">
        <v>1639</v>
      </c>
      <c r="B6390" s="151" t="s">
        <v>1640</v>
      </c>
      <c r="C6390" s="153" t="s">
        <v>3995</v>
      </c>
      <c r="D6390" s="152">
        <v>1</v>
      </c>
      <c r="E6390" s="154">
        <v>105.47</v>
      </c>
      <c r="F6390" s="154">
        <v>2.4299999999999997</v>
      </c>
      <c r="G6390" s="154">
        <v>2.4299999999999997</v>
      </c>
    </row>
    <row r="6391" spans="1:7" ht="45" x14ac:dyDescent="0.25">
      <c r="A6391" s="141" t="s">
        <v>1639</v>
      </c>
      <c r="B6391" s="151" t="s">
        <v>1640</v>
      </c>
      <c r="C6391" s="153" t="s">
        <v>3471</v>
      </c>
      <c r="D6391" s="152">
        <v>152</v>
      </c>
      <c r="E6391" s="154">
        <v>404.32000000000005</v>
      </c>
      <c r="F6391" s="154">
        <v>1.0000000000000009E-2</v>
      </c>
      <c r="G6391" s="154">
        <v>1.5200000000000014</v>
      </c>
    </row>
    <row r="6392" spans="1:7" ht="30" x14ac:dyDescent="0.25">
      <c r="A6392" s="141" t="s">
        <v>1639</v>
      </c>
      <c r="B6392" s="151" t="s">
        <v>1640</v>
      </c>
      <c r="C6392" s="153" t="s">
        <v>3453</v>
      </c>
      <c r="D6392" s="152">
        <v>262</v>
      </c>
      <c r="E6392" s="154">
        <v>521.38</v>
      </c>
      <c r="F6392" s="154">
        <v>1.0000000000000009E-2</v>
      </c>
      <c r="G6392" s="154">
        <v>2.6200000000000023</v>
      </c>
    </row>
    <row r="6393" spans="1:7" ht="45" x14ac:dyDescent="0.25">
      <c r="A6393" s="141" t="s">
        <v>1639</v>
      </c>
      <c r="B6393" s="151" t="s">
        <v>1640</v>
      </c>
      <c r="C6393" s="153" t="s">
        <v>3454</v>
      </c>
      <c r="D6393" s="152">
        <v>2</v>
      </c>
      <c r="E6393" s="154">
        <v>7.08</v>
      </c>
      <c r="F6393" s="154">
        <v>1.9999999999999962E-2</v>
      </c>
      <c r="G6393" s="154">
        <v>3.9999999999999925E-2</v>
      </c>
    </row>
    <row r="6394" spans="1:7" ht="30" x14ac:dyDescent="0.25">
      <c r="A6394" s="141" t="s">
        <v>1639</v>
      </c>
      <c r="B6394" s="151" t="s">
        <v>1640</v>
      </c>
      <c r="C6394" s="153" t="s">
        <v>3521</v>
      </c>
      <c r="D6394" s="152">
        <v>6</v>
      </c>
      <c r="E6394" s="154">
        <v>56.04</v>
      </c>
      <c r="F6394" s="154">
        <v>6.999999999999984E-2</v>
      </c>
      <c r="G6394" s="154">
        <v>0.41999999999999904</v>
      </c>
    </row>
    <row r="6395" spans="1:7" x14ac:dyDescent="0.25">
      <c r="A6395" s="141" t="s">
        <v>1639</v>
      </c>
      <c r="B6395" s="151" t="s">
        <v>1640</v>
      </c>
      <c r="C6395" s="153" t="s">
        <v>3522</v>
      </c>
      <c r="D6395" s="152">
        <v>7</v>
      </c>
      <c r="E6395" s="154">
        <v>39.69</v>
      </c>
      <c r="F6395" s="154">
        <v>0.1599999999999997</v>
      </c>
      <c r="G6395" s="154">
        <v>1.1199999999999979</v>
      </c>
    </row>
    <row r="6396" spans="1:7" x14ac:dyDescent="0.25">
      <c r="A6396" s="141" t="s">
        <v>1639</v>
      </c>
      <c r="B6396" s="151" t="s">
        <v>1640</v>
      </c>
      <c r="C6396" s="153" t="s">
        <v>3524</v>
      </c>
      <c r="D6396" s="152">
        <v>3</v>
      </c>
      <c r="E6396" s="154">
        <v>17.22</v>
      </c>
      <c r="F6396" s="154">
        <v>4.0000000000000036E-2</v>
      </c>
      <c r="G6396" s="154">
        <v>0.12000000000000011</v>
      </c>
    </row>
    <row r="6397" spans="1:7" x14ac:dyDescent="0.25">
      <c r="A6397" s="141" t="s">
        <v>1639</v>
      </c>
      <c r="B6397" s="151" t="s">
        <v>1640</v>
      </c>
      <c r="C6397" s="153" t="s">
        <v>3651</v>
      </c>
      <c r="D6397" s="152">
        <v>1</v>
      </c>
      <c r="E6397" s="154">
        <v>28.43</v>
      </c>
      <c r="F6397" s="154">
        <v>0.20999999999999996</v>
      </c>
      <c r="G6397" s="154">
        <v>0.20999999999999996</v>
      </c>
    </row>
    <row r="6398" spans="1:7" x14ac:dyDescent="0.25">
      <c r="A6398" s="141" t="s">
        <v>1639</v>
      </c>
      <c r="B6398" s="151" t="s">
        <v>1640</v>
      </c>
      <c r="C6398" s="153" t="s">
        <v>3713</v>
      </c>
      <c r="D6398" s="152">
        <v>1</v>
      </c>
      <c r="E6398" s="154">
        <v>9.61</v>
      </c>
      <c r="F6398" s="154">
        <v>7.9999999999999849E-2</v>
      </c>
      <c r="G6398" s="154">
        <v>7.9999999999999849E-2</v>
      </c>
    </row>
    <row r="6399" spans="1:7" ht="60" x14ac:dyDescent="0.25">
      <c r="A6399" s="141" t="s">
        <v>1639</v>
      </c>
      <c r="B6399" s="151" t="s">
        <v>1640</v>
      </c>
      <c r="C6399" s="153" t="s">
        <v>3479</v>
      </c>
      <c r="D6399" s="152">
        <v>5</v>
      </c>
      <c r="E6399" s="154">
        <v>40.25</v>
      </c>
      <c r="F6399" s="154">
        <v>3.0000000000000027E-2</v>
      </c>
      <c r="G6399" s="154">
        <v>0.15000000000000013</v>
      </c>
    </row>
    <row r="6400" spans="1:7" ht="45" x14ac:dyDescent="0.25">
      <c r="A6400" s="141" t="s">
        <v>1639</v>
      </c>
      <c r="B6400" s="151" t="s">
        <v>1640</v>
      </c>
      <c r="C6400" s="153" t="s">
        <v>3506</v>
      </c>
      <c r="D6400" s="152">
        <v>38</v>
      </c>
      <c r="E6400" s="154">
        <v>342.38</v>
      </c>
      <c r="F6400" s="154">
        <v>2.9999999999999916E-2</v>
      </c>
      <c r="G6400" s="154">
        <v>1.1399999999999968</v>
      </c>
    </row>
    <row r="6401" spans="1:7" ht="60" x14ac:dyDescent="0.25">
      <c r="A6401" s="141" t="s">
        <v>1639</v>
      </c>
      <c r="B6401" s="151" t="s">
        <v>1640</v>
      </c>
      <c r="C6401" s="153" t="s">
        <v>3714</v>
      </c>
      <c r="D6401" s="152">
        <v>5</v>
      </c>
      <c r="E6401" s="154">
        <v>68.550000000000011</v>
      </c>
      <c r="F6401" s="154">
        <v>6.0000000000000053E-2</v>
      </c>
      <c r="G6401" s="154">
        <v>0.30000000000000027</v>
      </c>
    </row>
    <row r="6402" spans="1:7" ht="30" x14ac:dyDescent="0.25">
      <c r="A6402" s="141" t="s">
        <v>1639</v>
      </c>
      <c r="B6402" s="151" t="s">
        <v>1640</v>
      </c>
      <c r="C6402" s="153" t="s">
        <v>4186</v>
      </c>
      <c r="D6402" s="152">
        <v>1</v>
      </c>
      <c r="E6402" s="154">
        <v>12.01</v>
      </c>
      <c r="F6402" s="154">
        <v>0.10000000000000009</v>
      </c>
      <c r="G6402" s="154">
        <v>0.10000000000000009</v>
      </c>
    </row>
    <row r="6403" spans="1:7" ht="45" x14ac:dyDescent="0.25">
      <c r="A6403" s="141" t="s">
        <v>1639</v>
      </c>
      <c r="B6403" s="151" t="s">
        <v>1640</v>
      </c>
      <c r="C6403" s="153" t="s">
        <v>3715</v>
      </c>
      <c r="D6403" s="152">
        <v>3</v>
      </c>
      <c r="E6403" s="154">
        <v>32.64</v>
      </c>
      <c r="F6403" s="154">
        <v>0.16999999999999993</v>
      </c>
      <c r="G6403" s="154">
        <v>0.50999999999999979</v>
      </c>
    </row>
    <row r="6404" spans="1:7" ht="30" x14ac:dyDescent="0.25">
      <c r="A6404" s="141" t="s">
        <v>1639</v>
      </c>
      <c r="B6404" s="151" t="s">
        <v>1640</v>
      </c>
      <c r="C6404" s="153" t="s">
        <v>3508</v>
      </c>
      <c r="D6404" s="152">
        <v>3</v>
      </c>
      <c r="E6404" s="154">
        <v>16.11</v>
      </c>
      <c r="F6404" s="154">
        <v>2.0000000000000018E-2</v>
      </c>
      <c r="G6404" s="154">
        <v>6.0000000000000053E-2</v>
      </c>
    </row>
    <row r="6405" spans="1:7" ht="60" x14ac:dyDescent="0.25">
      <c r="A6405" s="141" t="s">
        <v>1639</v>
      </c>
      <c r="B6405" s="151" t="s">
        <v>1640</v>
      </c>
      <c r="C6405" s="153" t="s">
        <v>3510</v>
      </c>
      <c r="D6405" s="152">
        <v>37</v>
      </c>
      <c r="E6405" s="154">
        <v>1486.29</v>
      </c>
      <c r="F6405" s="154">
        <v>0.37999999999999989</v>
      </c>
      <c r="G6405" s="154">
        <v>14.059999999999995</v>
      </c>
    </row>
    <row r="6406" spans="1:7" x14ac:dyDescent="0.25">
      <c r="A6406" s="141" t="s">
        <v>1639</v>
      </c>
      <c r="B6406" s="151" t="s">
        <v>1640</v>
      </c>
      <c r="C6406" s="153" t="s">
        <v>3543</v>
      </c>
      <c r="D6406" s="152">
        <v>18</v>
      </c>
      <c r="E6406" s="154">
        <v>93.6</v>
      </c>
      <c r="F6406" s="154">
        <v>2.9999999999999916E-2</v>
      </c>
      <c r="G6406" s="154">
        <v>0.53999999999999848</v>
      </c>
    </row>
    <row r="6407" spans="1:7" ht="75" x14ac:dyDescent="0.25">
      <c r="A6407" s="141" t="s">
        <v>1639</v>
      </c>
      <c r="B6407" s="151" t="s">
        <v>1640</v>
      </c>
      <c r="C6407" s="153" t="s">
        <v>3493</v>
      </c>
      <c r="D6407" s="152">
        <v>26</v>
      </c>
      <c r="E6407" s="154">
        <v>133.12</v>
      </c>
      <c r="F6407" s="154">
        <v>1.0000000000000009E-2</v>
      </c>
      <c r="G6407" s="154">
        <v>0.26000000000000023</v>
      </c>
    </row>
    <row r="6408" spans="1:7" ht="30" x14ac:dyDescent="0.25">
      <c r="A6408" s="141" t="s">
        <v>1639</v>
      </c>
      <c r="B6408" s="151" t="s">
        <v>1640</v>
      </c>
      <c r="C6408" s="153" t="s">
        <v>3495</v>
      </c>
      <c r="D6408" s="152">
        <v>18</v>
      </c>
      <c r="E6408" s="154">
        <v>88.92</v>
      </c>
      <c r="F6408" s="154">
        <v>1.0000000000000009E-2</v>
      </c>
      <c r="G6408" s="154">
        <v>0.18000000000000016</v>
      </c>
    </row>
    <row r="6409" spans="1:7" ht="45" x14ac:dyDescent="0.25">
      <c r="A6409" s="141" t="s">
        <v>1639</v>
      </c>
      <c r="B6409" s="151" t="s">
        <v>1640</v>
      </c>
      <c r="C6409" s="153" t="s">
        <v>3720</v>
      </c>
      <c r="D6409" s="152">
        <v>6</v>
      </c>
      <c r="E6409" s="154">
        <v>82.800000000000011</v>
      </c>
      <c r="F6409" s="154">
        <v>0.18999999999999995</v>
      </c>
      <c r="G6409" s="154">
        <v>1.1399999999999997</v>
      </c>
    </row>
    <row r="6410" spans="1:7" ht="105" x14ac:dyDescent="0.25">
      <c r="A6410" s="141" t="s">
        <v>1639</v>
      </c>
      <c r="B6410" s="151" t="s">
        <v>1640</v>
      </c>
      <c r="C6410" s="153" t="s">
        <v>3476</v>
      </c>
      <c r="D6410" s="152">
        <v>21</v>
      </c>
      <c r="E6410" s="154">
        <v>558.6</v>
      </c>
      <c r="F6410" s="154">
        <v>0.22000000000000064</v>
      </c>
      <c r="G6410" s="154">
        <v>4.6200000000000134</v>
      </c>
    </row>
    <row r="6411" spans="1:7" ht="60" x14ac:dyDescent="0.25">
      <c r="A6411" s="141" t="s">
        <v>1639</v>
      </c>
      <c r="B6411" s="151" t="s">
        <v>1640</v>
      </c>
      <c r="C6411" s="153" t="s">
        <v>3479</v>
      </c>
      <c r="D6411" s="152">
        <v>2</v>
      </c>
      <c r="E6411" s="154">
        <v>16.100000000000001</v>
      </c>
      <c r="F6411" s="154">
        <v>3.0000000000000027E-2</v>
      </c>
      <c r="G6411" s="154">
        <v>6.0000000000000053E-2</v>
      </c>
    </row>
    <row r="6412" spans="1:7" ht="45" x14ac:dyDescent="0.25">
      <c r="A6412" s="141" t="s">
        <v>1639</v>
      </c>
      <c r="B6412" s="151" t="s">
        <v>1640</v>
      </c>
      <c r="C6412" s="153" t="s">
        <v>3573</v>
      </c>
      <c r="D6412" s="152">
        <v>1</v>
      </c>
      <c r="E6412" s="154">
        <v>45.17</v>
      </c>
      <c r="F6412" s="154">
        <v>0.58999999999999986</v>
      </c>
      <c r="G6412" s="154">
        <v>0.58999999999999986</v>
      </c>
    </row>
    <row r="6413" spans="1:7" ht="60" x14ac:dyDescent="0.25">
      <c r="A6413" s="141" t="s">
        <v>1639</v>
      </c>
      <c r="B6413" s="151" t="s">
        <v>1640</v>
      </c>
      <c r="C6413" s="153" t="s">
        <v>3534</v>
      </c>
      <c r="D6413" s="152">
        <v>3</v>
      </c>
      <c r="E6413" s="154">
        <v>252.12</v>
      </c>
      <c r="F6413" s="154">
        <v>0.66999999999999993</v>
      </c>
      <c r="G6413" s="154">
        <v>2.0099999999999998</v>
      </c>
    </row>
    <row r="6414" spans="1:7" ht="60" x14ac:dyDescent="0.25">
      <c r="A6414" s="141" t="s">
        <v>1639</v>
      </c>
      <c r="B6414" s="151" t="s">
        <v>1640</v>
      </c>
      <c r="C6414" s="153" t="s">
        <v>3577</v>
      </c>
      <c r="D6414" s="152">
        <v>4</v>
      </c>
      <c r="E6414" s="154">
        <v>32.28</v>
      </c>
      <c r="F6414" s="154">
        <v>2.9999999999999916E-2</v>
      </c>
      <c r="G6414" s="154">
        <v>0.11999999999999966</v>
      </c>
    </row>
    <row r="6415" spans="1:7" ht="30" x14ac:dyDescent="0.25">
      <c r="A6415" s="141" t="s">
        <v>1639</v>
      </c>
      <c r="B6415" s="151" t="s">
        <v>1640</v>
      </c>
      <c r="C6415" s="153" t="s">
        <v>3578</v>
      </c>
      <c r="D6415" s="152">
        <v>4</v>
      </c>
      <c r="E6415" s="154">
        <v>21.400000000000002</v>
      </c>
      <c r="F6415" s="154">
        <v>0.27000000000000046</v>
      </c>
      <c r="G6415" s="154">
        <v>1.0800000000000018</v>
      </c>
    </row>
    <row r="6416" spans="1:7" ht="45" x14ac:dyDescent="0.25">
      <c r="A6416" s="141" t="s">
        <v>1639</v>
      </c>
      <c r="B6416" s="151" t="s">
        <v>1640</v>
      </c>
      <c r="C6416" s="153" t="s">
        <v>3115</v>
      </c>
      <c r="D6416" s="152">
        <v>6</v>
      </c>
      <c r="E6416" s="154">
        <v>3.96</v>
      </c>
      <c r="F6416" s="154">
        <v>1.0000000000000009E-2</v>
      </c>
      <c r="G6416" s="154">
        <v>6.0000000000000053E-2</v>
      </c>
    </row>
    <row r="6417" spans="1:7" ht="75" x14ac:dyDescent="0.25">
      <c r="A6417" s="141" t="s">
        <v>1639</v>
      </c>
      <c r="B6417" s="151" t="s">
        <v>1640</v>
      </c>
      <c r="C6417" s="153" t="s">
        <v>3116</v>
      </c>
      <c r="D6417" s="152">
        <v>29</v>
      </c>
      <c r="E6417" s="154">
        <v>122.67000000000002</v>
      </c>
      <c r="F6417" s="154">
        <v>5.0000000000000044E-2</v>
      </c>
      <c r="G6417" s="154">
        <v>1.4500000000000013</v>
      </c>
    </row>
    <row r="6418" spans="1:7" ht="30" x14ac:dyDescent="0.25">
      <c r="A6418" s="141" t="s">
        <v>1639</v>
      </c>
      <c r="B6418" s="151" t="s">
        <v>1640</v>
      </c>
      <c r="C6418" s="153" t="s">
        <v>3120</v>
      </c>
      <c r="D6418" s="152">
        <v>6</v>
      </c>
      <c r="E6418" s="154">
        <v>8.76</v>
      </c>
      <c r="F6418" s="154">
        <v>2.0000000000000018E-2</v>
      </c>
      <c r="G6418" s="154">
        <v>0.12000000000000011</v>
      </c>
    </row>
    <row r="6419" spans="1:7" x14ac:dyDescent="0.25">
      <c r="A6419" s="141" t="s">
        <v>1639</v>
      </c>
      <c r="B6419" s="151" t="s">
        <v>1640</v>
      </c>
      <c r="C6419" s="153" t="s">
        <v>3130</v>
      </c>
      <c r="D6419" s="152">
        <v>12</v>
      </c>
      <c r="E6419" s="154">
        <v>15</v>
      </c>
      <c r="F6419" s="154">
        <v>1.0000000000000009E-2</v>
      </c>
      <c r="G6419" s="154">
        <v>0.12000000000000011</v>
      </c>
    </row>
    <row r="6420" spans="1:7" x14ac:dyDescent="0.25">
      <c r="A6420" s="141" t="s">
        <v>1639</v>
      </c>
      <c r="B6420" s="151" t="s">
        <v>1640</v>
      </c>
      <c r="C6420" s="153" t="s">
        <v>3131</v>
      </c>
      <c r="D6420" s="152">
        <v>14</v>
      </c>
      <c r="E6420" s="154">
        <v>17.5</v>
      </c>
      <c r="F6420" s="154">
        <v>1.0000000000000009E-2</v>
      </c>
      <c r="G6420" s="154">
        <v>0.14000000000000012</v>
      </c>
    </row>
    <row r="6421" spans="1:7" x14ac:dyDescent="0.25">
      <c r="A6421" s="141" t="s">
        <v>1639</v>
      </c>
      <c r="B6421" s="151" t="s">
        <v>1640</v>
      </c>
      <c r="C6421" s="153" t="s">
        <v>3166</v>
      </c>
      <c r="D6421" s="152">
        <v>8</v>
      </c>
      <c r="E6421" s="154">
        <v>10</v>
      </c>
      <c r="F6421" s="154">
        <v>1.0000000000000009E-2</v>
      </c>
      <c r="G6421" s="154">
        <v>8.0000000000000071E-2</v>
      </c>
    </row>
    <row r="6422" spans="1:7" x14ac:dyDescent="0.25">
      <c r="A6422" s="141" t="s">
        <v>1639</v>
      </c>
      <c r="B6422" s="151" t="s">
        <v>1640</v>
      </c>
      <c r="C6422" s="153" t="s">
        <v>3177</v>
      </c>
      <c r="D6422" s="152">
        <v>1</v>
      </c>
      <c r="E6422" s="154">
        <v>7.12</v>
      </c>
      <c r="F6422" s="154">
        <v>0.14000000000000012</v>
      </c>
      <c r="G6422" s="154">
        <v>0.14000000000000012</v>
      </c>
    </row>
    <row r="6423" spans="1:7" x14ac:dyDescent="0.25">
      <c r="A6423" s="141" t="s">
        <v>1639</v>
      </c>
      <c r="B6423" s="151" t="s">
        <v>1640</v>
      </c>
      <c r="C6423" s="153" t="s">
        <v>3149</v>
      </c>
      <c r="D6423" s="152">
        <v>1</v>
      </c>
      <c r="E6423" s="154">
        <v>2.5500000000000003</v>
      </c>
      <c r="F6423" s="154">
        <v>5.0000000000000044E-2</v>
      </c>
      <c r="G6423" s="154">
        <v>5.0000000000000044E-2</v>
      </c>
    </row>
    <row r="6424" spans="1:7" x14ac:dyDescent="0.25">
      <c r="A6424" s="141" t="s">
        <v>1639</v>
      </c>
      <c r="B6424" s="151" t="s">
        <v>1640</v>
      </c>
      <c r="C6424" s="153" t="s">
        <v>3179</v>
      </c>
      <c r="D6424" s="152">
        <v>3</v>
      </c>
      <c r="E6424" s="154">
        <v>15.419999999999998</v>
      </c>
      <c r="F6424" s="154">
        <v>0.10999999999999988</v>
      </c>
      <c r="G6424" s="154">
        <v>0.32999999999999963</v>
      </c>
    </row>
    <row r="6425" spans="1:7" ht="30" x14ac:dyDescent="0.25">
      <c r="A6425" s="141" t="s">
        <v>1639</v>
      </c>
      <c r="B6425" s="151" t="s">
        <v>1640</v>
      </c>
      <c r="C6425" s="153" t="s">
        <v>3541</v>
      </c>
      <c r="D6425" s="152">
        <v>1</v>
      </c>
      <c r="E6425" s="154">
        <v>8.620000000000001</v>
      </c>
      <c r="F6425" s="154">
        <v>4.9999999999999822E-2</v>
      </c>
      <c r="G6425" s="154">
        <v>4.9999999999999822E-2</v>
      </c>
    </row>
    <row r="6426" spans="1:7" x14ac:dyDescent="0.25">
      <c r="A6426" s="141" t="s">
        <v>1639</v>
      </c>
      <c r="B6426" s="151" t="s">
        <v>1640</v>
      </c>
      <c r="C6426" s="153" t="s">
        <v>3127</v>
      </c>
      <c r="D6426" s="152">
        <v>43</v>
      </c>
      <c r="E6426" s="154">
        <v>82.13</v>
      </c>
      <c r="F6426" s="154">
        <v>9.9999999999999811E-3</v>
      </c>
      <c r="G6426" s="154">
        <v>0.42999999999999916</v>
      </c>
    </row>
    <row r="6427" spans="1:7" x14ac:dyDescent="0.25">
      <c r="A6427" s="141" t="s">
        <v>1639</v>
      </c>
      <c r="B6427" s="151" t="s">
        <v>1640</v>
      </c>
      <c r="C6427" s="153" t="s">
        <v>3130</v>
      </c>
      <c r="D6427" s="152">
        <v>20</v>
      </c>
      <c r="E6427" s="154">
        <v>25</v>
      </c>
      <c r="F6427" s="154">
        <v>1.0000000000000009E-2</v>
      </c>
      <c r="G6427" s="154">
        <v>0.20000000000000018</v>
      </c>
    </row>
    <row r="6428" spans="1:7" x14ac:dyDescent="0.25">
      <c r="A6428" s="141" t="s">
        <v>1639</v>
      </c>
      <c r="B6428" s="151" t="s">
        <v>1640</v>
      </c>
      <c r="C6428" s="153" t="s">
        <v>3131</v>
      </c>
      <c r="D6428" s="152">
        <v>26</v>
      </c>
      <c r="E6428" s="154">
        <v>32.5</v>
      </c>
      <c r="F6428" s="154">
        <v>1.0000000000000009E-2</v>
      </c>
      <c r="G6428" s="154">
        <v>0.26000000000000023</v>
      </c>
    </row>
    <row r="6429" spans="1:7" x14ac:dyDescent="0.25">
      <c r="A6429" s="141" t="s">
        <v>1639</v>
      </c>
      <c r="B6429" s="151" t="s">
        <v>1640</v>
      </c>
      <c r="C6429" s="153" t="s">
        <v>3132</v>
      </c>
      <c r="D6429" s="152">
        <v>6</v>
      </c>
      <c r="E6429" s="154">
        <v>7.5</v>
      </c>
      <c r="F6429" s="154">
        <v>1.0000000000000009E-2</v>
      </c>
      <c r="G6429" s="154">
        <v>6.0000000000000053E-2</v>
      </c>
    </row>
    <row r="6430" spans="1:7" ht="30" x14ac:dyDescent="0.25">
      <c r="A6430" s="141" t="s">
        <v>1639</v>
      </c>
      <c r="B6430" s="151" t="s">
        <v>1640</v>
      </c>
      <c r="C6430" s="153" t="s">
        <v>3538</v>
      </c>
      <c r="D6430" s="152">
        <v>732</v>
      </c>
      <c r="E6430" s="154">
        <v>3711.2400000000002</v>
      </c>
      <c r="F6430" s="154">
        <v>2.0000000000000018E-2</v>
      </c>
      <c r="G6430" s="154">
        <v>14.640000000000013</v>
      </c>
    </row>
    <row r="6431" spans="1:7" ht="30" x14ac:dyDescent="0.25">
      <c r="A6431" s="141" t="s">
        <v>1639</v>
      </c>
      <c r="B6431" s="151" t="s">
        <v>1640</v>
      </c>
      <c r="C6431" s="153" t="s">
        <v>3547</v>
      </c>
      <c r="D6431" s="152">
        <v>88</v>
      </c>
      <c r="E6431" s="154">
        <v>2735.92</v>
      </c>
      <c r="F6431" s="154">
        <v>4.9999999999999822E-2</v>
      </c>
      <c r="G6431" s="154">
        <v>4.3999999999999844</v>
      </c>
    </row>
    <row r="6432" spans="1:7" x14ac:dyDescent="0.25">
      <c r="A6432" s="141" t="s">
        <v>1639</v>
      </c>
      <c r="B6432" s="151" t="s">
        <v>1640</v>
      </c>
      <c r="C6432" s="153" t="s">
        <v>3620</v>
      </c>
      <c r="D6432" s="152">
        <v>44</v>
      </c>
      <c r="E6432" s="154">
        <v>986.92000000000007</v>
      </c>
      <c r="F6432" s="154">
        <v>7.9999999999999849E-2</v>
      </c>
      <c r="G6432" s="154">
        <v>3.5199999999999934</v>
      </c>
    </row>
    <row r="6433" spans="1:7" x14ac:dyDescent="0.25">
      <c r="A6433" s="141" t="s">
        <v>1639</v>
      </c>
      <c r="B6433" s="151" t="s">
        <v>1640</v>
      </c>
      <c r="C6433" s="153" t="s">
        <v>3548</v>
      </c>
      <c r="D6433" s="152">
        <v>796</v>
      </c>
      <c r="E6433" s="154">
        <v>35079.72</v>
      </c>
      <c r="F6433" s="154">
        <v>4.0000000000000036E-2</v>
      </c>
      <c r="G6433" s="154">
        <v>31.840000000000028</v>
      </c>
    </row>
    <row r="6434" spans="1:7" ht="30" x14ac:dyDescent="0.25">
      <c r="A6434" s="141" t="s">
        <v>1639</v>
      </c>
      <c r="B6434" s="151" t="s">
        <v>1640</v>
      </c>
      <c r="C6434" s="153" t="s">
        <v>3538</v>
      </c>
      <c r="D6434" s="152">
        <v>5</v>
      </c>
      <c r="E6434" s="154">
        <v>25.35</v>
      </c>
      <c r="F6434" s="154">
        <v>2.0000000000000018E-2</v>
      </c>
      <c r="G6434" s="154">
        <v>0.10000000000000009</v>
      </c>
    </row>
    <row r="6435" spans="1:7" x14ac:dyDescent="0.25">
      <c r="A6435" s="141" t="s">
        <v>1639</v>
      </c>
      <c r="B6435" s="151" t="s">
        <v>1640</v>
      </c>
      <c r="C6435" s="153" t="s">
        <v>3620</v>
      </c>
      <c r="D6435" s="152">
        <v>1</v>
      </c>
      <c r="E6435" s="154">
        <v>22.43</v>
      </c>
      <c r="F6435" s="154">
        <v>7.9999999999999849E-2</v>
      </c>
      <c r="G6435" s="154">
        <v>7.9999999999999849E-2</v>
      </c>
    </row>
    <row r="6436" spans="1:7" x14ac:dyDescent="0.25">
      <c r="A6436" s="141" t="s">
        <v>1639</v>
      </c>
      <c r="B6436" s="151" t="s">
        <v>1640</v>
      </c>
      <c r="C6436" s="153" t="s">
        <v>3548</v>
      </c>
      <c r="D6436" s="152">
        <v>9</v>
      </c>
      <c r="E6436" s="154">
        <v>396.63</v>
      </c>
      <c r="F6436" s="154">
        <v>4.0000000000000036E-2</v>
      </c>
      <c r="G6436" s="154">
        <v>0.36000000000000032</v>
      </c>
    </row>
    <row r="6437" spans="1:7" ht="30" x14ac:dyDescent="0.25">
      <c r="A6437" s="141" t="s">
        <v>1639</v>
      </c>
      <c r="B6437" s="151" t="s">
        <v>1640</v>
      </c>
      <c r="C6437" s="153" t="s">
        <v>3545</v>
      </c>
      <c r="D6437" s="152">
        <v>13</v>
      </c>
      <c r="E6437" s="154">
        <v>328.25</v>
      </c>
      <c r="F6437" s="154">
        <v>4.9999999999999933E-2</v>
      </c>
      <c r="G6437" s="154">
        <v>0.64999999999999913</v>
      </c>
    </row>
    <row r="6438" spans="1:7" ht="30" x14ac:dyDescent="0.25">
      <c r="A6438" s="141" t="s">
        <v>1639</v>
      </c>
      <c r="B6438" s="151" t="s">
        <v>1640</v>
      </c>
      <c r="C6438" s="153" t="s">
        <v>3168</v>
      </c>
      <c r="D6438" s="152">
        <v>1</v>
      </c>
      <c r="E6438" s="154">
        <v>1.45</v>
      </c>
      <c r="F6438" s="154">
        <v>1.0000000000000009E-2</v>
      </c>
      <c r="G6438" s="154">
        <v>1.0000000000000009E-2</v>
      </c>
    </row>
    <row r="6439" spans="1:7" ht="30" x14ac:dyDescent="0.25">
      <c r="A6439" s="141" t="s">
        <v>1639</v>
      </c>
      <c r="B6439" s="151" t="s">
        <v>1640</v>
      </c>
      <c r="C6439" s="153" t="s">
        <v>3138</v>
      </c>
      <c r="D6439" s="152">
        <v>1</v>
      </c>
      <c r="E6439" s="154">
        <v>1.45</v>
      </c>
      <c r="F6439" s="154">
        <v>1.0000000000000009E-2</v>
      </c>
      <c r="G6439" s="154">
        <v>1.0000000000000009E-2</v>
      </c>
    </row>
    <row r="6440" spans="1:7" ht="30" x14ac:dyDescent="0.25">
      <c r="A6440" s="141" t="s">
        <v>1639</v>
      </c>
      <c r="B6440" s="151" t="s">
        <v>1640</v>
      </c>
      <c r="C6440" s="153" t="s">
        <v>3874</v>
      </c>
      <c r="D6440" s="152">
        <v>18</v>
      </c>
      <c r="E6440" s="154">
        <v>122.94</v>
      </c>
      <c r="F6440" s="154">
        <v>1.0000000000000009E-2</v>
      </c>
      <c r="G6440" s="154">
        <v>0.18000000000000016</v>
      </c>
    </row>
    <row r="6441" spans="1:7" ht="30" x14ac:dyDescent="0.25">
      <c r="A6441" s="141" t="s">
        <v>1639</v>
      </c>
      <c r="B6441" s="151" t="s">
        <v>1640</v>
      </c>
      <c r="C6441" s="153" t="s">
        <v>3622</v>
      </c>
      <c r="D6441" s="152">
        <v>78</v>
      </c>
      <c r="E6441" s="154">
        <v>836.94</v>
      </c>
      <c r="F6441" s="154">
        <v>2.0000000000000018E-2</v>
      </c>
      <c r="G6441" s="154">
        <v>1.5600000000000014</v>
      </c>
    </row>
    <row r="6442" spans="1:7" ht="45" x14ac:dyDescent="0.25">
      <c r="A6442" s="141" t="s">
        <v>1639</v>
      </c>
      <c r="B6442" s="151" t="s">
        <v>1640</v>
      </c>
      <c r="C6442" s="153" t="s">
        <v>3623</v>
      </c>
      <c r="D6442" s="152">
        <v>102</v>
      </c>
      <c r="E6442" s="154">
        <v>1197.48</v>
      </c>
      <c r="F6442" s="154">
        <v>1.0000000000000009E-2</v>
      </c>
      <c r="G6442" s="154">
        <v>1.0200000000000009</v>
      </c>
    </row>
    <row r="6443" spans="1:7" ht="45" x14ac:dyDescent="0.25">
      <c r="A6443" s="141" t="s">
        <v>1639</v>
      </c>
      <c r="B6443" s="151" t="s">
        <v>1640</v>
      </c>
      <c r="C6443" s="153" t="s">
        <v>3624</v>
      </c>
      <c r="D6443" s="152">
        <v>78</v>
      </c>
      <c r="E6443" s="154">
        <v>1230.8399999999999</v>
      </c>
      <c r="F6443" s="154">
        <v>1.0000000000000009E-2</v>
      </c>
      <c r="G6443" s="154">
        <v>0.78000000000000069</v>
      </c>
    </row>
    <row r="6444" spans="1:7" ht="75" x14ac:dyDescent="0.25">
      <c r="A6444" s="141" t="s">
        <v>1639</v>
      </c>
      <c r="B6444" s="151" t="s">
        <v>1640</v>
      </c>
      <c r="C6444" s="153" t="s">
        <v>3625</v>
      </c>
      <c r="D6444" s="152">
        <v>28</v>
      </c>
      <c r="E6444" s="154">
        <v>222.04000000000002</v>
      </c>
      <c r="F6444" s="154">
        <v>9.999999999999995E-3</v>
      </c>
      <c r="G6444" s="154">
        <v>0.27999999999999986</v>
      </c>
    </row>
    <row r="6445" spans="1:7" ht="75" x14ac:dyDescent="0.25">
      <c r="A6445" s="141" t="s">
        <v>1639</v>
      </c>
      <c r="B6445" s="151" t="s">
        <v>1640</v>
      </c>
      <c r="C6445" s="153" t="s">
        <v>3634</v>
      </c>
      <c r="D6445" s="152">
        <v>54</v>
      </c>
      <c r="E6445" s="154">
        <v>597.24</v>
      </c>
      <c r="F6445" s="154">
        <v>9.999999999999995E-3</v>
      </c>
      <c r="G6445" s="154">
        <v>0.5399999999999997</v>
      </c>
    </row>
    <row r="6446" spans="1:7" ht="60" x14ac:dyDescent="0.25">
      <c r="A6446" s="141" t="s">
        <v>1639</v>
      </c>
      <c r="B6446" s="151" t="s">
        <v>1640</v>
      </c>
      <c r="C6446" s="153" t="s">
        <v>3635</v>
      </c>
      <c r="D6446" s="152">
        <v>90</v>
      </c>
      <c r="E6446" s="154">
        <v>177.3</v>
      </c>
      <c r="F6446" s="154">
        <v>9.999999999999995E-3</v>
      </c>
      <c r="G6446" s="154">
        <v>0.89999999999999958</v>
      </c>
    </row>
    <row r="6447" spans="1:7" ht="75" x14ac:dyDescent="0.25">
      <c r="A6447" s="141" t="s">
        <v>1639</v>
      </c>
      <c r="B6447" s="151" t="s">
        <v>1640</v>
      </c>
      <c r="C6447" s="153" t="s">
        <v>3626</v>
      </c>
      <c r="D6447" s="152">
        <v>294</v>
      </c>
      <c r="E6447" s="154">
        <v>5389.02</v>
      </c>
      <c r="F6447" s="154">
        <v>1.0000000000000009E-2</v>
      </c>
      <c r="G6447" s="154">
        <v>2.9400000000000026</v>
      </c>
    </row>
    <row r="6448" spans="1:7" x14ac:dyDescent="0.25">
      <c r="A6448" s="141" t="s">
        <v>1639</v>
      </c>
      <c r="B6448" s="151" t="s">
        <v>1640</v>
      </c>
      <c r="C6448" s="153" t="s">
        <v>3630</v>
      </c>
      <c r="D6448" s="152">
        <v>30</v>
      </c>
      <c r="E6448" s="154">
        <v>352.20000000000005</v>
      </c>
      <c r="F6448" s="154">
        <v>1.0000000000000009E-2</v>
      </c>
      <c r="G6448" s="154">
        <v>0.30000000000000027</v>
      </c>
    </row>
    <row r="6449" spans="1:7" ht="30" x14ac:dyDescent="0.25">
      <c r="A6449" s="141" t="s">
        <v>1639</v>
      </c>
      <c r="B6449" s="151" t="s">
        <v>1640</v>
      </c>
      <c r="C6449" s="153" t="s">
        <v>3657</v>
      </c>
      <c r="D6449" s="152">
        <v>6</v>
      </c>
      <c r="E6449" s="154">
        <v>70.61999999999999</v>
      </c>
      <c r="F6449" s="154">
        <v>1.0000000000000009E-2</v>
      </c>
      <c r="G6449" s="154">
        <v>6.0000000000000053E-2</v>
      </c>
    </row>
    <row r="6450" spans="1:7" ht="30" x14ac:dyDescent="0.25">
      <c r="A6450" s="141" t="s">
        <v>1639</v>
      </c>
      <c r="B6450" s="151" t="s">
        <v>1640</v>
      </c>
      <c r="C6450" s="153" t="s">
        <v>3627</v>
      </c>
      <c r="D6450" s="152">
        <v>37</v>
      </c>
      <c r="E6450" s="154">
        <v>295.26</v>
      </c>
      <c r="F6450" s="154">
        <v>1.0000000000000009E-2</v>
      </c>
      <c r="G6450" s="154">
        <v>0.37000000000000033</v>
      </c>
    </row>
    <row r="6451" spans="1:7" ht="30" x14ac:dyDescent="0.25">
      <c r="A6451" s="141" t="s">
        <v>1639</v>
      </c>
      <c r="B6451" s="151" t="s">
        <v>1640</v>
      </c>
      <c r="C6451" s="153" t="s">
        <v>3628</v>
      </c>
      <c r="D6451" s="152">
        <v>41</v>
      </c>
      <c r="E6451" s="154">
        <v>209.92000000000002</v>
      </c>
      <c r="F6451" s="154">
        <v>1.0000000000000009E-2</v>
      </c>
      <c r="G6451" s="154">
        <v>0.41000000000000036</v>
      </c>
    </row>
    <row r="6452" spans="1:7" ht="30" x14ac:dyDescent="0.25">
      <c r="A6452" s="141" t="s">
        <v>1639</v>
      </c>
      <c r="B6452" s="151" t="s">
        <v>1640</v>
      </c>
      <c r="C6452" s="153" t="s">
        <v>3633</v>
      </c>
      <c r="D6452" s="152">
        <v>2</v>
      </c>
      <c r="E6452" s="154">
        <v>36.660000000000004</v>
      </c>
      <c r="F6452" s="154">
        <v>1.0000000000000009E-2</v>
      </c>
      <c r="G6452" s="154">
        <v>2.0000000000000018E-2</v>
      </c>
    </row>
    <row r="6453" spans="1:7" ht="45" x14ac:dyDescent="0.25">
      <c r="A6453" s="141" t="s">
        <v>1639</v>
      </c>
      <c r="B6453" s="151" t="s">
        <v>1640</v>
      </c>
      <c r="C6453" s="153" t="s">
        <v>3623</v>
      </c>
      <c r="D6453" s="152">
        <v>512</v>
      </c>
      <c r="E6453" s="154">
        <v>6010.880000000001</v>
      </c>
      <c r="F6453" s="154">
        <v>1.0000000000000009E-2</v>
      </c>
      <c r="G6453" s="154">
        <v>5.1200000000000045</v>
      </c>
    </row>
    <row r="6454" spans="1:7" ht="45" x14ac:dyDescent="0.25">
      <c r="A6454" s="141" t="s">
        <v>1639</v>
      </c>
      <c r="B6454" s="151" t="s">
        <v>1640</v>
      </c>
      <c r="C6454" s="153" t="s">
        <v>3624</v>
      </c>
      <c r="D6454" s="152">
        <v>13</v>
      </c>
      <c r="E6454" s="154">
        <v>205.14000000000001</v>
      </c>
      <c r="F6454" s="154">
        <v>1.0000000000000009E-2</v>
      </c>
      <c r="G6454" s="154">
        <v>0.13000000000000012</v>
      </c>
    </row>
    <row r="6455" spans="1:7" ht="60" x14ac:dyDescent="0.25">
      <c r="A6455" s="141" t="s">
        <v>1639</v>
      </c>
      <c r="B6455" s="151" t="s">
        <v>1640</v>
      </c>
      <c r="C6455" s="153" t="s">
        <v>3636</v>
      </c>
      <c r="D6455" s="152">
        <v>4</v>
      </c>
      <c r="E6455" s="154">
        <v>39.480000000000004</v>
      </c>
      <c r="F6455" s="154">
        <v>2.0000000000000018E-2</v>
      </c>
      <c r="G6455" s="154">
        <v>8.0000000000000071E-2</v>
      </c>
    </row>
    <row r="6456" spans="1:7" ht="60" x14ac:dyDescent="0.25">
      <c r="A6456" s="141" t="s">
        <v>1639</v>
      </c>
      <c r="B6456" s="151" t="s">
        <v>1640</v>
      </c>
      <c r="C6456" s="153" t="s">
        <v>3724</v>
      </c>
      <c r="D6456" s="152">
        <v>17</v>
      </c>
      <c r="E6456" s="154">
        <v>311.61</v>
      </c>
      <c r="F6456" s="154">
        <v>1.0000000000000009E-2</v>
      </c>
      <c r="G6456" s="154">
        <v>0.17000000000000015</v>
      </c>
    </row>
    <row r="6457" spans="1:7" ht="75" x14ac:dyDescent="0.25">
      <c r="A6457" s="141" t="s">
        <v>1639</v>
      </c>
      <c r="B6457" s="151" t="s">
        <v>1640</v>
      </c>
      <c r="C6457" s="153" t="s">
        <v>3626</v>
      </c>
      <c r="D6457" s="152">
        <v>1731</v>
      </c>
      <c r="E6457" s="154">
        <v>31729.23</v>
      </c>
      <c r="F6457" s="154">
        <v>1.0000000000000009E-2</v>
      </c>
      <c r="G6457" s="154">
        <v>17.310000000000016</v>
      </c>
    </row>
    <row r="6458" spans="1:7" ht="45" x14ac:dyDescent="0.25">
      <c r="A6458" s="141" t="s">
        <v>1639</v>
      </c>
      <c r="B6458" s="151" t="s">
        <v>1640</v>
      </c>
      <c r="C6458" s="153" t="s">
        <v>3726</v>
      </c>
      <c r="D6458" s="152">
        <v>16</v>
      </c>
      <c r="E6458" s="154">
        <v>163.84</v>
      </c>
      <c r="F6458" s="154">
        <v>1.0000000000000009E-2</v>
      </c>
      <c r="G6458" s="154">
        <v>0.16000000000000014</v>
      </c>
    </row>
    <row r="6459" spans="1:7" ht="45" x14ac:dyDescent="0.25">
      <c r="A6459" s="141" t="s">
        <v>1639</v>
      </c>
      <c r="B6459" s="151" t="s">
        <v>1640</v>
      </c>
      <c r="C6459" s="153" t="s">
        <v>4196</v>
      </c>
      <c r="D6459" s="152">
        <v>8</v>
      </c>
      <c r="E6459" s="154">
        <v>146.64000000000001</v>
      </c>
      <c r="F6459" s="154">
        <v>1.0000000000000009E-2</v>
      </c>
      <c r="G6459" s="154">
        <v>8.0000000000000071E-2</v>
      </c>
    </row>
    <row r="6460" spans="1:7" x14ac:dyDescent="0.25">
      <c r="A6460" s="141" t="s">
        <v>1639</v>
      </c>
      <c r="B6460" s="151" t="s">
        <v>1640</v>
      </c>
      <c r="C6460" s="153" t="s">
        <v>3630</v>
      </c>
      <c r="D6460" s="152">
        <v>344</v>
      </c>
      <c r="E6460" s="154">
        <v>4038.5600000000004</v>
      </c>
      <c r="F6460" s="154">
        <v>1.0000000000000009E-2</v>
      </c>
      <c r="G6460" s="154">
        <v>3.4400000000000031</v>
      </c>
    </row>
    <row r="6461" spans="1:7" ht="30" x14ac:dyDescent="0.25">
      <c r="A6461" s="141" t="s">
        <v>1639</v>
      </c>
      <c r="B6461" s="151" t="s">
        <v>1640</v>
      </c>
      <c r="C6461" s="153" t="s">
        <v>3657</v>
      </c>
      <c r="D6461" s="152">
        <v>4</v>
      </c>
      <c r="E6461" s="154">
        <v>47.08</v>
      </c>
      <c r="F6461" s="154">
        <v>1.0000000000000009E-2</v>
      </c>
      <c r="G6461" s="154">
        <v>4.0000000000000036E-2</v>
      </c>
    </row>
    <row r="6462" spans="1:7" ht="45" x14ac:dyDescent="0.25">
      <c r="A6462" s="141" t="s">
        <v>1639</v>
      </c>
      <c r="B6462" s="151" t="s">
        <v>1640</v>
      </c>
      <c r="C6462" s="153" t="s">
        <v>3658</v>
      </c>
      <c r="D6462" s="152">
        <v>13</v>
      </c>
      <c r="E6462" s="154">
        <v>205.14000000000001</v>
      </c>
      <c r="F6462" s="154">
        <v>1.0000000000000009E-2</v>
      </c>
      <c r="G6462" s="154">
        <v>0.13000000000000012</v>
      </c>
    </row>
    <row r="6463" spans="1:7" ht="30" x14ac:dyDescent="0.25">
      <c r="A6463" s="141" t="s">
        <v>1639</v>
      </c>
      <c r="B6463" s="151" t="s">
        <v>1640</v>
      </c>
      <c r="C6463" s="153" t="s">
        <v>3111</v>
      </c>
      <c r="D6463" s="152">
        <v>1</v>
      </c>
      <c r="E6463" s="154">
        <v>1.3</v>
      </c>
      <c r="F6463" s="154">
        <v>2.0000000000000018E-2</v>
      </c>
      <c r="G6463" s="154">
        <v>2.0000000000000018E-2</v>
      </c>
    </row>
    <row r="6464" spans="1:7" ht="30" x14ac:dyDescent="0.25">
      <c r="A6464" s="141" t="s">
        <v>1639</v>
      </c>
      <c r="B6464" s="151" t="s">
        <v>1640</v>
      </c>
      <c r="C6464" s="153" t="s">
        <v>3215</v>
      </c>
      <c r="D6464" s="152">
        <v>4</v>
      </c>
      <c r="E6464" s="154">
        <v>21.56</v>
      </c>
      <c r="F6464" s="154">
        <v>0.20999999999999996</v>
      </c>
      <c r="G6464" s="154">
        <v>0.83999999999999986</v>
      </c>
    </row>
    <row r="6465" spans="1:7" ht="30" x14ac:dyDescent="0.25">
      <c r="A6465" s="141" t="s">
        <v>1639</v>
      </c>
      <c r="B6465" s="151" t="s">
        <v>1640</v>
      </c>
      <c r="C6465" s="153" t="s">
        <v>3216</v>
      </c>
      <c r="D6465" s="152">
        <v>2</v>
      </c>
      <c r="E6465" s="154">
        <v>10.78</v>
      </c>
      <c r="F6465" s="154">
        <v>0.20999999999999996</v>
      </c>
      <c r="G6465" s="154">
        <v>0.41999999999999993</v>
      </c>
    </row>
    <row r="6466" spans="1:7" ht="30" x14ac:dyDescent="0.25">
      <c r="A6466" s="141" t="s">
        <v>4410</v>
      </c>
      <c r="B6466" s="151" t="s">
        <v>4411</v>
      </c>
      <c r="C6466" s="153" t="s">
        <v>3872</v>
      </c>
      <c r="D6466" s="152">
        <v>1</v>
      </c>
      <c r="E6466" s="154">
        <v>4.1900000000000004</v>
      </c>
      <c r="F6466" s="154">
        <v>1.0000000000000009E-2</v>
      </c>
      <c r="G6466" s="154">
        <v>1.0000000000000009E-2</v>
      </c>
    </row>
    <row r="6467" spans="1:7" ht="45" x14ac:dyDescent="0.25">
      <c r="A6467" s="141" t="s">
        <v>4410</v>
      </c>
      <c r="B6467" s="151" t="s">
        <v>4411</v>
      </c>
      <c r="C6467" s="153" t="s">
        <v>3623</v>
      </c>
      <c r="D6467" s="152">
        <v>48</v>
      </c>
      <c r="E6467" s="154">
        <v>563.52</v>
      </c>
      <c r="F6467" s="154">
        <v>1.0000000000000009E-2</v>
      </c>
      <c r="G6467" s="154">
        <v>0.48000000000000043</v>
      </c>
    </row>
    <row r="6468" spans="1:7" ht="45" x14ac:dyDescent="0.25">
      <c r="A6468" s="141" t="s">
        <v>4410</v>
      </c>
      <c r="B6468" s="151" t="s">
        <v>4411</v>
      </c>
      <c r="C6468" s="153" t="s">
        <v>3624</v>
      </c>
      <c r="D6468" s="152">
        <v>25</v>
      </c>
      <c r="E6468" s="154">
        <v>394.5</v>
      </c>
      <c r="F6468" s="154">
        <v>1.0000000000000009E-2</v>
      </c>
      <c r="G6468" s="154">
        <v>0.25000000000000022</v>
      </c>
    </row>
    <row r="6469" spans="1:7" ht="75" x14ac:dyDescent="0.25">
      <c r="A6469" s="141" t="s">
        <v>4410</v>
      </c>
      <c r="B6469" s="151" t="s">
        <v>4411</v>
      </c>
      <c r="C6469" s="153" t="s">
        <v>3625</v>
      </c>
      <c r="D6469" s="152">
        <v>56</v>
      </c>
      <c r="E6469" s="154">
        <v>444.08000000000004</v>
      </c>
      <c r="F6469" s="154">
        <v>9.999999999999995E-3</v>
      </c>
      <c r="G6469" s="154">
        <v>0.55999999999999972</v>
      </c>
    </row>
    <row r="6470" spans="1:7" ht="75" x14ac:dyDescent="0.25">
      <c r="A6470" s="141" t="s">
        <v>4410</v>
      </c>
      <c r="B6470" s="151" t="s">
        <v>4411</v>
      </c>
      <c r="C6470" s="153" t="s">
        <v>3634</v>
      </c>
      <c r="D6470" s="152">
        <v>50</v>
      </c>
      <c r="E6470" s="154">
        <v>553</v>
      </c>
      <c r="F6470" s="154">
        <v>9.999999999999995E-3</v>
      </c>
      <c r="G6470" s="154">
        <v>0.49999999999999978</v>
      </c>
    </row>
    <row r="6471" spans="1:7" ht="60" x14ac:dyDescent="0.25">
      <c r="A6471" s="141" t="s">
        <v>4410</v>
      </c>
      <c r="B6471" s="151" t="s">
        <v>4411</v>
      </c>
      <c r="C6471" s="153" t="s">
        <v>3635</v>
      </c>
      <c r="D6471" s="152">
        <v>107</v>
      </c>
      <c r="E6471" s="154">
        <v>210.79</v>
      </c>
      <c r="F6471" s="154">
        <v>9.999999999999995E-3</v>
      </c>
      <c r="G6471" s="154">
        <v>1.0699999999999994</v>
      </c>
    </row>
    <row r="6472" spans="1:7" ht="30" x14ac:dyDescent="0.25">
      <c r="A6472" s="141" t="s">
        <v>4410</v>
      </c>
      <c r="B6472" s="151" t="s">
        <v>4411</v>
      </c>
      <c r="C6472" s="153" t="s">
        <v>3872</v>
      </c>
      <c r="D6472" s="152">
        <v>53</v>
      </c>
      <c r="E6472" s="154">
        <v>222.07</v>
      </c>
      <c r="F6472" s="154">
        <v>1.0000000000000009E-2</v>
      </c>
      <c r="G6472" s="154">
        <v>0.53000000000000047</v>
      </c>
    </row>
    <row r="6473" spans="1:7" x14ac:dyDescent="0.25">
      <c r="A6473" s="141" t="s">
        <v>4410</v>
      </c>
      <c r="B6473" s="151" t="s">
        <v>4411</v>
      </c>
      <c r="C6473" s="153" t="s">
        <v>3621</v>
      </c>
      <c r="D6473" s="152">
        <v>34</v>
      </c>
      <c r="E6473" s="154">
        <v>202.3</v>
      </c>
      <c r="F6473" s="154">
        <v>1.0000000000000009E-2</v>
      </c>
      <c r="G6473" s="154">
        <v>0.3400000000000003</v>
      </c>
    </row>
    <row r="6474" spans="1:7" ht="30" x14ac:dyDescent="0.25">
      <c r="A6474" s="141" t="s">
        <v>4410</v>
      </c>
      <c r="B6474" s="151" t="s">
        <v>4411</v>
      </c>
      <c r="C6474" s="153" t="s">
        <v>3876</v>
      </c>
      <c r="D6474" s="152">
        <v>361</v>
      </c>
      <c r="E6474" s="154">
        <v>2552.27</v>
      </c>
      <c r="F6474" s="154">
        <v>3.0000000000000027E-2</v>
      </c>
      <c r="G6474" s="154">
        <v>10.830000000000009</v>
      </c>
    </row>
    <row r="6475" spans="1:7" ht="45" x14ac:dyDescent="0.25">
      <c r="A6475" s="141" t="s">
        <v>4410</v>
      </c>
      <c r="B6475" s="151" t="s">
        <v>4411</v>
      </c>
      <c r="C6475" s="153" t="s">
        <v>3881</v>
      </c>
      <c r="D6475" s="152">
        <v>1</v>
      </c>
      <c r="E6475" s="154">
        <v>57.550000000000004</v>
      </c>
      <c r="F6475" s="154">
        <v>1.0000000000000009E-2</v>
      </c>
      <c r="G6475" s="154">
        <v>1.0000000000000009E-2</v>
      </c>
    </row>
    <row r="6476" spans="1:7" ht="60" x14ac:dyDescent="0.25">
      <c r="A6476" s="141" t="s">
        <v>4410</v>
      </c>
      <c r="B6476" s="151" t="s">
        <v>4411</v>
      </c>
      <c r="C6476" s="153" t="s">
        <v>3882</v>
      </c>
      <c r="D6476" s="152">
        <v>501</v>
      </c>
      <c r="E6476" s="154">
        <v>28832.55</v>
      </c>
      <c r="F6476" s="154">
        <v>1.0000000000000009E-2</v>
      </c>
      <c r="G6476" s="154">
        <v>5.0100000000000042</v>
      </c>
    </row>
    <row r="6477" spans="1:7" ht="75" x14ac:dyDescent="0.25">
      <c r="A6477" s="141" t="s">
        <v>4410</v>
      </c>
      <c r="B6477" s="151" t="s">
        <v>4411</v>
      </c>
      <c r="C6477" s="153" t="s">
        <v>3527</v>
      </c>
      <c r="D6477" s="152">
        <v>507</v>
      </c>
      <c r="E6477" s="154">
        <v>10641.93</v>
      </c>
      <c r="F6477" s="154">
        <v>0.16000000000000014</v>
      </c>
      <c r="G6477" s="154">
        <v>81.120000000000076</v>
      </c>
    </row>
    <row r="6478" spans="1:7" ht="45" x14ac:dyDescent="0.25">
      <c r="A6478" s="141" t="s">
        <v>4410</v>
      </c>
      <c r="B6478" s="151" t="s">
        <v>4411</v>
      </c>
      <c r="C6478" s="153" t="s">
        <v>3881</v>
      </c>
      <c r="D6478" s="152">
        <v>11</v>
      </c>
      <c r="E6478" s="154">
        <v>633.05000000000007</v>
      </c>
      <c r="F6478" s="154">
        <v>1.0000000000000009E-2</v>
      </c>
      <c r="G6478" s="154">
        <v>0.1100000000000001</v>
      </c>
    </row>
    <row r="6479" spans="1:7" ht="60" x14ac:dyDescent="0.25">
      <c r="A6479" s="141" t="s">
        <v>4410</v>
      </c>
      <c r="B6479" s="151" t="s">
        <v>4411</v>
      </c>
      <c r="C6479" s="153" t="s">
        <v>3882</v>
      </c>
      <c r="D6479" s="152">
        <v>1112</v>
      </c>
      <c r="E6479" s="154">
        <v>63995.599999999991</v>
      </c>
      <c r="F6479" s="154">
        <v>1.0000000000000009E-2</v>
      </c>
      <c r="G6479" s="154">
        <v>11.12000000000001</v>
      </c>
    </row>
    <row r="6480" spans="1:7" ht="75" x14ac:dyDescent="0.25">
      <c r="A6480" s="141" t="s">
        <v>4410</v>
      </c>
      <c r="B6480" s="151" t="s">
        <v>4411</v>
      </c>
      <c r="C6480" s="153" t="s">
        <v>3527</v>
      </c>
      <c r="D6480" s="152">
        <v>1123</v>
      </c>
      <c r="E6480" s="154">
        <v>23571.769999999997</v>
      </c>
      <c r="F6480" s="154">
        <v>0.16000000000000014</v>
      </c>
      <c r="G6480" s="154">
        <v>179.68000000000015</v>
      </c>
    </row>
    <row r="6481" spans="1:7" ht="60" x14ac:dyDescent="0.25">
      <c r="A6481" s="141" t="s">
        <v>4410</v>
      </c>
      <c r="B6481" s="151" t="s">
        <v>4411</v>
      </c>
      <c r="C6481" s="153" t="s">
        <v>3882</v>
      </c>
      <c r="D6481" s="152">
        <v>31</v>
      </c>
      <c r="E6481" s="154">
        <v>1784.0500000000002</v>
      </c>
      <c r="F6481" s="154">
        <v>1.0000000000000009E-2</v>
      </c>
      <c r="G6481" s="154">
        <v>0.31000000000000028</v>
      </c>
    </row>
    <row r="6482" spans="1:7" ht="75" x14ac:dyDescent="0.25">
      <c r="A6482" s="141" t="s">
        <v>4410</v>
      </c>
      <c r="B6482" s="151" t="s">
        <v>4411</v>
      </c>
      <c r="C6482" s="153" t="s">
        <v>3527</v>
      </c>
      <c r="D6482" s="152">
        <v>30</v>
      </c>
      <c r="E6482" s="154">
        <v>629.70000000000005</v>
      </c>
      <c r="F6482" s="154">
        <v>0.16000000000000014</v>
      </c>
      <c r="G6482" s="154">
        <v>4.8000000000000043</v>
      </c>
    </row>
    <row r="6483" spans="1:7" x14ac:dyDescent="0.25">
      <c r="A6483" s="141" t="s">
        <v>4412</v>
      </c>
      <c r="B6483" s="151" t="s">
        <v>4413</v>
      </c>
      <c r="C6483" s="153" t="s">
        <v>3482</v>
      </c>
      <c r="D6483" s="152">
        <v>42</v>
      </c>
      <c r="E6483" s="154">
        <v>258.3</v>
      </c>
      <c r="F6483" s="154">
        <v>1.0000000000000009E-2</v>
      </c>
      <c r="G6483" s="154">
        <v>0.42000000000000037</v>
      </c>
    </row>
    <row r="6484" spans="1:7" ht="45" x14ac:dyDescent="0.25">
      <c r="A6484" s="141" t="s">
        <v>4412</v>
      </c>
      <c r="B6484" s="151" t="s">
        <v>4413</v>
      </c>
      <c r="C6484" s="153" t="s">
        <v>3484</v>
      </c>
      <c r="D6484" s="152">
        <v>42</v>
      </c>
      <c r="E6484" s="154">
        <v>333.90000000000003</v>
      </c>
      <c r="F6484" s="154">
        <v>9.9999999999999534E-3</v>
      </c>
      <c r="G6484" s="154">
        <v>0.41999999999999804</v>
      </c>
    </row>
    <row r="6485" spans="1:7" x14ac:dyDescent="0.25">
      <c r="A6485" s="141" t="s">
        <v>4412</v>
      </c>
      <c r="B6485" s="151" t="s">
        <v>4413</v>
      </c>
      <c r="C6485" s="153" t="s">
        <v>3487</v>
      </c>
      <c r="D6485" s="152">
        <v>8</v>
      </c>
      <c r="E6485" s="154">
        <v>81.84</v>
      </c>
      <c r="F6485" s="154">
        <v>9.000000000000008E-2</v>
      </c>
      <c r="G6485" s="154">
        <v>0.72000000000000064</v>
      </c>
    </row>
    <row r="6486" spans="1:7" ht="60" x14ac:dyDescent="0.25">
      <c r="A6486" s="141" t="s">
        <v>4412</v>
      </c>
      <c r="B6486" s="151" t="s">
        <v>4413</v>
      </c>
      <c r="C6486" s="153" t="s">
        <v>3488</v>
      </c>
      <c r="D6486" s="152">
        <v>7</v>
      </c>
      <c r="E6486" s="154">
        <v>96.88</v>
      </c>
      <c r="F6486" s="154">
        <v>4.0000000000000036E-2</v>
      </c>
      <c r="G6486" s="154">
        <v>0.28000000000000025</v>
      </c>
    </row>
    <row r="6487" spans="1:7" ht="90" x14ac:dyDescent="0.25">
      <c r="A6487" s="141" t="s">
        <v>4412</v>
      </c>
      <c r="B6487" s="151" t="s">
        <v>4413</v>
      </c>
      <c r="C6487" s="153" t="s">
        <v>3489</v>
      </c>
      <c r="D6487" s="152">
        <v>2</v>
      </c>
      <c r="E6487" s="154">
        <v>27.400000000000002</v>
      </c>
      <c r="F6487" s="154">
        <v>4.0000000000000036E-2</v>
      </c>
      <c r="G6487" s="154">
        <v>8.0000000000000071E-2</v>
      </c>
    </row>
    <row r="6488" spans="1:7" ht="30" x14ac:dyDescent="0.25">
      <c r="A6488" s="141" t="s">
        <v>4412</v>
      </c>
      <c r="B6488" s="151" t="s">
        <v>4413</v>
      </c>
      <c r="C6488" s="153" t="s">
        <v>3519</v>
      </c>
      <c r="D6488" s="152">
        <v>4</v>
      </c>
      <c r="E6488" s="154">
        <v>81.16</v>
      </c>
      <c r="F6488" s="154">
        <v>0.16999999999999993</v>
      </c>
      <c r="G6488" s="154">
        <v>0.67999999999999972</v>
      </c>
    </row>
    <row r="6489" spans="1:7" ht="60" x14ac:dyDescent="0.25">
      <c r="A6489" s="141" t="s">
        <v>4414</v>
      </c>
      <c r="B6489" s="151" t="s">
        <v>4415</v>
      </c>
      <c r="C6489" s="153" t="s">
        <v>3479</v>
      </c>
      <c r="D6489" s="152">
        <v>174</v>
      </c>
      <c r="E6489" s="154">
        <v>1400.6999999999998</v>
      </c>
      <c r="F6489" s="154">
        <v>3.0000000000000027E-2</v>
      </c>
      <c r="G6489" s="154">
        <v>5.2200000000000042</v>
      </c>
    </row>
    <row r="6490" spans="1:7" ht="60" x14ac:dyDescent="0.25">
      <c r="A6490" s="141" t="s">
        <v>4414</v>
      </c>
      <c r="B6490" s="151" t="s">
        <v>4415</v>
      </c>
      <c r="C6490" s="153" t="s">
        <v>3481</v>
      </c>
      <c r="D6490" s="152">
        <v>48</v>
      </c>
      <c r="E6490" s="154">
        <v>571.20000000000005</v>
      </c>
      <c r="F6490" s="154">
        <v>9.9999999999999534E-3</v>
      </c>
      <c r="G6490" s="154">
        <v>0.47999999999999776</v>
      </c>
    </row>
    <row r="6491" spans="1:7" ht="45" x14ac:dyDescent="0.25">
      <c r="A6491" s="141" t="s">
        <v>4414</v>
      </c>
      <c r="B6491" s="151" t="s">
        <v>4415</v>
      </c>
      <c r="C6491" s="153" t="s">
        <v>3855</v>
      </c>
      <c r="D6491" s="152">
        <v>30</v>
      </c>
      <c r="E6491" s="154">
        <v>220.5</v>
      </c>
      <c r="F6491" s="154">
        <v>2.0000000000000018E-2</v>
      </c>
      <c r="G6491" s="154">
        <v>0.60000000000000053</v>
      </c>
    </row>
    <row r="6492" spans="1:7" ht="30" x14ac:dyDescent="0.25">
      <c r="A6492" s="141" t="s">
        <v>4414</v>
      </c>
      <c r="B6492" s="151" t="s">
        <v>4415</v>
      </c>
      <c r="C6492" s="153" t="s">
        <v>3560</v>
      </c>
      <c r="D6492" s="152">
        <v>1</v>
      </c>
      <c r="E6492" s="154">
        <v>10.97</v>
      </c>
      <c r="F6492" s="154">
        <v>1.0000000000000009E-2</v>
      </c>
      <c r="G6492" s="154">
        <v>1.0000000000000009E-2</v>
      </c>
    </row>
    <row r="6493" spans="1:7" ht="30" x14ac:dyDescent="0.25">
      <c r="A6493" s="141" t="s">
        <v>4414</v>
      </c>
      <c r="B6493" s="151" t="s">
        <v>4415</v>
      </c>
      <c r="C6493" s="153" t="s">
        <v>3562</v>
      </c>
      <c r="D6493" s="152">
        <v>4</v>
      </c>
      <c r="E6493" s="154">
        <v>59.96</v>
      </c>
      <c r="F6493" s="154">
        <v>9.9999999999999867E-2</v>
      </c>
      <c r="G6493" s="154">
        <v>0.39999999999999947</v>
      </c>
    </row>
    <row r="6494" spans="1:7" ht="30" x14ac:dyDescent="0.25">
      <c r="A6494" s="141" t="s">
        <v>4414</v>
      </c>
      <c r="B6494" s="151" t="s">
        <v>4415</v>
      </c>
      <c r="C6494" s="153" t="s">
        <v>3482</v>
      </c>
      <c r="D6494" s="152">
        <v>392</v>
      </c>
      <c r="E6494" s="154">
        <v>2410.8000000000002</v>
      </c>
      <c r="F6494" s="154">
        <v>1.0000000000000009E-2</v>
      </c>
      <c r="G6494" s="154">
        <v>3.9200000000000035</v>
      </c>
    </row>
    <row r="6495" spans="1:7" ht="30" x14ac:dyDescent="0.25">
      <c r="A6495" s="141" t="s">
        <v>4414</v>
      </c>
      <c r="B6495" s="151" t="s">
        <v>4415</v>
      </c>
      <c r="C6495" s="153" t="s">
        <v>3483</v>
      </c>
      <c r="D6495" s="152">
        <v>8</v>
      </c>
      <c r="E6495" s="154">
        <v>56.400000000000006</v>
      </c>
      <c r="F6495" s="154">
        <v>1.9999999999999962E-2</v>
      </c>
      <c r="G6495" s="154">
        <v>0.1599999999999997</v>
      </c>
    </row>
    <row r="6496" spans="1:7" ht="45" x14ac:dyDescent="0.25">
      <c r="A6496" s="141" t="s">
        <v>4414</v>
      </c>
      <c r="B6496" s="151" t="s">
        <v>4415</v>
      </c>
      <c r="C6496" s="153" t="s">
        <v>3484</v>
      </c>
      <c r="D6496" s="152">
        <v>1499</v>
      </c>
      <c r="E6496" s="154">
        <v>11917.05</v>
      </c>
      <c r="F6496" s="154">
        <v>9.9999999999999534E-3</v>
      </c>
      <c r="G6496" s="154">
        <v>14.989999999999931</v>
      </c>
    </row>
    <row r="6497" spans="1:7" ht="30" x14ac:dyDescent="0.25">
      <c r="A6497" s="141" t="s">
        <v>4414</v>
      </c>
      <c r="B6497" s="151" t="s">
        <v>4415</v>
      </c>
      <c r="C6497" s="153" t="s">
        <v>3566</v>
      </c>
      <c r="D6497" s="152">
        <v>1</v>
      </c>
      <c r="E6497" s="154">
        <v>6.5200000000000005</v>
      </c>
      <c r="F6497" s="154">
        <v>1.9999999999999962E-2</v>
      </c>
      <c r="G6497" s="154">
        <v>1.9999999999999962E-2</v>
      </c>
    </row>
    <row r="6498" spans="1:7" ht="30" x14ac:dyDescent="0.25">
      <c r="A6498" s="141" t="s">
        <v>4414</v>
      </c>
      <c r="B6498" s="151" t="s">
        <v>4415</v>
      </c>
      <c r="C6498" s="153" t="s">
        <v>4416</v>
      </c>
      <c r="D6498" s="152">
        <v>3</v>
      </c>
      <c r="E6498" s="154">
        <v>42.24</v>
      </c>
      <c r="F6498" s="154">
        <v>3.0000000000000027E-2</v>
      </c>
      <c r="G6498" s="154">
        <v>9.000000000000008E-2</v>
      </c>
    </row>
    <row r="6499" spans="1:7" ht="30" x14ac:dyDescent="0.25">
      <c r="A6499" s="141" t="s">
        <v>4414</v>
      </c>
      <c r="B6499" s="151" t="s">
        <v>4415</v>
      </c>
      <c r="C6499" s="153" t="s">
        <v>3487</v>
      </c>
      <c r="D6499" s="152">
        <v>106</v>
      </c>
      <c r="E6499" s="154">
        <v>1084.3800000000001</v>
      </c>
      <c r="F6499" s="154">
        <v>9.000000000000008E-2</v>
      </c>
      <c r="G6499" s="154">
        <v>9.540000000000008</v>
      </c>
    </row>
    <row r="6500" spans="1:7" ht="60" x14ac:dyDescent="0.25">
      <c r="A6500" s="141" t="s">
        <v>4414</v>
      </c>
      <c r="B6500" s="151" t="s">
        <v>4415</v>
      </c>
      <c r="C6500" s="153" t="s">
        <v>3488</v>
      </c>
      <c r="D6500" s="152">
        <v>1501</v>
      </c>
      <c r="E6500" s="154">
        <v>20773.84</v>
      </c>
      <c r="F6500" s="154">
        <v>4.0000000000000036E-2</v>
      </c>
      <c r="G6500" s="154">
        <v>60.040000000000056</v>
      </c>
    </row>
    <row r="6501" spans="1:7" ht="90" x14ac:dyDescent="0.25">
      <c r="A6501" s="141" t="s">
        <v>4414</v>
      </c>
      <c r="B6501" s="151" t="s">
        <v>4415</v>
      </c>
      <c r="C6501" s="153" t="s">
        <v>3489</v>
      </c>
      <c r="D6501" s="152">
        <v>1502</v>
      </c>
      <c r="E6501" s="154">
        <v>20577.400000000001</v>
      </c>
      <c r="F6501" s="154">
        <v>4.0000000000000036E-2</v>
      </c>
      <c r="G6501" s="154">
        <v>60.080000000000055</v>
      </c>
    </row>
    <row r="6502" spans="1:7" ht="30" x14ac:dyDescent="0.25">
      <c r="A6502" s="141" t="s">
        <v>4414</v>
      </c>
      <c r="B6502" s="151" t="s">
        <v>4415</v>
      </c>
      <c r="C6502" s="153" t="s">
        <v>3519</v>
      </c>
      <c r="D6502" s="152">
        <v>195</v>
      </c>
      <c r="E6502" s="154">
        <v>3956.55</v>
      </c>
      <c r="F6502" s="154">
        <v>0.16999999999999993</v>
      </c>
      <c r="G6502" s="154">
        <v>33.149999999999984</v>
      </c>
    </row>
    <row r="6503" spans="1:7" ht="45" x14ac:dyDescent="0.25">
      <c r="A6503" s="141" t="s">
        <v>4414</v>
      </c>
      <c r="B6503" s="151" t="s">
        <v>4415</v>
      </c>
      <c r="C6503" s="153" t="s">
        <v>3520</v>
      </c>
      <c r="D6503" s="152">
        <v>3</v>
      </c>
      <c r="E6503" s="154">
        <v>73.83</v>
      </c>
      <c r="F6503" s="154">
        <v>0.13999999999999968</v>
      </c>
      <c r="G6503" s="154">
        <v>0.41999999999999904</v>
      </c>
    </row>
    <row r="6504" spans="1:7" x14ac:dyDescent="0.25">
      <c r="A6504" s="141" t="s">
        <v>4417</v>
      </c>
      <c r="B6504" s="151" t="s">
        <v>4418</v>
      </c>
      <c r="C6504" s="153" t="s">
        <v>3443</v>
      </c>
      <c r="D6504" s="152">
        <v>181</v>
      </c>
      <c r="E6504" s="154">
        <v>885.08999999999992</v>
      </c>
      <c r="F6504" s="154">
        <v>9.9999999999999811E-3</v>
      </c>
      <c r="G6504" s="154">
        <v>1.8099999999999965</v>
      </c>
    </row>
    <row r="6505" spans="1:7" x14ac:dyDescent="0.25">
      <c r="A6505" s="141" t="s">
        <v>4417</v>
      </c>
      <c r="B6505" s="151" t="s">
        <v>4418</v>
      </c>
      <c r="C6505" s="153" t="s">
        <v>3444</v>
      </c>
      <c r="D6505" s="152">
        <v>181</v>
      </c>
      <c r="E6505" s="154">
        <v>702.28</v>
      </c>
      <c r="F6505" s="154">
        <v>3.0000000000000027E-2</v>
      </c>
      <c r="G6505" s="154">
        <v>5.430000000000005</v>
      </c>
    </row>
    <row r="6506" spans="1:7" x14ac:dyDescent="0.25">
      <c r="A6506" s="141" t="s">
        <v>4417</v>
      </c>
      <c r="B6506" s="151" t="s">
        <v>4418</v>
      </c>
      <c r="C6506" s="153" t="s">
        <v>3503</v>
      </c>
      <c r="D6506" s="152">
        <v>181</v>
      </c>
      <c r="E6506" s="154">
        <v>778.3</v>
      </c>
      <c r="F6506" s="154">
        <v>5.0000000000000044E-2</v>
      </c>
      <c r="G6506" s="154">
        <v>9.0500000000000078</v>
      </c>
    </row>
    <row r="6507" spans="1:7" ht="45" x14ac:dyDescent="0.25">
      <c r="A6507" s="141" t="s">
        <v>4417</v>
      </c>
      <c r="B6507" s="151" t="s">
        <v>4418</v>
      </c>
      <c r="C6507" s="153" t="s">
        <v>3445</v>
      </c>
      <c r="D6507" s="152">
        <v>181</v>
      </c>
      <c r="E6507" s="154">
        <v>1167.45</v>
      </c>
      <c r="F6507" s="154">
        <v>2.9999999999999916E-2</v>
      </c>
      <c r="G6507" s="154">
        <v>5.4299999999999846</v>
      </c>
    </row>
    <row r="6508" spans="1:7" x14ac:dyDescent="0.25">
      <c r="A6508" s="141" t="s">
        <v>4417</v>
      </c>
      <c r="B6508" s="151" t="s">
        <v>4418</v>
      </c>
      <c r="C6508" s="153" t="s">
        <v>3504</v>
      </c>
      <c r="D6508" s="152">
        <v>181</v>
      </c>
      <c r="E6508" s="154">
        <v>944.81999999999994</v>
      </c>
      <c r="F6508" s="154">
        <v>1.0000000000000009E-2</v>
      </c>
      <c r="G6508" s="154">
        <v>1.8100000000000016</v>
      </c>
    </row>
    <row r="6509" spans="1:7" ht="30" x14ac:dyDescent="0.25">
      <c r="A6509" s="141" t="s">
        <v>4417</v>
      </c>
      <c r="B6509" s="151" t="s">
        <v>4418</v>
      </c>
      <c r="C6509" s="153" t="s">
        <v>3597</v>
      </c>
      <c r="D6509" s="152">
        <v>358</v>
      </c>
      <c r="E6509" s="154">
        <v>3977.38</v>
      </c>
      <c r="F6509" s="154">
        <v>8.9999999999999858E-2</v>
      </c>
      <c r="G6509" s="154">
        <v>32.219999999999949</v>
      </c>
    </row>
    <row r="6510" spans="1:7" x14ac:dyDescent="0.25">
      <c r="A6510" s="141" t="s">
        <v>4417</v>
      </c>
      <c r="B6510" s="151" t="s">
        <v>4418</v>
      </c>
      <c r="C6510" s="153" t="s">
        <v>3446</v>
      </c>
      <c r="D6510" s="152">
        <v>181</v>
      </c>
      <c r="E6510" s="154">
        <v>358.38</v>
      </c>
      <c r="F6510" s="154">
        <v>9.999999999999995E-3</v>
      </c>
      <c r="G6510" s="154">
        <v>1.8099999999999992</v>
      </c>
    </row>
    <row r="6511" spans="1:7" ht="60" x14ac:dyDescent="0.25">
      <c r="A6511" s="141" t="s">
        <v>4417</v>
      </c>
      <c r="B6511" s="151" t="s">
        <v>4418</v>
      </c>
      <c r="C6511" s="153" t="s">
        <v>3598</v>
      </c>
      <c r="D6511" s="152">
        <v>180</v>
      </c>
      <c r="E6511" s="154">
        <v>1080</v>
      </c>
      <c r="F6511" s="154">
        <v>0.10000000000000009</v>
      </c>
      <c r="G6511" s="154">
        <v>18.000000000000014</v>
      </c>
    </row>
    <row r="6512" spans="1:7" ht="45" x14ac:dyDescent="0.25">
      <c r="A6512" s="141" t="s">
        <v>4419</v>
      </c>
      <c r="B6512" s="151" t="s">
        <v>4420</v>
      </c>
      <c r="C6512" s="153" t="s">
        <v>3722</v>
      </c>
      <c r="D6512" s="152">
        <v>152</v>
      </c>
      <c r="E6512" s="154">
        <v>3644.96</v>
      </c>
      <c r="F6512" s="154">
        <v>7.0000000000000062E-2</v>
      </c>
      <c r="G6512" s="154">
        <v>10.640000000000009</v>
      </c>
    </row>
    <row r="6513" spans="1:7" ht="75" x14ac:dyDescent="0.25">
      <c r="A6513" s="141" t="s">
        <v>4419</v>
      </c>
      <c r="B6513" s="151" t="s">
        <v>4420</v>
      </c>
      <c r="C6513" s="153" t="s">
        <v>3493</v>
      </c>
      <c r="D6513" s="152">
        <v>118</v>
      </c>
      <c r="E6513" s="154">
        <v>604.16000000000008</v>
      </c>
      <c r="F6513" s="154">
        <v>1.0000000000000009E-2</v>
      </c>
      <c r="G6513" s="154">
        <v>1.180000000000001</v>
      </c>
    </row>
    <row r="6514" spans="1:7" ht="30" x14ac:dyDescent="0.25">
      <c r="A6514" s="141" t="s">
        <v>4419</v>
      </c>
      <c r="B6514" s="151" t="s">
        <v>4420</v>
      </c>
      <c r="C6514" s="153" t="s">
        <v>3495</v>
      </c>
      <c r="D6514" s="152">
        <v>44</v>
      </c>
      <c r="E6514" s="154">
        <v>217.36</v>
      </c>
      <c r="F6514" s="154">
        <v>1.0000000000000009E-2</v>
      </c>
      <c r="G6514" s="154">
        <v>0.44000000000000039</v>
      </c>
    </row>
    <row r="6515" spans="1:7" ht="30" x14ac:dyDescent="0.25">
      <c r="A6515" s="141" t="s">
        <v>4421</v>
      </c>
      <c r="B6515" s="151" t="s">
        <v>4422</v>
      </c>
      <c r="C6515" s="153" t="s">
        <v>3585</v>
      </c>
      <c r="D6515" s="152">
        <v>61</v>
      </c>
      <c r="E6515" s="154">
        <v>635.01</v>
      </c>
      <c r="F6515" s="154">
        <v>2.0000000000000018E-2</v>
      </c>
      <c r="G6515" s="154">
        <v>1.2200000000000011</v>
      </c>
    </row>
    <row r="6516" spans="1:7" ht="45" x14ac:dyDescent="0.25">
      <c r="A6516" s="141" t="s">
        <v>4421</v>
      </c>
      <c r="B6516" s="151" t="s">
        <v>4422</v>
      </c>
      <c r="C6516" s="153" t="s">
        <v>3501</v>
      </c>
      <c r="D6516" s="152">
        <v>70</v>
      </c>
      <c r="E6516" s="154">
        <v>614.6</v>
      </c>
      <c r="F6516" s="154">
        <v>3.9999999999999925E-2</v>
      </c>
      <c r="G6516" s="154">
        <v>2.7999999999999945</v>
      </c>
    </row>
    <row r="6517" spans="1:7" ht="45" x14ac:dyDescent="0.25">
      <c r="A6517" s="141" t="s">
        <v>4421</v>
      </c>
      <c r="B6517" s="151" t="s">
        <v>4422</v>
      </c>
      <c r="C6517" s="153" t="s">
        <v>3471</v>
      </c>
      <c r="D6517" s="152">
        <v>8</v>
      </c>
      <c r="E6517" s="154">
        <v>21.28</v>
      </c>
      <c r="F6517" s="154">
        <v>1.0000000000000009E-2</v>
      </c>
      <c r="G6517" s="154">
        <v>8.0000000000000071E-2</v>
      </c>
    </row>
    <row r="6518" spans="1:7" ht="30" x14ac:dyDescent="0.25">
      <c r="A6518" s="141" t="s">
        <v>4421</v>
      </c>
      <c r="B6518" s="151" t="s">
        <v>4422</v>
      </c>
      <c r="C6518" s="153" t="s">
        <v>3583</v>
      </c>
      <c r="D6518" s="152">
        <v>70</v>
      </c>
      <c r="E6518" s="154">
        <v>186.2</v>
      </c>
      <c r="F6518" s="154">
        <v>1.0000000000000009E-2</v>
      </c>
      <c r="G6518" s="154">
        <v>0.70000000000000062</v>
      </c>
    </row>
    <row r="6519" spans="1:7" ht="90" x14ac:dyDescent="0.25">
      <c r="A6519" s="141" t="s">
        <v>4421</v>
      </c>
      <c r="B6519" s="151" t="s">
        <v>4422</v>
      </c>
      <c r="C6519" s="153" t="s">
        <v>3452</v>
      </c>
      <c r="D6519" s="152">
        <v>63</v>
      </c>
      <c r="E6519" s="154">
        <v>1645.56</v>
      </c>
      <c r="F6519" s="154">
        <v>3.0000000000000027E-2</v>
      </c>
      <c r="G6519" s="154">
        <v>1.8900000000000017</v>
      </c>
    </row>
    <row r="6520" spans="1:7" ht="45" x14ac:dyDescent="0.25">
      <c r="A6520" s="141" t="s">
        <v>4421</v>
      </c>
      <c r="B6520" s="151" t="s">
        <v>4422</v>
      </c>
      <c r="C6520" s="153" t="s">
        <v>3471</v>
      </c>
      <c r="D6520" s="152">
        <v>2</v>
      </c>
      <c r="E6520" s="154">
        <v>5.32</v>
      </c>
      <c r="F6520" s="154">
        <v>1.0000000000000009E-2</v>
      </c>
      <c r="G6520" s="154">
        <v>2.0000000000000018E-2</v>
      </c>
    </row>
    <row r="6521" spans="1:7" ht="30" x14ac:dyDescent="0.25">
      <c r="A6521" s="141" t="s">
        <v>4421</v>
      </c>
      <c r="B6521" s="151" t="s">
        <v>4422</v>
      </c>
      <c r="C6521" s="153" t="s">
        <v>3453</v>
      </c>
      <c r="D6521" s="152">
        <v>13</v>
      </c>
      <c r="E6521" s="154">
        <v>25.87</v>
      </c>
      <c r="F6521" s="154">
        <v>1.0000000000000009E-2</v>
      </c>
      <c r="G6521" s="154">
        <v>0.13000000000000012</v>
      </c>
    </row>
    <row r="6522" spans="1:7" ht="45" x14ac:dyDescent="0.25">
      <c r="A6522" s="141" t="s">
        <v>4421</v>
      </c>
      <c r="B6522" s="151" t="s">
        <v>4422</v>
      </c>
      <c r="C6522" s="153" t="s">
        <v>3454</v>
      </c>
      <c r="D6522" s="152">
        <v>3</v>
      </c>
      <c r="E6522" s="154">
        <v>10.620000000000001</v>
      </c>
      <c r="F6522" s="154">
        <v>1.9999999999999962E-2</v>
      </c>
      <c r="G6522" s="154">
        <v>5.9999999999999887E-2</v>
      </c>
    </row>
    <row r="6523" spans="1:7" ht="30" x14ac:dyDescent="0.25">
      <c r="A6523" s="141" t="s">
        <v>4421</v>
      </c>
      <c r="B6523" s="151" t="s">
        <v>4422</v>
      </c>
      <c r="C6523" s="153" t="s">
        <v>3583</v>
      </c>
      <c r="D6523" s="152">
        <v>9</v>
      </c>
      <c r="E6523" s="154">
        <v>23.94</v>
      </c>
      <c r="F6523" s="154">
        <v>1.0000000000000009E-2</v>
      </c>
      <c r="G6523" s="154">
        <v>9.000000000000008E-2</v>
      </c>
    </row>
    <row r="6524" spans="1:7" ht="90" x14ac:dyDescent="0.25">
      <c r="A6524" s="141" t="s">
        <v>4421</v>
      </c>
      <c r="B6524" s="151" t="s">
        <v>4422</v>
      </c>
      <c r="C6524" s="153" t="s">
        <v>3456</v>
      </c>
      <c r="D6524" s="152">
        <v>21</v>
      </c>
      <c r="E6524" s="154">
        <v>677.25</v>
      </c>
      <c r="F6524" s="154">
        <v>2.0000000000000018E-2</v>
      </c>
      <c r="G6524" s="154">
        <v>0.42000000000000037</v>
      </c>
    </row>
    <row r="6525" spans="1:7" ht="75" x14ac:dyDescent="0.25">
      <c r="A6525" s="141" t="s">
        <v>4421</v>
      </c>
      <c r="B6525" s="151" t="s">
        <v>4422</v>
      </c>
      <c r="C6525" s="153" t="s">
        <v>3457</v>
      </c>
      <c r="D6525" s="152">
        <v>17</v>
      </c>
      <c r="E6525" s="154">
        <v>460.19</v>
      </c>
      <c r="F6525" s="154">
        <v>3.0000000000000027E-2</v>
      </c>
      <c r="G6525" s="154">
        <v>0.51000000000000045</v>
      </c>
    </row>
    <row r="6526" spans="1:7" ht="45" x14ac:dyDescent="0.25">
      <c r="A6526" s="141" t="s">
        <v>4421</v>
      </c>
      <c r="B6526" s="151" t="s">
        <v>4422</v>
      </c>
      <c r="C6526" s="153" t="s">
        <v>3471</v>
      </c>
      <c r="D6526" s="152">
        <v>12</v>
      </c>
      <c r="E6526" s="154">
        <v>31.92</v>
      </c>
      <c r="F6526" s="154">
        <v>1.0000000000000009E-2</v>
      </c>
      <c r="G6526" s="154">
        <v>0.12000000000000011</v>
      </c>
    </row>
    <row r="6527" spans="1:7" ht="30" x14ac:dyDescent="0.25">
      <c r="A6527" s="141" t="s">
        <v>4421</v>
      </c>
      <c r="B6527" s="151" t="s">
        <v>4422</v>
      </c>
      <c r="C6527" s="153" t="s">
        <v>3453</v>
      </c>
      <c r="D6527" s="152">
        <v>217</v>
      </c>
      <c r="E6527" s="154">
        <v>431.83000000000004</v>
      </c>
      <c r="F6527" s="154">
        <v>1.0000000000000009E-2</v>
      </c>
      <c r="G6527" s="154">
        <v>2.1700000000000017</v>
      </c>
    </row>
    <row r="6528" spans="1:7" ht="45" x14ac:dyDescent="0.25">
      <c r="A6528" s="141" t="s">
        <v>4421</v>
      </c>
      <c r="B6528" s="151" t="s">
        <v>4422</v>
      </c>
      <c r="C6528" s="153" t="s">
        <v>3454</v>
      </c>
      <c r="D6528" s="152">
        <v>1</v>
      </c>
      <c r="E6528" s="154">
        <v>3.54</v>
      </c>
      <c r="F6528" s="154">
        <v>1.9999999999999962E-2</v>
      </c>
      <c r="G6528" s="154">
        <v>1.9999999999999962E-2</v>
      </c>
    </row>
    <row r="6529" spans="1:7" ht="30" x14ac:dyDescent="0.25">
      <c r="A6529" s="141" t="s">
        <v>4421</v>
      </c>
      <c r="B6529" s="151" t="s">
        <v>4422</v>
      </c>
      <c r="C6529" s="153" t="s">
        <v>3583</v>
      </c>
      <c r="D6529" s="152">
        <v>26</v>
      </c>
      <c r="E6529" s="154">
        <v>69.16</v>
      </c>
      <c r="F6529" s="154">
        <v>1.0000000000000009E-2</v>
      </c>
      <c r="G6529" s="154">
        <v>0.26000000000000023</v>
      </c>
    </row>
    <row r="6530" spans="1:7" ht="30" x14ac:dyDescent="0.25">
      <c r="A6530" s="141" t="s">
        <v>4421</v>
      </c>
      <c r="B6530" s="151" t="s">
        <v>4422</v>
      </c>
      <c r="C6530" s="153" t="s">
        <v>3522</v>
      </c>
      <c r="D6530" s="152">
        <v>1</v>
      </c>
      <c r="E6530" s="154">
        <v>5.67</v>
      </c>
      <c r="F6530" s="154">
        <v>0.1599999999999997</v>
      </c>
      <c r="G6530" s="154">
        <v>0.1599999999999997</v>
      </c>
    </row>
    <row r="6531" spans="1:7" ht="30" x14ac:dyDescent="0.25">
      <c r="A6531" s="141" t="s">
        <v>4421</v>
      </c>
      <c r="B6531" s="151" t="s">
        <v>4422</v>
      </c>
      <c r="C6531" s="153" t="s">
        <v>3524</v>
      </c>
      <c r="D6531" s="152">
        <v>3</v>
      </c>
      <c r="E6531" s="154">
        <v>17.22</v>
      </c>
      <c r="F6531" s="154">
        <v>4.0000000000000036E-2</v>
      </c>
      <c r="G6531" s="154">
        <v>0.12000000000000011</v>
      </c>
    </row>
    <row r="6532" spans="1:7" ht="30" x14ac:dyDescent="0.25">
      <c r="A6532" s="141" t="s">
        <v>4423</v>
      </c>
      <c r="B6532" s="151" t="s">
        <v>4424</v>
      </c>
      <c r="C6532" s="153" t="s">
        <v>3453</v>
      </c>
      <c r="D6532" s="152">
        <v>1</v>
      </c>
      <c r="E6532" s="154">
        <v>1.99</v>
      </c>
      <c r="F6532" s="154">
        <v>1.0000000000000009E-2</v>
      </c>
      <c r="G6532" s="154">
        <v>1.0000000000000009E-2</v>
      </c>
    </row>
    <row r="6533" spans="1:7" ht="30" x14ac:dyDescent="0.25">
      <c r="A6533" s="141" t="s">
        <v>4423</v>
      </c>
      <c r="B6533" s="151" t="s">
        <v>4424</v>
      </c>
      <c r="C6533" s="153" t="s">
        <v>4425</v>
      </c>
      <c r="D6533" s="152">
        <v>2</v>
      </c>
      <c r="E6533" s="154">
        <v>12.84</v>
      </c>
      <c r="F6533" s="154">
        <v>6.0000000000000053E-2</v>
      </c>
      <c r="G6533" s="154">
        <v>0.12000000000000011</v>
      </c>
    </row>
    <row r="6534" spans="1:7" ht="60" x14ac:dyDescent="0.25">
      <c r="A6534" s="141" t="s">
        <v>4423</v>
      </c>
      <c r="B6534" s="151" t="s">
        <v>4424</v>
      </c>
      <c r="C6534" s="153" t="s">
        <v>3509</v>
      </c>
      <c r="D6534" s="152">
        <v>262</v>
      </c>
      <c r="E6534" s="154">
        <v>4697.66</v>
      </c>
      <c r="F6534" s="154">
        <v>0.11999999999999966</v>
      </c>
      <c r="G6534" s="154">
        <v>31.439999999999912</v>
      </c>
    </row>
    <row r="6535" spans="1:7" ht="60" x14ac:dyDescent="0.25">
      <c r="A6535" s="141" t="s">
        <v>4423</v>
      </c>
      <c r="B6535" s="151" t="s">
        <v>4424</v>
      </c>
      <c r="C6535" s="153" t="s">
        <v>3510</v>
      </c>
      <c r="D6535" s="152">
        <v>9</v>
      </c>
      <c r="E6535" s="154">
        <v>361.53</v>
      </c>
      <c r="F6535" s="154">
        <v>0.37999999999999989</v>
      </c>
      <c r="G6535" s="154">
        <v>3.419999999999999</v>
      </c>
    </row>
    <row r="6536" spans="1:7" x14ac:dyDescent="0.25">
      <c r="A6536" s="141" t="s">
        <v>4426</v>
      </c>
      <c r="B6536" s="151" t="s">
        <v>4427</v>
      </c>
      <c r="C6536" s="153" t="s">
        <v>3460</v>
      </c>
      <c r="D6536" s="152">
        <v>79</v>
      </c>
      <c r="E6536" s="154">
        <v>1274.27</v>
      </c>
      <c r="F6536" s="154">
        <v>2.0000000000000018E-2</v>
      </c>
      <c r="G6536" s="154">
        <v>1.5800000000000014</v>
      </c>
    </row>
    <row r="6537" spans="1:7" x14ac:dyDescent="0.25">
      <c r="A6537" s="141" t="s">
        <v>4426</v>
      </c>
      <c r="B6537" s="151" t="s">
        <v>4427</v>
      </c>
      <c r="C6537" s="153" t="s">
        <v>3443</v>
      </c>
      <c r="D6537" s="152">
        <v>103</v>
      </c>
      <c r="E6537" s="154">
        <v>503.66999999999996</v>
      </c>
      <c r="F6537" s="154">
        <v>9.9999999999999811E-3</v>
      </c>
      <c r="G6537" s="154">
        <v>1.029999999999998</v>
      </c>
    </row>
    <row r="6538" spans="1:7" ht="30" x14ac:dyDescent="0.25">
      <c r="A6538" s="141" t="s">
        <v>4426</v>
      </c>
      <c r="B6538" s="151" t="s">
        <v>4427</v>
      </c>
      <c r="C6538" s="153" t="s">
        <v>3461</v>
      </c>
      <c r="D6538" s="152">
        <v>5</v>
      </c>
      <c r="E6538" s="154">
        <v>24</v>
      </c>
      <c r="F6538" s="154">
        <v>9.999999999999995E-3</v>
      </c>
      <c r="G6538" s="154">
        <v>4.9999999999999975E-2</v>
      </c>
    </row>
    <row r="6539" spans="1:7" ht="30" x14ac:dyDescent="0.25">
      <c r="A6539" s="141" t="s">
        <v>4426</v>
      </c>
      <c r="B6539" s="151" t="s">
        <v>4427</v>
      </c>
      <c r="C6539" s="153" t="s">
        <v>3462</v>
      </c>
      <c r="D6539" s="152">
        <v>57</v>
      </c>
      <c r="E6539" s="154">
        <v>149.34</v>
      </c>
      <c r="F6539" s="154">
        <v>9.999999999999995E-3</v>
      </c>
      <c r="G6539" s="154">
        <v>0.56999999999999973</v>
      </c>
    </row>
    <row r="6540" spans="1:7" ht="30" x14ac:dyDescent="0.25">
      <c r="A6540" s="141" t="s">
        <v>4426</v>
      </c>
      <c r="B6540" s="151" t="s">
        <v>4427</v>
      </c>
      <c r="C6540" s="153" t="s">
        <v>3463</v>
      </c>
      <c r="D6540" s="152">
        <v>57</v>
      </c>
      <c r="E6540" s="154">
        <v>149.34</v>
      </c>
      <c r="F6540" s="154">
        <v>9.999999999999995E-3</v>
      </c>
      <c r="G6540" s="154">
        <v>0.56999999999999973</v>
      </c>
    </row>
    <row r="6541" spans="1:7" x14ac:dyDescent="0.25">
      <c r="A6541" s="141" t="s">
        <v>4426</v>
      </c>
      <c r="B6541" s="151" t="s">
        <v>4427</v>
      </c>
      <c r="C6541" s="153" t="s">
        <v>3443</v>
      </c>
      <c r="D6541" s="152">
        <v>515</v>
      </c>
      <c r="E6541" s="154">
        <v>2518.35</v>
      </c>
      <c r="F6541" s="154">
        <v>9.9999999999999811E-3</v>
      </c>
      <c r="G6541" s="154">
        <v>5.1499999999999906</v>
      </c>
    </row>
    <row r="6542" spans="1:7" x14ac:dyDescent="0.25">
      <c r="A6542" s="141" t="s">
        <v>4426</v>
      </c>
      <c r="B6542" s="151" t="s">
        <v>4427</v>
      </c>
      <c r="C6542" s="153" t="s">
        <v>3464</v>
      </c>
      <c r="D6542" s="152">
        <v>284</v>
      </c>
      <c r="E6542" s="154">
        <v>1402.96</v>
      </c>
      <c r="F6542" s="154">
        <v>1.0000000000000009E-2</v>
      </c>
      <c r="G6542" s="154">
        <v>2.8400000000000025</v>
      </c>
    </row>
    <row r="6543" spans="1:7" ht="30" x14ac:dyDescent="0.25">
      <c r="A6543" s="141" t="s">
        <v>4426</v>
      </c>
      <c r="B6543" s="151" t="s">
        <v>4427</v>
      </c>
      <c r="C6543" s="153" t="s">
        <v>3596</v>
      </c>
      <c r="D6543" s="152">
        <v>175</v>
      </c>
      <c r="E6543" s="154">
        <v>1664.25</v>
      </c>
      <c r="F6543" s="154">
        <v>2.0000000000000018E-2</v>
      </c>
      <c r="G6543" s="154">
        <v>3.5000000000000031</v>
      </c>
    </row>
    <row r="6544" spans="1:7" x14ac:dyDescent="0.25">
      <c r="A6544" s="141" t="s">
        <v>4426</v>
      </c>
      <c r="B6544" s="151" t="s">
        <v>4427</v>
      </c>
      <c r="C6544" s="153" t="s">
        <v>3502</v>
      </c>
      <c r="D6544" s="152">
        <v>369</v>
      </c>
      <c r="E6544" s="154">
        <v>1889.28</v>
      </c>
      <c r="F6544" s="154">
        <v>1.0000000000000009E-2</v>
      </c>
      <c r="G6544" s="154">
        <v>3.6900000000000031</v>
      </c>
    </row>
    <row r="6545" spans="1:7" x14ac:dyDescent="0.25">
      <c r="A6545" s="141" t="s">
        <v>4426</v>
      </c>
      <c r="B6545" s="151" t="s">
        <v>4427</v>
      </c>
      <c r="C6545" s="153" t="s">
        <v>3444</v>
      </c>
      <c r="D6545" s="152">
        <v>460</v>
      </c>
      <c r="E6545" s="154">
        <v>1784.8</v>
      </c>
      <c r="F6545" s="154">
        <v>3.0000000000000027E-2</v>
      </c>
      <c r="G6545" s="154">
        <v>13.800000000000011</v>
      </c>
    </row>
    <row r="6546" spans="1:7" x14ac:dyDescent="0.25">
      <c r="A6546" s="141" t="s">
        <v>4426</v>
      </c>
      <c r="B6546" s="151" t="s">
        <v>4427</v>
      </c>
      <c r="C6546" s="153" t="s">
        <v>3503</v>
      </c>
      <c r="D6546" s="152">
        <v>3</v>
      </c>
      <c r="E6546" s="154">
        <v>12.9</v>
      </c>
      <c r="F6546" s="154">
        <v>5.0000000000000044E-2</v>
      </c>
      <c r="G6546" s="154">
        <v>0.15000000000000013</v>
      </c>
    </row>
    <row r="6547" spans="1:7" ht="45" x14ac:dyDescent="0.25">
      <c r="A6547" s="141" t="s">
        <v>4426</v>
      </c>
      <c r="B6547" s="151" t="s">
        <v>4427</v>
      </c>
      <c r="C6547" s="153" t="s">
        <v>3445</v>
      </c>
      <c r="D6547" s="152">
        <v>450</v>
      </c>
      <c r="E6547" s="154">
        <v>2902.5</v>
      </c>
      <c r="F6547" s="154">
        <v>2.9999999999999916E-2</v>
      </c>
      <c r="G6547" s="154">
        <v>13.499999999999963</v>
      </c>
    </row>
    <row r="6548" spans="1:7" x14ac:dyDescent="0.25">
      <c r="A6548" s="141" t="s">
        <v>4426</v>
      </c>
      <c r="B6548" s="151" t="s">
        <v>4427</v>
      </c>
      <c r="C6548" s="153" t="s">
        <v>3504</v>
      </c>
      <c r="D6548" s="152">
        <v>3</v>
      </c>
      <c r="E6548" s="154">
        <v>15.66</v>
      </c>
      <c r="F6548" s="154">
        <v>1.0000000000000009E-2</v>
      </c>
      <c r="G6548" s="154">
        <v>3.0000000000000027E-2</v>
      </c>
    </row>
    <row r="6549" spans="1:7" ht="30" x14ac:dyDescent="0.25">
      <c r="A6549" s="141" t="s">
        <v>4426</v>
      </c>
      <c r="B6549" s="151" t="s">
        <v>4427</v>
      </c>
      <c r="C6549" s="153" t="s">
        <v>3597</v>
      </c>
      <c r="D6549" s="152">
        <v>144</v>
      </c>
      <c r="E6549" s="154">
        <v>1599.8400000000001</v>
      </c>
      <c r="F6549" s="154">
        <v>8.9999999999999858E-2</v>
      </c>
      <c r="G6549" s="154">
        <v>12.95999999999998</v>
      </c>
    </row>
    <row r="6550" spans="1:7" x14ac:dyDescent="0.25">
      <c r="A6550" s="141" t="s">
        <v>4426</v>
      </c>
      <c r="B6550" s="151" t="s">
        <v>4427</v>
      </c>
      <c r="C6550" s="153" t="s">
        <v>3446</v>
      </c>
      <c r="D6550" s="152">
        <v>382</v>
      </c>
      <c r="E6550" s="154">
        <v>756.3599999999999</v>
      </c>
      <c r="F6550" s="154">
        <v>9.999999999999995E-3</v>
      </c>
      <c r="G6550" s="154">
        <v>3.8199999999999981</v>
      </c>
    </row>
    <row r="6551" spans="1:7" ht="45" x14ac:dyDescent="0.25">
      <c r="A6551" s="141" t="s">
        <v>4426</v>
      </c>
      <c r="B6551" s="151" t="s">
        <v>4427</v>
      </c>
      <c r="C6551" s="153" t="s">
        <v>3599</v>
      </c>
      <c r="D6551" s="152">
        <v>7</v>
      </c>
      <c r="E6551" s="154">
        <v>18.760000000000002</v>
      </c>
      <c r="F6551" s="154">
        <v>9.9999999999999811E-3</v>
      </c>
      <c r="G6551" s="154">
        <v>6.9999999999999868E-2</v>
      </c>
    </row>
    <row r="6552" spans="1:7" x14ac:dyDescent="0.25">
      <c r="A6552" s="141" t="s">
        <v>4426</v>
      </c>
      <c r="B6552" s="151" t="s">
        <v>4427</v>
      </c>
      <c r="C6552" s="153" t="s">
        <v>3505</v>
      </c>
      <c r="D6552" s="152">
        <v>2</v>
      </c>
      <c r="E6552" s="154">
        <v>49.02</v>
      </c>
      <c r="F6552" s="154">
        <v>0.37999999999999989</v>
      </c>
      <c r="G6552" s="154">
        <v>0.75999999999999979</v>
      </c>
    </row>
    <row r="6553" spans="1:7" x14ac:dyDescent="0.25">
      <c r="A6553" s="141" t="s">
        <v>4426</v>
      </c>
      <c r="B6553" s="151" t="s">
        <v>4427</v>
      </c>
      <c r="C6553" s="153" t="s">
        <v>3854</v>
      </c>
      <c r="D6553" s="152">
        <v>1</v>
      </c>
      <c r="E6553" s="154">
        <v>19.97</v>
      </c>
      <c r="F6553" s="154">
        <v>0.4399999999999995</v>
      </c>
      <c r="G6553" s="154">
        <v>0.4399999999999995</v>
      </c>
    </row>
    <row r="6554" spans="1:7" ht="90" x14ac:dyDescent="0.25">
      <c r="A6554" s="141" t="s">
        <v>4428</v>
      </c>
      <c r="B6554" s="151" t="s">
        <v>4429</v>
      </c>
      <c r="C6554" s="153" t="s">
        <v>3452</v>
      </c>
      <c r="D6554" s="152">
        <v>488</v>
      </c>
      <c r="E6554" s="154">
        <v>12746.560000000001</v>
      </c>
      <c r="F6554" s="154">
        <v>3.0000000000000027E-2</v>
      </c>
      <c r="G6554" s="154">
        <v>14.640000000000013</v>
      </c>
    </row>
    <row r="6555" spans="1:7" ht="30" x14ac:dyDescent="0.25">
      <c r="A6555" s="141" t="s">
        <v>4428</v>
      </c>
      <c r="B6555" s="151" t="s">
        <v>4429</v>
      </c>
      <c r="C6555" s="153" t="s">
        <v>3455</v>
      </c>
      <c r="D6555" s="152">
        <v>471</v>
      </c>
      <c r="E6555" s="154">
        <v>6090.0300000000007</v>
      </c>
      <c r="F6555" s="154">
        <v>3.0000000000000027E-2</v>
      </c>
      <c r="G6555" s="154">
        <v>14.130000000000013</v>
      </c>
    </row>
    <row r="6556" spans="1:7" ht="90" x14ac:dyDescent="0.25">
      <c r="A6556" s="141" t="s">
        <v>4428</v>
      </c>
      <c r="B6556" s="151" t="s">
        <v>4429</v>
      </c>
      <c r="C6556" s="153" t="s">
        <v>3456</v>
      </c>
      <c r="D6556" s="152">
        <v>166</v>
      </c>
      <c r="E6556" s="154">
        <v>5353.5</v>
      </c>
      <c r="F6556" s="154">
        <v>2.0000000000000018E-2</v>
      </c>
      <c r="G6556" s="154">
        <v>3.3200000000000029</v>
      </c>
    </row>
    <row r="6557" spans="1:7" ht="75" x14ac:dyDescent="0.25">
      <c r="A6557" s="141" t="s">
        <v>4428</v>
      </c>
      <c r="B6557" s="151" t="s">
        <v>4429</v>
      </c>
      <c r="C6557" s="153" t="s">
        <v>3457</v>
      </c>
      <c r="D6557" s="152">
        <v>325</v>
      </c>
      <c r="E6557" s="154">
        <v>8797.75</v>
      </c>
      <c r="F6557" s="154">
        <v>3.0000000000000027E-2</v>
      </c>
      <c r="G6557" s="154">
        <v>9.7500000000000089</v>
      </c>
    </row>
    <row r="6558" spans="1:7" x14ac:dyDescent="0.25">
      <c r="A6558" s="141" t="s">
        <v>4430</v>
      </c>
      <c r="B6558" s="151" t="s">
        <v>4431</v>
      </c>
      <c r="C6558" s="153" t="s">
        <v>3460</v>
      </c>
      <c r="D6558" s="152">
        <v>71</v>
      </c>
      <c r="E6558" s="154">
        <v>1145.23</v>
      </c>
      <c r="F6558" s="154">
        <v>2.0000000000000018E-2</v>
      </c>
      <c r="G6558" s="154">
        <v>1.4200000000000013</v>
      </c>
    </row>
    <row r="6559" spans="1:7" x14ac:dyDescent="0.25">
      <c r="A6559" s="141" t="s">
        <v>4430</v>
      </c>
      <c r="B6559" s="151" t="s">
        <v>4431</v>
      </c>
      <c r="C6559" s="153" t="s">
        <v>3443</v>
      </c>
      <c r="D6559" s="152">
        <v>687</v>
      </c>
      <c r="E6559" s="154">
        <v>3359.43</v>
      </c>
      <c r="F6559" s="154">
        <v>9.9999999999999811E-3</v>
      </c>
      <c r="G6559" s="154">
        <v>6.8699999999999868</v>
      </c>
    </row>
    <row r="6560" spans="1:7" x14ac:dyDescent="0.25">
      <c r="A6560" s="141" t="s">
        <v>4430</v>
      </c>
      <c r="B6560" s="151" t="s">
        <v>4431</v>
      </c>
      <c r="C6560" s="153" t="s">
        <v>3464</v>
      </c>
      <c r="D6560" s="152">
        <v>1</v>
      </c>
      <c r="E6560" s="154">
        <v>4.9400000000000004</v>
      </c>
      <c r="F6560" s="154">
        <v>1.0000000000000009E-2</v>
      </c>
      <c r="G6560" s="154">
        <v>1.0000000000000009E-2</v>
      </c>
    </row>
    <row r="6561" spans="1:7" ht="30" x14ac:dyDescent="0.25">
      <c r="A6561" s="141" t="s">
        <v>4430</v>
      </c>
      <c r="B6561" s="151" t="s">
        <v>4431</v>
      </c>
      <c r="C6561" s="153" t="s">
        <v>3596</v>
      </c>
      <c r="D6561" s="152">
        <v>90</v>
      </c>
      <c r="E6561" s="154">
        <v>855.90000000000009</v>
      </c>
      <c r="F6561" s="154">
        <v>2.0000000000000018E-2</v>
      </c>
      <c r="G6561" s="154">
        <v>1.8000000000000016</v>
      </c>
    </row>
    <row r="6562" spans="1:7" x14ac:dyDescent="0.25">
      <c r="A6562" s="141" t="s">
        <v>4430</v>
      </c>
      <c r="B6562" s="151" t="s">
        <v>4431</v>
      </c>
      <c r="C6562" s="153" t="s">
        <v>3502</v>
      </c>
      <c r="D6562" s="152">
        <v>12</v>
      </c>
      <c r="E6562" s="154">
        <v>61.44</v>
      </c>
      <c r="F6562" s="154">
        <v>1.0000000000000009E-2</v>
      </c>
      <c r="G6562" s="154">
        <v>0.12000000000000011</v>
      </c>
    </row>
    <row r="6563" spans="1:7" x14ac:dyDescent="0.25">
      <c r="A6563" s="141" t="s">
        <v>4430</v>
      </c>
      <c r="B6563" s="151" t="s">
        <v>4431</v>
      </c>
      <c r="C6563" s="153" t="s">
        <v>3444</v>
      </c>
      <c r="D6563" s="152">
        <v>863</v>
      </c>
      <c r="E6563" s="154">
        <v>3348.44</v>
      </c>
      <c r="F6563" s="154">
        <v>3.0000000000000027E-2</v>
      </c>
      <c r="G6563" s="154">
        <v>25.890000000000022</v>
      </c>
    </row>
    <row r="6564" spans="1:7" x14ac:dyDescent="0.25">
      <c r="A6564" s="141" t="s">
        <v>4430</v>
      </c>
      <c r="B6564" s="151" t="s">
        <v>4431</v>
      </c>
      <c r="C6564" s="153" t="s">
        <v>3503</v>
      </c>
      <c r="D6564" s="152">
        <v>4</v>
      </c>
      <c r="E6564" s="154">
        <v>17.2</v>
      </c>
      <c r="F6564" s="154">
        <v>5.0000000000000044E-2</v>
      </c>
      <c r="G6564" s="154">
        <v>0.20000000000000018</v>
      </c>
    </row>
    <row r="6565" spans="1:7" ht="45" x14ac:dyDescent="0.25">
      <c r="A6565" s="141" t="s">
        <v>4430</v>
      </c>
      <c r="B6565" s="151" t="s">
        <v>4431</v>
      </c>
      <c r="C6565" s="153" t="s">
        <v>3445</v>
      </c>
      <c r="D6565" s="152">
        <v>800</v>
      </c>
      <c r="E6565" s="154">
        <v>5160</v>
      </c>
      <c r="F6565" s="154">
        <v>2.9999999999999916E-2</v>
      </c>
      <c r="G6565" s="154">
        <v>23.999999999999932</v>
      </c>
    </row>
    <row r="6566" spans="1:7" x14ac:dyDescent="0.25">
      <c r="A6566" s="141" t="s">
        <v>4430</v>
      </c>
      <c r="B6566" s="151" t="s">
        <v>4431</v>
      </c>
      <c r="C6566" s="153" t="s">
        <v>3446</v>
      </c>
      <c r="D6566" s="152">
        <v>662</v>
      </c>
      <c r="E6566" s="154">
        <v>1310.76</v>
      </c>
      <c r="F6566" s="154">
        <v>9.999999999999995E-3</v>
      </c>
      <c r="G6566" s="154">
        <v>6.6199999999999966</v>
      </c>
    </row>
    <row r="6567" spans="1:7" ht="60" x14ac:dyDescent="0.25">
      <c r="A6567" s="141" t="s">
        <v>4430</v>
      </c>
      <c r="B6567" s="151" t="s">
        <v>4431</v>
      </c>
      <c r="C6567" s="153" t="s">
        <v>3598</v>
      </c>
      <c r="D6567" s="152">
        <v>1</v>
      </c>
      <c r="E6567" s="154">
        <v>6</v>
      </c>
      <c r="F6567" s="154">
        <v>0.10000000000000009</v>
      </c>
      <c r="G6567" s="154">
        <v>0.10000000000000009</v>
      </c>
    </row>
    <row r="6568" spans="1:7" ht="45" x14ac:dyDescent="0.25">
      <c r="A6568" s="141" t="s">
        <v>4430</v>
      </c>
      <c r="B6568" s="151" t="s">
        <v>4431</v>
      </c>
      <c r="C6568" s="153" t="s">
        <v>3599</v>
      </c>
      <c r="D6568" s="152">
        <v>16</v>
      </c>
      <c r="E6568" s="154">
        <v>42.88</v>
      </c>
      <c r="F6568" s="154">
        <v>9.9999999999999811E-3</v>
      </c>
      <c r="G6568" s="154">
        <v>0.1599999999999997</v>
      </c>
    </row>
    <row r="6569" spans="1:7" x14ac:dyDescent="0.25">
      <c r="A6569" s="141" t="s">
        <v>4430</v>
      </c>
      <c r="B6569" s="151" t="s">
        <v>4431</v>
      </c>
      <c r="C6569" s="153" t="s">
        <v>3505</v>
      </c>
      <c r="D6569" s="152">
        <v>20</v>
      </c>
      <c r="E6569" s="154">
        <v>490.2</v>
      </c>
      <c r="F6569" s="154">
        <v>0.37999999999999989</v>
      </c>
      <c r="G6569" s="154">
        <v>7.5999999999999979</v>
      </c>
    </row>
    <row r="6570" spans="1:7" ht="30" x14ac:dyDescent="0.25">
      <c r="A6570" s="141" t="s">
        <v>4430</v>
      </c>
      <c r="B6570" s="151" t="s">
        <v>4431</v>
      </c>
      <c r="C6570" s="153" t="s">
        <v>3815</v>
      </c>
      <c r="D6570" s="152">
        <v>42</v>
      </c>
      <c r="E6570" s="154">
        <v>236.46</v>
      </c>
      <c r="F6570" s="154">
        <v>1.0000000000000009E-2</v>
      </c>
      <c r="G6570" s="154">
        <v>0.42000000000000037</v>
      </c>
    </row>
    <row r="6571" spans="1:7" ht="90" x14ac:dyDescent="0.25">
      <c r="A6571" s="141" t="s">
        <v>4432</v>
      </c>
      <c r="B6571" s="151" t="s">
        <v>4433</v>
      </c>
      <c r="C6571" s="153" t="s">
        <v>3452</v>
      </c>
      <c r="D6571" s="152">
        <v>515</v>
      </c>
      <c r="E6571" s="154">
        <v>13451.8</v>
      </c>
      <c r="F6571" s="154">
        <v>3.0000000000000027E-2</v>
      </c>
      <c r="G6571" s="154">
        <v>15.450000000000014</v>
      </c>
    </row>
    <row r="6572" spans="1:7" ht="45" x14ac:dyDescent="0.25">
      <c r="A6572" s="141" t="s">
        <v>4432</v>
      </c>
      <c r="B6572" s="151" t="s">
        <v>4433</v>
      </c>
      <c r="C6572" s="153" t="s">
        <v>3471</v>
      </c>
      <c r="D6572" s="152">
        <v>9</v>
      </c>
      <c r="E6572" s="154">
        <v>23.94</v>
      </c>
      <c r="F6572" s="154">
        <v>1.0000000000000009E-2</v>
      </c>
      <c r="G6572" s="154">
        <v>9.000000000000008E-2</v>
      </c>
    </row>
    <row r="6573" spans="1:7" ht="30" x14ac:dyDescent="0.25">
      <c r="A6573" s="141" t="s">
        <v>4432</v>
      </c>
      <c r="B6573" s="151" t="s">
        <v>4433</v>
      </c>
      <c r="C6573" s="153" t="s">
        <v>3453</v>
      </c>
      <c r="D6573" s="152">
        <v>4</v>
      </c>
      <c r="E6573" s="154">
        <v>7.96</v>
      </c>
      <c r="F6573" s="154">
        <v>1.0000000000000009E-2</v>
      </c>
      <c r="G6573" s="154">
        <v>4.0000000000000036E-2</v>
      </c>
    </row>
    <row r="6574" spans="1:7" ht="45" x14ac:dyDescent="0.25">
      <c r="A6574" s="141" t="s">
        <v>4432</v>
      </c>
      <c r="B6574" s="151" t="s">
        <v>4433</v>
      </c>
      <c r="C6574" s="153" t="s">
        <v>3454</v>
      </c>
      <c r="D6574" s="152">
        <v>52</v>
      </c>
      <c r="E6574" s="154">
        <v>184.07999999999998</v>
      </c>
      <c r="F6574" s="154">
        <v>1.9999999999999962E-2</v>
      </c>
      <c r="G6574" s="154">
        <v>1.039999999999998</v>
      </c>
    </row>
    <row r="6575" spans="1:7" ht="30" x14ac:dyDescent="0.25">
      <c r="A6575" s="141" t="s">
        <v>4432</v>
      </c>
      <c r="B6575" s="151" t="s">
        <v>4433</v>
      </c>
      <c r="C6575" s="153" t="s">
        <v>3455</v>
      </c>
      <c r="D6575" s="152">
        <v>98</v>
      </c>
      <c r="E6575" s="154">
        <v>1267.1399999999999</v>
      </c>
      <c r="F6575" s="154">
        <v>3.0000000000000027E-2</v>
      </c>
      <c r="G6575" s="154">
        <v>2.9400000000000026</v>
      </c>
    </row>
    <row r="6576" spans="1:7" ht="30" x14ac:dyDescent="0.25">
      <c r="A6576" s="141" t="s">
        <v>4432</v>
      </c>
      <c r="B6576" s="151" t="s">
        <v>4433</v>
      </c>
      <c r="C6576" s="153" t="s">
        <v>3662</v>
      </c>
      <c r="D6576" s="152">
        <v>60</v>
      </c>
      <c r="E6576" s="154">
        <v>522</v>
      </c>
      <c r="F6576" s="154">
        <v>4.9999999999999933E-2</v>
      </c>
      <c r="G6576" s="154">
        <v>2.999999999999996</v>
      </c>
    </row>
    <row r="6577" spans="1:7" ht="30" x14ac:dyDescent="0.25">
      <c r="A6577" s="141" t="s">
        <v>4432</v>
      </c>
      <c r="B6577" s="151" t="s">
        <v>4433</v>
      </c>
      <c r="C6577" s="153" t="s">
        <v>3111</v>
      </c>
      <c r="D6577" s="152">
        <v>18</v>
      </c>
      <c r="E6577" s="154">
        <v>23.4</v>
      </c>
      <c r="F6577" s="154">
        <v>2.0000000000000018E-2</v>
      </c>
      <c r="G6577" s="154">
        <v>0.36000000000000032</v>
      </c>
    </row>
    <row r="6578" spans="1:7" ht="30" x14ac:dyDescent="0.25">
      <c r="A6578" s="141" t="s">
        <v>4432</v>
      </c>
      <c r="B6578" s="151" t="s">
        <v>4433</v>
      </c>
      <c r="C6578" s="153" t="s">
        <v>3112</v>
      </c>
      <c r="D6578" s="152">
        <v>60</v>
      </c>
      <c r="E6578" s="154">
        <v>86.4</v>
      </c>
      <c r="F6578" s="154">
        <v>3.0000000000000027E-2</v>
      </c>
      <c r="G6578" s="154">
        <v>1.8000000000000016</v>
      </c>
    </row>
    <row r="6579" spans="1:7" ht="30" x14ac:dyDescent="0.25">
      <c r="A6579" s="141" t="s">
        <v>4432</v>
      </c>
      <c r="B6579" s="151" t="s">
        <v>4433</v>
      </c>
      <c r="C6579" s="153" t="s">
        <v>3113</v>
      </c>
      <c r="D6579" s="152">
        <v>12</v>
      </c>
      <c r="E6579" s="154">
        <v>19.200000000000003</v>
      </c>
      <c r="F6579" s="154">
        <v>2.9999999999999916E-2</v>
      </c>
      <c r="G6579" s="154">
        <v>0.35999999999999899</v>
      </c>
    </row>
    <row r="6580" spans="1:7" ht="90" x14ac:dyDescent="0.25">
      <c r="A6580" s="141" t="s">
        <v>4432</v>
      </c>
      <c r="B6580" s="151" t="s">
        <v>4433</v>
      </c>
      <c r="C6580" s="153" t="s">
        <v>3456</v>
      </c>
      <c r="D6580" s="152">
        <v>44</v>
      </c>
      <c r="E6580" s="154">
        <v>1419</v>
      </c>
      <c r="F6580" s="154">
        <v>2.0000000000000018E-2</v>
      </c>
      <c r="G6580" s="154">
        <v>0.88000000000000078</v>
      </c>
    </row>
    <row r="6581" spans="1:7" ht="75" x14ac:dyDescent="0.25">
      <c r="A6581" s="141" t="s">
        <v>4432</v>
      </c>
      <c r="B6581" s="151" t="s">
        <v>4433</v>
      </c>
      <c r="C6581" s="153" t="s">
        <v>3457</v>
      </c>
      <c r="D6581" s="152">
        <v>313</v>
      </c>
      <c r="E6581" s="154">
        <v>8472.91</v>
      </c>
      <c r="F6581" s="154">
        <v>3.0000000000000027E-2</v>
      </c>
      <c r="G6581" s="154">
        <v>9.3900000000000077</v>
      </c>
    </row>
    <row r="6582" spans="1:7" x14ac:dyDescent="0.25">
      <c r="A6582" s="141" t="s">
        <v>4434</v>
      </c>
      <c r="B6582" s="151" t="s">
        <v>4435</v>
      </c>
      <c r="C6582" s="153" t="s">
        <v>3460</v>
      </c>
      <c r="D6582" s="152">
        <v>60</v>
      </c>
      <c r="E6582" s="154">
        <v>967.8</v>
      </c>
      <c r="F6582" s="154">
        <v>2.0000000000000018E-2</v>
      </c>
      <c r="G6582" s="154">
        <v>1.2000000000000011</v>
      </c>
    </row>
    <row r="6583" spans="1:7" ht="30" x14ac:dyDescent="0.25">
      <c r="A6583" s="141" t="s">
        <v>4434</v>
      </c>
      <c r="B6583" s="151" t="s">
        <v>4435</v>
      </c>
      <c r="C6583" s="153" t="s">
        <v>3461</v>
      </c>
      <c r="D6583" s="152">
        <v>2</v>
      </c>
      <c r="E6583" s="154">
        <v>9.6</v>
      </c>
      <c r="F6583" s="154">
        <v>9.999999999999995E-3</v>
      </c>
      <c r="G6583" s="154">
        <v>1.999999999999999E-2</v>
      </c>
    </row>
    <row r="6584" spans="1:7" x14ac:dyDescent="0.25">
      <c r="A6584" s="141" t="s">
        <v>4434</v>
      </c>
      <c r="B6584" s="151" t="s">
        <v>4435</v>
      </c>
      <c r="C6584" s="153" t="s">
        <v>3813</v>
      </c>
      <c r="D6584" s="152">
        <v>372</v>
      </c>
      <c r="E6584" s="154">
        <v>617.5200000000001</v>
      </c>
      <c r="F6584" s="154">
        <v>9.999999999999995E-3</v>
      </c>
      <c r="G6584" s="154">
        <v>3.719999999999998</v>
      </c>
    </row>
    <row r="6585" spans="1:7" ht="30" x14ac:dyDescent="0.25">
      <c r="A6585" s="141" t="s">
        <v>4434</v>
      </c>
      <c r="B6585" s="151" t="s">
        <v>4435</v>
      </c>
      <c r="C6585" s="153" t="s">
        <v>3462</v>
      </c>
      <c r="D6585" s="152">
        <v>139</v>
      </c>
      <c r="E6585" s="154">
        <v>364.18000000000006</v>
      </c>
      <c r="F6585" s="154">
        <v>9.999999999999995E-3</v>
      </c>
      <c r="G6585" s="154">
        <v>1.3899999999999992</v>
      </c>
    </row>
    <row r="6586" spans="1:7" ht="30" x14ac:dyDescent="0.25">
      <c r="A6586" s="141" t="s">
        <v>4434</v>
      </c>
      <c r="B6586" s="151" t="s">
        <v>4435</v>
      </c>
      <c r="C6586" s="153" t="s">
        <v>3463</v>
      </c>
      <c r="D6586" s="152">
        <v>27</v>
      </c>
      <c r="E6586" s="154">
        <v>70.739999999999995</v>
      </c>
      <c r="F6586" s="154">
        <v>9.999999999999995E-3</v>
      </c>
      <c r="G6586" s="154">
        <v>0.26999999999999985</v>
      </c>
    </row>
    <row r="6587" spans="1:7" ht="30" x14ac:dyDescent="0.25">
      <c r="A6587" s="141" t="s">
        <v>4434</v>
      </c>
      <c r="B6587" s="151" t="s">
        <v>4435</v>
      </c>
      <c r="C6587" s="153" t="s">
        <v>3751</v>
      </c>
      <c r="D6587" s="152">
        <v>1</v>
      </c>
      <c r="E6587" s="154">
        <v>3.63</v>
      </c>
      <c r="F6587" s="154">
        <v>2.0000000000000018E-2</v>
      </c>
      <c r="G6587" s="154">
        <v>2.0000000000000018E-2</v>
      </c>
    </row>
    <row r="6588" spans="1:7" x14ac:dyDescent="0.25">
      <c r="A6588" s="141" t="s">
        <v>4434</v>
      </c>
      <c r="B6588" s="151" t="s">
        <v>4435</v>
      </c>
      <c r="C6588" s="153" t="s">
        <v>3443</v>
      </c>
      <c r="D6588" s="152">
        <v>670</v>
      </c>
      <c r="E6588" s="154">
        <v>3276.3</v>
      </c>
      <c r="F6588" s="154">
        <v>9.9999999999999811E-3</v>
      </c>
      <c r="G6588" s="154">
        <v>6.6999999999999877</v>
      </c>
    </row>
    <row r="6589" spans="1:7" x14ac:dyDescent="0.25">
      <c r="A6589" s="141" t="s">
        <v>4434</v>
      </c>
      <c r="B6589" s="151" t="s">
        <v>4435</v>
      </c>
      <c r="C6589" s="153" t="s">
        <v>3464</v>
      </c>
      <c r="D6589" s="152">
        <v>305</v>
      </c>
      <c r="E6589" s="154">
        <v>1506.7000000000003</v>
      </c>
      <c r="F6589" s="154">
        <v>1.0000000000000009E-2</v>
      </c>
      <c r="G6589" s="154">
        <v>3.0500000000000025</v>
      </c>
    </row>
    <row r="6590" spans="1:7" ht="30" x14ac:dyDescent="0.25">
      <c r="A6590" s="141" t="s">
        <v>4434</v>
      </c>
      <c r="B6590" s="151" t="s">
        <v>4435</v>
      </c>
      <c r="C6590" s="153" t="s">
        <v>3596</v>
      </c>
      <c r="D6590" s="152">
        <v>20</v>
      </c>
      <c r="E6590" s="154">
        <v>190.20000000000002</v>
      </c>
      <c r="F6590" s="154">
        <v>2.0000000000000018E-2</v>
      </c>
      <c r="G6590" s="154">
        <v>0.40000000000000036</v>
      </c>
    </row>
    <row r="6591" spans="1:7" x14ac:dyDescent="0.25">
      <c r="A6591" s="141" t="s">
        <v>4434</v>
      </c>
      <c r="B6591" s="151" t="s">
        <v>4435</v>
      </c>
      <c r="C6591" s="153" t="s">
        <v>3502</v>
      </c>
      <c r="D6591" s="152">
        <v>300</v>
      </c>
      <c r="E6591" s="154">
        <v>1536</v>
      </c>
      <c r="F6591" s="154">
        <v>1.0000000000000009E-2</v>
      </c>
      <c r="G6591" s="154">
        <v>3.0000000000000027</v>
      </c>
    </row>
    <row r="6592" spans="1:7" x14ac:dyDescent="0.25">
      <c r="A6592" s="141" t="s">
        <v>4434</v>
      </c>
      <c r="B6592" s="151" t="s">
        <v>4435</v>
      </c>
      <c r="C6592" s="153" t="s">
        <v>3444</v>
      </c>
      <c r="D6592" s="152">
        <v>699</v>
      </c>
      <c r="E6592" s="154">
        <v>2712.12</v>
      </c>
      <c r="F6592" s="154">
        <v>3.0000000000000027E-2</v>
      </c>
      <c r="G6592" s="154">
        <v>20.97000000000002</v>
      </c>
    </row>
    <row r="6593" spans="1:7" ht="45" x14ac:dyDescent="0.25">
      <c r="A6593" s="141" t="s">
        <v>4434</v>
      </c>
      <c r="B6593" s="151" t="s">
        <v>4435</v>
      </c>
      <c r="C6593" s="153" t="s">
        <v>3445</v>
      </c>
      <c r="D6593" s="152">
        <v>222</v>
      </c>
      <c r="E6593" s="154">
        <v>1431.9</v>
      </c>
      <c r="F6593" s="154">
        <v>2.9999999999999916E-2</v>
      </c>
      <c r="G6593" s="154">
        <v>6.6599999999999815</v>
      </c>
    </row>
    <row r="6594" spans="1:7" ht="30" x14ac:dyDescent="0.25">
      <c r="A6594" s="141" t="s">
        <v>4434</v>
      </c>
      <c r="B6594" s="151" t="s">
        <v>4435</v>
      </c>
      <c r="C6594" s="153" t="s">
        <v>3597</v>
      </c>
      <c r="D6594" s="152">
        <v>623</v>
      </c>
      <c r="E6594" s="154">
        <v>6921.5300000000007</v>
      </c>
      <c r="F6594" s="154">
        <v>8.9999999999999858E-2</v>
      </c>
      <c r="G6594" s="154">
        <v>56.069999999999908</v>
      </c>
    </row>
    <row r="6595" spans="1:7" x14ac:dyDescent="0.25">
      <c r="A6595" s="141" t="s">
        <v>4434</v>
      </c>
      <c r="B6595" s="151" t="s">
        <v>4435</v>
      </c>
      <c r="C6595" s="153" t="s">
        <v>4436</v>
      </c>
      <c r="D6595" s="152">
        <v>445</v>
      </c>
      <c r="E6595" s="154">
        <v>1210.4000000000001</v>
      </c>
      <c r="F6595" s="154">
        <v>9.9999999999999811E-3</v>
      </c>
      <c r="G6595" s="154">
        <v>4.4499999999999913</v>
      </c>
    </row>
    <row r="6596" spans="1:7" x14ac:dyDescent="0.25">
      <c r="A6596" s="141" t="s">
        <v>4434</v>
      </c>
      <c r="B6596" s="151" t="s">
        <v>4435</v>
      </c>
      <c r="C6596" s="153" t="s">
        <v>3505</v>
      </c>
      <c r="D6596" s="152">
        <v>12</v>
      </c>
      <c r="E6596" s="154">
        <v>294.12</v>
      </c>
      <c r="F6596" s="154">
        <v>0.37999999999999989</v>
      </c>
      <c r="G6596" s="154">
        <v>4.5599999999999987</v>
      </c>
    </row>
    <row r="6597" spans="1:7" ht="30" x14ac:dyDescent="0.25">
      <c r="A6597" s="141" t="s">
        <v>1515</v>
      </c>
      <c r="B6597" s="151" t="s">
        <v>1516</v>
      </c>
      <c r="C6597" s="153" t="s">
        <v>3496</v>
      </c>
      <c r="D6597" s="152">
        <v>24</v>
      </c>
      <c r="E6597" s="154">
        <v>172.32</v>
      </c>
      <c r="F6597" s="154">
        <v>1.0000000000000009E-2</v>
      </c>
      <c r="G6597" s="154">
        <v>0.24000000000000021</v>
      </c>
    </row>
    <row r="6598" spans="1:7" ht="30" x14ac:dyDescent="0.25">
      <c r="A6598" s="141" t="s">
        <v>1515</v>
      </c>
      <c r="B6598" s="151" t="s">
        <v>1516</v>
      </c>
      <c r="C6598" s="153" t="s">
        <v>3497</v>
      </c>
      <c r="D6598" s="152">
        <v>162</v>
      </c>
      <c r="E6598" s="154">
        <v>1989.3600000000001</v>
      </c>
      <c r="F6598" s="154">
        <v>1.0000000000000009E-2</v>
      </c>
      <c r="G6598" s="154">
        <v>1.6200000000000014</v>
      </c>
    </row>
    <row r="6599" spans="1:7" ht="30" x14ac:dyDescent="0.25">
      <c r="A6599" s="141" t="s">
        <v>1515</v>
      </c>
      <c r="B6599" s="151" t="s">
        <v>1516</v>
      </c>
      <c r="C6599" s="153" t="s">
        <v>3498</v>
      </c>
      <c r="D6599" s="152">
        <v>37</v>
      </c>
      <c r="E6599" s="154">
        <v>745.92000000000007</v>
      </c>
      <c r="F6599" s="154">
        <v>4.0000000000000036E-2</v>
      </c>
      <c r="G6599" s="154">
        <v>1.4800000000000013</v>
      </c>
    </row>
    <row r="6600" spans="1:7" ht="30" x14ac:dyDescent="0.25">
      <c r="A6600" s="141" t="s">
        <v>1515</v>
      </c>
      <c r="B6600" s="151" t="s">
        <v>1516</v>
      </c>
      <c r="C6600" s="153" t="s">
        <v>3543</v>
      </c>
      <c r="D6600" s="152">
        <v>2</v>
      </c>
      <c r="E6600" s="154">
        <v>10.4</v>
      </c>
      <c r="F6600" s="154">
        <v>2.9999999999999916E-2</v>
      </c>
      <c r="G6600" s="154">
        <v>5.9999999999999831E-2</v>
      </c>
    </row>
    <row r="6601" spans="1:7" ht="30" x14ac:dyDescent="0.25">
      <c r="A6601" s="141" t="s">
        <v>1515</v>
      </c>
      <c r="B6601" s="151" t="s">
        <v>1516</v>
      </c>
      <c r="C6601" s="153" t="s">
        <v>3544</v>
      </c>
      <c r="D6601" s="152">
        <v>17</v>
      </c>
      <c r="E6601" s="154">
        <v>270.13</v>
      </c>
      <c r="F6601" s="154">
        <v>2.0000000000000018E-2</v>
      </c>
      <c r="G6601" s="154">
        <v>0.3400000000000003</v>
      </c>
    </row>
    <row r="6602" spans="1:7" ht="30" x14ac:dyDescent="0.25">
      <c r="A6602" s="141" t="s">
        <v>1515</v>
      </c>
      <c r="B6602" s="151" t="s">
        <v>1516</v>
      </c>
      <c r="C6602" s="153" t="s">
        <v>3541</v>
      </c>
      <c r="D6602" s="152">
        <v>34</v>
      </c>
      <c r="E6602" s="154">
        <v>293.08000000000004</v>
      </c>
      <c r="F6602" s="154">
        <v>4.9999999999999822E-2</v>
      </c>
      <c r="G6602" s="154">
        <v>1.699999999999994</v>
      </c>
    </row>
    <row r="6603" spans="1:7" ht="45" x14ac:dyDescent="0.25">
      <c r="A6603" s="141" t="s">
        <v>1515</v>
      </c>
      <c r="B6603" s="151" t="s">
        <v>1516</v>
      </c>
      <c r="C6603" s="153" t="s">
        <v>3542</v>
      </c>
      <c r="D6603" s="152">
        <v>16</v>
      </c>
      <c r="E6603" s="154">
        <v>166.56</v>
      </c>
      <c r="F6603" s="154">
        <v>2.0000000000000018E-2</v>
      </c>
      <c r="G6603" s="154">
        <v>0.32000000000000028</v>
      </c>
    </row>
    <row r="6604" spans="1:7" ht="30" x14ac:dyDescent="0.25">
      <c r="A6604" s="141" t="s">
        <v>1515</v>
      </c>
      <c r="B6604" s="151" t="s">
        <v>1516</v>
      </c>
      <c r="C6604" s="153" t="s">
        <v>3584</v>
      </c>
      <c r="D6604" s="152">
        <v>4</v>
      </c>
      <c r="E6604" s="154">
        <v>41.64</v>
      </c>
      <c r="F6604" s="154">
        <v>2.0000000000000018E-2</v>
      </c>
      <c r="G6604" s="154">
        <v>8.0000000000000071E-2</v>
      </c>
    </row>
    <row r="6605" spans="1:7" ht="30" x14ac:dyDescent="0.25">
      <c r="A6605" s="141" t="s">
        <v>1515</v>
      </c>
      <c r="B6605" s="151" t="s">
        <v>1516</v>
      </c>
      <c r="C6605" s="153" t="s">
        <v>3585</v>
      </c>
      <c r="D6605" s="152">
        <v>134</v>
      </c>
      <c r="E6605" s="154">
        <v>1394.94</v>
      </c>
      <c r="F6605" s="154">
        <v>2.0000000000000018E-2</v>
      </c>
      <c r="G6605" s="154">
        <v>2.6800000000000024</v>
      </c>
    </row>
    <row r="6606" spans="1:7" ht="30" x14ac:dyDescent="0.25">
      <c r="A6606" s="141" t="s">
        <v>1515</v>
      </c>
      <c r="B6606" s="151" t="s">
        <v>1516</v>
      </c>
      <c r="C6606" s="153" t="s">
        <v>3545</v>
      </c>
      <c r="D6606" s="152">
        <v>17</v>
      </c>
      <c r="E6606" s="154">
        <v>429.25</v>
      </c>
      <c r="F6606" s="154">
        <v>4.9999999999999933E-2</v>
      </c>
      <c r="G6606" s="154">
        <v>0.84999999999999887</v>
      </c>
    </row>
    <row r="6607" spans="1:7" ht="30" x14ac:dyDescent="0.25">
      <c r="A6607" s="141" t="s">
        <v>1515</v>
      </c>
      <c r="B6607" s="151" t="s">
        <v>1516</v>
      </c>
      <c r="C6607" s="153" t="s">
        <v>3641</v>
      </c>
      <c r="D6607" s="152">
        <v>6</v>
      </c>
      <c r="E6607" s="154">
        <v>145.38</v>
      </c>
      <c r="F6607" s="154">
        <v>4.9999999999999933E-2</v>
      </c>
      <c r="G6607" s="154">
        <v>0.2999999999999996</v>
      </c>
    </row>
    <row r="6608" spans="1:7" ht="30" x14ac:dyDescent="0.25">
      <c r="A6608" s="141" t="s">
        <v>1515</v>
      </c>
      <c r="B6608" s="151" t="s">
        <v>1516</v>
      </c>
      <c r="C6608" s="153" t="s">
        <v>3546</v>
      </c>
      <c r="D6608" s="152">
        <v>16</v>
      </c>
      <c r="E6608" s="154">
        <v>555.20000000000005</v>
      </c>
      <c r="F6608" s="154">
        <v>1.9999999999999962E-2</v>
      </c>
      <c r="G6608" s="154">
        <v>0.3199999999999994</v>
      </c>
    </row>
    <row r="6609" spans="1:7" ht="30" x14ac:dyDescent="0.25">
      <c r="A6609" s="141" t="s">
        <v>1515</v>
      </c>
      <c r="B6609" s="151" t="s">
        <v>1516</v>
      </c>
      <c r="C6609" s="153" t="s">
        <v>3642</v>
      </c>
      <c r="D6609" s="152">
        <v>5</v>
      </c>
      <c r="E6609" s="154">
        <v>137.6</v>
      </c>
      <c r="F6609" s="154">
        <v>3.0000000000000027E-2</v>
      </c>
      <c r="G6609" s="154">
        <v>0.15000000000000013</v>
      </c>
    </row>
    <row r="6610" spans="1:7" ht="45" x14ac:dyDescent="0.25">
      <c r="A6610" s="141" t="s">
        <v>1515</v>
      </c>
      <c r="B6610" s="151" t="s">
        <v>1516</v>
      </c>
      <c r="C6610" s="153" t="s">
        <v>3501</v>
      </c>
      <c r="D6610" s="152">
        <v>24</v>
      </c>
      <c r="E6610" s="154">
        <v>210.71999999999997</v>
      </c>
      <c r="F6610" s="154">
        <v>3.9999999999999925E-2</v>
      </c>
      <c r="G6610" s="154">
        <v>0.95999999999999819</v>
      </c>
    </row>
    <row r="6611" spans="1:7" ht="45" x14ac:dyDescent="0.25">
      <c r="A6611" s="141" t="s">
        <v>1515</v>
      </c>
      <c r="B6611" s="151" t="s">
        <v>1516</v>
      </c>
      <c r="C6611" s="153" t="s">
        <v>3471</v>
      </c>
      <c r="D6611" s="152">
        <v>24</v>
      </c>
      <c r="E6611" s="154">
        <v>63.84</v>
      </c>
      <c r="F6611" s="154">
        <v>1.0000000000000009E-2</v>
      </c>
      <c r="G6611" s="154">
        <v>0.24000000000000021</v>
      </c>
    </row>
    <row r="6612" spans="1:7" ht="30" x14ac:dyDescent="0.25">
      <c r="A6612" s="141" t="s">
        <v>1515</v>
      </c>
      <c r="B6612" s="151" t="s">
        <v>1516</v>
      </c>
      <c r="C6612" s="153" t="s">
        <v>3583</v>
      </c>
      <c r="D6612" s="152">
        <v>23</v>
      </c>
      <c r="E6612" s="154">
        <v>61.18</v>
      </c>
      <c r="F6612" s="154">
        <v>1.0000000000000009E-2</v>
      </c>
      <c r="G6612" s="154">
        <v>0.2300000000000002</v>
      </c>
    </row>
    <row r="6613" spans="1:7" ht="90" x14ac:dyDescent="0.25">
      <c r="A6613" s="141" t="s">
        <v>1515</v>
      </c>
      <c r="B6613" s="151" t="s">
        <v>1516</v>
      </c>
      <c r="C6613" s="153" t="s">
        <v>3452</v>
      </c>
      <c r="D6613" s="152">
        <v>116</v>
      </c>
      <c r="E6613" s="154">
        <v>3029.92</v>
      </c>
      <c r="F6613" s="154">
        <v>3.0000000000000027E-2</v>
      </c>
      <c r="G6613" s="154">
        <v>3.4800000000000031</v>
      </c>
    </row>
    <row r="6614" spans="1:7" ht="45" x14ac:dyDescent="0.25">
      <c r="A6614" s="141" t="s">
        <v>1515</v>
      </c>
      <c r="B6614" s="151" t="s">
        <v>1516</v>
      </c>
      <c r="C6614" s="153" t="s">
        <v>3471</v>
      </c>
      <c r="D6614" s="152">
        <v>2</v>
      </c>
      <c r="E6614" s="154">
        <v>5.32</v>
      </c>
      <c r="F6614" s="154">
        <v>1.0000000000000009E-2</v>
      </c>
      <c r="G6614" s="154">
        <v>2.0000000000000018E-2</v>
      </c>
    </row>
    <row r="6615" spans="1:7" ht="30" x14ac:dyDescent="0.25">
      <c r="A6615" s="141" t="s">
        <v>1515</v>
      </c>
      <c r="B6615" s="151" t="s">
        <v>1516</v>
      </c>
      <c r="C6615" s="153" t="s">
        <v>3453</v>
      </c>
      <c r="D6615" s="152">
        <v>1</v>
      </c>
      <c r="E6615" s="154">
        <v>1.99</v>
      </c>
      <c r="F6615" s="154">
        <v>1.0000000000000009E-2</v>
      </c>
      <c r="G6615" s="154">
        <v>1.0000000000000009E-2</v>
      </c>
    </row>
    <row r="6616" spans="1:7" ht="45" x14ac:dyDescent="0.25">
      <c r="A6616" s="141" t="s">
        <v>1515</v>
      </c>
      <c r="B6616" s="151" t="s">
        <v>1516</v>
      </c>
      <c r="C6616" s="153" t="s">
        <v>3454</v>
      </c>
      <c r="D6616" s="152">
        <v>9</v>
      </c>
      <c r="E6616" s="154">
        <v>31.86</v>
      </c>
      <c r="F6616" s="154">
        <v>1.9999999999999962E-2</v>
      </c>
      <c r="G6616" s="154">
        <v>0.17999999999999966</v>
      </c>
    </row>
    <row r="6617" spans="1:7" ht="30" x14ac:dyDescent="0.25">
      <c r="A6617" s="141" t="s">
        <v>1515</v>
      </c>
      <c r="B6617" s="151" t="s">
        <v>1516</v>
      </c>
      <c r="C6617" s="153" t="s">
        <v>3455</v>
      </c>
      <c r="D6617" s="152">
        <v>90</v>
      </c>
      <c r="E6617" s="154">
        <v>1163.7</v>
      </c>
      <c r="F6617" s="154">
        <v>3.0000000000000027E-2</v>
      </c>
      <c r="G6617" s="154">
        <v>2.7000000000000024</v>
      </c>
    </row>
    <row r="6618" spans="1:7" ht="30" x14ac:dyDescent="0.25">
      <c r="A6618" s="141" t="s">
        <v>1515</v>
      </c>
      <c r="B6618" s="151" t="s">
        <v>1516</v>
      </c>
      <c r="C6618" s="153" t="s">
        <v>3662</v>
      </c>
      <c r="D6618" s="152">
        <v>9</v>
      </c>
      <c r="E6618" s="154">
        <v>78.300000000000011</v>
      </c>
      <c r="F6618" s="154">
        <v>4.9999999999999933E-2</v>
      </c>
      <c r="G6618" s="154">
        <v>0.4499999999999994</v>
      </c>
    </row>
    <row r="6619" spans="1:7" ht="60" x14ac:dyDescent="0.25">
      <c r="A6619" s="141" t="s">
        <v>1515</v>
      </c>
      <c r="B6619" s="151" t="s">
        <v>1516</v>
      </c>
      <c r="C6619" s="153" t="s">
        <v>3479</v>
      </c>
      <c r="D6619" s="152">
        <v>5</v>
      </c>
      <c r="E6619" s="154">
        <v>40.25</v>
      </c>
      <c r="F6619" s="154">
        <v>3.0000000000000027E-2</v>
      </c>
      <c r="G6619" s="154">
        <v>0.15000000000000013</v>
      </c>
    </row>
    <row r="6620" spans="1:7" ht="30" x14ac:dyDescent="0.25">
      <c r="A6620" s="141" t="s">
        <v>1515</v>
      </c>
      <c r="B6620" s="151" t="s">
        <v>1516</v>
      </c>
      <c r="C6620" s="153" t="s">
        <v>3482</v>
      </c>
      <c r="D6620" s="152">
        <v>12</v>
      </c>
      <c r="E6620" s="154">
        <v>73.8</v>
      </c>
      <c r="F6620" s="154">
        <v>1.0000000000000009E-2</v>
      </c>
      <c r="G6620" s="154">
        <v>0.12000000000000011</v>
      </c>
    </row>
    <row r="6621" spans="1:7" ht="30" x14ac:dyDescent="0.25">
      <c r="A6621" s="141" t="s">
        <v>1515</v>
      </c>
      <c r="B6621" s="151" t="s">
        <v>1516</v>
      </c>
      <c r="C6621" s="153" t="s">
        <v>3487</v>
      </c>
      <c r="D6621" s="152">
        <v>1</v>
      </c>
      <c r="E6621" s="154">
        <v>10.23</v>
      </c>
      <c r="F6621" s="154">
        <v>9.000000000000008E-2</v>
      </c>
      <c r="G6621" s="154">
        <v>9.000000000000008E-2</v>
      </c>
    </row>
    <row r="6622" spans="1:7" ht="60" x14ac:dyDescent="0.25">
      <c r="A6622" s="141" t="s">
        <v>1515</v>
      </c>
      <c r="B6622" s="151" t="s">
        <v>1516</v>
      </c>
      <c r="C6622" s="153" t="s">
        <v>3488</v>
      </c>
      <c r="D6622" s="152">
        <v>20</v>
      </c>
      <c r="E6622" s="154">
        <v>276.8</v>
      </c>
      <c r="F6622" s="154">
        <v>4.0000000000000036E-2</v>
      </c>
      <c r="G6622" s="154">
        <v>0.80000000000000071</v>
      </c>
    </row>
    <row r="6623" spans="1:7" ht="90" x14ac:dyDescent="0.25">
      <c r="A6623" s="141" t="s">
        <v>1515</v>
      </c>
      <c r="B6623" s="151" t="s">
        <v>1516</v>
      </c>
      <c r="C6623" s="153" t="s">
        <v>3489</v>
      </c>
      <c r="D6623" s="152">
        <v>20</v>
      </c>
      <c r="E6623" s="154">
        <v>274</v>
      </c>
      <c r="F6623" s="154">
        <v>4.0000000000000036E-2</v>
      </c>
      <c r="G6623" s="154">
        <v>0.80000000000000071</v>
      </c>
    </row>
    <row r="6624" spans="1:7" ht="30" x14ac:dyDescent="0.25">
      <c r="A6624" s="141" t="s">
        <v>1515</v>
      </c>
      <c r="B6624" s="151" t="s">
        <v>1516</v>
      </c>
      <c r="C6624" s="153" t="s">
        <v>3512</v>
      </c>
      <c r="D6624" s="152">
        <v>7</v>
      </c>
      <c r="E6624" s="154">
        <v>10.079999999999998</v>
      </c>
      <c r="F6624" s="154">
        <v>3.0000000000000027E-2</v>
      </c>
      <c r="G6624" s="154">
        <v>0.21000000000000019</v>
      </c>
    </row>
    <row r="6625" spans="1:7" ht="30" x14ac:dyDescent="0.25">
      <c r="A6625" s="141" t="s">
        <v>1515</v>
      </c>
      <c r="B6625" s="151" t="s">
        <v>1516</v>
      </c>
      <c r="C6625" s="153" t="s">
        <v>3639</v>
      </c>
      <c r="D6625" s="152">
        <v>1</v>
      </c>
      <c r="E6625" s="154">
        <v>6.17</v>
      </c>
      <c r="F6625" s="154">
        <v>1.0000000000000009E-2</v>
      </c>
      <c r="G6625" s="154">
        <v>1.0000000000000009E-2</v>
      </c>
    </row>
    <row r="6626" spans="1:7" ht="30" x14ac:dyDescent="0.25">
      <c r="A6626" s="141" t="s">
        <v>1515</v>
      </c>
      <c r="B6626" s="151" t="s">
        <v>1516</v>
      </c>
      <c r="C6626" s="153" t="s">
        <v>3514</v>
      </c>
      <c r="D6626" s="152">
        <v>3</v>
      </c>
      <c r="E6626" s="154">
        <v>5.01</v>
      </c>
      <c r="F6626" s="154">
        <v>9.9999999999999811E-3</v>
      </c>
      <c r="G6626" s="154">
        <v>2.9999999999999943E-2</v>
      </c>
    </row>
    <row r="6627" spans="1:7" ht="30" x14ac:dyDescent="0.25">
      <c r="A6627" s="141" t="s">
        <v>1515</v>
      </c>
      <c r="B6627" s="151" t="s">
        <v>1516</v>
      </c>
      <c r="C6627" s="153" t="s">
        <v>3515</v>
      </c>
      <c r="D6627" s="152">
        <v>4</v>
      </c>
      <c r="E6627" s="154">
        <v>47.44</v>
      </c>
      <c r="F6627" s="154">
        <v>6.999999999999984E-2</v>
      </c>
      <c r="G6627" s="154">
        <v>0.27999999999999936</v>
      </c>
    </row>
    <row r="6628" spans="1:7" ht="45" x14ac:dyDescent="0.25">
      <c r="A6628" s="141" t="s">
        <v>1515</v>
      </c>
      <c r="B6628" s="151" t="s">
        <v>1516</v>
      </c>
      <c r="C6628" s="153" t="s">
        <v>3506</v>
      </c>
      <c r="D6628" s="152">
        <v>15</v>
      </c>
      <c r="E6628" s="154">
        <v>135.15</v>
      </c>
      <c r="F6628" s="154">
        <v>2.9999999999999916E-2</v>
      </c>
      <c r="G6628" s="154">
        <v>0.44999999999999873</v>
      </c>
    </row>
    <row r="6629" spans="1:7" ht="75" x14ac:dyDescent="0.25">
      <c r="A6629" s="141" t="s">
        <v>1515</v>
      </c>
      <c r="B6629" s="151" t="s">
        <v>1516</v>
      </c>
      <c r="C6629" s="153" t="s">
        <v>3516</v>
      </c>
      <c r="D6629" s="152">
        <v>22</v>
      </c>
      <c r="E6629" s="154">
        <v>207.9</v>
      </c>
      <c r="F6629" s="154">
        <v>2.0000000000000018E-2</v>
      </c>
      <c r="G6629" s="154">
        <v>0.44000000000000039</v>
      </c>
    </row>
    <row r="6630" spans="1:7" ht="60" x14ac:dyDescent="0.25">
      <c r="A6630" s="141" t="s">
        <v>1515</v>
      </c>
      <c r="B6630" s="151" t="s">
        <v>1516</v>
      </c>
      <c r="C6630" s="153" t="s">
        <v>3517</v>
      </c>
      <c r="D6630" s="152">
        <v>17</v>
      </c>
      <c r="E6630" s="154">
        <v>177.14</v>
      </c>
      <c r="F6630" s="154">
        <v>6.999999999999984E-2</v>
      </c>
      <c r="G6630" s="154">
        <v>1.1899999999999973</v>
      </c>
    </row>
    <row r="6631" spans="1:7" ht="30" x14ac:dyDescent="0.25">
      <c r="A6631" s="141" t="s">
        <v>1515</v>
      </c>
      <c r="B6631" s="151" t="s">
        <v>1516</v>
      </c>
      <c r="C6631" s="153" t="s">
        <v>3508</v>
      </c>
      <c r="D6631" s="152">
        <v>7</v>
      </c>
      <c r="E6631" s="154">
        <v>37.590000000000003</v>
      </c>
      <c r="F6631" s="154">
        <v>2.0000000000000018E-2</v>
      </c>
      <c r="G6631" s="154">
        <v>0.14000000000000012</v>
      </c>
    </row>
    <row r="6632" spans="1:7" ht="30" x14ac:dyDescent="0.25">
      <c r="A6632" s="141" t="s">
        <v>1515</v>
      </c>
      <c r="B6632" s="151" t="s">
        <v>1516</v>
      </c>
      <c r="C6632" s="153" t="s">
        <v>3648</v>
      </c>
      <c r="D6632" s="152">
        <v>1</v>
      </c>
      <c r="E6632" s="154">
        <v>12.11</v>
      </c>
      <c r="F6632" s="154">
        <v>6.0000000000000053E-2</v>
      </c>
      <c r="G6632" s="154">
        <v>6.0000000000000053E-2</v>
      </c>
    </row>
    <row r="6633" spans="1:7" ht="45" x14ac:dyDescent="0.25">
      <c r="A6633" s="141" t="s">
        <v>1515</v>
      </c>
      <c r="B6633" s="151" t="s">
        <v>1516</v>
      </c>
      <c r="C6633" s="153" t="s">
        <v>3528</v>
      </c>
      <c r="D6633" s="152">
        <v>9</v>
      </c>
      <c r="E6633" s="154">
        <v>81.990000000000009</v>
      </c>
      <c r="F6633" s="154">
        <v>0.12999999999999989</v>
      </c>
      <c r="G6633" s="154">
        <v>1.169999999999999</v>
      </c>
    </row>
    <row r="6634" spans="1:7" ht="45" x14ac:dyDescent="0.25">
      <c r="A6634" s="141" t="s">
        <v>1515</v>
      </c>
      <c r="B6634" s="151" t="s">
        <v>1516</v>
      </c>
      <c r="C6634" s="153" t="s">
        <v>3529</v>
      </c>
      <c r="D6634" s="152">
        <v>9</v>
      </c>
      <c r="E6634" s="154">
        <v>290.07000000000005</v>
      </c>
      <c r="F6634" s="154">
        <v>0.26000000000000068</v>
      </c>
      <c r="G6634" s="154">
        <v>2.3400000000000061</v>
      </c>
    </row>
    <row r="6635" spans="1:7" ht="60" x14ac:dyDescent="0.25">
      <c r="A6635" s="141" t="s">
        <v>1515</v>
      </c>
      <c r="B6635" s="151" t="s">
        <v>1516</v>
      </c>
      <c r="C6635" s="153" t="s">
        <v>3510</v>
      </c>
      <c r="D6635" s="152">
        <v>1</v>
      </c>
      <c r="E6635" s="154">
        <v>40.17</v>
      </c>
      <c r="F6635" s="154">
        <v>0.37999999999999989</v>
      </c>
      <c r="G6635" s="154">
        <v>0.37999999999999989</v>
      </c>
    </row>
    <row r="6636" spans="1:7" ht="30" x14ac:dyDescent="0.25">
      <c r="A6636" s="141" t="s">
        <v>1515</v>
      </c>
      <c r="B6636" s="151" t="s">
        <v>1516</v>
      </c>
      <c r="C6636" s="153" t="s">
        <v>3614</v>
      </c>
      <c r="D6636" s="152">
        <v>1</v>
      </c>
      <c r="E6636" s="154">
        <v>12.77</v>
      </c>
      <c r="F6636" s="154">
        <v>0.11999999999999966</v>
      </c>
      <c r="G6636" s="154">
        <v>0.11999999999999966</v>
      </c>
    </row>
    <row r="6637" spans="1:7" ht="45" x14ac:dyDescent="0.25">
      <c r="A6637" s="141" t="s">
        <v>1515</v>
      </c>
      <c r="B6637" s="151" t="s">
        <v>1516</v>
      </c>
      <c r="C6637" s="153" t="s">
        <v>3530</v>
      </c>
      <c r="D6637" s="152">
        <v>3</v>
      </c>
      <c r="E6637" s="154">
        <v>87.990000000000009</v>
      </c>
      <c r="F6637" s="154">
        <v>9.000000000000008E-2</v>
      </c>
      <c r="G6637" s="154">
        <v>0.27000000000000024</v>
      </c>
    </row>
    <row r="6638" spans="1:7" ht="45" x14ac:dyDescent="0.25">
      <c r="A6638" s="141" t="s">
        <v>1515</v>
      </c>
      <c r="B6638" s="151" t="s">
        <v>1516</v>
      </c>
      <c r="C6638" s="153" t="s">
        <v>3471</v>
      </c>
      <c r="D6638" s="152">
        <v>130</v>
      </c>
      <c r="E6638" s="154">
        <v>345.8</v>
      </c>
      <c r="F6638" s="154">
        <v>1.0000000000000009E-2</v>
      </c>
      <c r="G6638" s="154">
        <v>1.3000000000000012</v>
      </c>
    </row>
    <row r="6639" spans="1:7" ht="30" x14ac:dyDescent="0.25">
      <c r="A6639" s="141" t="s">
        <v>1515</v>
      </c>
      <c r="B6639" s="151" t="s">
        <v>1516</v>
      </c>
      <c r="C6639" s="153" t="s">
        <v>3453</v>
      </c>
      <c r="D6639" s="152">
        <v>151</v>
      </c>
      <c r="E6639" s="154">
        <v>300.49</v>
      </c>
      <c r="F6639" s="154">
        <v>1.0000000000000009E-2</v>
      </c>
      <c r="G6639" s="154">
        <v>1.5100000000000013</v>
      </c>
    </row>
    <row r="6640" spans="1:7" ht="45" x14ac:dyDescent="0.25">
      <c r="A6640" s="141" t="s">
        <v>1515</v>
      </c>
      <c r="B6640" s="151" t="s">
        <v>1516</v>
      </c>
      <c r="C6640" s="153" t="s">
        <v>3454</v>
      </c>
      <c r="D6640" s="152">
        <v>3</v>
      </c>
      <c r="E6640" s="154">
        <v>10.620000000000001</v>
      </c>
      <c r="F6640" s="154">
        <v>1.9999999999999962E-2</v>
      </c>
      <c r="G6640" s="154">
        <v>5.9999999999999887E-2</v>
      </c>
    </row>
    <row r="6641" spans="1:7" ht="30" x14ac:dyDescent="0.25">
      <c r="A6641" s="141" t="s">
        <v>1515</v>
      </c>
      <c r="B6641" s="151" t="s">
        <v>1516</v>
      </c>
      <c r="C6641" s="153" t="s">
        <v>3583</v>
      </c>
      <c r="D6641" s="152">
        <v>6</v>
      </c>
      <c r="E6641" s="154">
        <v>15.96</v>
      </c>
      <c r="F6641" s="154">
        <v>1.0000000000000009E-2</v>
      </c>
      <c r="G6641" s="154">
        <v>6.0000000000000053E-2</v>
      </c>
    </row>
    <row r="6642" spans="1:7" ht="30" x14ac:dyDescent="0.25">
      <c r="A6642" s="141" t="s">
        <v>1515</v>
      </c>
      <c r="B6642" s="151" t="s">
        <v>1516</v>
      </c>
      <c r="C6642" s="153" t="s">
        <v>4191</v>
      </c>
      <c r="D6642" s="152">
        <v>1</v>
      </c>
      <c r="E6642" s="154">
        <v>24.68</v>
      </c>
      <c r="F6642" s="154">
        <v>0.33999999999999986</v>
      </c>
      <c r="G6642" s="154">
        <v>0.33999999999999986</v>
      </c>
    </row>
    <row r="6643" spans="1:7" ht="30" x14ac:dyDescent="0.25">
      <c r="A6643" s="141" t="s">
        <v>1515</v>
      </c>
      <c r="B6643" s="151" t="s">
        <v>1516</v>
      </c>
      <c r="C6643" s="153" t="s">
        <v>3663</v>
      </c>
      <c r="D6643" s="152">
        <v>2</v>
      </c>
      <c r="E6643" s="154">
        <v>44.74</v>
      </c>
      <c r="F6643" s="154">
        <v>0.72999999999999865</v>
      </c>
      <c r="G6643" s="154">
        <v>1.4599999999999973</v>
      </c>
    </row>
    <row r="6644" spans="1:7" ht="30" x14ac:dyDescent="0.25">
      <c r="A6644" s="141" t="s">
        <v>1515</v>
      </c>
      <c r="B6644" s="151" t="s">
        <v>1516</v>
      </c>
      <c r="C6644" s="153" t="s">
        <v>3538</v>
      </c>
      <c r="D6644" s="152">
        <v>115</v>
      </c>
      <c r="E6644" s="154">
        <v>583.04999999999995</v>
      </c>
      <c r="F6644" s="154">
        <v>2.0000000000000018E-2</v>
      </c>
      <c r="G6644" s="154">
        <v>2.300000000000002</v>
      </c>
    </row>
    <row r="6645" spans="1:7" ht="30" x14ac:dyDescent="0.25">
      <c r="A6645" s="141" t="s">
        <v>1515</v>
      </c>
      <c r="B6645" s="151" t="s">
        <v>1516</v>
      </c>
      <c r="C6645" s="153" t="s">
        <v>3548</v>
      </c>
      <c r="D6645" s="152">
        <v>2</v>
      </c>
      <c r="E6645" s="154">
        <v>88.14</v>
      </c>
      <c r="F6645" s="154">
        <v>4.0000000000000036E-2</v>
      </c>
      <c r="G6645" s="154">
        <v>8.0000000000000071E-2</v>
      </c>
    </row>
    <row r="6646" spans="1:7" x14ac:dyDescent="0.25">
      <c r="A6646" s="141" t="s">
        <v>4437</v>
      </c>
      <c r="B6646" s="151" t="s">
        <v>4438</v>
      </c>
      <c r="C6646" s="153" t="s">
        <v>3813</v>
      </c>
      <c r="D6646" s="152">
        <v>401</v>
      </c>
      <c r="E6646" s="154">
        <v>665.66</v>
      </c>
      <c r="F6646" s="154">
        <v>9.999999999999995E-3</v>
      </c>
      <c r="G6646" s="154">
        <v>4.009999999999998</v>
      </c>
    </row>
    <row r="6647" spans="1:7" ht="30" x14ac:dyDescent="0.25">
      <c r="A6647" s="141" t="s">
        <v>4437</v>
      </c>
      <c r="B6647" s="151" t="s">
        <v>4438</v>
      </c>
      <c r="C6647" s="153" t="s">
        <v>3462</v>
      </c>
      <c r="D6647" s="152">
        <v>57</v>
      </c>
      <c r="E6647" s="154">
        <v>149.34</v>
      </c>
      <c r="F6647" s="154">
        <v>9.999999999999995E-3</v>
      </c>
      <c r="G6647" s="154">
        <v>0.56999999999999973</v>
      </c>
    </row>
    <row r="6648" spans="1:7" ht="30" x14ac:dyDescent="0.25">
      <c r="A6648" s="141" t="s">
        <v>4437</v>
      </c>
      <c r="B6648" s="151" t="s">
        <v>4438</v>
      </c>
      <c r="C6648" s="153" t="s">
        <v>3463</v>
      </c>
      <c r="D6648" s="152">
        <v>8</v>
      </c>
      <c r="E6648" s="154">
        <v>20.96</v>
      </c>
      <c r="F6648" s="154">
        <v>9.999999999999995E-3</v>
      </c>
      <c r="G6648" s="154">
        <v>7.999999999999996E-2</v>
      </c>
    </row>
    <row r="6649" spans="1:7" x14ac:dyDescent="0.25">
      <c r="A6649" s="141" t="s">
        <v>4437</v>
      </c>
      <c r="B6649" s="151" t="s">
        <v>4438</v>
      </c>
      <c r="C6649" s="153" t="s">
        <v>3443</v>
      </c>
      <c r="D6649" s="152">
        <v>570</v>
      </c>
      <c r="E6649" s="154">
        <v>2787.3</v>
      </c>
      <c r="F6649" s="154">
        <v>9.9999999999999811E-3</v>
      </c>
      <c r="G6649" s="154">
        <v>5.6999999999999895</v>
      </c>
    </row>
    <row r="6650" spans="1:7" x14ac:dyDescent="0.25">
      <c r="A6650" s="141" t="s">
        <v>4437</v>
      </c>
      <c r="B6650" s="151" t="s">
        <v>4438</v>
      </c>
      <c r="C6650" s="153" t="s">
        <v>3464</v>
      </c>
      <c r="D6650" s="152">
        <v>552</v>
      </c>
      <c r="E6650" s="154">
        <v>2726.88</v>
      </c>
      <c r="F6650" s="154">
        <v>1.0000000000000009E-2</v>
      </c>
      <c r="G6650" s="154">
        <v>5.5200000000000049</v>
      </c>
    </row>
    <row r="6651" spans="1:7" x14ac:dyDescent="0.25">
      <c r="A6651" s="141" t="s">
        <v>4437</v>
      </c>
      <c r="B6651" s="151" t="s">
        <v>4438</v>
      </c>
      <c r="C6651" s="153" t="s">
        <v>3502</v>
      </c>
      <c r="D6651" s="152">
        <v>552</v>
      </c>
      <c r="E6651" s="154">
        <v>2826.24</v>
      </c>
      <c r="F6651" s="154">
        <v>1.0000000000000009E-2</v>
      </c>
      <c r="G6651" s="154">
        <v>5.5200000000000049</v>
      </c>
    </row>
    <row r="6652" spans="1:7" x14ac:dyDescent="0.25">
      <c r="A6652" s="141" t="s">
        <v>4437</v>
      </c>
      <c r="B6652" s="151" t="s">
        <v>4438</v>
      </c>
      <c r="C6652" s="153" t="s">
        <v>3444</v>
      </c>
      <c r="D6652" s="152">
        <v>552</v>
      </c>
      <c r="E6652" s="154">
        <v>2141.7599999999998</v>
      </c>
      <c r="F6652" s="154">
        <v>3.0000000000000027E-2</v>
      </c>
      <c r="G6652" s="154">
        <v>16.560000000000016</v>
      </c>
    </row>
    <row r="6653" spans="1:7" x14ac:dyDescent="0.25">
      <c r="A6653" s="141" t="s">
        <v>4437</v>
      </c>
      <c r="B6653" s="151" t="s">
        <v>4438</v>
      </c>
      <c r="C6653" s="153" t="s">
        <v>3503</v>
      </c>
      <c r="D6653" s="152">
        <v>2</v>
      </c>
      <c r="E6653" s="154">
        <v>8.6</v>
      </c>
      <c r="F6653" s="154">
        <v>5.0000000000000044E-2</v>
      </c>
      <c r="G6653" s="154">
        <v>0.10000000000000009</v>
      </c>
    </row>
    <row r="6654" spans="1:7" ht="45" x14ac:dyDescent="0.25">
      <c r="A6654" s="141" t="s">
        <v>4437</v>
      </c>
      <c r="B6654" s="151" t="s">
        <v>4438</v>
      </c>
      <c r="C6654" s="153" t="s">
        <v>3445</v>
      </c>
      <c r="D6654" s="152">
        <v>248</v>
      </c>
      <c r="E6654" s="154">
        <v>1599.6</v>
      </c>
      <c r="F6654" s="154">
        <v>2.9999999999999916E-2</v>
      </c>
      <c r="G6654" s="154">
        <v>7.4399999999999791</v>
      </c>
    </row>
    <row r="6655" spans="1:7" x14ac:dyDescent="0.25">
      <c r="A6655" s="141" t="s">
        <v>4437</v>
      </c>
      <c r="B6655" s="151" t="s">
        <v>4438</v>
      </c>
      <c r="C6655" s="153" t="s">
        <v>3504</v>
      </c>
      <c r="D6655" s="152">
        <v>550</v>
      </c>
      <c r="E6655" s="154">
        <v>2871</v>
      </c>
      <c r="F6655" s="154">
        <v>1.0000000000000009E-2</v>
      </c>
      <c r="G6655" s="154">
        <v>5.5000000000000053</v>
      </c>
    </row>
    <row r="6656" spans="1:7" ht="30" x14ac:dyDescent="0.25">
      <c r="A6656" s="141" t="s">
        <v>4437</v>
      </c>
      <c r="B6656" s="151" t="s">
        <v>4438</v>
      </c>
      <c r="C6656" s="153" t="s">
        <v>3597</v>
      </c>
      <c r="D6656" s="152">
        <v>646</v>
      </c>
      <c r="E6656" s="154">
        <v>7177.06</v>
      </c>
      <c r="F6656" s="154">
        <v>8.9999999999999858E-2</v>
      </c>
      <c r="G6656" s="154">
        <v>58.139999999999908</v>
      </c>
    </row>
    <row r="6657" spans="1:7" ht="30" x14ac:dyDescent="0.25">
      <c r="A6657" s="141" t="s">
        <v>4437</v>
      </c>
      <c r="B6657" s="151" t="s">
        <v>4438</v>
      </c>
      <c r="C6657" s="153" t="s">
        <v>4059</v>
      </c>
      <c r="D6657" s="152">
        <v>48</v>
      </c>
      <c r="E6657" s="154">
        <v>375.84</v>
      </c>
      <c r="F6657" s="154">
        <v>0.10000000000000009</v>
      </c>
      <c r="G6657" s="154">
        <v>4.8000000000000043</v>
      </c>
    </row>
    <row r="6658" spans="1:7" x14ac:dyDescent="0.25">
      <c r="A6658" s="141" t="s">
        <v>4437</v>
      </c>
      <c r="B6658" s="151" t="s">
        <v>4438</v>
      </c>
      <c r="C6658" s="153" t="s">
        <v>4436</v>
      </c>
      <c r="D6658" s="152">
        <v>249</v>
      </c>
      <c r="E6658" s="154">
        <v>677.28</v>
      </c>
      <c r="F6658" s="154">
        <v>9.9999999999999811E-3</v>
      </c>
      <c r="G6658" s="154">
        <v>2.4899999999999953</v>
      </c>
    </row>
    <row r="6659" spans="1:7" x14ac:dyDescent="0.25">
      <c r="A6659" s="141" t="s">
        <v>4437</v>
      </c>
      <c r="B6659" s="151" t="s">
        <v>4438</v>
      </c>
      <c r="C6659" s="153" t="s">
        <v>4439</v>
      </c>
      <c r="D6659" s="152">
        <v>551</v>
      </c>
      <c r="E6659" s="154">
        <v>1774.22</v>
      </c>
      <c r="F6659" s="154">
        <v>9.9999999999999811E-3</v>
      </c>
      <c r="G6659" s="154">
        <v>5.50999999999999</v>
      </c>
    </row>
    <row r="6660" spans="1:7" ht="60" x14ac:dyDescent="0.25">
      <c r="A6660" s="141" t="s">
        <v>4437</v>
      </c>
      <c r="B6660" s="151" t="s">
        <v>4438</v>
      </c>
      <c r="C6660" s="153" t="s">
        <v>3598</v>
      </c>
      <c r="D6660" s="152">
        <v>249</v>
      </c>
      <c r="E6660" s="154">
        <v>1494</v>
      </c>
      <c r="F6660" s="154">
        <v>0.10000000000000009</v>
      </c>
      <c r="G6660" s="154">
        <v>24.900000000000023</v>
      </c>
    </row>
    <row r="6661" spans="1:7" x14ac:dyDescent="0.25">
      <c r="A6661" s="141" t="s">
        <v>4437</v>
      </c>
      <c r="B6661" s="151" t="s">
        <v>4438</v>
      </c>
      <c r="C6661" s="153" t="s">
        <v>3505</v>
      </c>
      <c r="D6661" s="152">
        <v>47</v>
      </c>
      <c r="E6661" s="154">
        <v>1151.97</v>
      </c>
      <c r="F6661" s="154">
        <v>0.37999999999999989</v>
      </c>
      <c r="G6661" s="154">
        <v>17.859999999999996</v>
      </c>
    </row>
    <row r="6662" spans="1:7" ht="30" x14ac:dyDescent="0.25">
      <c r="A6662" s="141" t="s">
        <v>4440</v>
      </c>
      <c r="B6662" s="151" t="s">
        <v>4441</v>
      </c>
      <c r="C6662" s="153" t="s">
        <v>3496</v>
      </c>
      <c r="D6662" s="152">
        <v>2</v>
      </c>
      <c r="E6662" s="154">
        <v>14.36</v>
      </c>
      <c r="F6662" s="154">
        <v>1.0000000000000009E-2</v>
      </c>
      <c r="G6662" s="154">
        <v>2.0000000000000018E-2</v>
      </c>
    </row>
    <row r="6663" spans="1:7" ht="30" x14ac:dyDescent="0.25">
      <c r="A6663" s="141" t="s">
        <v>4440</v>
      </c>
      <c r="B6663" s="151" t="s">
        <v>4441</v>
      </c>
      <c r="C6663" s="153" t="s">
        <v>3497</v>
      </c>
      <c r="D6663" s="152">
        <v>69</v>
      </c>
      <c r="E6663" s="154">
        <v>847.32</v>
      </c>
      <c r="F6663" s="154">
        <v>1.0000000000000009E-2</v>
      </c>
      <c r="G6663" s="154">
        <v>0.69000000000000061</v>
      </c>
    </row>
    <row r="6664" spans="1:7" ht="30" x14ac:dyDescent="0.25">
      <c r="A6664" s="141" t="s">
        <v>4440</v>
      </c>
      <c r="B6664" s="151" t="s">
        <v>4441</v>
      </c>
      <c r="C6664" s="153" t="s">
        <v>3498</v>
      </c>
      <c r="D6664" s="152">
        <v>1</v>
      </c>
      <c r="E6664" s="154">
        <v>20.16</v>
      </c>
      <c r="F6664" s="154">
        <v>4.0000000000000036E-2</v>
      </c>
      <c r="G6664" s="154">
        <v>4.0000000000000036E-2</v>
      </c>
    </row>
    <row r="6665" spans="1:7" ht="45" x14ac:dyDescent="0.25">
      <c r="A6665" s="141" t="s">
        <v>4440</v>
      </c>
      <c r="B6665" s="151" t="s">
        <v>4441</v>
      </c>
      <c r="C6665" s="153" t="s">
        <v>3501</v>
      </c>
      <c r="D6665" s="152">
        <v>15</v>
      </c>
      <c r="E6665" s="154">
        <v>131.69999999999999</v>
      </c>
      <c r="F6665" s="154">
        <v>3.9999999999999925E-2</v>
      </c>
      <c r="G6665" s="154">
        <v>0.59999999999999887</v>
      </c>
    </row>
    <row r="6666" spans="1:7" ht="45" x14ac:dyDescent="0.25">
      <c r="A6666" s="141" t="s">
        <v>4440</v>
      </c>
      <c r="B6666" s="151" t="s">
        <v>4441</v>
      </c>
      <c r="C6666" s="153" t="s">
        <v>3471</v>
      </c>
      <c r="D6666" s="152">
        <v>15</v>
      </c>
      <c r="E6666" s="154">
        <v>39.900000000000006</v>
      </c>
      <c r="F6666" s="154">
        <v>1.0000000000000009E-2</v>
      </c>
      <c r="G6666" s="154">
        <v>0.15000000000000013</v>
      </c>
    </row>
    <row r="6667" spans="1:7" ht="90" x14ac:dyDescent="0.25">
      <c r="A6667" s="141" t="s">
        <v>4440</v>
      </c>
      <c r="B6667" s="151" t="s">
        <v>4441</v>
      </c>
      <c r="C6667" s="153" t="s">
        <v>3452</v>
      </c>
      <c r="D6667" s="152">
        <v>68</v>
      </c>
      <c r="E6667" s="154">
        <v>1776.1599999999999</v>
      </c>
      <c r="F6667" s="154">
        <v>3.0000000000000027E-2</v>
      </c>
      <c r="G6667" s="154">
        <v>2.0400000000000018</v>
      </c>
    </row>
    <row r="6668" spans="1:7" ht="45" x14ac:dyDescent="0.25">
      <c r="A6668" s="141" t="s">
        <v>4440</v>
      </c>
      <c r="B6668" s="151" t="s">
        <v>4441</v>
      </c>
      <c r="C6668" s="153" t="s">
        <v>3471</v>
      </c>
      <c r="D6668" s="152">
        <v>2</v>
      </c>
      <c r="E6668" s="154">
        <v>5.32</v>
      </c>
      <c r="F6668" s="154">
        <v>1.0000000000000009E-2</v>
      </c>
      <c r="G6668" s="154">
        <v>2.0000000000000018E-2</v>
      </c>
    </row>
    <row r="6669" spans="1:7" ht="30" x14ac:dyDescent="0.25">
      <c r="A6669" s="141" t="s">
        <v>4440</v>
      </c>
      <c r="B6669" s="151" t="s">
        <v>4441</v>
      </c>
      <c r="C6669" s="153" t="s">
        <v>3453</v>
      </c>
      <c r="D6669" s="152">
        <v>5</v>
      </c>
      <c r="E6669" s="154">
        <v>9.9499999999999993</v>
      </c>
      <c r="F6669" s="154">
        <v>1.0000000000000009E-2</v>
      </c>
      <c r="G6669" s="154">
        <v>5.0000000000000044E-2</v>
      </c>
    </row>
    <row r="6670" spans="1:7" ht="45" x14ac:dyDescent="0.25">
      <c r="A6670" s="141" t="s">
        <v>4440</v>
      </c>
      <c r="B6670" s="151" t="s">
        <v>4441</v>
      </c>
      <c r="C6670" s="153" t="s">
        <v>3454</v>
      </c>
      <c r="D6670" s="152">
        <v>10</v>
      </c>
      <c r="E6670" s="154">
        <v>35.4</v>
      </c>
      <c r="F6670" s="154">
        <v>1.9999999999999962E-2</v>
      </c>
      <c r="G6670" s="154">
        <v>0.19999999999999962</v>
      </c>
    </row>
    <row r="6671" spans="1:7" ht="30" x14ac:dyDescent="0.25">
      <c r="A6671" s="141" t="s">
        <v>4440</v>
      </c>
      <c r="B6671" s="151" t="s">
        <v>4441</v>
      </c>
      <c r="C6671" s="153" t="s">
        <v>3455</v>
      </c>
      <c r="D6671" s="152">
        <v>52</v>
      </c>
      <c r="E6671" s="154">
        <v>672.36000000000013</v>
      </c>
      <c r="F6671" s="154">
        <v>3.0000000000000027E-2</v>
      </c>
      <c r="G6671" s="154">
        <v>1.5600000000000014</v>
      </c>
    </row>
    <row r="6672" spans="1:7" ht="45" x14ac:dyDescent="0.25">
      <c r="A6672" s="141" t="s">
        <v>4440</v>
      </c>
      <c r="B6672" s="151" t="s">
        <v>4441</v>
      </c>
      <c r="C6672" s="153" t="s">
        <v>3471</v>
      </c>
      <c r="D6672" s="152">
        <v>37</v>
      </c>
      <c r="E6672" s="154">
        <v>98.42</v>
      </c>
      <c r="F6672" s="154">
        <v>1.0000000000000009E-2</v>
      </c>
      <c r="G6672" s="154">
        <v>0.37000000000000033</v>
      </c>
    </row>
    <row r="6673" spans="1:7" ht="30" x14ac:dyDescent="0.25">
      <c r="A6673" s="141" t="s">
        <v>4440</v>
      </c>
      <c r="B6673" s="151" t="s">
        <v>4441</v>
      </c>
      <c r="C6673" s="153" t="s">
        <v>3453</v>
      </c>
      <c r="D6673" s="152">
        <v>27</v>
      </c>
      <c r="E6673" s="154">
        <v>53.730000000000004</v>
      </c>
      <c r="F6673" s="154">
        <v>1.0000000000000009E-2</v>
      </c>
      <c r="G6673" s="154">
        <v>0.27000000000000024</v>
      </c>
    </row>
    <row r="6674" spans="1:7" ht="30" x14ac:dyDescent="0.25">
      <c r="A6674" s="141" t="s">
        <v>4440</v>
      </c>
      <c r="B6674" s="151" t="s">
        <v>4441</v>
      </c>
      <c r="C6674" s="153" t="s">
        <v>3455</v>
      </c>
      <c r="D6674" s="152">
        <v>3</v>
      </c>
      <c r="E6674" s="154">
        <v>38.79</v>
      </c>
      <c r="F6674" s="154">
        <v>3.0000000000000027E-2</v>
      </c>
      <c r="G6674" s="154">
        <v>9.000000000000008E-2</v>
      </c>
    </row>
    <row r="6675" spans="1:7" ht="30" x14ac:dyDescent="0.25">
      <c r="A6675" s="141" t="s">
        <v>4440</v>
      </c>
      <c r="B6675" s="151" t="s">
        <v>4441</v>
      </c>
      <c r="C6675" s="153" t="s">
        <v>3521</v>
      </c>
      <c r="D6675" s="152">
        <v>2</v>
      </c>
      <c r="E6675" s="154">
        <v>18.68</v>
      </c>
      <c r="F6675" s="154">
        <v>6.999999999999984E-2</v>
      </c>
      <c r="G6675" s="154">
        <v>0.13999999999999968</v>
      </c>
    </row>
    <row r="6676" spans="1:7" ht="30" x14ac:dyDescent="0.25">
      <c r="A6676" s="141" t="s">
        <v>4440</v>
      </c>
      <c r="B6676" s="151" t="s">
        <v>4441</v>
      </c>
      <c r="C6676" s="153" t="s">
        <v>3523</v>
      </c>
      <c r="D6676" s="152">
        <v>1</v>
      </c>
      <c r="E6676" s="154">
        <v>8.23</v>
      </c>
      <c r="F6676" s="154">
        <v>8.0000000000000071E-2</v>
      </c>
      <c r="G6676" s="154">
        <v>8.0000000000000071E-2</v>
      </c>
    </row>
    <row r="6677" spans="1:7" ht="30" x14ac:dyDescent="0.25">
      <c r="A6677" s="141" t="s">
        <v>4440</v>
      </c>
      <c r="B6677" s="151" t="s">
        <v>4441</v>
      </c>
      <c r="C6677" s="153" t="s">
        <v>3524</v>
      </c>
      <c r="D6677" s="152">
        <v>4</v>
      </c>
      <c r="E6677" s="154">
        <v>22.96</v>
      </c>
      <c r="F6677" s="154">
        <v>4.0000000000000036E-2</v>
      </c>
      <c r="G6677" s="154">
        <v>0.16000000000000014</v>
      </c>
    </row>
    <row r="6678" spans="1:7" ht="45" x14ac:dyDescent="0.25">
      <c r="A6678" s="141" t="s">
        <v>4442</v>
      </c>
      <c r="B6678" s="151" t="s">
        <v>4443</v>
      </c>
      <c r="C6678" s="153" t="s">
        <v>3501</v>
      </c>
      <c r="D6678" s="152">
        <v>75</v>
      </c>
      <c r="E6678" s="154">
        <v>658.5</v>
      </c>
      <c r="F6678" s="154">
        <v>3.9999999999999925E-2</v>
      </c>
      <c r="G6678" s="154">
        <v>2.9999999999999942</v>
      </c>
    </row>
    <row r="6679" spans="1:7" ht="45" x14ac:dyDescent="0.25">
      <c r="A6679" s="141" t="s">
        <v>4442</v>
      </c>
      <c r="B6679" s="151" t="s">
        <v>4443</v>
      </c>
      <c r="C6679" s="153" t="s">
        <v>3471</v>
      </c>
      <c r="D6679" s="152">
        <v>75</v>
      </c>
      <c r="E6679" s="154">
        <v>199.5</v>
      </c>
      <c r="F6679" s="154">
        <v>1.0000000000000009E-2</v>
      </c>
      <c r="G6679" s="154">
        <v>0.75000000000000067</v>
      </c>
    </row>
    <row r="6680" spans="1:7" ht="90" x14ac:dyDescent="0.25">
      <c r="A6680" s="141" t="s">
        <v>4442</v>
      </c>
      <c r="B6680" s="151" t="s">
        <v>4443</v>
      </c>
      <c r="C6680" s="153" t="s">
        <v>3452</v>
      </c>
      <c r="D6680" s="152">
        <v>143</v>
      </c>
      <c r="E6680" s="154">
        <v>3735.16</v>
      </c>
      <c r="F6680" s="154">
        <v>3.0000000000000027E-2</v>
      </c>
      <c r="G6680" s="154">
        <v>4.2900000000000036</v>
      </c>
    </row>
    <row r="6681" spans="1:7" ht="45" x14ac:dyDescent="0.25">
      <c r="A6681" s="141" t="s">
        <v>4442</v>
      </c>
      <c r="B6681" s="151" t="s">
        <v>4443</v>
      </c>
      <c r="C6681" s="153" t="s">
        <v>3471</v>
      </c>
      <c r="D6681" s="152">
        <v>4</v>
      </c>
      <c r="E6681" s="154">
        <v>10.64</v>
      </c>
      <c r="F6681" s="154">
        <v>1.0000000000000009E-2</v>
      </c>
      <c r="G6681" s="154">
        <v>4.0000000000000036E-2</v>
      </c>
    </row>
    <row r="6682" spans="1:7" ht="30" x14ac:dyDescent="0.25">
      <c r="A6682" s="141" t="s">
        <v>4442</v>
      </c>
      <c r="B6682" s="151" t="s">
        <v>4443</v>
      </c>
      <c r="C6682" s="153" t="s">
        <v>3453</v>
      </c>
      <c r="D6682" s="152">
        <v>13</v>
      </c>
      <c r="E6682" s="154">
        <v>25.87</v>
      </c>
      <c r="F6682" s="154">
        <v>1.0000000000000009E-2</v>
      </c>
      <c r="G6682" s="154">
        <v>0.13000000000000012</v>
      </c>
    </row>
    <row r="6683" spans="1:7" ht="45" x14ac:dyDescent="0.25">
      <c r="A6683" s="141" t="s">
        <v>4442</v>
      </c>
      <c r="B6683" s="151" t="s">
        <v>4443</v>
      </c>
      <c r="C6683" s="153" t="s">
        <v>3454</v>
      </c>
      <c r="D6683" s="152">
        <v>22</v>
      </c>
      <c r="E6683" s="154">
        <v>77.88</v>
      </c>
      <c r="F6683" s="154">
        <v>1.9999999999999962E-2</v>
      </c>
      <c r="G6683" s="154">
        <v>0.43999999999999917</v>
      </c>
    </row>
    <row r="6684" spans="1:7" ht="30" x14ac:dyDescent="0.25">
      <c r="A6684" s="141" t="s">
        <v>4442</v>
      </c>
      <c r="B6684" s="151" t="s">
        <v>4443</v>
      </c>
      <c r="C6684" s="153" t="s">
        <v>3113</v>
      </c>
      <c r="D6684" s="152">
        <v>25</v>
      </c>
      <c r="E6684" s="154">
        <v>40</v>
      </c>
      <c r="F6684" s="154">
        <v>2.9999999999999916E-2</v>
      </c>
      <c r="G6684" s="154">
        <v>0.74999999999999789</v>
      </c>
    </row>
    <row r="6685" spans="1:7" ht="45" x14ac:dyDescent="0.25">
      <c r="A6685" s="141" t="s">
        <v>4442</v>
      </c>
      <c r="B6685" s="151" t="s">
        <v>4443</v>
      </c>
      <c r="C6685" s="153" t="s">
        <v>3471</v>
      </c>
      <c r="D6685" s="152">
        <v>23</v>
      </c>
      <c r="E6685" s="154">
        <v>61.180000000000007</v>
      </c>
      <c r="F6685" s="154">
        <v>1.0000000000000009E-2</v>
      </c>
      <c r="G6685" s="154">
        <v>0.2300000000000002</v>
      </c>
    </row>
    <row r="6686" spans="1:7" ht="30" x14ac:dyDescent="0.25">
      <c r="A6686" s="141" t="s">
        <v>4442</v>
      </c>
      <c r="B6686" s="151" t="s">
        <v>4443</v>
      </c>
      <c r="C6686" s="153" t="s">
        <v>3453</v>
      </c>
      <c r="D6686" s="152">
        <v>8</v>
      </c>
      <c r="E6686" s="154">
        <v>15.919999999999998</v>
      </c>
      <c r="F6686" s="154">
        <v>1.0000000000000009E-2</v>
      </c>
      <c r="G6686" s="154">
        <v>8.0000000000000071E-2</v>
      </c>
    </row>
    <row r="6687" spans="1:7" x14ac:dyDescent="0.25">
      <c r="A6687" s="141" t="s">
        <v>4442</v>
      </c>
      <c r="B6687" s="151" t="s">
        <v>4443</v>
      </c>
      <c r="C6687" s="153" t="s">
        <v>3522</v>
      </c>
      <c r="D6687" s="152">
        <v>4</v>
      </c>
      <c r="E6687" s="154">
        <v>22.68</v>
      </c>
      <c r="F6687" s="154">
        <v>0.1599999999999997</v>
      </c>
      <c r="G6687" s="154">
        <v>0.63999999999999879</v>
      </c>
    </row>
    <row r="6688" spans="1:7" x14ac:dyDescent="0.25">
      <c r="A6688" s="141" t="s">
        <v>4442</v>
      </c>
      <c r="B6688" s="151" t="s">
        <v>4443</v>
      </c>
      <c r="C6688" s="153" t="s">
        <v>3523</v>
      </c>
      <c r="D6688" s="152">
        <v>8</v>
      </c>
      <c r="E6688" s="154">
        <v>65.84</v>
      </c>
      <c r="F6688" s="154">
        <v>8.0000000000000071E-2</v>
      </c>
      <c r="G6688" s="154">
        <v>0.64000000000000057</v>
      </c>
    </row>
    <row r="6689" spans="1:7" x14ac:dyDescent="0.25">
      <c r="A6689" s="141" t="s">
        <v>4442</v>
      </c>
      <c r="B6689" s="151" t="s">
        <v>4443</v>
      </c>
      <c r="C6689" s="153" t="s">
        <v>3524</v>
      </c>
      <c r="D6689" s="152">
        <v>5</v>
      </c>
      <c r="E6689" s="154">
        <v>28.700000000000003</v>
      </c>
      <c r="F6689" s="154">
        <v>4.0000000000000036E-2</v>
      </c>
      <c r="G6689" s="154">
        <v>0.20000000000000018</v>
      </c>
    </row>
    <row r="6690" spans="1:7" ht="30" x14ac:dyDescent="0.25">
      <c r="A6690" s="141" t="s">
        <v>4442</v>
      </c>
      <c r="B6690" s="151" t="s">
        <v>4443</v>
      </c>
      <c r="C6690" s="153" t="s">
        <v>3113</v>
      </c>
      <c r="D6690" s="152">
        <v>1</v>
      </c>
      <c r="E6690" s="154">
        <v>1.6</v>
      </c>
      <c r="F6690" s="154">
        <v>2.9999999999999916E-2</v>
      </c>
      <c r="G6690" s="154">
        <v>2.9999999999999916E-2</v>
      </c>
    </row>
    <row r="6691" spans="1:7" ht="45" x14ac:dyDescent="0.25">
      <c r="A6691" s="141" t="s">
        <v>2351</v>
      </c>
      <c r="B6691" s="151" t="s">
        <v>2352</v>
      </c>
      <c r="C6691" s="153" t="s">
        <v>3501</v>
      </c>
      <c r="D6691" s="152">
        <v>6</v>
      </c>
      <c r="E6691" s="154">
        <v>52.68</v>
      </c>
      <c r="F6691" s="154">
        <v>3.9999999999999925E-2</v>
      </c>
      <c r="G6691" s="154">
        <v>0.23999999999999955</v>
      </c>
    </row>
    <row r="6692" spans="1:7" ht="30" x14ac:dyDescent="0.25">
      <c r="A6692" s="141" t="s">
        <v>2351</v>
      </c>
      <c r="B6692" s="151" t="s">
        <v>2352</v>
      </c>
      <c r="C6692" s="153" t="s">
        <v>3583</v>
      </c>
      <c r="D6692" s="152">
        <v>6</v>
      </c>
      <c r="E6692" s="154">
        <v>15.96</v>
      </c>
      <c r="F6692" s="154">
        <v>1.0000000000000009E-2</v>
      </c>
      <c r="G6692" s="154">
        <v>6.0000000000000053E-2</v>
      </c>
    </row>
    <row r="6693" spans="1:7" ht="30" x14ac:dyDescent="0.25">
      <c r="A6693" s="141" t="s">
        <v>2351</v>
      </c>
      <c r="B6693" s="151" t="s">
        <v>2352</v>
      </c>
      <c r="C6693" s="153" t="s">
        <v>3583</v>
      </c>
      <c r="D6693" s="152">
        <v>1</v>
      </c>
      <c r="E6693" s="154">
        <v>2.66</v>
      </c>
      <c r="F6693" s="154">
        <v>1.0000000000000009E-2</v>
      </c>
      <c r="G6693" s="154">
        <v>1.0000000000000009E-2</v>
      </c>
    </row>
    <row r="6694" spans="1:7" ht="45" x14ac:dyDescent="0.25">
      <c r="A6694" s="141" t="s">
        <v>4444</v>
      </c>
      <c r="B6694" s="151" t="s">
        <v>4445</v>
      </c>
      <c r="C6694" s="153" t="s">
        <v>3501</v>
      </c>
      <c r="D6694" s="152">
        <v>58</v>
      </c>
      <c r="E6694" s="154">
        <v>509.24</v>
      </c>
      <c r="F6694" s="154">
        <v>3.9999999999999925E-2</v>
      </c>
      <c r="G6694" s="154">
        <v>2.3199999999999958</v>
      </c>
    </row>
    <row r="6695" spans="1:7" ht="45" x14ac:dyDescent="0.25">
      <c r="A6695" s="141" t="s">
        <v>4444</v>
      </c>
      <c r="B6695" s="151" t="s">
        <v>4445</v>
      </c>
      <c r="C6695" s="153" t="s">
        <v>3471</v>
      </c>
      <c r="D6695" s="152">
        <v>39</v>
      </c>
      <c r="E6695" s="154">
        <v>103.74000000000001</v>
      </c>
      <c r="F6695" s="154">
        <v>1.0000000000000009E-2</v>
      </c>
      <c r="G6695" s="154">
        <v>0.39000000000000035</v>
      </c>
    </row>
    <row r="6696" spans="1:7" ht="30" x14ac:dyDescent="0.25">
      <c r="A6696" s="141" t="s">
        <v>4444</v>
      </c>
      <c r="B6696" s="151" t="s">
        <v>4445</v>
      </c>
      <c r="C6696" s="153" t="s">
        <v>3583</v>
      </c>
      <c r="D6696" s="152">
        <v>42</v>
      </c>
      <c r="E6696" s="154">
        <v>111.72</v>
      </c>
      <c r="F6696" s="154">
        <v>1.0000000000000009E-2</v>
      </c>
      <c r="G6696" s="154">
        <v>0.42000000000000037</v>
      </c>
    </row>
    <row r="6697" spans="1:7" ht="90" x14ac:dyDescent="0.25">
      <c r="A6697" s="141" t="s">
        <v>4444</v>
      </c>
      <c r="B6697" s="151" t="s">
        <v>4445</v>
      </c>
      <c r="C6697" s="153" t="s">
        <v>3452</v>
      </c>
      <c r="D6697" s="152">
        <v>161</v>
      </c>
      <c r="E6697" s="154">
        <v>4205.32</v>
      </c>
      <c r="F6697" s="154">
        <v>3.0000000000000027E-2</v>
      </c>
      <c r="G6697" s="154">
        <v>4.8300000000000045</v>
      </c>
    </row>
    <row r="6698" spans="1:7" ht="45" x14ac:dyDescent="0.25">
      <c r="A6698" s="141" t="s">
        <v>4444</v>
      </c>
      <c r="B6698" s="151" t="s">
        <v>4445</v>
      </c>
      <c r="C6698" s="153" t="s">
        <v>3471</v>
      </c>
      <c r="D6698" s="152">
        <v>6</v>
      </c>
      <c r="E6698" s="154">
        <v>15.96</v>
      </c>
      <c r="F6698" s="154">
        <v>1.0000000000000009E-2</v>
      </c>
      <c r="G6698" s="154">
        <v>6.0000000000000053E-2</v>
      </c>
    </row>
    <row r="6699" spans="1:7" ht="30" x14ac:dyDescent="0.25">
      <c r="A6699" s="141" t="s">
        <v>4444</v>
      </c>
      <c r="B6699" s="151" t="s">
        <v>4445</v>
      </c>
      <c r="C6699" s="153" t="s">
        <v>3453</v>
      </c>
      <c r="D6699" s="152">
        <v>35</v>
      </c>
      <c r="E6699" s="154">
        <v>69.650000000000006</v>
      </c>
      <c r="F6699" s="154">
        <v>1.0000000000000009E-2</v>
      </c>
      <c r="G6699" s="154">
        <v>0.35000000000000031</v>
      </c>
    </row>
    <row r="6700" spans="1:7" ht="45" x14ac:dyDescent="0.25">
      <c r="A6700" s="141" t="s">
        <v>4444</v>
      </c>
      <c r="B6700" s="151" t="s">
        <v>4445</v>
      </c>
      <c r="C6700" s="153" t="s">
        <v>3454</v>
      </c>
      <c r="D6700" s="152">
        <v>15</v>
      </c>
      <c r="E6700" s="154">
        <v>53.100000000000009</v>
      </c>
      <c r="F6700" s="154">
        <v>1.9999999999999962E-2</v>
      </c>
      <c r="G6700" s="154">
        <v>0.29999999999999943</v>
      </c>
    </row>
    <row r="6701" spans="1:7" ht="30" x14ac:dyDescent="0.25">
      <c r="A6701" s="141" t="s">
        <v>4444</v>
      </c>
      <c r="B6701" s="151" t="s">
        <v>4445</v>
      </c>
      <c r="C6701" s="153" t="s">
        <v>3583</v>
      </c>
      <c r="D6701" s="152">
        <v>6</v>
      </c>
      <c r="E6701" s="154">
        <v>15.96</v>
      </c>
      <c r="F6701" s="154">
        <v>1.0000000000000009E-2</v>
      </c>
      <c r="G6701" s="154">
        <v>6.0000000000000053E-2</v>
      </c>
    </row>
    <row r="6702" spans="1:7" ht="30" x14ac:dyDescent="0.25">
      <c r="A6702" s="141" t="s">
        <v>4444</v>
      </c>
      <c r="B6702" s="151" t="s">
        <v>4445</v>
      </c>
      <c r="C6702" s="153" t="s">
        <v>3662</v>
      </c>
      <c r="D6702" s="152">
        <v>9</v>
      </c>
      <c r="E6702" s="154">
        <v>78.300000000000011</v>
      </c>
      <c r="F6702" s="154">
        <v>4.9999999999999933E-2</v>
      </c>
      <c r="G6702" s="154">
        <v>0.4499999999999994</v>
      </c>
    </row>
    <row r="6703" spans="1:7" ht="45" x14ac:dyDescent="0.25">
      <c r="A6703" s="141" t="s">
        <v>4444</v>
      </c>
      <c r="B6703" s="151" t="s">
        <v>4445</v>
      </c>
      <c r="C6703" s="153" t="s">
        <v>3471</v>
      </c>
      <c r="D6703" s="152">
        <v>30</v>
      </c>
      <c r="E6703" s="154">
        <v>79.800000000000011</v>
      </c>
      <c r="F6703" s="154">
        <v>1.0000000000000009E-2</v>
      </c>
      <c r="G6703" s="154">
        <v>0.30000000000000027</v>
      </c>
    </row>
    <row r="6704" spans="1:7" ht="30" x14ac:dyDescent="0.25">
      <c r="A6704" s="141" t="s">
        <v>4444</v>
      </c>
      <c r="B6704" s="151" t="s">
        <v>4445</v>
      </c>
      <c r="C6704" s="153" t="s">
        <v>3453</v>
      </c>
      <c r="D6704" s="152">
        <v>170</v>
      </c>
      <c r="E6704" s="154">
        <v>338.29999999999995</v>
      </c>
      <c r="F6704" s="154">
        <v>1.0000000000000009E-2</v>
      </c>
      <c r="G6704" s="154">
        <v>1.7000000000000015</v>
      </c>
    </row>
    <row r="6705" spans="1:7" ht="45" x14ac:dyDescent="0.25">
      <c r="A6705" s="141" t="s">
        <v>4444</v>
      </c>
      <c r="B6705" s="151" t="s">
        <v>4445</v>
      </c>
      <c r="C6705" s="153" t="s">
        <v>3454</v>
      </c>
      <c r="D6705" s="152">
        <v>22</v>
      </c>
      <c r="E6705" s="154">
        <v>77.88</v>
      </c>
      <c r="F6705" s="154">
        <v>1.9999999999999962E-2</v>
      </c>
      <c r="G6705" s="154">
        <v>0.43999999999999917</v>
      </c>
    </row>
    <row r="6706" spans="1:7" ht="30" x14ac:dyDescent="0.25">
      <c r="A6706" s="141" t="s">
        <v>4444</v>
      </c>
      <c r="B6706" s="151" t="s">
        <v>4445</v>
      </c>
      <c r="C6706" s="153" t="s">
        <v>3583</v>
      </c>
      <c r="D6706" s="152">
        <v>9</v>
      </c>
      <c r="E6706" s="154">
        <v>23.94</v>
      </c>
      <c r="F6706" s="154">
        <v>1.0000000000000009E-2</v>
      </c>
      <c r="G6706" s="154">
        <v>9.000000000000008E-2</v>
      </c>
    </row>
    <row r="6707" spans="1:7" x14ac:dyDescent="0.25">
      <c r="A6707" s="141" t="s">
        <v>4446</v>
      </c>
      <c r="B6707" s="151" t="s">
        <v>4447</v>
      </c>
      <c r="C6707" s="153" t="s">
        <v>3512</v>
      </c>
      <c r="D6707" s="152">
        <v>3</v>
      </c>
      <c r="E6707" s="154">
        <v>4.32</v>
      </c>
      <c r="F6707" s="154">
        <v>3.0000000000000027E-2</v>
      </c>
      <c r="G6707" s="154">
        <v>9.000000000000008E-2</v>
      </c>
    </row>
    <row r="6708" spans="1:7" x14ac:dyDescent="0.25">
      <c r="A6708" s="141" t="s">
        <v>4446</v>
      </c>
      <c r="B6708" s="151" t="s">
        <v>4447</v>
      </c>
      <c r="C6708" s="153" t="s">
        <v>3515</v>
      </c>
      <c r="D6708" s="152">
        <v>2</v>
      </c>
      <c r="E6708" s="154">
        <v>23.72</v>
      </c>
      <c r="F6708" s="154">
        <v>6.999999999999984E-2</v>
      </c>
      <c r="G6708" s="154">
        <v>0.13999999999999968</v>
      </c>
    </row>
    <row r="6709" spans="1:7" ht="45" x14ac:dyDescent="0.25">
      <c r="A6709" s="141" t="s">
        <v>4446</v>
      </c>
      <c r="B6709" s="151" t="s">
        <v>4447</v>
      </c>
      <c r="C6709" s="153" t="s">
        <v>3506</v>
      </c>
      <c r="D6709" s="152">
        <v>28</v>
      </c>
      <c r="E6709" s="154">
        <v>252.28</v>
      </c>
      <c r="F6709" s="154">
        <v>2.9999999999999916E-2</v>
      </c>
      <c r="G6709" s="154">
        <v>0.83999999999999764</v>
      </c>
    </row>
    <row r="6710" spans="1:7" ht="45" x14ac:dyDescent="0.25">
      <c r="A6710" s="141" t="s">
        <v>4446</v>
      </c>
      <c r="B6710" s="151" t="s">
        <v>4447</v>
      </c>
      <c r="C6710" s="153" t="s">
        <v>4188</v>
      </c>
      <c r="D6710" s="152">
        <v>3</v>
      </c>
      <c r="E6710" s="154">
        <v>33.54</v>
      </c>
      <c r="F6710" s="154">
        <v>6.0000000000000053E-2</v>
      </c>
      <c r="G6710" s="154">
        <v>0.18000000000000016</v>
      </c>
    </row>
    <row r="6711" spans="1:7" x14ac:dyDescent="0.25">
      <c r="A6711" s="141" t="s">
        <v>4446</v>
      </c>
      <c r="B6711" s="151" t="s">
        <v>4447</v>
      </c>
      <c r="C6711" s="153" t="s">
        <v>3480</v>
      </c>
      <c r="D6711" s="152">
        <v>1</v>
      </c>
      <c r="E6711" s="154">
        <v>18.45</v>
      </c>
      <c r="F6711" s="154">
        <v>0.12000000000000011</v>
      </c>
      <c r="G6711" s="154">
        <v>0.12000000000000011</v>
      </c>
    </row>
    <row r="6712" spans="1:7" ht="30" x14ac:dyDescent="0.25">
      <c r="A6712" s="141" t="s">
        <v>4446</v>
      </c>
      <c r="B6712" s="151" t="s">
        <v>4447</v>
      </c>
      <c r="C6712" s="153" t="s">
        <v>4074</v>
      </c>
      <c r="D6712" s="152">
        <v>1</v>
      </c>
      <c r="E6712" s="154">
        <v>5.84</v>
      </c>
      <c r="F6712" s="154">
        <v>4.0000000000000036E-2</v>
      </c>
      <c r="G6712" s="154">
        <v>4.0000000000000036E-2</v>
      </c>
    </row>
    <row r="6713" spans="1:7" ht="75" x14ac:dyDescent="0.25">
      <c r="A6713" s="141" t="s">
        <v>4446</v>
      </c>
      <c r="B6713" s="151" t="s">
        <v>4447</v>
      </c>
      <c r="C6713" s="153" t="s">
        <v>3516</v>
      </c>
      <c r="D6713" s="152">
        <v>73</v>
      </c>
      <c r="E6713" s="154">
        <v>689.85</v>
      </c>
      <c r="F6713" s="154">
        <v>2.0000000000000018E-2</v>
      </c>
      <c r="G6713" s="154">
        <v>1.4600000000000013</v>
      </c>
    </row>
    <row r="6714" spans="1:7" ht="60" x14ac:dyDescent="0.25">
      <c r="A6714" s="141" t="s">
        <v>4446</v>
      </c>
      <c r="B6714" s="151" t="s">
        <v>4447</v>
      </c>
      <c r="C6714" s="153" t="s">
        <v>3517</v>
      </c>
      <c r="D6714" s="152">
        <v>21</v>
      </c>
      <c r="E6714" s="154">
        <v>218.82</v>
      </c>
      <c r="F6714" s="154">
        <v>6.999999999999984E-2</v>
      </c>
      <c r="G6714" s="154">
        <v>1.4699999999999966</v>
      </c>
    </row>
    <row r="6715" spans="1:7" ht="30" x14ac:dyDescent="0.25">
      <c r="A6715" s="141" t="s">
        <v>4446</v>
      </c>
      <c r="B6715" s="151" t="s">
        <v>4447</v>
      </c>
      <c r="C6715" s="153" t="s">
        <v>3612</v>
      </c>
      <c r="D6715" s="152">
        <v>1</v>
      </c>
      <c r="E6715" s="154">
        <v>21.66</v>
      </c>
      <c r="F6715" s="154">
        <v>0.33000000000000007</v>
      </c>
      <c r="G6715" s="154">
        <v>0.33000000000000007</v>
      </c>
    </row>
    <row r="6716" spans="1:7" ht="30" x14ac:dyDescent="0.25">
      <c r="A6716" s="141" t="s">
        <v>4446</v>
      </c>
      <c r="B6716" s="151" t="s">
        <v>4447</v>
      </c>
      <c r="C6716" s="153" t="s">
        <v>3508</v>
      </c>
      <c r="D6716" s="152">
        <v>3</v>
      </c>
      <c r="E6716" s="154">
        <v>16.11</v>
      </c>
      <c r="F6716" s="154">
        <v>2.0000000000000018E-2</v>
      </c>
      <c r="G6716" s="154">
        <v>6.0000000000000053E-2</v>
      </c>
    </row>
    <row r="6717" spans="1:7" ht="30" x14ac:dyDescent="0.25">
      <c r="A6717" s="141" t="s">
        <v>4446</v>
      </c>
      <c r="B6717" s="151" t="s">
        <v>4447</v>
      </c>
      <c r="C6717" s="153" t="s">
        <v>3648</v>
      </c>
      <c r="D6717" s="152">
        <v>2</v>
      </c>
      <c r="E6717" s="154">
        <v>24.22</v>
      </c>
      <c r="F6717" s="154">
        <v>6.0000000000000053E-2</v>
      </c>
      <c r="G6717" s="154">
        <v>0.12000000000000011</v>
      </c>
    </row>
    <row r="6718" spans="1:7" ht="30" x14ac:dyDescent="0.25">
      <c r="A6718" s="141" t="s">
        <v>4446</v>
      </c>
      <c r="B6718" s="151" t="s">
        <v>4447</v>
      </c>
      <c r="C6718" s="153" t="s">
        <v>3518</v>
      </c>
      <c r="D6718" s="152">
        <v>45</v>
      </c>
      <c r="E6718" s="154">
        <v>1017</v>
      </c>
      <c r="F6718" s="154">
        <v>0.28000000000000025</v>
      </c>
      <c r="G6718" s="154">
        <v>12.600000000000012</v>
      </c>
    </row>
    <row r="6719" spans="1:7" ht="45" x14ac:dyDescent="0.25">
      <c r="A6719" s="141" t="s">
        <v>4446</v>
      </c>
      <c r="B6719" s="151" t="s">
        <v>4447</v>
      </c>
      <c r="C6719" s="153" t="s">
        <v>3528</v>
      </c>
      <c r="D6719" s="152">
        <v>1</v>
      </c>
      <c r="E6719" s="154">
        <v>9.11</v>
      </c>
      <c r="F6719" s="154">
        <v>0.12999999999999989</v>
      </c>
      <c r="G6719" s="154">
        <v>0.12999999999999989</v>
      </c>
    </row>
    <row r="6720" spans="1:7" ht="45" x14ac:dyDescent="0.25">
      <c r="A6720" s="141" t="s">
        <v>4446</v>
      </c>
      <c r="B6720" s="151" t="s">
        <v>4447</v>
      </c>
      <c r="C6720" s="153" t="s">
        <v>3529</v>
      </c>
      <c r="D6720" s="152">
        <v>2</v>
      </c>
      <c r="E6720" s="154">
        <v>64.460000000000008</v>
      </c>
      <c r="F6720" s="154">
        <v>0.26000000000000068</v>
      </c>
      <c r="G6720" s="154">
        <v>0.52000000000000135</v>
      </c>
    </row>
    <row r="6721" spans="1:7" ht="60" x14ac:dyDescent="0.25">
      <c r="A6721" s="141" t="s">
        <v>4446</v>
      </c>
      <c r="B6721" s="151" t="s">
        <v>4447</v>
      </c>
      <c r="C6721" s="153" t="s">
        <v>3510</v>
      </c>
      <c r="D6721" s="152">
        <v>6</v>
      </c>
      <c r="E6721" s="154">
        <v>241.02</v>
      </c>
      <c r="F6721" s="154">
        <v>0.37999999999999989</v>
      </c>
      <c r="G6721" s="154">
        <v>2.2799999999999994</v>
      </c>
    </row>
    <row r="6722" spans="1:7" ht="30" x14ac:dyDescent="0.25">
      <c r="A6722" s="141" t="s">
        <v>4446</v>
      </c>
      <c r="B6722" s="151" t="s">
        <v>4447</v>
      </c>
      <c r="C6722" s="153" t="s">
        <v>3614</v>
      </c>
      <c r="D6722" s="152">
        <v>2</v>
      </c>
      <c r="E6722" s="154">
        <v>25.54</v>
      </c>
      <c r="F6722" s="154">
        <v>0.11999999999999966</v>
      </c>
      <c r="G6722" s="154">
        <v>0.23999999999999932</v>
      </c>
    </row>
    <row r="6723" spans="1:7" ht="45" x14ac:dyDescent="0.25">
      <c r="A6723" s="141" t="s">
        <v>4446</v>
      </c>
      <c r="B6723" s="151" t="s">
        <v>4447</v>
      </c>
      <c r="C6723" s="153" t="s">
        <v>3530</v>
      </c>
      <c r="D6723" s="152">
        <v>1</v>
      </c>
      <c r="E6723" s="154">
        <v>29.330000000000002</v>
      </c>
      <c r="F6723" s="154">
        <v>9.000000000000008E-2</v>
      </c>
      <c r="G6723" s="154">
        <v>9.000000000000008E-2</v>
      </c>
    </row>
    <row r="6724" spans="1:7" ht="45" x14ac:dyDescent="0.25">
      <c r="A6724" s="141" t="s">
        <v>4448</v>
      </c>
      <c r="B6724" s="151" t="s">
        <v>4449</v>
      </c>
      <c r="C6724" s="153" t="s">
        <v>3623</v>
      </c>
      <c r="D6724" s="152">
        <v>1</v>
      </c>
      <c r="E6724" s="154">
        <v>11.74</v>
      </c>
      <c r="F6724" s="154">
        <v>1.0000000000000009E-2</v>
      </c>
      <c r="G6724" s="154">
        <v>1.0000000000000009E-2</v>
      </c>
    </row>
    <row r="6725" spans="1:7" ht="75" x14ac:dyDescent="0.25">
      <c r="A6725" s="141" t="s">
        <v>4448</v>
      </c>
      <c r="B6725" s="151" t="s">
        <v>4449</v>
      </c>
      <c r="C6725" s="153" t="s">
        <v>3626</v>
      </c>
      <c r="D6725" s="152">
        <v>10</v>
      </c>
      <c r="E6725" s="154">
        <v>183.3</v>
      </c>
      <c r="F6725" s="154">
        <v>1.0000000000000009E-2</v>
      </c>
      <c r="G6725" s="154">
        <v>0.10000000000000009</v>
      </c>
    </row>
    <row r="6726" spans="1:7" ht="105" x14ac:dyDescent="0.25">
      <c r="A6726" s="141" t="s">
        <v>4448</v>
      </c>
      <c r="B6726" s="151" t="s">
        <v>4449</v>
      </c>
      <c r="C6726" s="153" t="s">
        <v>3476</v>
      </c>
      <c r="D6726" s="152">
        <v>46</v>
      </c>
      <c r="E6726" s="154">
        <v>1223.6000000000001</v>
      </c>
      <c r="F6726" s="154">
        <v>0.22000000000000064</v>
      </c>
      <c r="G6726" s="154">
        <v>10.120000000000029</v>
      </c>
    </row>
    <row r="6727" spans="1:7" ht="45" x14ac:dyDescent="0.25">
      <c r="A6727" s="141" t="s">
        <v>4448</v>
      </c>
      <c r="B6727" s="151" t="s">
        <v>4449</v>
      </c>
      <c r="C6727" s="153" t="s">
        <v>3624</v>
      </c>
      <c r="D6727" s="152">
        <v>1</v>
      </c>
      <c r="E6727" s="154">
        <v>15.780000000000001</v>
      </c>
      <c r="F6727" s="154">
        <v>1.0000000000000009E-2</v>
      </c>
      <c r="G6727" s="154">
        <v>1.0000000000000009E-2</v>
      </c>
    </row>
    <row r="6728" spans="1:7" ht="75" x14ac:dyDescent="0.25">
      <c r="A6728" s="141" t="s">
        <v>4448</v>
      </c>
      <c r="B6728" s="151" t="s">
        <v>4449</v>
      </c>
      <c r="C6728" s="153" t="s">
        <v>3723</v>
      </c>
      <c r="D6728" s="152">
        <v>1</v>
      </c>
      <c r="E6728" s="154">
        <v>23.330000000000002</v>
      </c>
      <c r="F6728" s="154">
        <v>8.0000000000000071E-2</v>
      </c>
      <c r="G6728" s="154">
        <v>8.0000000000000071E-2</v>
      </c>
    </row>
    <row r="6729" spans="1:7" ht="30" x14ac:dyDescent="0.25">
      <c r="A6729" s="141" t="s">
        <v>4448</v>
      </c>
      <c r="B6729" s="151" t="s">
        <v>4449</v>
      </c>
      <c r="C6729" s="153" t="s">
        <v>3875</v>
      </c>
      <c r="D6729" s="152">
        <v>5</v>
      </c>
      <c r="E6729" s="154">
        <v>20</v>
      </c>
      <c r="F6729" s="154">
        <v>1.0000000000000009E-2</v>
      </c>
      <c r="G6729" s="154">
        <v>5.0000000000000044E-2</v>
      </c>
    </row>
    <row r="6730" spans="1:7" ht="30" x14ac:dyDescent="0.25">
      <c r="A6730" s="141" t="s">
        <v>4448</v>
      </c>
      <c r="B6730" s="151" t="s">
        <v>4449</v>
      </c>
      <c r="C6730" s="153" t="s">
        <v>3876</v>
      </c>
      <c r="D6730" s="152">
        <v>10</v>
      </c>
      <c r="E6730" s="154">
        <v>70.7</v>
      </c>
      <c r="F6730" s="154">
        <v>3.0000000000000027E-2</v>
      </c>
      <c r="G6730" s="154">
        <v>0.30000000000000027</v>
      </c>
    </row>
    <row r="6731" spans="1:7" ht="30" x14ac:dyDescent="0.25">
      <c r="A6731" s="141" t="s">
        <v>4448</v>
      </c>
      <c r="B6731" s="151" t="s">
        <v>4449</v>
      </c>
      <c r="C6731" s="153" t="s">
        <v>3622</v>
      </c>
      <c r="D6731" s="152">
        <v>20</v>
      </c>
      <c r="E6731" s="154">
        <v>214.6</v>
      </c>
      <c r="F6731" s="154">
        <v>2.0000000000000018E-2</v>
      </c>
      <c r="G6731" s="154">
        <v>0.40000000000000036</v>
      </c>
    </row>
    <row r="6732" spans="1:7" ht="45" x14ac:dyDescent="0.25">
      <c r="A6732" s="141" t="s">
        <v>4448</v>
      </c>
      <c r="B6732" s="151" t="s">
        <v>4449</v>
      </c>
      <c r="C6732" s="153" t="s">
        <v>3623</v>
      </c>
      <c r="D6732" s="152">
        <v>5</v>
      </c>
      <c r="E6732" s="154">
        <v>58.7</v>
      </c>
      <c r="F6732" s="154">
        <v>1.0000000000000009E-2</v>
      </c>
      <c r="G6732" s="154">
        <v>5.0000000000000044E-2</v>
      </c>
    </row>
    <row r="6733" spans="1:7" ht="45" x14ac:dyDescent="0.25">
      <c r="A6733" s="141" t="s">
        <v>4448</v>
      </c>
      <c r="B6733" s="151" t="s">
        <v>4449</v>
      </c>
      <c r="C6733" s="153" t="s">
        <v>3624</v>
      </c>
      <c r="D6733" s="152">
        <v>82</v>
      </c>
      <c r="E6733" s="154">
        <v>1293.96</v>
      </c>
      <c r="F6733" s="154">
        <v>1.0000000000000009E-2</v>
      </c>
      <c r="G6733" s="154">
        <v>0.82000000000000073</v>
      </c>
    </row>
    <row r="6734" spans="1:7" ht="75" x14ac:dyDescent="0.25">
      <c r="A6734" s="141" t="s">
        <v>4448</v>
      </c>
      <c r="B6734" s="151" t="s">
        <v>4449</v>
      </c>
      <c r="C6734" s="153" t="s">
        <v>3625</v>
      </c>
      <c r="D6734" s="152">
        <v>10</v>
      </c>
      <c r="E6734" s="154">
        <v>79.3</v>
      </c>
      <c r="F6734" s="154">
        <v>9.999999999999995E-3</v>
      </c>
      <c r="G6734" s="154">
        <v>9.999999999999995E-2</v>
      </c>
    </row>
    <row r="6735" spans="1:7" ht="60" x14ac:dyDescent="0.25">
      <c r="A6735" s="141" t="s">
        <v>4448</v>
      </c>
      <c r="B6735" s="151" t="s">
        <v>4449</v>
      </c>
      <c r="C6735" s="153" t="s">
        <v>3635</v>
      </c>
      <c r="D6735" s="152">
        <v>28</v>
      </c>
      <c r="E6735" s="154">
        <v>55.16</v>
      </c>
      <c r="F6735" s="154">
        <v>9.999999999999995E-3</v>
      </c>
      <c r="G6735" s="154">
        <v>0.27999999999999986</v>
      </c>
    </row>
    <row r="6736" spans="1:7" ht="75" x14ac:dyDescent="0.25">
      <c r="A6736" s="141" t="s">
        <v>4448</v>
      </c>
      <c r="B6736" s="151" t="s">
        <v>4449</v>
      </c>
      <c r="C6736" s="153" t="s">
        <v>3626</v>
      </c>
      <c r="D6736" s="152">
        <v>38</v>
      </c>
      <c r="E6736" s="154">
        <v>696.54</v>
      </c>
      <c r="F6736" s="154">
        <v>1.0000000000000009E-2</v>
      </c>
      <c r="G6736" s="154">
        <v>0.38000000000000034</v>
      </c>
    </row>
    <row r="6737" spans="1:7" ht="45" x14ac:dyDescent="0.25">
      <c r="A6737" s="141" t="s">
        <v>4448</v>
      </c>
      <c r="B6737" s="151" t="s">
        <v>4449</v>
      </c>
      <c r="C6737" s="153" t="s">
        <v>3623</v>
      </c>
      <c r="D6737" s="152">
        <v>17</v>
      </c>
      <c r="E6737" s="154">
        <v>199.58</v>
      </c>
      <c r="F6737" s="154">
        <v>1.0000000000000009E-2</v>
      </c>
      <c r="G6737" s="154">
        <v>0.17000000000000015</v>
      </c>
    </row>
    <row r="6738" spans="1:7" ht="45" x14ac:dyDescent="0.25">
      <c r="A6738" s="141" t="s">
        <v>4448</v>
      </c>
      <c r="B6738" s="151" t="s">
        <v>4449</v>
      </c>
      <c r="C6738" s="153" t="s">
        <v>3624</v>
      </c>
      <c r="D6738" s="152">
        <v>8</v>
      </c>
      <c r="E6738" s="154">
        <v>126.24000000000001</v>
      </c>
      <c r="F6738" s="154">
        <v>1.0000000000000009E-2</v>
      </c>
      <c r="G6738" s="154">
        <v>8.0000000000000071E-2</v>
      </c>
    </row>
    <row r="6739" spans="1:7" ht="75" x14ac:dyDescent="0.25">
      <c r="A6739" s="141" t="s">
        <v>4448</v>
      </c>
      <c r="B6739" s="151" t="s">
        <v>4449</v>
      </c>
      <c r="C6739" s="153" t="s">
        <v>3626</v>
      </c>
      <c r="D6739" s="152">
        <v>115</v>
      </c>
      <c r="E6739" s="154">
        <v>2107.9499999999998</v>
      </c>
      <c r="F6739" s="154">
        <v>1.0000000000000009E-2</v>
      </c>
      <c r="G6739" s="154">
        <v>1.150000000000001</v>
      </c>
    </row>
    <row r="6740" spans="1:7" ht="30" x14ac:dyDescent="0.25">
      <c r="A6740" s="141" t="s">
        <v>4448</v>
      </c>
      <c r="B6740" s="151" t="s">
        <v>4449</v>
      </c>
      <c r="C6740" s="153" t="s">
        <v>3630</v>
      </c>
      <c r="D6740" s="152">
        <v>9</v>
      </c>
      <c r="E6740" s="154">
        <v>105.66</v>
      </c>
      <c r="F6740" s="154">
        <v>1.0000000000000009E-2</v>
      </c>
      <c r="G6740" s="154">
        <v>9.000000000000008E-2</v>
      </c>
    </row>
    <row r="6741" spans="1:7" ht="30" x14ac:dyDescent="0.25">
      <c r="A6741" s="141" t="s">
        <v>4448</v>
      </c>
      <c r="B6741" s="151" t="s">
        <v>4449</v>
      </c>
      <c r="C6741" s="153" t="s">
        <v>4450</v>
      </c>
      <c r="D6741" s="152">
        <v>1</v>
      </c>
      <c r="E6741" s="154">
        <v>8.1999999999999993</v>
      </c>
      <c r="F6741" s="154">
        <v>2.0000000000000018E-2</v>
      </c>
      <c r="G6741" s="154">
        <v>2.0000000000000018E-2</v>
      </c>
    </row>
    <row r="6742" spans="1:7" ht="60" x14ac:dyDescent="0.25">
      <c r="A6742" s="141" t="s">
        <v>4448</v>
      </c>
      <c r="B6742" s="151" t="s">
        <v>4449</v>
      </c>
      <c r="C6742" s="153" t="s">
        <v>3882</v>
      </c>
      <c r="D6742" s="152">
        <v>668</v>
      </c>
      <c r="E6742" s="154">
        <v>38443.4</v>
      </c>
      <c r="F6742" s="154">
        <v>1.0000000000000009E-2</v>
      </c>
      <c r="G6742" s="154">
        <v>6.6800000000000059</v>
      </c>
    </row>
    <row r="6743" spans="1:7" ht="75" x14ac:dyDescent="0.25">
      <c r="A6743" s="141" t="s">
        <v>4448</v>
      </c>
      <c r="B6743" s="151" t="s">
        <v>4449</v>
      </c>
      <c r="C6743" s="153" t="s">
        <v>3527</v>
      </c>
      <c r="D6743" s="152">
        <v>668</v>
      </c>
      <c r="E6743" s="154">
        <v>14021.32</v>
      </c>
      <c r="F6743" s="154">
        <v>0.16000000000000014</v>
      </c>
      <c r="G6743" s="154">
        <v>106.88000000000009</v>
      </c>
    </row>
    <row r="6744" spans="1:7" ht="75" x14ac:dyDescent="0.25">
      <c r="A6744" s="141" t="s">
        <v>4448</v>
      </c>
      <c r="B6744" s="151" t="s">
        <v>4449</v>
      </c>
      <c r="C6744" s="153" t="s">
        <v>3527</v>
      </c>
      <c r="D6744" s="152">
        <v>1528</v>
      </c>
      <c r="E6744" s="154">
        <v>32072.720000000001</v>
      </c>
      <c r="F6744" s="154">
        <v>0.16000000000000014</v>
      </c>
      <c r="G6744" s="154">
        <v>244.48000000000022</v>
      </c>
    </row>
    <row r="6745" spans="1:7" ht="75" x14ac:dyDescent="0.25">
      <c r="A6745" s="141" t="s">
        <v>4448</v>
      </c>
      <c r="B6745" s="151" t="s">
        <v>4449</v>
      </c>
      <c r="C6745" s="153" t="s">
        <v>3527</v>
      </c>
      <c r="D6745" s="152">
        <v>135</v>
      </c>
      <c r="E6745" s="154">
        <v>2833.6500000000005</v>
      </c>
      <c r="F6745" s="154">
        <v>0.16000000000000014</v>
      </c>
      <c r="G6745" s="154">
        <v>21.600000000000019</v>
      </c>
    </row>
    <row r="6746" spans="1:7" ht="30" x14ac:dyDescent="0.25">
      <c r="A6746" s="141" t="s">
        <v>4451</v>
      </c>
      <c r="B6746" s="151" t="s">
        <v>4452</v>
      </c>
      <c r="C6746" s="153" t="s">
        <v>3496</v>
      </c>
      <c r="D6746" s="152">
        <v>45</v>
      </c>
      <c r="E6746" s="154">
        <v>323.10000000000002</v>
      </c>
      <c r="F6746" s="154">
        <v>1.0000000000000009E-2</v>
      </c>
      <c r="G6746" s="154">
        <v>0.4500000000000004</v>
      </c>
    </row>
    <row r="6747" spans="1:7" ht="30" x14ac:dyDescent="0.25">
      <c r="A6747" s="141" t="s">
        <v>4451</v>
      </c>
      <c r="B6747" s="151" t="s">
        <v>4452</v>
      </c>
      <c r="C6747" s="153" t="s">
        <v>3497</v>
      </c>
      <c r="D6747" s="152">
        <v>30</v>
      </c>
      <c r="E6747" s="154">
        <v>368.40000000000003</v>
      </c>
      <c r="F6747" s="154">
        <v>1.0000000000000009E-2</v>
      </c>
      <c r="G6747" s="154">
        <v>0.30000000000000027</v>
      </c>
    </row>
    <row r="6748" spans="1:7" ht="30" x14ac:dyDescent="0.25">
      <c r="A6748" s="141" t="s">
        <v>4451</v>
      </c>
      <c r="B6748" s="151" t="s">
        <v>4452</v>
      </c>
      <c r="C6748" s="153" t="s">
        <v>3498</v>
      </c>
      <c r="D6748" s="152">
        <v>6</v>
      </c>
      <c r="E6748" s="154">
        <v>120.96</v>
      </c>
      <c r="F6748" s="154">
        <v>4.0000000000000036E-2</v>
      </c>
      <c r="G6748" s="154">
        <v>0.24000000000000021</v>
      </c>
    </row>
    <row r="6749" spans="1:7" ht="45" x14ac:dyDescent="0.25">
      <c r="A6749" s="141" t="s">
        <v>4451</v>
      </c>
      <c r="B6749" s="151" t="s">
        <v>4452</v>
      </c>
      <c r="C6749" s="153" t="s">
        <v>3499</v>
      </c>
      <c r="D6749" s="152">
        <v>2</v>
      </c>
      <c r="E6749" s="154">
        <v>58.54</v>
      </c>
      <c r="F6749" s="154">
        <v>1.0000000000000009E-2</v>
      </c>
      <c r="G6749" s="154">
        <v>2.0000000000000018E-2</v>
      </c>
    </row>
    <row r="6750" spans="1:7" ht="75" x14ac:dyDescent="0.25">
      <c r="A6750" s="141" t="s">
        <v>4451</v>
      </c>
      <c r="B6750" s="151" t="s">
        <v>4452</v>
      </c>
      <c r="C6750" s="153" t="s">
        <v>3527</v>
      </c>
      <c r="D6750" s="152">
        <v>26</v>
      </c>
      <c r="E6750" s="154">
        <v>545.74</v>
      </c>
      <c r="F6750" s="154">
        <v>0.16000000000000014</v>
      </c>
      <c r="G6750" s="154">
        <v>4.1600000000000037</v>
      </c>
    </row>
    <row r="6751" spans="1:7" ht="90" x14ac:dyDescent="0.25">
      <c r="A6751" s="141" t="s">
        <v>4453</v>
      </c>
      <c r="B6751" s="151" t="s">
        <v>4454</v>
      </c>
      <c r="C6751" s="153" t="s">
        <v>3452</v>
      </c>
      <c r="D6751" s="152">
        <v>48</v>
      </c>
      <c r="E6751" s="154">
        <v>1253.76</v>
      </c>
      <c r="F6751" s="154">
        <v>3.0000000000000027E-2</v>
      </c>
      <c r="G6751" s="154">
        <v>1.4400000000000013</v>
      </c>
    </row>
    <row r="6752" spans="1:7" ht="45" x14ac:dyDescent="0.25">
      <c r="A6752" s="141" t="s">
        <v>4453</v>
      </c>
      <c r="B6752" s="151" t="s">
        <v>4454</v>
      </c>
      <c r="C6752" s="153" t="s">
        <v>3471</v>
      </c>
      <c r="D6752" s="152">
        <v>8</v>
      </c>
      <c r="E6752" s="154">
        <v>21.28</v>
      </c>
      <c r="F6752" s="154">
        <v>1.0000000000000009E-2</v>
      </c>
      <c r="G6752" s="154">
        <v>8.0000000000000071E-2</v>
      </c>
    </row>
    <row r="6753" spans="1:7" ht="30" x14ac:dyDescent="0.25">
      <c r="A6753" s="141" t="s">
        <v>4453</v>
      </c>
      <c r="B6753" s="151" t="s">
        <v>4454</v>
      </c>
      <c r="C6753" s="153" t="s">
        <v>3453</v>
      </c>
      <c r="D6753" s="152">
        <v>8</v>
      </c>
      <c r="E6753" s="154">
        <v>15.919999999999998</v>
      </c>
      <c r="F6753" s="154">
        <v>1.0000000000000009E-2</v>
      </c>
      <c r="G6753" s="154">
        <v>8.0000000000000071E-2</v>
      </c>
    </row>
    <row r="6754" spans="1:7" ht="45" x14ac:dyDescent="0.25">
      <c r="A6754" s="141" t="s">
        <v>4453</v>
      </c>
      <c r="B6754" s="151" t="s">
        <v>4454</v>
      </c>
      <c r="C6754" s="153" t="s">
        <v>3454</v>
      </c>
      <c r="D6754" s="152">
        <v>5</v>
      </c>
      <c r="E6754" s="154">
        <v>17.7</v>
      </c>
      <c r="F6754" s="154">
        <v>1.9999999999999962E-2</v>
      </c>
      <c r="G6754" s="154">
        <v>9.9999999999999811E-2</v>
      </c>
    </row>
    <row r="6755" spans="1:7" ht="30" x14ac:dyDescent="0.25">
      <c r="A6755" s="141" t="s">
        <v>4453</v>
      </c>
      <c r="B6755" s="151" t="s">
        <v>4454</v>
      </c>
      <c r="C6755" s="153" t="s">
        <v>3455</v>
      </c>
      <c r="D6755" s="152">
        <v>32</v>
      </c>
      <c r="E6755" s="154">
        <v>413.76000000000005</v>
      </c>
      <c r="F6755" s="154">
        <v>3.0000000000000027E-2</v>
      </c>
      <c r="G6755" s="154">
        <v>0.96000000000000085</v>
      </c>
    </row>
    <row r="6756" spans="1:7" ht="90" x14ac:dyDescent="0.25">
      <c r="A6756" s="141" t="s">
        <v>897</v>
      </c>
      <c r="B6756" s="151" t="s">
        <v>898</v>
      </c>
      <c r="C6756" s="153" t="s">
        <v>3452</v>
      </c>
      <c r="D6756" s="152">
        <v>34</v>
      </c>
      <c r="E6756" s="154">
        <v>888.08</v>
      </c>
      <c r="F6756" s="154">
        <v>3.0000000000000027E-2</v>
      </c>
      <c r="G6756" s="154">
        <v>1.0200000000000009</v>
      </c>
    </row>
    <row r="6757" spans="1:7" ht="30" x14ac:dyDescent="0.25">
      <c r="A6757" s="141" t="s">
        <v>897</v>
      </c>
      <c r="B6757" s="151" t="s">
        <v>898</v>
      </c>
      <c r="C6757" s="153" t="s">
        <v>3453</v>
      </c>
      <c r="D6757" s="152">
        <v>2</v>
      </c>
      <c r="E6757" s="154">
        <v>3.98</v>
      </c>
      <c r="F6757" s="154">
        <v>1.0000000000000009E-2</v>
      </c>
      <c r="G6757" s="154">
        <v>2.0000000000000018E-2</v>
      </c>
    </row>
    <row r="6758" spans="1:7" ht="45" x14ac:dyDescent="0.25">
      <c r="A6758" s="141" t="s">
        <v>897</v>
      </c>
      <c r="B6758" s="151" t="s">
        <v>898</v>
      </c>
      <c r="C6758" s="153" t="s">
        <v>3454</v>
      </c>
      <c r="D6758" s="152">
        <v>1</v>
      </c>
      <c r="E6758" s="154">
        <v>3.54</v>
      </c>
      <c r="F6758" s="154">
        <v>1.9999999999999962E-2</v>
      </c>
      <c r="G6758" s="154">
        <v>1.9999999999999962E-2</v>
      </c>
    </row>
    <row r="6759" spans="1:7" ht="30" x14ac:dyDescent="0.25">
      <c r="A6759" s="141" t="s">
        <v>897</v>
      </c>
      <c r="B6759" s="151" t="s">
        <v>898</v>
      </c>
      <c r="C6759" s="153" t="s">
        <v>3583</v>
      </c>
      <c r="D6759" s="152">
        <v>1</v>
      </c>
      <c r="E6759" s="154">
        <v>2.66</v>
      </c>
      <c r="F6759" s="154">
        <v>1.0000000000000009E-2</v>
      </c>
      <c r="G6759" s="154">
        <v>1.0000000000000009E-2</v>
      </c>
    </row>
    <row r="6760" spans="1:7" ht="30" x14ac:dyDescent="0.25">
      <c r="A6760" s="141" t="s">
        <v>897</v>
      </c>
      <c r="B6760" s="151" t="s">
        <v>898</v>
      </c>
      <c r="C6760" s="153" t="s">
        <v>3112</v>
      </c>
      <c r="D6760" s="152">
        <v>1</v>
      </c>
      <c r="E6760" s="154">
        <v>1.44</v>
      </c>
      <c r="F6760" s="154">
        <v>3.0000000000000027E-2</v>
      </c>
      <c r="G6760" s="154">
        <v>3.0000000000000027E-2</v>
      </c>
    </row>
    <row r="6761" spans="1:7" ht="30" x14ac:dyDescent="0.25">
      <c r="A6761" s="141" t="s">
        <v>897</v>
      </c>
      <c r="B6761" s="151" t="s">
        <v>898</v>
      </c>
      <c r="C6761" s="153" t="s">
        <v>3113</v>
      </c>
      <c r="D6761" s="152">
        <v>3</v>
      </c>
      <c r="E6761" s="154">
        <v>4.8000000000000007</v>
      </c>
      <c r="F6761" s="154">
        <v>2.9999999999999916E-2</v>
      </c>
      <c r="G6761" s="154">
        <v>8.9999999999999747E-2</v>
      </c>
    </row>
    <row r="6762" spans="1:7" ht="30" x14ac:dyDescent="0.25">
      <c r="A6762" s="141" t="s">
        <v>4455</v>
      </c>
      <c r="B6762" s="151" t="s">
        <v>4456</v>
      </c>
      <c r="C6762" s="153" t="s">
        <v>3538</v>
      </c>
      <c r="D6762" s="152">
        <v>151</v>
      </c>
      <c r="E6762" s="154">
        <v>765.56999999999994</v>
      </c>
      <c r="F6762" s="154">
        <v>2.0000000000000018E-2</v>
      </c>
      <c r="G6762" s="154">
        <v>3.0200000000000027</v>
      </c>
    </row>
    <row r="6763" spans="1:7" ht="45" x14ac:dyDescent="0.25">
      <c r="A6763" s="141" t="s">
        <v>4457</v>
      </c>
      <c r="B6763" s="151" t="s">
        <v>4458</v>
      </c>
      <c r="C6763" s="153" t="s">
        <v>3541</v>
      </c>
      <c r="D6763" s="152">
        <v>12</v>
      </c>
      <c r="E6763" s="154">
        <v>103.44</v>
      </c>
      <c r="F6763" s="154">
        <v>4.9999999999999822E-2</v>
      </c>
      <c r="G6763" s="154">
        <v>0.59999999999999787</v>
      </c>
    </row>
    <row r="6764" spans="1:7" ht="45" x14ac:dyDescent="0.25">
      <c r="A6764" s="141" t="s">
        <v>4457</v>
      </c>
      <c r="B6764" s="151" t="s">
        <v>4458</v>
      </c>
      <c r="C6764" s="153" t="s">
        <v>3542</v>
      </c>
      <c r="D6764" s="152">
        <v>51</v>
      </c>
      <c r="E6764" s="154">
        <v>530.91</v>
      </c>
      <c r="F6764" s="154">
        <v>2.0000000000000018E-2</v>
      </c>
      <c r="G6764" s="154">
        <v>1.0200000000000009</v>
      </c>
    </row>
    <row r="6765" spans="1:7" ht="30" x14ac:dyDescent="0.25">
      <c r="A6765" s="141" t="s">
        <v>4459</v>
      </c>
      <c r="B6765" s="151" t="s">
        <v>4460</v>
      </c>
      <c r="C6765" s="153" t="s">
        <v>3731</v>
      </c>
      <c r="D6765" s="152">
        <v>166</v>
      </c>
      <c r="E6765" s="154">
        <v>230.74</v>
      </c>
      <c r="F6765" s="154">
        <v>9.9999999999999811E-3</v>
      </c>
      <c r="G6765" s="154">
        <v>1.6599999999999968</v>
      </c>
    </row>
    <row r="6766" spans="1:7" ht="30" x14ac:dyDescent="0.25">
      <c r="A6766" s="141" t="s">
        <v>4459</v>
      </c>
      <c r="B6766" s="151" t="s">
        <v>4460</v>
      </c>
      <c r="C6766" s="153" t="s">
        <v>3462</v>
      </c>
      <c r="D6766" s="152">
        <v>28</v>
      </c>
      <c r="E6766" s="154">
        <v>73.36</v>
      </c>
      <c r="F6766" s="154">
        <v>9.999999999999995E-3</v>
      </c>
      <c r="G6766" s="154">
        <v>0.27999999999999986</v>
      </c>
    </row>
    <row r="6767" spans="1:7" ht="30" x14ac:dyDescent="0.25">
      <c r="A6767" s="141" t="s">
        <v>4459</v>
      </c>
      <c r="B6767" s="151" t="s">
        <v>4460</v>
      </c>
      <c r="C6767" s="153" t="s">
        <v>3463</v>
      </c>
      <c r="D6767" s="152">
        <v>28</v>
      </c>
      <c r="E6767" s="154">
        <v>73.36</v>
      </c>
      <c r="F6767" s="154">
        <v>9.999999999999995E-3</v>
      </c>
      <c r="G6767" s="154">
        <v>0.27999999999999986</v>
      </c>
    </row>
    <row r="6768" spans="1:7" x14ac:dyDescent="0.25">
      <c r="A6768" s="141" t="s">
        <v>4459</v>
      </c>
      <c r="B6768" s="151" t="s">
        <v>4460</v>
      </c>
      <c r="C6768" s="153" t="s">
        <v>3443</v>
      </c>
      <c r="D6768" s="152">
        <v>227</v>
      </c>
      <c r="E6768" s="154">
        <v>1110.03</v>
      </c>
      <c r="F6768" s="154">
        <v>9.9999999999999811E-3</v>
      </c>
      <c r="G6768" s="154">
        <v>2.2699999999999956</v>
      </c>
    </row>
    <row r="6769" spans="1:7" x14ac:dyDescent="0.25">
      <c r="A6769" s="141" t="s">
        <v>4459</v>
      </c>
      <c r="B6769" s="151" t="s">
        <v>4460</v>
      </c>
      <c r="C6769" s="153" t="s">
        <v>3464</v>
      </c>
      <c r="D6769" s="152">
        <v>393</v>
      </c>
      <c r="E6769" s="154">
        <v>1941.42</v>
      </c>
      <c r="F6769" s="154">
        <v>1.0000000000000009E-2</v>
      </c>
      <c r="G6769" s="154">
        <v>3.9300000000000033</v>
      </c>
    </row>
    <row r="6770" spans="1:7" ht="30" x14ac:dyDescent="0.25">
      <c r="A6770" s="141" t="s">
        <v>4459</v>
      </c>
      <c r="B6770" s="151" t="s">
        <v>4460</v>
      </c>
      <c r="C6770" s="153" t="s">
        <v>3596</v>
      </c>
      <c r="D6770" s="152">
        <v>19</v>
      </c>
      <c r="E6770" s="154">
        <v>180.69000000000003</v>
      </c>
      <c r="F6770" s="154">
        <v>2.0000000000000018E-2</v>
      </c>
      <c r="G6770" s="154">
        <v>0.38000000000000034</v>
      </c>
    </row>
    <row r="6771" spans="1:7" x14ac:dyDescent="0.25">
      <c r="A6771" s="141" t="s">
        <v>4459</v>
      </c>
      <c r="B6771" s="151" t="s">
        <v>4460</v>
      </c>
      <c r="C6771" s="153" t="s">
        <v>3444</v>
      </c>
      <c r="D6771" s="152">
        <v>392</v>
      </c>
      <c r="E6771" s="154">
        <v>1520.96</v>
      </c>
      <c r="F6771" s="154">
        <v>3.0000000000000027E-2</v>
      </c>
      <c r="G6771" s="154">
        <v>11.76000000000001</v>
      </c>
    </row>
    <row r="6772" spans="1:7" x14ac:dyDescent="0.25">
      <c r="A6772" s="141" t="s">
        <v>4459</v>
      </c>
      <c r="B6772" s="151" t="s">
        <v>4460</v>
      </c>
      <c r="C6772" s="153" t="s">
        <v>3503</v>
      </c>
      <c r="D6772" s="152">
        <v>352</v>
      </c>
      <c r="E6772" s="154">
        <v>1513.6</v>
      </c>
      <c r="F6772" s="154">
        <v>5.0000000000000044E-2</v>
      </c>
      <c r="G6772" s="154">
        <v>17.600000000000016</v>
      </c>
    </row>
    <row r="6773" spans="1:7" ht="45" x14ac:dyDescent="0.25">
      <c r="A6773" s="141" t="s">
        <v>4459</v>
      </c>
      <c r="B6773" s="151" t="s">
        <v>4460</v>
      </c>
      <c r="C6773" s="153" t="s">
        <v>3445</v>
      </c>
      <c r="D6773" s="152">
        <v>352</v>
      </c>
      <c r="E6773" s="154">
        <v>2270.4</v>
      </c>
      <c r="F6773" s="154">
        <v>2.9999999999999916E-2</v>
      </c>
      <c r="G6773" s="154">
        <v>10.55999999999997</v>
      </c>
    </row>
    <row r="6774" spans="1:7" x14ac:dyDescent="0.25">
      <c r="A6774" s="141" t="s">
        <v>4459</v>
      </c>
      <c r="B6774" s="151" t="s">
        <v>4460</v>
      </c>
      <c r="C6774" s="153" t="s">
        <v>3446</v>
      </c>
      <c r="D6774" s="152">
        <v>403</v>
      </c>
      <c r="E6774" s="154">
        <v>797.93999999999994</v>
      </c>
      <c r="F6774" s="154">
        <v>9.999999999999995E-3</v>
      </c>
      <c r="G6774" s="154">
        <v>4.0299999999999976</v>
      </c>
    </row>
    <row r="6775" spans="1:7" ht="45" x14ac:dyDescent="0.25">
      <c r="A6775" s="141" t="s">
        <v>4459</v>
      </c>
      <c r="B6775" s="151" t="s">
        <v>4460</v>
      </c>
      <c r="C6775" s="153" t="s">
        <v>3599</v>
      </c>
      <c r="D6775" s="152">
        <v>273</v>
      </c>
      <c r="E6775" s="154">
        <v>731.64</v>
      </c>
      <c r="F6775" s="154">
        <v>9.9999999999999811E-3</v>
      </c>
      <c r="G6775" s="154">
        <v>2.7299999999999947</v>
      </c>
    </row>
    <row r="6776" spans="1:7" ht="60" x14ac:dyDescent="0.25">
      <c r="A6776" s="141" t="s">
        <v>4461</v>
      </c>
      <c r="B6776" s="151" t="s">
        <v>4462</v>
      </c>
      <c r="C6776" s="153" t="s">
        <v>3479</v>
      </c>
      <c r="D6776" s="152">
        <v>239</v>
      </c>
      <c r="E6776" s="154">
        <v>1923.95</v>
      </c>
      <c r="F6776" s="154">
        <v>3.0000000000000027E-2</v>
      </c>
      <c r="G6776" s="154">
        <v>7.1700000000000061</v>
      </c>
    </row>
    <row r="6777" spans="1:7" ht="30" x14ac:dyDescent="0.25">
      <c r="A6777" s="141" t="s">
        <v>4461</v>
      </c>
      <c r="B6777" s="151" t="s">
        <v>4462</v>
      </c>
      <c r="C6777" s="153" t="s">
        <v>3654</v>
      </c>
      <c r="D6777" s="152">
        <v>51</v>
      </c>
      <c r="E6777" s="154">
        <v>348.33</v>
      </c>
      <c r="F6777" s="154">
        <v>6.0000000000000053E-2</v>
      </c>
      <c r="G6777" s="154">
        <v>3.0600000000000027</v>
      </c>
    </row>
    <row r="6778" spans="1:7" ht="30" x14ac:dyDescent="0.25">
      <c r="A6778" s="141" t="s">
        <v>4461</v>
      </c>
      <c r="B6778" s="151" t="s">
        <v>4462</v>
      </c>
      <c r="C6778" s="153" t="s">
        <v>3482</v>
      </c>
      <c r="D6778" s="152">
        <v>76</v>
      </c>
      <c r="E6778" s="154">
        <v>467.40000000000003</v>
      </c>
      <c r="F6778" s="154">
        <v>1.0000000000000009E-2</v>
      </c>
      <c r="G6778" s="154">
        <v>0.76000000000000068</v>
      </c>
    </row>
    <row r="6779" spans="1:7" ht="30" x14ac:dyDescent="0.25">
      <c r="A6779" s="141" t="s">
        <v>4461</v>
      </c>
      <c r="B6779" s="151" t="s">
        <v>4462</v>
      </c>
      <c r="C6779" s="153" t="s">
        <v>3483</v>
      </c>
      <c r="D6779" s="152">
        <v>1</v>
      </c>
      <c r="E6779" s="154">
        <v>7.05</v>
      </c>
      <c r="F6779" s="154">
        <v>1.9999999999999962E-2</v>
      </c>
      <c r="G6779" s="154">
        <v>1.9999999999999962E-2</v>
      </c>
    </row>
    <row r="6780" spans="1:7" ht="45" x14ac:dyDescent="0.25">
      <c r="A6780" s="141" t="s">
        <v>4461</v>
      </c>
      <c r="B6780" s="151" t="s">
        <v>4462</v>
      </c>
      <c r="C6780" s="153" t="s">
        <v>3484</v>
      </c>
      <c r="D6780" s="152">
        <v>236</v>
      </c>
      <c r="E6780" s="154">
        <v>1876.2</v>
      </c>
      <c r="F6780" s="154">
        <v>9.9999999999999534E-3</v>
      </c>
      <c r="G6780" s="154">
        <v>2.3599999999999888</v>
      </c>
    </row>
    <row r="6781" spans="1:7" ht="30" x14ac:dyDescent="0.25">
      <c r="A6781" s="141" t="s">
        <v>4461</v>
      </c>
      <c r="B6781" s="151" t="s">
        <v>4462</v>
      </c>
      <c r="C6781" s="153" t="s">
        <v>3487</v>
      </c>
      <c r="D6781" s="152">
        <v>107</v>
      </c>
      <c r="E6781" s="154">
        <v>1094.6099999999999</v>
      </c>
      <c r="F6781" s="154">
        <v>9.000000000000008E-2</v>
      </c>
      <c r="G6781" s="154">
        <v>9.6300000000000079</v>
      </c>
    </row>
    <row r="6782" spans="1:7" ht="30" x14ac:dyDescent="0.25">
      <c r="A6782" s="141" t="s">
        <v>4461</v>
      </c>
      <c r="B6782" s="151" t="s">
        <v>4462</v>
      </c>
      <c r="C6782" s="153" t="s">
        <v>3638</v>
      </c>
      <c r="D6782" s="152">
        <v>12</v>
      </c>
      <c r="E6782" s="154">
        <v>124.19999999999999</v>
      </c>
      <c r="F6782" s="154">
        <v>9.000000000000008E-2</v>
      </c>
      <c r="G6782" s="154">
        <v>1.080000000000001</v>
      </c>
    </row>
    <row r="6783" spans="1:7" ht="60" x14ac:dyDescent="0.25">
      <c r="A6783" s="141" t="s">
        <v>4461</v>
      </c>
      <c r="B6783" s="151" t="s">
        <v>4462</v>
      </c>
      <c r="C6783" s="153" t="s">
        <v>3488</v>
      </c>
      <c r="D6783" s="152">
        <v>243</v>
      </c>
      <c r="E6783" s="154">
        <v>3363.12</v>
      </c>
      <c r="F6783" s="154">
        <v>4.0000000000000036E-2</v>
      </c>
      <c r="G6783" s="154">
        <v>9.7200000000000095</v>
      </c>
    </row>
    <row r="6784" spans="1:7" ht="90" x14ac:dyDescent="0.25">
      <c r="A6784" s="141" t="s">
        <v>4461</v>
      </c>
      <c r="B6784" s="151" t="s">
        <v>4462</v>
      </c>
      <c r="C6784" s="153" t="s">
        <v>3489</v>
      </c>
      <c r="D6784" s="152">
        <v>238</v>
      </c>
      <c r="E6784" s="154">
        <v>3260.6000000000004</v>
      </c>
      <c r="F6784" s="154">
        <v>4.0000000000000036E-2</v>
      </c>
      <c r="G6784" s="154">
        <v>9.5200000000000085</v>
      </c>
    </row>
    <row r="6785" spans="1:7" ht="75" x14ac:dyDescent="0.25">
      <c r="A6785" s="141" t="s">
        <v>4461</v>
      </c>
      <c r="B6785" s="151" t="s">
        <v>4462</v>
      </c>
      <c r="C6785" s="153" t="s">
        <v>3516</v>
      </c>
      <c r="D6785" s="152">
        <v>56</v>
      </c>
      <c r="E6785" s="154">
        <v>529.20000000000005</v>
      </c>
      <c r="F6785" s="154">
        <v>2.0000000000000018E-2</v>
      </c>
      <c r="G6785" s="154">
        <v>1.120000000000001</v>
      </c>
    </row>
    <row r="6786" spans="1:7" ht="75" x14ac:dyDescent="0.25">
      <c r="A6786" s="141" t="s">
        <v>4463</v>
      </c>
      <c r="B6786" s="151" t="s">
        <v>4464</v>
      </c>
      <c r="C6786" s="153" t="s">
        <v>3516</v>
      </c>
      <c r="D6786" s="152">
        <v>1</v>
      </c>
      <c r="E6786" s="154">
        <v>9.4500000000000011</v>
      </c>
      <c r="F6786" s="154">
        <v>2.0000000000000018E-2</v>
      </c>
      <c r="G6786" s="154">
        <v>2.0000000000000018E-2</v>
      </c>
    </row>
    <row r="6787" spans="1:7" ht="45" x14ac:dyDescent="0.25">
      <c r="A6787" s="141" t="s">
        <v>4463</v>
      </c>
      <c r="B6787" s="151" t="s">
        <v>4464</v>
      </c>
      <c r="C6787" s="153" t="s">
        <v>3529</v>
      </c>
      <c r="D6787" s="152">
        <v>1</v>
      </c>
      <c r="E6787" s="154">
        <v>32.230000000000004</v>
      </c>
      <c r="F6787" s="154">
        <v>0.26000000000000068</v>
      </c>
      <c r="G6787" s="154">
        <v>0.26000000000000068</v>
      </c>
    </row>
    <row r="6788" spans="1:7" ht="30" x14ac:dyDescent="0.25">
      <c r="A6788" s="141" t="s">
        <v>4463</v>
      </c>
      <c r="B6788" s="151" t="s">
        <v>4464</v>
      </c>
      <c r="C6788" s="153" t="s">
        <v>4184</v>
      </c>
      <c r="D6788" s="152">
        <v>1</v>
      </c>
      <c r="E6788" s="154">
        <v>18.48</v>
      </c>
      <c r="F6788" s="154">
        <v>0.13000000000000034</v>
      </c>
      <c r="G6788" s="154">
        <v>0.13000000000000034</v>
      </c>
    </row>
    <row r="6789" spans="1:7" ht="30" x14ac:dyDescent="0.25">
      <c r="A6789" s="141" t="s">
        <v>4465</v>
      </c>
      <c r="B6789" s="151" t="s">
        <v>4466</v>
      </c>
      <c r="C6789" s="153" t="s">
        <v>3460</v>
      </c>
      <c r="D6789" s="152">
        <v>18</v>
      </c>
      <c r="E6789" s="154">
        <v>290.34000000000003</v>
      </c>
      <c r="F6789" s="154">
        <v>2.0000000000000018E-2</v>
      </c>
      <c r="G6789" s="154">
        <v>0.36000000000000032</v>
      </c>
    </row>
    <row r="6790" spans="1:7" ht="30" x14ac:dyDescent="0.25">
      <c r="A6790" s="141" t="s">
        <v>4465</v>
      </c>
      <c r="B6790" s="151" t="s">
        <v>4466</v>
      </c>
      <c r="C6790" s="153" t="s">
        <v>3462</v>
      </c>
      <c r="D6790" s="152">
        <v>19</v>
      </c>
      <c r="E6790" s="154">
        <v>49.78</v>
      </c>
      <c r="F6790" s="154">
        <v>9.999999999999995E-3</v>
      </c>
      <c r="G6790" s="154">
        <v>0.18999999999999989</v>
      </c>
    </row>
    <row r="6791" spans="1:7" ht="30" x14ac:dyDescent="0.25">
      <c r="A6791" s="141" t="s">
        <v>4465</v>
      </c>
      <c r="B6791" s="151" t="s">
        <v>4466</v>
      </c>
      <c r="C6791" s="153" t="s">
        <v>3463</v>
      </c>
      <c r="D6791" s="152">
        <v>13</v>
      </c>
      <c r="E6791" s="154">
        <v>34.06</v>
      </c>
      <c r="F6791" s="154">
        <v>9.999999999999995E-3</v>
      </c>
      <c r="G6791" s="154">
        <v>0.12999999999999995</v>
      </c>
    </row>
    <row r="6792" spans="1:7" ht="30" x14ac:dyDescent="0.25">
      <c r="A6792" s="141" t="s">
        <v>4465</v>
      </c>
      <c r="B6792" s="151" t="s">
        <v>4466</v>
      </c>
      <c r="C6792" s="153" t="s">
        <v>3443</v>
      </c>
      <c r="D6792" s="152">
        <v>395</v>
      </c>
      <c r="E6792" s="154">
        <v>1931.5500000000002</v>
      </c>
      <c r="F6792" s="154">
        <v>9.9999999999999811E-3</v>
      </c>
      <c r="G6792" s="154">
        <v>3.9499999999999926</v>
      </c>
    </row>
    <row r="6793" spans="1:7" ht="30" x14ac:dyDescent="0.25">
      <c r="A6793" s="141" t="s">
        <v>4465</v>
      </c>
      <c r="B6793" s="151" t="s">
        <v>4466</v>
      </c>
      <c r="C6793" s="153" t="s">
        <v>3464</v>
      </c>
      <c r="D6793" s="152">
        <v>273</v>
      </c>
      <c r="E6793" s="154">
        <v>1348.62</v>
      </c>
      <c r="F6793" s="154">
        <v>1.0000000000000009E-2</v>
      </c>
      <c r="G6793" s="154">
        <v>2.7300000000000022</v>
      </c>
    </row>
    <row r="6794" spans="1:7" ht="30" x14ac:dyDescent="0.25">
      <c r="A6794" s="141" t="s">
        <v>4465</v>
      </c>
      <c r="B6794" s="151" t="s">
        <v>4466</v>
      </c>
      <c r="C6794" s="153" t="s">
        <v>3596</v>
      </c>
      <c r="D6794" s="152">
        <v>147</v>
      </c>
      <c r="E6794" s="154">
        <v>1397.97</v>
      </c>
      <c r="F6794" s="154">
        <v>2.0000000000000018E-2</v>
      </c>
      <c r="G6794" s="154">
        <v>2.9400000000000026</v>
      </c>
    </row>
    <row r="6795" spans="1:7" ht="30" x14ac:dyDescent="0.25">
      <c r="A6795" s="141" t="s">
        <v>4465</v>
      </c>
      <c r="B6795" s="151" t="s">
        <v>4466</v>
      </c>
      <c r="C6795" s="153" t="s">
        <v>3502</v>
      </c>
      <c r="D6795" s="152">
        <v>43</v>
      </c>
      <c r="E6795" s="154">
        <v>220.16</v>
      </c>
      <c r="F6795" s="154">
        <v>1.0000000000000009E-2</v>
      </c>
      <c r="G6795" s="154">
        <v>0.43000000000000038</v>
      </c>
    </row>
    <row r="6796" spans="1:7" ht="30" x14ac:dyDescent="0.25">
      <c r="A6796" s="141" t="s">
        <v>4465</v>
      </c>
      <c r="B6796" s="151" t="s">
        <v>4466</v>
      </c>
      <c r="C6796" s="153" t="s">
        <v>3444</v>
      </c>
      <c r="D6796" s="152">
        <v>469</v>
      </c>
      <c r="E6796" s="154">
        <v>1819.7199999999998</v>
      </c>
      <c r="F6796" s="154">
        <v>3.0000000000000027E-2</v>
      </c>
      <c r="G6796" s="154">
        <v>14.070000000000013</v>
      </c>
    </row>
    <row r="6797" spans="1:7" ht="30" x14ac:dyDescent="0.25">
      <c r="A6797" s="141" t="s">
        <v>4465</v>
      </c>
      <c r="B6797" s="151" t="s">
        <v>4466</v>
      </c>
      <c r="C6797" s="153" t="s">
        <v>3504</v>
      </c>
      <c r="D6797" s="152">
        <v>422</v>
      </c>
      <c r="E6797" s="154">
        <v>2202.84</v>
      </c>
      <c r="F6797" s="154">
        <v>1.0000000000000009E-2</v>
      </c>
      <c r="G6797" s="154">
        <v>4.2200000000000042</v>
      </c>
    </row>
    <row r="6798" spans="1:7" ht="30" x14ac:dyDescent="0.25">
      <c r="A6798" s="141" t="s">
        <v>4465</v>
      </c>
      <c r="B6798" s="151" t="s">
        <v>4466</v>
      </c>
      <c r="C6798" s="153" t="s">
        <v>3597</v>
      </c>
      <c r="D6798" s="152">
        <v>369</v>
      </c>
      <c r="E6798" s="154">
        <v>4099.59</v>
      </c>
      <c r="F6798" s="154">
        <v>8.9999999999999858E-2</v>
      </c>
      <c r="G6798" s="154">
        <v>33.209999999999951</v>
      </c>
    </row>
    <row r="6799" spans="1:7" ht="30" x14ac:dyDescent="0.25">
      <c r="A6799" s="141" t="s">
        <v>4465</v>
      </c>
      <c r="B6799" s="151" t="s">
        <v>4466</v>
      </c>
      <c r="C6799" s="153" t="s">
        <v>3446</v>
      </c>
      <c r="D6799" s="152">
        <v>408</v>
      </c>
      <c r="E6799" s="154">
        <v>807.84</v>
      </c>
      <c r="F6799" s="154">
        <v>9.999999999999995E-3</v>
      </c>
      <c r="G6799" s="154">
        <v>4.0799999999999983</v>
      </c>
    </row>
    <row r="6800" spans="1:7" ht="45" x14ac:dyDescent="0.25">
      <c r="A6800" s="141" t="s">
        <v>4465</v>
      </c>
      <c r="B6800" s="151" t="s">
        <v>4466</v>
      </c>
      <c r="C6800" s="153" t="s">
        <v>3599</v>
      </c>
      <c r="D6800" s="152">
        <v>3</v>
      </c>
      <c r="E6800" s="154">
        <v>8.0400000000000009</v>
      </c>
      <c r="F6800" s="154">
        <v>9.9999999999999811E-3</v>
      </c>
      <c r="G6800" s="154">
        <v>2.9999999999999943E-2</v>
      </c>
    </row>
    <row r="6801" spans="1:7" ht="30" x14ac:dyDescent="0.25">
      <c r="A6801" s="141" t="s">
        <v>4465</v>
      </c>
      <c r="B6801" s="151" t="s">
        <v>4466</v>
      </c>
      <c r="C6801" s="153" t="s">
        <v>3505</v>
      </c>
      <c r="D6801" s="152">
        <v>1</v>
      </c>
      <c r="E6801" s="154">
        <v>24.51</v>
      </c>
      <c r="F6801" s="154">
        <v>0.37999999999999989</v>
      </c>
      <c r="G6801" s="154">
        <v>0.37999999999999989</v>
      </c>
    </row>
    <row r="6802" spans="1:7" x14ac:dyDescent="0.25">
      <c r="A6802" s="141" t="s">
        <v>4467</v>
      </c>
      <c r="B6802" s="151" t="s">
        <v>4468</v>
      </c>
      <c r="C6802" s="153" t="s">
        <v>3460</v>
      </c>
      <c r="D6802" s="152">
        <v>43</v>
      </c>
      <c r="E6802" s="154">
        <v>693.59</v>
      </c>
      <c r="F6802" s="154">
        <v>2.0000000000000018E-2</v>
      </c>
      <c r="G6802" s="154">
        <v>0.86000000000000076</v>
      </c>
    </row>
    <row r="6803" spans="1:7" x14ac:dyDescent="0.25">
      <c r="A6803" s="141" t="s">
        <v>4467</v>
      </c>
      <c r="B6803" s="151" t="s">
        <v>4468</v>
      </c>
      <c r="C6803" s="153" t="s">
        <v>3443</v>
      </c>
      <c r="D6803" s="152">
        <v>420</v>
      </c>
      <c r="E6803" s="154">
        <v>2053.8000000000002</v>
      </c>
      <c r="F6803" s="154">
        <v>9.9999999999999811E-3</v>
      </c>
      <c r="G6803" s="154">
        <v>4.1999999999999922</v>
      </c>
    </row>
    <row r="6804" spans="1:7" ht="30" x14ac:dyDescent="0.25">
      <c r="A6804" s="141" t="s">
        <v>4467</v>
      </c>
      <c r="B6804" s="151" t="s">
        <v>4468</v>
      </c>
      <c r="C6804" s="153" t="s">
        <v>3596</v>
      </c>
      <c r="D6804" s="152">
        <v>105</v>
      </c>
      <c r="E6804" s="154">
        <v>998.55000000000007</v>
      </c>
      <c r="F6804" s="154">
        <v>2.0000000000000018E-2</v>
      </c>
      <c r="G6804" s="154">
        <v>2.1000000000000019</v>
      </c>
    </row>
    <row r="6805" spans="1:7" x14ac:dyDescent="0.25">
      <c r="A6805" s="141" t="s">
        <v>4467</v>
      </c>
      <c r="B6805" s="151" t="s">
        <v>4468</v>
      </c>
      <c r="C6805" s="153" t="s">
        <v>3444</v>
      </c>
      <c r="D6805" s="152">
        <v>468</v>
      </c>
      <c r="E6805" s="154">
        <v>1815.8400000000001</v>
      </c>
      <c r="F6805" s="154">
        <v>3.0000000000000027E-2</v>
      </c>
      <c r="G6805" s="154">
        <v>14.040000000000013</v>
      </c>
    </row>
    <row r="6806" spans="1:7" ht="30" x14ac:dyDescent="0.25">
      <c r="A6806" s="141" t="s">
        <v>4467</v>
      </c>
      <c r="B6806" s="151" t="s">
        <v>4468</v>
      </c>
      <c r="C6806" s="153" t="s">
        <v>3597</v>
      </c>
      <c r="D6806" s="152">
        <v>227</v>
      </c>
      <c r="E6806" s="154">
        <v>2521.9700000000003</v>
      </c>
      <c r="F6806" s="154">
        <v>8.9999999999999858E-2</v>
      </c>
      <c r="G6806" s="154">
        <v>20.429999999999968</v>
      </c>
    </row>
    <row r="6807" spans="1:7" x14ac:dyDescent="0.25">
      <c r="A6807" s="141" t="s">
        <v>4467</v>
      </c>
      <c r="B6807" s="151" t="s">
        <v>4468</v>
      </c>
      <c r="C6807" s="153" t="s">
        <v>3446</v>
      </c>
      <c r="D6807" s="152">
        <v>456</v>
      </c>
      <c r="E6807" s="154">
        <v>902.88000000000011</v>
      </c>
      <c r="F6807" s="154">
        <v>9.999999999999995E-3</v>
      </c>
      <c r="G6807" s="154">
        <v>4.5599999999999978</v>
      </c>
    </row>
    <row r="6808" spans="1:7" ht="45" x14ac:dyDescent="0.25">
      <c r="A6808" s="141" t="s">
        <v>4469</v>
      </c>
      <c r="B6808" s="151" t="s">
        <v>4470</v>
      </c>
      <c r="C6808" s="153" t="s">
        <v>3501</v>
      </c>
      <c r="D6808" s="152">
        <v>11</v>
      </c>
      <c r="E6808" s="154">
        <v>96.579999999999984</v>
      </c>
      <c r="F6808" s="154">
        <v>3.9999999999999925E-2</v>
      </c>
      <c r="G6808" s="154">
        <v>0.43999999999999917</v>
      </c>
    </row>
    <row r="6809" spans="1:7" ht="30" x14ac:dyDescent="0.25">
      <c r="A6809" s="141" t="s">
        <v>4469</v>
      </c>
      <c r="B6809" s="151" t="s">
        <v>4470</v>
      </c>
      <c r="C6809" s="153" t="s">
        <v>3583</v>
      </c>
      <c r="D6809" s="152">
        <v>11</v>
      </c>
      <c r="E6809" s="154">
        <v>29.26</v>
      </c>
      <c r="F6809" s="154">
        <v>1.0000000000000009E-2</v>
      </c>
      <c r="G6809" s="154">
        <v>0.1100000000000001</v>
      </c>
    </row>
    <row r="6810" spans="1:7" ht="90" x14ac:dyDescent="0.25">
      <c r="A6810" s="141" t="s">
        <v>4469</v>
      </c>
      <c r="B6810" s="151" t="s">
        <v>4470</v>
      </c>
      <c r="C6810" s="153" t="s">
        <v>3452</v>
      </c>
      <c r="D6810" s="152">
        <v>46</v>
      </c>
      <c r="E6810" s="154">
        <v>1201.52</v>
      </c>
      <c r="F6810" s="154">
        <v>3.0000000000000027E-2</v>
      </c>
      <c r="G6810" s="154">
        <v>1.3800000000000012</v>
      </c>
    </row>
    <row r="6811" spans="1:7" ht="30" x14ac:dyDescent="0.25">
      <c r="A6811" s="141" t="s">
        <v>4469</v>
      </c>
      <c r="B6811" s="151" t="s">
        <v>4470</v>
      </c>
      <c r="C6811" s="153" t="s">
        <v>3453</v>
      </c>
      <c r="D6811" s="152">
        <v>10</v>
      </c>
      <c r="E6811" s="154">
        <v>19.899999999999999</v>
      </c>
      <c r="F6811" s="154">
        <v>1.0000000000000009E-2</v>
      </c>
      <c r="G6811" s="154">
        <v>0.10000000000000009</v>
      </c>
    </row>
    <row r="6812" spans="1:7" ht="45" x14ac:dyDescent="0.25">
      <c r="A6812" s="141" t="s">
        <v>4469</v>
      </c>
      <c r="B6812" s="151" t="s">
        <v>4470</v>
      </c>
      <c r="C6812" s="153" t="s">
        <v>3454</v>
      </c>
      <c r="D6812" s="152">
        <v>1</v>
      </c>
      <c r="E6812" s="154">
        <v>3.54</v>
      </c>
      <c r="F6812" s="154">
        <v>1.9999999999999962E-2</v>
      </c>
      <c r="G6812" s="154">
        <v>1.9999999999999962E-2</v>
      </c>
    </row>
    <row r="6813" spans="1:7" ht="30" x14ac:dyDescent="0.25">
      <c r="A6813" s="141" t="s">
        <v>4469</v>
      </c>
      <c r="B6813" s="151" t="s">
        <v>4470</v>
      </c>
      <c r="C6813" s="153" t="s">
        <v>3583</v>
      </c>
      <c r="D6813" s="152">
        <v>1</v>
      </c>
      <c r="E6813" s="154">
        <v>2.66</v>
      </c>
      <c r="F6813" s="154">
        <v>1.0000000000000009E-2</v>
      </c>
      <c r="G6813" s="154">
        <v>1.0000000000000009E-2</v>
      </c>
    </row>
    <row r="6814" spans="1:7" ht="30" x14ac:dyDescent="0.25">
      <c r="A6814" s="141" t="s">
        <v>4469</v>
      </c>
      <c r="B6814" s="151" t="s">
        <v>4470</v>
      </c>
      <c r="C6814" s="153" t="s">
        <v>3453</v>
      </c>
      <c r="D6814" s="152">
        <v>8</v>
      </c>
      <c r="E6814" s="154">
        <v>15.92</v>
      </c>
      <c r="F6814" s="154">
        <v>1.0000000000000009E-2</v>
      </c>
      <c r="G6814" s="154">
        <v>8.0000000000000071E-2</v>
      </c>
    </row>
    <row r="6815" spans="1:7" ht="30" x14ac:dyDescent="0.25">
      <c r="A6815" s="141" t="s">
        <v>4469</v>
      </c>
      <c r="B6815" s="151" t="s">
        <v>4470</v>
      </c>
      <c r="C6815" s="153" t="s">
        <v>3583</v>
      </c>
      <c r="D6815" s="152">
        <v>16</v>
      </c>
      <c r="E6815" s="154">
        <v>42.56</v>
      </c>
      <c r="F6815" s="154">
        <v>1.0000000000000009E-2</v>
      </c>
      <c r="G6815" s="154">
        <v>0.16000000000000014</v>
      </c>
    </row>
    <row r="6816" spans="1:7" ht="30" x14ac:dyDescent="0.25">
      <c r="A6816" s="141" t="s">
        <v>4469</v>
      </c>
      <c r="B6816" s="151" t="s">
        <v>4470</v>
      </c>
      <c r="C6816" s="153" t="s">
        <v>3521</v>
      </c>
      <c r="D6816" s="152">
        <v>3</v>
      </c>
      <c r="E6816" s="154">
        <v>28.02</v>
      </c>
      <c r="F6816" s="154">
        <v>6.999999999999984E-2</v>
      </c>
      <c r="G6816" s="154">
        <v>0.20999999999999952</v>
      </c>
    </row>
    <row r="6817" spans="1:7" ht="30" x14ac:dyDescent="0.25">
      <c r="A6817" s="141" t="s">
        <v>4469</v>
      </c>
      <c r="B6817" s="151" t="s">
        <v>4470</v>
      </c>
      <c r="C6817" s="153" t="s">
        <v>3523</v>
      </c>
      <c r="D6817" s="152">
        <v>3</v>
      </c>
      <c r="E6817" s="154">
        <v>24.69</v>
      </c>
      <c r="F6817" s="154">
        <v>8.0000000000000071E-2</v>
      </c>
      <c r="G6817" s="154">
        <v>0.24000000000000021</v>
      </c>
    </row>
    <row r="6818" spans="1:7" ht="30" x14ac:dyDescent="0.25">
      <c r="A6818" s="141" t="s">
        <v>4469</v>
      </c>
      <c r="B6818" s="151" t="s">
        <v>4470</v>
      </c>
      <c r="C6818" s="153" t="s">
        <v>3524</v>
      </c>
      <c r="D6818" s="152">
        <v>4</v>
      </c>
      <c r="E6818" s="154">
        <v>22.96</v>
      </c>
      <c r="F6818" s="154">
        <v>4.0000000000000036E-2</v>
      </c>
      <c r="G6818" s="154">
        <v>0.16000000000000014</v>
      </c>
    </row>
    <row r="6819" spans="1:7" ht="30" x14ac:dyDescent="0.25">
      <c r="A6819" s="141" t="s">
        <v>4469</v>
      </c>
      <c r="B6819" s="151" t="s">
        <v>4470</v>
      </c>
      <c r="C6819" s="153" t="s">
        <v>3508</v>
      </c>
      <c r="D6819" s="152">
        <v>1</v>
      </c>
      <c r="E6819" s="154">
        <v>5.37</v>
      </c>
      <c r="F6819" s="154">
        <v>2.0000000000000018E-2</v>
      </c>
      <c r="G6819" s="154">
        <v>2.0000000000000018E-2</v>
      </c>
    </row>
    <row r="6820" spans="1:7" ht="30" x14ac:dyDescent="0.25">
      <c r="A6820" s="141" t="s">
        <v>4471</v>
      </c>
      <c r="B6820" s="151" t="s">
        <v>4472</v>
      </c>
      <c r="C6820" s="153" t="s">
        <v>3585</v>
      </c>
      <c r="D6820" s="152">
        <v>531</v>
      </c>
      <c r="E6820" s="154">
        <v>5527.71</v>
      </c>
      <c r="F6820" s="154">
        <v>2.0000000000000018E-2</v>
      </c>
      <c r="G6820" s="154">
        <v>10.62000000000001</v>
      </c>
    </row>
    <row r="6821" spans="1:7" ht="45" x14ac:dyDescent="0.25">
      <c r="A6821" s="141" t="s">
        <v>4471</v>
      </c>
      <c r="B6821" s="151" t="s">
        <v>4472</v>
      </c>
      <c r="C6821" s="153" t="s">
        <v>3501</v>
      </c>
      <c r="D6821" s="152">
        <v>114</v>
      </c>
      <c r="E6821" s="154">
        <v>1000.9200000000001</v>
      </c>
      <c r="F6821" s="154">
        <v>3.9999999999999925E-2</v>
      </c>
      <c r="G6821" s="154">
        <v>4.5599999999999916</v>
      </c>
    </row>
    <row r="6822" spans="1:7" ht="45" x14ac:dyDescent="0.25">
      <c r="A6822" s="141" t="s">
        <v>4471</v>
      </c>
      <c r="B6822" s="151" t="s">
        <v>4472</v>
      </c>
      <c r="C6822" s="153" t="s">
        <v>3471</v>
      </c>
      <c r="D6822" s="152">
        <v>4</v>
      </c>
      <c r="E6822" s="154">
        <v>10.64</v>
      </c>
      <c r="F6822" s="154">
        <v>1.0000000000000009E-2</v>
      </c>
      <c r="G6822" s="154">
        <v>4.0000000000000036E-2</v>
      </c>
    </row>
    <row r="6823" spans="1:7" ht="30" x14ac:dyDescent="0.25">
      <c r="A6823" s="141" t="s">
        <v>4471</v>
      </c>
      <c r="B6823" s="151" t="s">
        <v>4472</v>
      </c>
      <c r="C6823" s="153" t="s">
        <v>3583</v>
      </c>
      <c r="D6823" s="152">
        <v>110</v>
      </c>
      <c r="E6823" s="154">
        <v>292.59999999999997</v>
      </c>
      <c r="F6823" s="154">
        <v>1.0000000000000009E-2</v>
      </c>
      <c r="G6823" s="154">
        <v>1.100000000000001</v>
      </c>
    </row>
    <row r="6824" spans="1:7" ht="90" x14ac:dyDescent="0.25">
      <c r="A6824" s="141" t="s">
        <v>4471</v>
      </c>
      <c r="B6824" s="151" t="s">
        <v>4472</v>
      </c>
      <c r="C6824" s="153" t="s">
        <v>3452</v>
      </c>
      <c r="D6824" s="152">
        <v>141</v>
      </c>
      <c r="E6824" s="154">
        <v>3682.92</v>
      </c>
      <c r="F6824" s="154">
        <v>3.0000000000000027E-2</v>
      </c>
      <c r="G6824" s="154">
        <v>4.230000000000004</v>
      </c>
    </row>
    <row r="6825" spans="1:7" ht="30" x14ac:dyDescent="0.25">
      <c r="A6825" s="141" t="s">
        <v>4471</v>
      </c>
      <c r="B6825" s="151" t="s">
        <v>4472</v>
      </c>
      <c r="C6825" s="153" t="s">
        <v>3453</v>
      </c>
      <c r="D6825" s="152">
        <v>11</v>
      </c>
      <c r="E6825" s="154">
        <v>21.89</v>
      </c>
      <c r="F6825" s="154">
        <v>1.0000000000000009E-2</v>
      </c>
      <c r="G6825" s="154">
        <v>0.1100000000000001</v>
      </c>
    </row>
    <row r="6826" spans="1:7" ht="30" x14ac:dyDescent="0.25">
      <c r="A6826" s="141" t="s">
        <v>4471</v>
      </c>
      <c r="B6826" s="151" t="s">
        <v>4472</v>
      </c>
      <c r="C6826" s="153" t="s">
        <v>3662</v>
      </c>
      <c r="D6826" s="152">
        <v>34</v>
      </c>
      <c r="E6826" s="154">
        <v>295.8</v>
      </c>
      <c r="F6826" s="154">
        <v>4.9999999999999933E-2</v>
      </c>
      <c r="G6826" s="154">
        <v>1.6999999999999977</v>
      </c>
    </row>
    <row r="6827" spans="1:7" ht="90" x14ac:dyDescent="0.25">
      <c r="A6827" s="141" t="s">
        <v>4471</v>
      </c>
      <c r="B6827" s="151" t="s">
        <v>4472</v>
      </c>
      <c r="C6827" s="153" t="s">
        <v>3456</v>
      </c>
      <c r="D6827" s="152">
        <v>63</v>
      </c>
      <c r="E6827" s="154">
        <v>2031.75</v>
      </c>
      <c r="F6827" s="154">
        <v>2.0000000000000018E-2</v>
      </c>
      <c r="G6827" s="154">
        <v>1.2600000000000011</v>
      </c>
    </row>
    <row r="6828" spans="1:7" ht="75" x14ac:dyDescent="0.25">
      <c r="A6828" s="141" t="s">
        <v>4471</v>
      </c>
      <c r="B6828" s="151" t="s">
        <v>4472</v>
      </c>
      <c r="C6828" s="153" t="s">
        <v>3457</v>
      </c>
      <c r="D6828" s="152">
        <v>30</v>
      </c>
      <c r="E6828" s="154">
        <v>812.09999999999991</v>
      </c>
      <c r="F6828" s="154">
        <v>3.0000000000000027E-2</v>
      </c>
      <c r="G6828" s="154">
        <v>0.9000000000000008</v>
      </c>
    </row>
    <row r="6829" spans="1:7" ht="30" x14ac:dyDescent="0.25">
      <c r="A6829" s="141" t="s">
        <v>4471</v>
      </c>
      <c r="B6829" s="151" t="s">
        <v>4472</v>
      </c>
      <c r="C6829" s="153" t="s">
        <v>3585</v>
      </c>
      <c r="D6829" s="152">
        <v>1</v>
      </c>
      <c r="E6829" s="154">
        <v>10.41</v>
      </c>
      <c r="F6829" s="154">
        <v>2.0000000000000018E-2</v>
      </c>
      <c r="G6829" s="154">
        <v>2.0000000000000018E-2</v>
      </c>
    </row>
    <row r="6830" spans="1:7" ht="30" x14ac:dyDescent="0.25">
      <c r="A6830" s="141" t="s">
        <v>4471</v>
      </c>
      <c r="B6830" s="151" t="s">
        <v>4472</v>
      </c>
      <c r="C6830" s="153" t="s">
        <v>3453</v>
      </c>
      <c r="D6830" s="152">
        <v>360</v>
      </c>
      <c r="E6830" s="154">
        <v>716.4</v>
      </c>
      <c r="F6830" s="154">
        <v>1.0000000000000009E-2</v>
      </c>
      <c r="G6830" s="154">
        <v>3.6000000000000032</v>
      </c>
    </row>
    <row r="6831" spans="1:7" ht="30" x14ac:dyDescent="0.25">
      <c r="A6831" s="141" t="s">
        <v>4471</v>
      </c>
      <c r="B6831" s="151" t="s">
        <v>4472</v>
      </c>
      <c r="C6831" s="153" t="s">
        <v>3583</v>
      </c>
      <c r="D6831" s="152">
        <v>38</v>
      </c>
      <c r="E6831" s="154">
        <v>101.08</v>
      </c>
      <c r="F6831" s="154">
        <v>1.0000000000000009E-2</v>
      </c>
      <c r="G6831" s="154">
        <v>0.38000000000000034</v>
      </c>
    </row>
    <row r="6832" spans="1:7" ht="30" x14ac:dyDescent="0.25">
      <c r="A6832" s="141" t="s">
        <v>4471</v>
      </c>
      <c r="B6832" s="151" t="s">
        <v>4472</v>
      </c>
      <c r="C6832" s="153" t="s">
        <v>3521</v>
      </c>
      <c r="D6832" s="152">
        <v>2</v>
      </c>
      <c r="E6832" s="154">
        <v>18.68</v>
      </c>
      <c r="F6832" s="154">
        <v>6.999999999999984E-2</v>
      </c>
      <c r="G6832" s="154">
        <v>0.13999999999999968</v>
      </c>
    </row>
    <row r="6833" spans="1:7" ht="30" x14ac:dyDescent="0.25">
      <c r="A6833" s="141" t="s">
        <v>4473</v>
      </c>
      <c r="B6833" s="151" t="s">
        <v>4474</v>
      </c>
      <c r="C6833" s="153" t="s">
        <v>3585</v>
      </c>
      <c r="D6833" s="152">
        <v>702</v>
      </c>
      <c r="E6833" s="154">
        <v>7307.82</v>
      </c>
      <c r="F6833" s="154">
        <v>2.0000000000000018E-2</v>
      </c>
      <c r="G6833" s="154">
        <v>14.040000000000013</v>
      </c>
    </row>
    <row r="6834" spans="1:7" ht="45" x14ac:dyDescent="0.25">
      <c r="A6834" s="141" t="s">
        <v>4473</v>
      </c>
      <c r="B6834" s="151" t="s">
        <v>4474</v>
      </c>
      <c r="C6834" s="153" t="s">
        <v>3501</v>
      </c>
      <c r="D6834" s="152">
        <v>69</v>
      </c>
      <c r="E6834" s="154">
        <v>605.81999999999994</v>
      </c>
      <c r="F6834" s="154">
        <v>3.9999999999999925E-2</v>
      </c>
      <c r="G6834" s="154">
        <v>2.7599999999999949</v>
      </c>
    </row>
    <row r="6835" spans="1:7" ht="45" x14ac:dyDescent="0.25">
      <c r="A6835" s="141" t="s">
        <v>4473</v>
      </c>
      <c r="B6835" s="151" t="s">
        <v>4474</v>
      </c>
      <c r="C6835" s="153" t="s">
        <v>3471</v>
      </c>
      <c r="D6835" s="152">
        <v>31</v>
      </c>
      <c r="E6835" s="154">
        <v>82.460000000000008</v>
      </c>
      <c r="F6835" s="154">
        <v>1.0000000000000009E-2</v>
      </c>
      <c r="G6835" s="154">
        <v>0.31000000000000028</v>
      </c>
    </row>
    <row r="6836" spans="1:7" ht="30" x14ac:dyDescent="0.25">
      <c r="A6836" s="141" t="s">
        <v>4473</v>
      </c>
      <c r="B6836" s="151" t="s">
        <v>4474</v>
      </c>
      <c r="C6836" s="153" t="s">
        <v>3583</v>
      </c>
      <c r="D6836" s="152">
        <v>96</v>
      </c>
      <c r="E6836" s="154">
        <v>255.36</v>
      </c>
      <c r="F6836" s="154">
        <v>1.0000000000000009E-2</v>
      </c>
      <c r="G6836" s="154">
        <v>0.96000000000000085</v>
      </c>
    </row>
    <row r="6837" spans="1:7" ht="90" x14ac:dyDescent="0.25">
      <c r="A6837" s="141" t="s">
        <v>4473</v>
      </c>
      <c r="B6837" s="151" t="s">
        <v>4474</v>
      </c>
      <c r="C6837" s="153" t="s">
        <v>3452</v>
      </c>
      <c r="D6837" s="152">
        <v>290</v>
      </c>
      <c r="E6837" s="154">
        <v>7574.7999999999993</v>
      </c>
      <c r="F6837" s="154">
        <v>3.0000000000000027E-2</v>
      </c>
      <c r="G6837" s="154">
        <v>8.7000000000000082</v>
      </c>
    </row>
    <row r="6838" spans="1:7" ht="30" x14ac:dyDescent="0.25">
      <c r="A6838" s="141" t="s">
        <v>4473</v>
      </c>
      <c r="B6838" s="151" t="s">
        <v>4474</v>
      </c>
      <c r="C6838" s="153" t="s">
        <v>3453</v>
      </c>
      <c r="D6838" s="152">
        <v>6</v>
      </c>
      <c r="E6838" s="154">
        <v>11.940000000000001</v>
      </c>
      <c r="F6838" s="154">
        <v>1.0000000000000009E-2</v>
      </c>
      <c r="G6838" s="154">
        <v>6.0000000000000053E-2</v>
      </c>
    </row>
    <row r="6839" spans="1:7" ht="45" x14ac:dyDescent="0.25">
      <c r="A6839" s="141" t="s">
        <v>4473</v>
      </c>
      <c r="B6839" s="151" t="s">
        <v>4474</v>
      </c>
      <c r="C6839" s="153" t="s">
        <v>3454</v>
      </c>
      <c r="D6839" s="152">
        <v>7</v>
      </c>
      <c r="E6839" s="154">
        <v>24.78</v>
      </c>
      <c r="F6839" s="154">
        <v>1.9999999999999962E-2</v>
      </c>
      <c r="G6839" s="154">
        <v>0.13999999999999974</v>
      </c>
    </row>
    <row r="6840" spans="1:7" ht="30" x14ac:dyDescent="0.25">
      <c r="A6840" s="141" t="s">
        <v>4473</v>
      </c>
      <c r="B6840" s="151" t="s">
        <v>4474</v>
      </c>
      <c r="C6840" s="153" t="s">
        <v>3455</v>
      </c>
      <c r="D6840" s="152">
        <v>3</v>
      </c>
      <c r="E6840" s="154">
        <v>38.79</v>
      </c>
      <c r="F6840" s="154">
        <v>3.0000000000000027E-2</v>
      </c>
      <c r="G6840" s="154">
        <v>9.000000000000008E-2</v>
      </c>
    </row>
    <row r="6841" spans="1:7" ht="30" x14ac:dyDescent="0.25">
      <c r="A6841" s="141" t="s">
        <v>4473</v>
      </c>
      <c r="B6841" s="151" t="s">
        <v>4474</v>
      </c>
      <c r="C6841" s="153" t="s">
        <v>3662</v>
      </c>
      <c r="D6841" s="152">
        <v>61</v>
      </c>
      <c r="E6841" s="154">
        <v>530.70000000000005</v>
      </c>
      <c r="F6841" s="154">
        <v>4.9999999999999933E-2</v>
      </c>
      <c r="G6841" s="154">
        <v>3.0499999999999958</v>
      </c>
    </row>
    <row r="6842" spans="1:7" ht="90" x14ac:dyDescent="0.25">
      <c r="A6842" s="141" t="s">
        <v>4473</v>
      </c>
      <c r="B6842" s="151" t="s">
        <v>4474</v>
      </c>
      <c r="C6842" s="153" t="s">
        <v>3456</v>
      </c>
      <c r="D6842" s="152">
        <v>50</v>
      </c>
      <c r="E6842" s="154">
        <v>1612.5</v>
      </c>
      <c r="F6842" s="154">
        <v>2.0000000000000018E-2</v>
      </c>
      <c r="G6842" s="154">
        <v>1.0000000000000009</v>
      </c>
    </row>
    <row r="6843" spans="1:7" ht="75" x14ac:dyDescent="0.25">
      <c r="A6843" s="141" t="s">
        <v>4473</v>
      </c>
      <c r="B6843" s="151" t="s">
        <v>4474</v>
      </c>
      <c r="C6843" s="153" t="s">
        <v>3457</v>
      </c>
      <c r="D6843" s="152">
        <v>102</v>
      </c>
      <c r="E6843" s="154">
        <v>2761.1400000000003</v>
      </c>
      <c r="F6843" s="154">
        <v>3.0000000000000027E-2</v>
      </c>
      <c r="G6843" s="154">
        <v>3.0600000000000027</v>
      </c>
    </row>
    <row r="6844" spans="1:7" ht="30" x14ac:dyDescent="0.25">
      <c r="A6844" s="141" t="s">
        <v>4473</v>
      </c>
      <c r="B6844" s="151" t="s">
        <v>4474</v>
      </c>
      <c r="C6844" s="153" t="s">
        <v>3453</v>
      </c>
      <c r="D6844" s="152">
        <v>94</v>
      </c>
      <c r="E6844" s="154">
        <v>187.06</v>
      </c>
      <c r="F6844" s="154">
        <v>1.0000000000000009E-2</v>
      </c>
      <c r="G6844" s="154">
        <v>0.94000000000000083</v>
      </c>
    </row>
    <row r="6845" spans="1:7" ht="45" x14ac:dyDescent="0.25">
      <c r="A6845" s="141" t="s">
        <v>4473</v>
      </c>
      <c r="B6845" s="151" t="s">
        <v>4474</v>
      </c>
      <c r="C6845" s="153" t="s">
        <v>3454</v>
      </c>
      <c r="D6845" s="152">
        <v>21</v>
      </c>
      <c r="E6845" s="154">
        <v>74.34</v>
      </c>
      <c r="F6845" s="154">
        <v>1.9999999999999962E-2</v>
      </c>
      <c r="G6845" s="154">
        <v>0.41999999999999921</v>
      </c>
    </row>
    <row r="6846" spans="1:7" ht="30" x14ac:dyDescent="0.25">
      <c r="A6846" s="141" t="s">
        <v>4473</v>
      </c>
      <c r="B6846" s="151" t="s">
        <v>4474</v>
      </c>
      <c r="C6846" s="153" t="s">
        <v>3583</v>
      </c>
      <c r="D6846" s="152">
        <v>7</v>
      </c>
      <c r="E6846" s="154">
        <v>18.62</v>
      </c>
      <c r="F6846" s="154">
        <v>1.0000000000000009E-2</v>
      </c>
      <c r="G6846" s="154">
        <v>7.0000000000000062E-2</v>
      </c>
    </row>
    <row r="6847" spans="1:7" x14ac:dyDescent="0.25">
      <c r="A6847" s="141" t="s">
        <v>4473</v>
      </c>
      <c r="B6847" s="151" t="s">
        <v>4474</v>
      </c>
      <c r="C6847" s="153" t="s">
        <v>3522</v>
      </c>
      <c r="D6847" s="152">
        <v>4</v>
      </c>
      <c r="E6847" s="154">
        <v>22.68</v>
      </c>
      <c r="F6847" s="154">
        <v>0.1599999999999997</v>
      </c>
      <c r="G6847" s="154">
        <v>0.63999999999999879</v>
      </c>
    </row>
    <row r="6848" spans="1:7" x14ac:dyDescent="0.25">
      <c r="A6848" s="141" t="s">
        <v>4473</v>
      </c>
      <c r="B6848" s="151" t="s">
        <v>4474</v>
      </c>
      <c r="C6848" s="153" t="s">
        <v>3721</v>
      </c>
      <c r="D6848" s="152">
        <v>1</v>
      </c>
      <c r="E6848" s="154">
        <v>60.54</v>
      </c>
      <c r="F6848" s="154">
        <v>1.6700000000000017</v>
      </c>
      <c r="G6848" s="154">
        <v>1.6700000000000017</v>
      </c>
    </row>
    <row r="6849" spans="1:7" ht="30" x14ac:dyDescent="0.25">
      <c r="A6849" s="141" t="s">
        <v>4473</v>
      </c>
      <c r="B6849" s="151" t="s">
        <v>4474</v>
      </c>
      <c r="C6849" s="153" t="s">
        <v>3955</v>
      </c>
      <c r="D6849" s="152">
        <v>1</v>
      </c>
      <c r="E6849" s="154">
        <v>24.07</v>
      </c>
      <c r="F6849" s="154">
        <v>0.29999999999999982</v>
      </c>
      <c r="G6849" s="154">
        <v>0.29999999999999982</v>
      </c>
    </row>
    <row r="6850" spans="1:7" ht="30" x14ac:dyDescent="0.25">
      <c r="A6850" s="141" t="s">
        <v>4473</v>
      </c>
      <c r="B6850" s="151" t="s">
        <v>4474</v>
      </c>
      <c r="C6850" s="153" t="s">
        <v>3508</v>
      </c>
      <c r="D6850" s="152">
        <v>15</v>
      </c>
      <c r="E6850" s="154">
        <v>80.55</v>
      </c>
      <c r="F6850" s="154">
        <v>2.0000000000000018E-2</v>
      </c>
      <c r="G6850" s="154">
        <v>0.30000000000000027</v>
      </c>
    </row>
    <row r="6851" spans="1:7" ht="60" x14ac:dyDescent="0.25">
      <c r="A6851" s="141" t="s">
        <v>4473</v>
      </c>
      <c r="B6851" s="151" t="s">
        <v>4474</v>
      </c>
      <c r="C6851" s="153" t="s">
        <v>3509</v>
      </c>
      <c r="D6851" s="152">
        <v>6</v>
      </c>
      <c r="E6851" s="154">
        <v>107.58</v>
      </c>
      <c r="F6851" s="154">
        <v>0.11999999999999966</v>
      </c>
      <c r="G6851" s="154">
        <v>0.71999999999999797</v>
      </c>
    </row>
    <row r="6852" spans="1:7" ht="60" x14ac:dyDescent="0.25">
      <c r="A6852" s="141" t="s">
        <v>4473</v>
      </c>
      <c r="B6852" s="151" t="s">
        <v>4474</v>
      </c>
      <c r="C6852" s="153" t="s">
        <v>3510</v>
      </c>
      <c r="D6852" s="152">
        <v>3</v>
      </c>
      <c r="E6852" s="154">
        <v>120.51</v>
      </c>
      <c r="F6852" s="154">
        <v>0.37999999999999989</v>
      </c>
      <c r="G6852" s="154">
        <v>1.1399999999999997</v>
      </c>
    </row>
    <row r="6853" spans="1:7" ht="45" x14ac:dyDescent="0.25">
      <c r="A6853" s="141" t="s">
        <v>4475</v>
      </c>
      <c r="B6853" s="151" t="s">
        <v>4476</v>
      </c>
      <c r="C6853" s="153" t="s">
        <v>3501</v>
      </c>
      <c r="D6853" s="152">
        <v>51</v>
      </c>
      <c r="E6853" s="154">
        <v>447.78</v>
      </c>
      <c r="F6853" s="154">
        <v>3.9999999999999925E-2</v>
      </c>
      <c r="G6853" s="154">
        <v>2.039999999999996</v>
      </c>
    </row>
    <row r="6854" spans="1:7" ht="45" x14ac:dyDescent="0.25">
      <c r="A6854" s="141" t="s">
        <v>4475</v>
      </c>
      <c r="B6854" s="151" t="s">
        <v>4476</v>
      </c>
      <c r="C6854" s="153" t="s">
        <v>3471</v>
      </c>
      <c r="D6854" s="152">
        <v>51</v>
      </c>
      <c r="E6854" s="154">
        <v>135.66</v>
      </c>
      <c r="F6854" s="154">
        <v>1.0000000000000009E-2</v>
      </c>
      <c r="G6854" s="154">
        <v>0.51000000000000045</v>
      </c>
    </row>
    <row r="6855" spans="1:7" ht="90" x14ac:dyDescent="0.25">
      <c r="A6855" s="141" t="s">
        <v>4475</v>
      </c>
      <c r="B6855" s="151" t="s">
        <v>4476</v>
      </c>
      <c r="C6855" s="153" t="s">
        <v>3452</v>
      </c>
      <c r="D6855" s="152">
        <v>126</v>
      </c>
      <c r="E6855" s="154">
        <v>3291.12</v>
      </c>
      <c r="F6855" s="154">
        <v>3.0000000000000027E-2</v>
      </c>
      <c r="G6855" s="154">
        <v>3.7800000000000034</v>
      </c>
    </row>
    <row r="6856" spans="1:7" ht="30" x14ac:dyDescent="0.25">
      <c r="A6856" s="141" t="s">
        <v>4475</v>
      </c>
      <c r="B6856" s="151" t="s">
        <v>4476</v>
      </c>
      <c r="C6856" s="153" t="s">
        <v>3453</v>
      </c>
      <c r="D6856" s="152">
        <v>1</v>
      </c>
      <c r="E6856" s="154">
        <v>1.99</v>
      </c>
      <c r="F6856" s="154">
        <v>1.0000000000000009E-2</v>
      </c>
      <c r="G6856" s="154">
        <v>1.0000000000000009E-2</v>
      </c>
    </row>
    <row r="6857" spans="1:7" ht="45" x14ac:dyDescent="0.25">
      <c r="A6857" s="141" t="s">
        <v>4475</v>
      </c>
      <c r="B6857" s="151" t="s">
        <v>4476</v>
      </c>
      <c r="C6857" s="153" t="s">
        <v>3454</v>
      </c>
      <c r="D6857" s="152">
        <v>8</v>
      </c>
      <c r="E6857" s="154">
        <v>28.320000000000004</v>
      </c>
      <c r="F6857" s="154">
        <v>1.9999999999999962E-2</v>
      </c>
      <c r="G6857" s="154">
        <v>0.1599999999999997</v>
      </c>
    </row>
    <row r="6858" spans="1:7" ht="30" x14ac:dyDescent="0.25">
      <c r="A6858" s="141" t="s">
        <v>4475</v>
      </c>
      <c r="B6858" s="151" t="s">
        <v>4476</v>
      </c>
      <c r="C6858" s="153" t="s">
        <v>3662</v>
      </c>
      <c r="D6858" s="152">
        <v>17</v>
      </c>
      <c r="E6858" s="154">
        <v>147.9</v>
      </c>
      <c r="F6858" s="154">
        <v>4.9999999999999933E-2</v>
      </c>
      <c r="G6858" s="154">
        <v>0.84999999999999887</v>
      </c>
    </row>
    <row r="6859" spans="1:7" ht="45" x14ac:dyDescent="0.25">
      <c r="A6859" s="141" t="s">
        <v>4475</v>
      </c>
      <c r="B6859" s="151" t="s">
        <v>4476</v>
      </c>
      <c r="C6859" s="153" t="s">
        <v>3471</v>
      </c>
      <c r="D6859" s="152">
        <v>4</v>
      </c>
      <c r="E6859" s="154">
        <v>10.64</v>
      </c>
      <c r="F6859" s="154">
        <v>1.0000000000000009E-2</v>
      </c>
      <c r="G6859" s="154">
        <v>4.0000000000000036E-2</v>
      </c>
    </row>
    <row r="6860" spans="1:7" ht="30" x14ac:dyDescent="0.25">
      <c r="A6860" s="141" t="s">
        <v>4475</v>
      </c>
      <c r="B6860" s="151" t="s">
        <v>4476</v>
      </c>
      <c r="C6860" s="153" t="s">
        <v>3453</v>
      </c>
      <c r="D6860" s="152">
        <v>293</v>
      </c>
      <c r="E6860" s="154">
        <v>583.07000000000005</v>
      </c>
      <c r="F6860" s="154">
        <v>1.0000000000000009E-2</v>
      </c>
      <c r="G6860" s="154">
        <v>2.9300000000000024</v>
      </c>
    </row>
    <row r="6861" spans="1:7" ht="45" x14ac:dyDescent="0.25">
      <c r="A6861" s="141" t="s">
        <v>4475</v>
      </c>
      <c r="B6861" s="151" t="s">
        <v>4476</v>
      </c>
      <c r="C6861" s="153" t="s">
        <v>3454</v>
      </c>
      <c r="D6861" s="152">
        <v>5</v>
      </c>
      <c r="E6861" s="154">
        <v>17.700000000000003</v>
      </c>
      <c r="F6861" s="154">
        <v>1.9999999999999962E-2</v>
      </c>
      <c r="G6861" s="154">
        <v>9.9999999999999811E-2</v>
      </c>
    </row>
    <row r="6862" spans="1:7" ht="30" x14ac:dyDescent="0.25">
      <c r="A6862" s="141" t="s">
        <v>4477</v>
      </c>
      <c r="B6862" s="151" t="s">
        <v>4478</v>
      </c>
      <c r="C6862" s="153" t="s">
        <v>3496</v>
      </c>
      <c r="D6862" s="152">
        <v>251</v>
      </c>
      <c r="E6862" s="154">
        <v>1802.1800000000003</v>
      </c>
      <c r="F6862" s="154">
        <v>1.0000000000000009E-2</v>
      </c>
      <c r="G6862" s="154">
        <v>2.5100000000000025</v>
      </c>
    </row>
    <row r="6863" spans="1:7" ht="30" x14ac:dyDescent="0.25">
      <c r="A6863" s="141" t="s">
        <v>4477</v>
      </c>
      <c r="B6863" s="151" t="s">
        <v>4478</v>
      </c>
      <c r="C6863" s="153" t="s">
        <v>3497</v>
      </c>
      <c r="D6863" s="152">
        <v>1048</v>
      </c>
      <c r="E6863" s="154">
        <v>12869.439999999999</v>
      </c>
      <c r="F6863" s="154">
        <v>1.0000000000000009E-2</v>
      </c>
      <c r="G6863" s="154">
        <v>10.480000000000009</v>
      </c>
    </row>
    <row r="6864" spans="1:7" ht="30" x14ac:dyDescent="0.25">
      <c r="A6864" s="141" t="s">
        <v>4477</v>
      </c>
      <c r="B6864" s="151" t="s">
        <v>4478</v>
      </c>
      <c r="C6864" s="153" t="s">
        <v>3498</v>
      </c>
      <c r="D6864" s="152">
        <v>331</v>
      </c>
      <c r="E6864" s="154">
        <v>6672.9600000000009</v>
      </c>
      <c r="F6864" s="154">
        <v>4.0000000000000036E-2</v>
      </c>
      <c r="G6864" s="154">
        <v>13.240000000000013</v>
      </c>
    </row>
    <row r="6865" spans="1:7" ht="45" x14ac:dyDescent="0.25">
      <c r="A6865" s="141" t="s">
        <v>4477</v>
      </c>
      <c r="B6865" s="151" t="s">
        <v>4478</v>
      </c>
      <c r="C6865" s="153" t="s">
        <v>3499</v>
      </c>
      <c r="D6865" s="152">
        <v>83</v>
      </c>
      <c r="E6865" s="154">
        <v>2429.41</v>
      </c>
      <c r="F6865" s="154">
        <v>1.0000000000000009E-2</v>
      </c>
      <c r="G6865" s="154">
        <v>0.83000000000000074</v>
      </c>
    </row>
    <row r="6866" spans="1:7" x14ac:dyDescent="0.25">
      <c r="A6866" s="141" t="s">
        <v>4477</v>
      </c>
      <c r="B6866" s="151" t="s">
        <v>4478</v>
      </c>
      <c r="C6866" s="153" t="s">
        <v>3543</v>
      </c>
      <c r="D6866" s="152">
        <v>4</v>
      </c>
      <c r="E6866" s="154">
        <v>20.8</v>
      </c>
      <c r="F6866" s="154">
        <v>2.9999999999999916E-2</v>
      </c>
      <c r="G6866" s="154">
        <v>0.11999999999999966</v>
      </c>
    </row>
    <row r="6867" spans="1:7" ht="30" x14ac:dyDescent="0.25">
      <c r="A6867" s="141" t="s">
        <v>4477</v>
      </c>
      <c r="B6867" s="151" t="s">
        <v>4478</v>
      </c>
      <c r="C6867" s="153" t="s">
        <v>3541</v>
      </c>
      <c r="D6867" s="152">
        <v>188</v>
      </c>
      <c r="E6867" s="154">
        <v>1620.56</v>
      </c>
      <c r="F6867" s="154">
        <v>4.9999999999999822E-2</v>
      </c>
      <c r="G6867" s="154">
        <v>9.3999999999999666</v>
      </c>
    </row>
    <row r="6868" spans="1:7" ht="30" x14ac:dyDescent="0.25">
      <c r="A6868" s="141" t="s">
        <v>4477</v>
      </c>
      <c r="B6868" s="151" t="s">
        <v>4478</v>
      </c>
      <c r="C6868" s="153" t="s">
        <v>3585</v>
      </c>
      <c r="D6868" s="152">
        <v>10</v>
      </c>
      <c r="E6868" s="154">
        <v>104.1</v>
      </c>
      <c r="F6868" s="154">
        <v>2.0000000000000018E-2</v>
      </c>
      <c r="G6868" s="154">
        <v>0.20000000000000018</v>
      </c>
    </row>
    <row r="6869" spans="1:7" ht="60" x14ac:dyDescent="0.25">
      <c r="A6869" s="141" t="s">
        <v>4477</v>
      </c>
      <c r="B6869" s="151" t="s">
        <v>4478</v>
      </c>
      <c r="C6869" s="153" t="s">
        <v>3588</v>
      </c>
      <c r="D6869" s="152">
        <v>369</v>
      </c>
      <c r="E6869" s="154">
        <v>11697.3</v>
      </c>
      <c r="F6869" s="154">
        <v>5.0000000000000044E-2</v>
      </c>
      <c r="G6869" s="154">
        <v>18.450000000000017</v>
      </c>
    </row>
    <row r="6870" spans="1:7" ht="45" x14ac:dyDescent="0.25">
      <c r="A6870" s="141" t="s">
        <v>4477</v>
      </c>
      <c r="B6870" s="151" t="s">
        <v>4478</v>
      </c>
      <c r="C6870" s="153" t="s">
        <v>3501</v>
      </c>
      <c r="D6870" s="152">
        <v>53</v>
      </c>
      <c r="E6870" s="154">
        <v>465.34</v>
      </c>
      <c r="F6870" s="154">
        <v>3.9999999999999925E-2</v>
      </c>
      <c r="G6870" s="154">
        <v>2.1199999999999961</v>
      </c>
    </row>
    <row r="6871" spans="1:7" ht="30" x14ac:dyDescent="0.25">
      <c r="A6871" s="141" t="s">
        <v>4477</v>
      </c>
      <c r="B6871" s="151" t="s">
        <v>4478</v>
      </c>
      <c r="C6871" s="153" t="s">
        <v>3583</v>
      </c>
      <c r="D6871" s="152">
        <v>53</v>
      </c>
      <c r="E6871" s="154">
        <v>140.97999999999999</v>
      </c>
      <c r="F6871" s="154">
        <v>1.0000000000000009E-2</v>
      </c>
      <c r="G6871" s="154">
        <v>0.53000000000000047</v>
      </c>
    </row>
    <row r="6872" spans="1:7" ht="90" x14ac:dyDescent="0.25">
      <c r="A6872" s="141" t="s">
        <v>4477</v>
      </c>
      <c r="B6872" s="151" t="s">
        <v>4478</v>
      </c>
      <c r="C6872" s="153" t="s">
        <v>3452</v>
      </c>
      <c r="D6872" s="152">
        <v>219</v>
      </c>
      <c r="E6872" s="154">
        <v>5720.28</v>
      </c>
      <c r="F6872" s="154">
        <v>3.0000000000000027E-2</v>
      </c>
      <c r="G6872" s="154">
        <v>6.5700000000000056</v>
      </c>
    </row>
    <row r="6873" spans="1:7" ht="30" x14ac:dyDescent="0.25">
      <c r="A6873" s="141" t="s">
        <v>4477</v>
      </c>
      <c r="B6873" s="151" t="s">
        <v>4478</v>
      </c>
      <c r="C6873" s="153" t="s">
        <v>3453</v>
      </c>
      <c r="D6873" s="152">
        <v>2</v>
      </c>
      <c r="E6873" s="154">
        <v>3.98</v>
      </c>
      <c r="F6873" s="154">
        <v>1.0000000000000009E-2</v>
      </c>
      <c r="G6873" s="154">
        <v>2.0000000000000018E-2</v>
      </c>
    </row>
    <row r="6874" spans="1:7" ht="30" x14ac:dyDescent="0.25">
      <c r="A6874" s="141" t="s">
        <v>4477</v>
      </c>
      <c r="B6874" s="151" t="s">
        <v>4478</v>
      </c>
      <c r="C6874" s="153" t="s">
        <v>3583</v>
      </c>
      <c r="D6874" s="152">
        <v>1</v>
      </c>
      <c r="E6874" s="154">
        <v>2.66</v>
      </c>
      <c r="F6874" s="154">
        <v>1.0000000000000009E-2</v>
      </c>
      <c r="G6874" s="154">
        <v>1.0000000000000009E-2</v>
      </c>
    </row>
    <row r="6875" spans="1:7" ht="30" x14ac:dyDescent="0.25">
      <c r="A6875" s="141" t="s">
        <v>4477</v>
      </c>
      <c r="B6875" s="151" t="s">
        <v>4478</v>
      </c>
      <c r="C6875" s="153" t="s">
        <v>3455</v>
      </c>
      <c r="D6875" s="152">
        <v>202</v>
      </c>
      <c r="E6875" s="154">
        <v>2611.86</v>
      </c>
      <c r="F6875" s="154">
        <v>3.0000000000000027E-2</v>
      </c>
      <c r="G6875" s="154">
        <v>6.0600000000000058</v>
      </c>
    </row>
    <row r="6876" spans="1:7" ht="90" x14ac:dyDescent="0.25">
      <c r="A6876" s="141" t="s">
        <v>4477</v>
      </c>
      <c r="B6876" s="151" t="s">
        <v>4478</v>
      </c>
      <c r="C6876" s="153" t="s">
        <v>3456</v>
      </c>
      <c r="D6876" s="152">
        <v>25</v>
      </c>
      <c r="E6876" s="154">
        <v>806.25</v>
      </c>
      <c r="F6876" s="154">
        <v>2.0000000000000018E-2</v>
      </c>
      <c r="G6876" s="154">
        <v>0.50000000000000044</v>
      </c>
    </row>
    <row r="6877" spans="1:7" ht="75" x14ac:dyDescent="0.25">
      <c r="A6877" s="141" t="s">
        <v>4477</v>
      </c>
      <c r="B6877" s="151" t="s">
        <v>4478</v>
      </c>
      <c r="C6877" s="153" t="s">
        <v>3457</v>
      </c>
      <c r="D6877" s="152">
        <v>49</v>
      </c>
      <c r="E6877" s="154">
        <v>1326.4299999999998</v>
      </c>
      <c r="F6877" s="154">
        <v>3.0000000000000027E-2</v>
      </c>
      <c r="G6877" s="154">
        <v>1.4700000000000013</v>
      </c>
    </row>
    <row r="6878" spans="1:7" ht="60" x14ac:dyDescent="0.25">
      <c r="A6878" s="141" t="s">
        <v>4477</v>
      </c>
      <c r="B6878" s="151" t="s">
        <v>4478</v>
      </c>
      <c r="C6878" s="153" t="s">
        <v>3479</v>
      </c>
      <c r="D6878" s="152">
        <v>95</v>
      </c>
      <c r="E6878" s="154">
        <v>764.75</v>
      </c>
      <c r="F6878" s="154">
        <v>3.0000000000000027E-2</v>
      </c>
      <c r="G6878" s="154">
        <v>2.8500000000000023</v>
      </c>
    </row>
    <row r="6879" spans="1:7" ht="45" x14ac:dyDescent="0.25">
      <c r="A6879" s="141" t="s">
        <v>4477</v>
      </c>
      <c r="B6879" s="151" t="s">
        <v>4478</v>
      </c>
      <c r="C6879" s="153" t="s">
        <v>3506</v>
      </c>
      <c r="D6879" s="152">
        <v>1</v>
      </c>
      <c r="E6879" s="154">
        <v>9.01</v>
      </c>
      <c r="F6879" s="154">
        <v>2.9999999999999916E-2</v>
      </c>
      <c r="G6879" s="154">
        <v>2.9999999999999916E-2</v>
      </c>
    </row>
    <row r="6880" spans="1:7" x14ac:dyDescent="0.25">
      <c r="A6880" s="141" t="s">
        <v>4477</v>
      </c>
      <c r="B6880" s="151" t="s">
        <v>4478</v>
      </c>
      <c r="C6880" s="153" t="s">
        <v>3480</v>
      </c>
      <c r="D6880" s="152">
        <v>1</v>
      </c>
      <c r="E6880" s="154">
        <v>18.45</v>
      </c>
      <c r="F6880" s="154">
        <v>0.12000000000000011</v>
      </c>
      <c r="G6880" s="154">
        <v>0.12000000000000011</v>
      </c>
    </row>
    <row r="6881" spans="1:7" x14ac:dyDescent="0.25">
      <c r="A6881" s="141" t="s">
        <v>4477</v>
      </c>
      <c r="B6881" s="151" t="s">
        <v>4478</v>
      </c>
      <c r="C6881" s="153" t="s">
        <v>3559</v>
      </c>
      <c r="D6881" s="152">
        <v>1</v>
      </c>
      <c r="E6881" s="154">
        <v>16.77</v>
      </c>
      <c r="F6881" s="154">
        <v>0.1599999999999997</v>
      </c>
      <c r="G6881" s="154">
        <v>0.1599999999999997</v>
      </c>
    </row>
    <row r="6882" spans="1:7" x14ac:dyDescent="0.25">
      <c r="A6882" s="141" t="s">
        <v>4477</v>
      </c>
      <c r="B6882" s="151" t="s">
        <v>4478</v>
      </c>
      <c r="C6882" s="153" t="s">
        <v>4015</v>
      </c>
      <c r="D6882" s="152">
        <v>2</v>
      </c>
      <c r="E6882" s="154">
        <v>31.6</v>
      </c>
      <c r="F6882" s="154">
        <v>0.14999999999999991</v>
      </c>
      <c r="G6882" s="154">
        <v>0.29999999999999982</v>
      </c>
    </row>
    <row r="6883" spans="1:7" x14ac:dyDescent="0.25">
      <c r="A6883" s="141" t="s">
        <v>4477</v>
      </c>
      <c r="B6883" s="151" t="s">
        <v>4478</v>
      </c>
      <c r="C6883" s="153" t="s">
        <v>3482</v>
      </c>
      <c r="D6883" s="152">
        <v>80</v>
      </c>
      <c r="E6883" s="154">
        <v>492</v>
      </c>
      <c r="F6883" s="154">
        <v>1.0000000000000009E-2</v>
      </c>
      <c r="G6883" s="154">
        <v>0.80000000000000071</v>
      </c>
    </row>
    <row r="6884" spans="1:7" ht="30" x14ac:dyDescent="0.25">
      <c r="A6884" s="141" t="s">
        <v>4477</v>
      </c>
      <c r="B6884" s="151" t="s">
        <v>4478</v>
      </c>
      <c r="C6884" s="153" t="s">
        <v>3483</v>
      </c>
      <c r="D6884" s="152">
        <v>2</v>
      </c>
      <c r="E6884" s="154">
        <v>14.1</v>
      </c>
      <c r="F6884" s="154">
        <v>1.9999999999999962E-2</v>
      </c>
      <c r="G6884" s="154">
        <v>3.9999999999999925E-2</v>
      </c>
    </row>
    <row r="6885" spans="1:7" ht="45" x14ac:dyDescent="0.25">
      <c r="A6885" s="141" t="s">
        <v>4477</v>
      </c>
      <c r="B6885" s="151" t="s">
        <v>4478</v>
      </c>
      <c r="C6885" s="153" t="s">
        <v>3484</v>
      </c>
      <c r="D6885" s="152">
        <v>55</v>
      </c>
      <c r="E6885" s="154">
        <v>437.25</v>
      </c>
      <c r="F6885" s="154">
        <v>9.9999999999999534E-3</v>
      </c>
      <c r="G6885" s="154">
        <v>0.54999999999999738</v>
      </c>
    </row>
    <row r="6886" spans="1:7" x14ac:dyDescent="0.25">
      <c r="A6886" s="141" t="s">
        <v>4477</v>
      </c>
      <c r="B6886" s="151" t="s">
        <v>4478</v>
      </c>
      <c r="C6886" s="153" t="s">
        <v>3487</v>
      </c>
      <c r="D6886" s="152">
        <v>75</v>
      </c>
      <c r="E6886" s="154">
        <v>767.25</v>
      </c>
      <c r="F6886" s="154">
        <v>9.000000000000008E-2</v>
      </c>
      <c r="G6886" s="154">
        <v>6.7500000000000062</v>
      </c>
    </row>
    <row r="6887" spans="1:7" x14ac:dyDescent="0.25">
      <c r="A6887" s="141" t="s">
        <v>4477</v>
      </c>
      <c r="B6887" s="151" t="s">
        <v>4478</v>
      </c>
      <c r="C6887" s="153" t="s">
        <v>4178</v>
      </c>
      <c r="D6887" s="152">
        <v>1</v>
      </c>
      <c r="E6887" s="154">
        <v>10.26</v>
      </c>
      <c r="F6887" s="154">
        <v>8.9999999999999858E-2</v>
      </c>
      <c r="G6887" s="154">
        <v>8.9999999999999858E-2</v>
      </c>
    </row>
    <row r="6888" spans="1:7" ht="30" x14ac:dyDescent="0.25">
      <c r="A6888" s="141" t="s">
        <v>4477</v>
      </c>
      <c r="B6888" s="151" t="s">
        <v>4478</v>
      </c>
      <c r="C6888" s="153" t="s">
        <v>4479</v>
      </c>
      <c r="D6888" s="152">
        <v>1</v>
      </c>
      <c r="E6888" s="154">
        <v>6.76</v>
      </c>
      <c r="F6888" s="154">
        <v>0.10000000000000009</v>
      </c>
      <c r="G6888" s="154">
        <v>0.10000000000000009</v>
      </c>
    </row>
    <row r="6889" spans="1:7" ht="60" x14ac:dyDescent="0.25">
      <c r="A6889" s="141" t="s">
        <v>4477</v>
      </c>
      <c r="B6889" s="151" t="s">
        <v>4478</v>
      </c>
      <c r="C6889" s="153" t="s">
        <v>3488</v>
      </c>
      <c r="D6889" s="152">
        <v>148</v>
      </c>
      <c r="E6889" s="154">
        <v>2048.3199999999997</v>
      </c>
      <c r="F6889" s="154">
        <v>4.0000000000000036E-2</v>
      </c>
      <c r="G6889" s="154">
        <v>5.9200000000000053</v>
      </c>
    </row>
    <row r="6890" spans="1:7" ht="90" x14ac:dyDescent="0.25">
      <c r="A6890" s="141" t="s">
        <v>4477</v>
      </c>
      <c r="B6890" s="151" t="s">
        <v>4478</v>
      </c>
      <c r="C6890" s="153" t="s">
        <v>3489</v>
      </c>
      <c r="D6890" s="152">
        <v>143</v>
      </c>
      <c r="E6890" s="154">
        <v>1959.1000000000004</v>
      </c>
      <c r="F6890" s="154">
        <v>4.0000000000000036E-2</v>
      </c>
      <c r="G6890" s="154">
        <v>5.7200000000000051</v>
      </c>
    </row>
    <row r="6891" spans="1:7" ht="30" x14ac:dyDescent="0.25">
      <c r="A6891" s="141" t="s">
        <v>4477</v>
      </c>
      <c r="B6891" s="151" t="s">
        <v>4478</v>
      </c>
      <c r="C6891" s="153" t="s">
        <v>3519</v>
      </c>
      <c r="D6891" s="152">
        <v>6</v>
      </c>
      <c r="E6891" s="154">
        <v>121.74</v>
      </c>
      <c r="F6891" s="154">
        <v>0.16999999999999993</v>
      </c>
      <c r="G6891" s="154">
        <v>1.0199999999999996</v>
      </c>
    </row>
    <row r="6892" spans="1:7" ht="45" x14ac:dyDescent="0.25">
      <c r="A6892" s="141" t="s">
        <v>4477</v>
      </c>
      <c r="B6892" s="151" t="s">
        <v>4478</v>
      </c>
      <c r="C6892" s="153" t="s">
        <v>3607</v>
      </c>
      <c r="D6892" s="152">
        <v>94</v>
      </c>
      <c r="E6892" s="154">
        <v>968.2</v>
      </c>
      <c r="F6892" s="154">
        <v>0.18000000000000016</v>
      </c>
      <c r="G6892" s="154">
        <v>16.920000000000016</v>
      </c>
    </row>
    <row r="6893" spans="1:7" ht="30" x14ac:dyDescent="0.25">
      <c r="A6893" s="141" t="s">
        <v>4477</v>
      </c>
      <c r="B6893" s="151" t="s">
        <v>4478</v>
      </c>
      <c r="C6893" s="153" t="s">
        <v>3606</v>
      </c>
      <c r="D6893" s="152">
        <v>3</v>
      </c>
      <c r="E6893" s="154">
        <v>21.990000000000002</v>
      </c>
      <c r="F6893" s="154">
        <v>0.11999999999999966</v>
      </c>
      <c r="G6893" s="154">
        <v>0.35999999999999899</v>
      </c>
    </row>
    <row r="6894" spans="1:7" ht="45" x14ac:dyDescent="0.25">
      <c r="A6894" s="141" t="s">
        <v>4477</v>
      </c>
      <c r="B6894" s="151" t="s">
        <v>4478</v>
      </c>
      <c r="C6894" s="153" t="s">
        <v>3607</v>
      </c>
      <c r="D6894" s="152">
        <v>37</v>
      </c>
      <c r="E6894" s="154">
        <v>381.1</v>
      </c>
      <c r="F6894" s="154">
        <v>0.18000000000000016</v>
      </c>
      <c r="G6894" s="154">
        <v>6.6600000000000055</v>
      </c>
    </row>
    <row r="6895" spans="1:7" ht="30" x14ac:dyDescent="0.25">
      <c r="A6895" s="141" t="s">
        <v>4477</v>
      </c>
      <c r="B6895" s="151" t="s">
        <v>4478</v>
      </c>
      <c r="C6895" s="153" t="s">
        <v>3608</v>
      </c>
      <c r="D6895" s="152">
        <v>162</v>
      </c>
      <c r="E6895" s="154">
        <v>832.68000000000006</v>
      </c>
      <c r="F6895" s="154">
        <v>9.000000000000008E-2</v>
      </c>
      <c r="G6895" s="154">
        <v>14.580000000000013</v>
      </c>
    </row>
    <row r="6896" spans="1:7" ht="30" x14ac:dyDescent="0.25">
      <c r="A6896" s="141" t="s">
        <v>4477</v>
      </c>
      <c r="B6896" s="151" t="s">
        <v>4478</v>
      </c>
      <c r="C6896" s="153" t="s">
        <v>3609</v>
      </c>
      <c r="D6896" s="152">
        <v>2601</v>
      </c>
      <c r="E6896" s="154">
        <v>5306.04</v>
      </c>
      <c r="F6896" s="154">
        <v>2.0000000000000018E-2</v>
      </c>
      <c r="G6896" s="154">
        <v>52.020000000000046</v>
      </c>
    </row>
    <row r="6897" spans="1:7" ht="30" x14ac:dyDescent="0.25">
      <c r="A6897" s="141" t="s">
        <v>4477</v>
      </c>
      <c r="B6897" s="151" t="s">
        <v>4478</v>
      </c>
      <c r="C6897" s="153" t="s">
        <v>3453</v>
      </c>
      <c r="D6897" s="152">
        <v>7</v>
      </c>
      <c r="E6897" s="154">
        <v>13.93</v>
      </c>
      <c r="F6897" s="154">
        <v>1.0000000000000009E-2</v>
      </c>
      <c r="G6897" s="154">
        <v>7.0000000000000062E-2</v>
      </c>
    </row>
    <row r="6898" spans="1:7" ht="45" x14ac:dyDescent="0.25">
      <c r="A6898" s="141" t="s">
        <v>4477</v>
      </c>
      <c r="B6898" s="151" t="s">
        <v>4478</v>
      </c>
      <c r="C6898" s="153" t="s">
        <v>3454</v>
      </c>
      <c r="D6898" s="152">
        <v>4</v>
      </c>
      <c r="E6898" s="154">
        <v>14.16</v>
      </c>
      <c r="F6898" s="154">
        <v>1.9999999999999962E-2</v>
      </c>
      <c r="G6898" s="154">
        <v>7.9999999999999849E-2</v>
      </c>
    </row>
    <row r="6899" spans="1:7" ht="30" x14ac:dyDescent="0.25">
      <c r="A6899" s="141" t="s">
        <v>4477</v>
      </c>
      <c r="B6899" s="151" t="s">
        <v>4478</v>
      </c>
      <c r="C6899" s="153" t="s">
        <v>3521</v>
      </c>
      <c r="D6899" s="152">
        <v>4</v>
      </c>
      <c r="E6899" s="154">
        <v>37.36</v>
      </c>
      <c r="F6899" s="154">
        <v>6.999999999999984E-2</v>
      </c>
      <c r="G6899" s="154">
        <v>0.27999999999999936</v>
      </c>
    </row>
    <row r="6900" spans="1:7" x14ac:dyDescent="0.25">
      <c r="A6900" s="141" t="s">
        <v>4477</v>
      </c>
      <c r="B6900" s="151" t="s">
        <v>4478</v>
      </c>
      <c r="C6900" s="153" t="s">
        <v>3523</v>
      </c>
      <c r="D6900" s="152">
        <v>3</v>
      </c>
      <c r="E6900" s="154">
        <v>24.69</v>
      </c>
      <c r="F6900" s="154">
        <v>8.0000000000000071E-2</v>
      </c>
      <c r="G6900" s="154">
        <v>0.24000000000000021</v>
      </c>
    </row>
    <row r="6901" spans="1:7" x14ac:dyDescent="0.25">
      <c r="A6901" s="141" t="s">
        <v>4477</v>
      </c>
      <c r="B6901" s="151" t="s">
        <v>4478</v>
      </c>
      <c r="C6901" s="153" t="s">
        <v>3524</v>
      </c>
      <c r="D6901" s="152">
        <v>3</v>
      </c>
      <c r="E6901" s="154">
        <v>17.22</v>
      </c>
      <c r="F6901" s="154">
        <v>4.0000000000000036E-2</v>
      </c>
      <c r="G6901" s="154">
        <v>0.12000000000000011</v>
      </c>
    </row>
    <row r="6902" spans="1:7" ht="105" x14ac:dyDescent="0.25">
      <c r="A6902" s="141" t="s">
        <v>4477</v>
      </c>
      <c r="B6902" s="151" t="s">
        <v>4478</v>
      </c>
      <c r="C6902" s="153" t="s">
        <v>3476</v>
      </c>
      <c r="D6902" s="152">
        <v>12</v>
      </c>
      <c r="E6902" s="154">
        <v>319.2</v>
      </c>
      <c r="F6902" s="154">
        <v>0.22000000000000064</v>
      </c>
      <c r="G6902" s="154">
        <v>2.6400000000000077</v>
      </c>
    </row>
    <row r="6903" spans="1:7" ht="30" x14ac:dyDescent="0.25">
      <c r="A6903" s="141" t="s">
        <v>4477</v>
      </c>
      <c r="B6903" s="151" t="s">
        <v>4478</v>
      </c>
      <c r="C6903" s="153" t="s">
        <v>3538</v>
      </c>
      <c r="D6903" s="152">
        <v>498</v>
      </c>
      <c r="E6903" s="154">
        <v>2524.86</v>
      </c>
      <c r="F6903" s="154">
        <v>2.0000000000000018E-2</v>
      </c>
      <c r="G6903" s="154">
        <v>9.960000000000008</v>
      </c>
    </row>
    <row r="6904" spans="1:7" ht="30" x14ac:dyDescent="0.25">
      <c r="A6904" s="141" t="s">
        <v>4477</v>
      </c>
      <c r="B6904" s="151" t="s">
        <v>4478</v>
      </c>
      <c r="C6904" s="153" t="s">
        <v>3547</v>
      </c>
      <c r="D6904" s="152">
        <v>162</v>
      </c>
      <c r="E6904" s="154">
        <v>5036.58</v>
      </c>
      <c r="F6904" s="154">
        <v>4.9999999999999822E-2</v>
      </c>
      <c r="G6904" s="154">
        <v>8.0999999999999712</v>
      </c>
    </row>
    <row r="6905" spans="1:7" x14ac:dyDescent="0.25">
      <c r="A6905" s="141" t="s">
        <v>4477</v>
      </c>
      <c r="B6905" s="151" t="s">
        <v>4478</v>
      </c>
      <c r="C6905" s="153" t="s">
        <v>3620</v>
      </c>
      <c r="D6905" s="152">
        <v>110</v>
      </c>
      <c r="E6905" s="154">
        <v>2467.3000000000002</v>
      </c>
      <c r="F6905" s="154">
        <v>7.9999999999999849E-2</v>
      </c>
      <c r="G6905" s="154">
        <v>8.7999999999999829</v>
      </c>
    </row>
    <row r="6906" spans="1:7" x14ac:dyDescent="0.25">
      <c r="A6906" s="141" t="s">
        <v>4477</v>
      </c>
      <c r="B6906" s="151" t="s">
        <v>4478</v>
      </c>
      <c r="C6906" s="153" t="s">
        <v>3548</v>
      </c>
      <c r="D6906" s="152">
        <v>268</v>
      </c>
      <c r="E6906" s="154">
        <v>11810.76</v>
      </c>
      <c r="F6906" s="154">
        <v>4.0000000000000036E-2</v>
      </c>
      <c r="G6906" s="154">
        <v>10.72000000000001</v>
      </c>
    </row>
    <row r="6907" spans="1:7" x14ac:dyDescent="0.25">
      <c r="A6907" s="141" t="s">
        <v>4477</v>
      </c>
      <c r="B6907" s="151" t="s">
        <v>4478</v>
      </c>
      <c r="C6907" s="153" t="s">
        <v>3525</v>
      </c>
      <c r="D6907" s="152">
        <v>6</v>
      </c>
      <c r="E6907" s="154">
        <v>29.28</v>
      </c>
      <c r="F6907" s="154">
        <v>1.0000000000000009E-2</v>
      </c>
      <c r="G6907" s="154">
        <v>6.0000000000000053E-2</v>
      </c>
    </row>
    <row r="6908" spans="1:7" x14ac:dyDescent="0.25">
      <c r="A6908" s="141" t="s">
        <v>4477</v>
      </c>
      <c r="B6908" s="151" t="s">
        <v>4478</v>
      </c>
      <c r="C6908" s="153" t="s">
        <v>3871</v>
      </c>
      <c r="D6908" s="152">
        <v>4</v>
      </c>
      <c r="E6908" s="154">
        <v>27.44</v>
      </c>
      <c r="F6908" s="154">
        <v>1.0000000000000009E-2</v>
      </c>
      <c r="G6908" s="154">
        <v>4.0000000000000036E-2</v>
      </c>
    </row>
    <row r="6909" spans="1:7" ht="30" x14ac:dyDescent="0.25">
      <c r="A6909" s="141" t="s">
        <v>4477</v>
      </c>
      <c r="B6909" s="151" t="s">
        <v>4478</v>
      </c>
      <c r="C6909" s="153" t="s">
        <v>3872</v>
      </c>
      <c r="D6909" s="152">
        <v>9</v>
      </c>
      <c r="E6909" s="154">
        <v>37.71</v>
      </c>
      <c r="F6909" s="154">
        <v>1.0000000000000009E-2</v>
      </c>
      <c r="G6909" s="154">
        <v>9.000000000000008E-2</v>
      </c>
    </row>
    <row r="6910" spans="1:7" ht="30" x14ac:dyDescent="0.25">
      <c r="A6910" s="141" t="s">
        <v>4477</v>
      </c>
      <c r="B6910" s="151" t="s">
        <v>4478</v>
      </c>
      <c r="C6910" s="153" t="s">
        <v>3874</v>
      </c>
      <c r="D6910" s="152">
        <v>6</v>
      </c>
      <c r="E6910" s="154">
        <v>40.980000000000004</v>
      </c>
      <c r="F6910" s="154">
        <v>1.0000000000000009E-2</v>
      </c>
      <c r="G6910" s="154">
        <v>6.0000000000000053E-2</v>
      </c>
    </row>
    <row r="6911" spans="1:7" ht="30" x14ac:dyDescent="0.25">
      <c r="A6911" s="141" t="s">
        <v>4477</v>
      </c>
      <c r="B6911" s="151" t="s">
        <v>4478</v>
      </c>
      <c r="C6911" s="153" t="s">
        <v>4083</v>
      </c>
      <c r="D6911" s="152">
        <v>8</v>
      </c>
      <c r="E6911" s="154">
        <v>47.6</v>
      </c>
      <c r="F6911" s="154">
        <v>9.999999999999995E-3</v>
      </c>
      <c r="G6911" s="154">
        <v>7.999999999999996E-2</v>
      </c>
    </row>
    <row r="6912" spans="1:7" ht="45" x14ac:dyDescent="0.25">
      <c r="A6912" s="141" t="s">
        <v>4477</v>
      </c>
      <c r="B6912" s="151" t="s">
        <v>4478</v>
      </c>
      <c r="C6912" s="153" t="s">
        <v>3623</v>
      </c>
      <c r="D6912" s="152">
        <v>92</v>
      </c>
      <c r="E6912" s="154">
        <v>1080.08</v>
      </c>
      <c r="F6912" s="154">
        <v>1.0000000000000009E-2</v>
      </c>
      <c r="G6912" s="154">
        <v>0.92000000000000082</v>
      </c>
    </row>
    <row r="6913" spans="1:7" ht="45" x14ac:dyDescent="0.25">
      <c r="A6913" s="141" t="s">
        <v>4477</v>
      </c>
      <c r="B6913" s="151" t="s">
        <v>4478</v>
      </c>
      <c r="C6913" s="153" t="s">
        <v>3624</v>
      </c>
      <c r="D6913" s="152">
        <v>71</v>
      </c>
      <c r="E6913" s="154">
        <v>1120.3800000000001</v>
      </c>
      <c r="F6913" s="154">
        <v>1.0000000000000009E-2</v>
      </c>
      <c r="G6913" s="154">
        <v>0.71000000000000063</v>
      </c>
    </row>
    <row r="6914" spans="1:7" ht="75" x14ac:dyDescent="0.25">
      <c r="A6914" s="141" t="s">
        <v>4477</v>
      </c>
      <c r="B6914" s="151" t="s">
        <v>4478</v>
      </c>
      <c r="C6914" s="153" t="s">
        <v>3625</v>
      </c>
      <c r="D6914" s="152">
        <v>67</v>
      </c>
      <c r="E6914" s="154">
        <v>531.30999999999995</v>
      </c>
      <c r="F6914" s="154">
        <v>9.999999999999995E-3</v>
      </c>
      <c r="G6914" s="154">
        <v>0.66999999999999971</v>
      </c>
    </row>
    <row r="6915" spans="1:7" ht="75" x14ac:dyDescent="0.25">
      <c r="A6915" s="141" t="s">
        <v>4477</v>
      </c>
      <c r="B6915" s="151" t="s">
        <v>4478</v>
      </c>
      <c r="C6915" s="153" t="s">
        <v>3634</v>
      </c>
      <c r="D6915" s="152">
        <v>36</v>
      </c>
      <c r="E6915" s="154">
        <v>398.16</v>
      </c>
      <c r="F6915" s="154">
        <v>9.999999999999995E-3</v>
      </c>
      <c r="G6915" s="154">
        <v>0.35999999999999982</v>
      </c>
    </row>
    <row r="6916" spans="1:7" ht="60" x14ac:dyDescent="0.25">
      <c r="A6916" s="141" t="s">
        <v>4477</v>
      </c>
      <c r="B6916" s="151" t="s">
        <v>4478</v>
      </c>
      <c r="C6916" s="153" t="s">
        <v>3635</v>
      </c>
      <c r="D6916" s="152">
        <v>115</v>
      </c>
      <c r="E6916" s="154">
        <v>226.55</v>
      </c>
      <c r="F6916" s="154">
        <v>9.999999999999995E-3</v>
      </c>
      <c r="G6916" s="154">
        <v>1.1499999999999995</v>
      </c>
    </row>
    <row r="6917" spans="1:7" ht="75" x14ac:dyDescent="0.25">
      <c r="A6917" s="141" t="s">
        <v>4477</v>
      </c>
      <c r="B6917" s="151" t="s">
        <v>4478</v>
      </c>
      <c r="C6917" s="153" t="s">
        <v>3626</v>
      </c>
      <c r="D6917" s="152">
        <v>301</v>
      </c>
      <c r="E6917" s="154">
        <v>5517.33</v>
      </c>
      <c r="F6917" s="154">
        <v>1.0000000000000009E-2</v>
      </c>
      <c r="G6917" s="154">
        <v>3.0100000000000025</v>
      </c>
    </row>
    <row r="6918" spans="1:7" ht="45" x14ac:dyDescent="0.25">
      <c r="A6918" s="141" t="s">
        <v>4477</v>
      </c>
      <c r="B6918" s="151" t="s">
        <v>4478</v>
      </c>
      <c r="C6918" s="153" t="s">
        <v>3623</v>
      </c>
      <c r="D6918" s="152">
        <v>246</v>
      </c>
      <c r="E6918" s="154">
        <v>2888.04</v>
      </c>
      <c r="F6918" s="154">
        <v>1.0000000000000009E-2</v>
      </c>
      <c r="G6918" s="154">
        <v>2.4600000000000022</v>
      </c>
    </row>
    <row r="6919" spans="1:7" ht="45" x14ac:dyDescent="0.25">
      <c r="A6919" s="141" t="s">
        <v>4477</v>
      </c>
      <c r="B6919" s="151" t="s">
        <v>4478</v>
      </c>
      <c r="C6919" s="153" t="s">
        <v>3624</v>
      </c>
      <c r="D6919" s="152">
        <v>5</v>
      </c>
      <c r="E6919" s="154">
        <v>78.900000000000006</v>
      </c>
      <c r="F6919" s="154">
        <v>1.0000000000000009E-2</v>
      </c>
      <c r="G6919" s="154">
        <v>5.0000000000000044E-2</v>
      </c>
    </row>
    <row r="6920" spans="1:7" ht="60" x14ac:dyDescent="0.25">
      <c r="A6920" s="141" t="s">
        <v>4477</v>
      </c>
      <c r="B6920" s="151" t="s">
        <v>4478</v>
      </c>
      <c r="C6920" s="153" t="s">
        <v>3724</v>
      </c>
      <c r="D6920" s="152">
        <v>2</v>
      </c>
      <c r="E6920" s="154">
        <v>36.660000000000004</v>
      </c>
      <c r="F6920" s="154">
        <v>1.0000000000000009E-2</v>
      </c>
      <c r="G6920" s="154">
        <v>2.0000000000000018E-2</v>
      </c>
    </row>
    <row r="6921" spans="1:7" ht="75" x14ac:dyDescent="0.25">
      <c r="A6921" s="141" t="s">
        <v>4477</v>
      </c>
      <c r="B6921" s="151" t="s">
        <v>4478</v>
      </c>
      <c r="C6921" s="153" t="s">
        <v>3626</v>
      </c>
      <c r="D6921" s="152">
        <v>1335</v>
      </c>
      <c r="E6921" s="154">
        <v>24470.550000000003</v>
      </c>
      <c r="F6921" s="154">
        <v>1.0000000000000009E-2</v>
      </c>
      <c r="G6921" s="154">
        <v>13.350000000000012</v>
      </c>
    </row>
    <row r="6922" spans="1:7" ht="45" x14ac:dyDescent="0.25">
      <c r="A6922" s="141" t="s">
        <v>4477</v>
      </c>
      <c r="B6922" s="151" t="s">
        <v>4478</v>
      </c>
      <c r="C6922" s="153" t="s">
        <v>3725</v>
      </c>
      <c r="D6922" s="152">
        <v>5</v>
      </c>
      <c r="E6922" s="154">
        <v>51.2</v>
      </c>
      <c r="F6922" s="154">
        <v>1.0000000000000009E-2</v>
      </c>
      <c r="G6922" s="154">
        <v>5.0000000000000044E-2</v>
      </c>
    </row>
    <row r="6923" spans="1:7" ht="45" x14ac:dyDescent="0.25">
      <c r="A6923" s="141" t="s">
        <v>4477</v>
      </c>
      <c r="B6923" s="151" t="s">
        <v>4478</v>
      </c>
      <c r="C6923" s="153" t="s">
        <v>3623</v>
      </c>
      <c r="D6923" s="152">
        <v>2</v>
      </c>
      <c r="E6923" s="154">
        <v>23.48</v>
      </c>
      <c r="F6923" s="154">
        <v>1.0000000000000009E-2</v>
      </c>
      <c r="G6923" s="154">
        <v>2.0000000000000018E-2</v>
      </c>
    </row>
    <row r="6924" spans="1:7" ht="75" x14ac:dyDescent="0.25">
      <c r="A6924" s="141" t="s">
        <v>4477</v>
      </c>
      <c r="B6924" s="151" t="s">
        <v>4478</v>
      </c>
      <c r="C6924" s="153" t="s">
        <v>3626</v>
      </c>
      <c r="D6924" s="152">
        <v>10</v>
      </c>
      <c r="E6924" s="154">
        <v>183.3</v>
      </c>
      <c r="F6924" s="154">
        <v>1.0000000000000009E-2</v>
      </c>
      <c r="G6924" s="154">
        <v>0.10000000000000009</v>
      </c>
    </row>
    <row r="6925" spans="1:7" ht="45" x14ac:dyDescent="0.25">
      <c r="A6925" s="141" t="s">
        <v>4477</v>
      </c>
      <c r="B6925" s="151" t="s">
        <v>4478</v>
      </c>
      <c r="C6925" s="153" t="s">
        <v>3726</v>
      </c>
      <c r="D6925" s="152">
        <v>2</v>
      </c>
      <c r="E6925" s="154">
        <v>20.48</v>
      </c>
      <c r="F6925" s="154">
        <v>1.0000000000000009E-2</v>
      </c>
      <c r="G6925" s="154">
        <v>2.0000000000000018E-2</v>
      </c>
    </row>
    <row r="6926" spans="1:7" ht="45" x14ac:dyDescent="0.25">
      <c r="A6926" s="141" t="s">
        <v>4480</v>
      </c>
      <c r="B6926" s="151" t="s">
        <v>4481</v>
      </c>
      <c r="C6926" s="153" t="s">
        <v>3501</v>
      </c>
      <c r="D6926" s="152">
        <v>42</v>
      </c>
      <c r="E6926" s="154">
        <v>368.76</v>
      </c>
      <c r="F6926" s="154">
        <v>3.9999999999999925E-2</v>
      </c>
      <c r="G6926" s="154">
        <v>1.6799999999999968</v>
      </c>
    </row>
    <row r="6927" spans="1:7" ht="30" x14ac:dyDescent="0.25">
      <c r="A6927" s="141" t="s">
        <v>4480</v>
      </c>
      <c r="B6927" s="151" t="s">
        <v>4481</v>
      </c>
      <c r="C6927" s="153" t="s">
        <v>3583</v>
      </c>
      <c r="D6927" s="152">
        <v>83</v>
      </c>
      <c r="E6927" s="154">
        <v>220.78</v>
      </c>
      <c r="F6927" s="154">
        <v>1.0000000000000009E-2</v>
      </c>
      <c r="G6927" s="154">
        <v>0.83000000000000074</v>
      </c>
    </row>
    <row r="6928" spans="1:7" ht="90" x14ac:dyDescent="0.25">
      <c r="A6928" s="141" t="s">
        <v>4480</v>
      </c>
      <c r="B6928" s="151" t="s">
        <v>4481</v>
      </c>
      <c r="C6928" s="153" t="s">
        <v>3452</v>
      </c>
      <c r="D6928" s="152">
        <v>219</v>
      </c>
      <c r="E6928" s="154">
        <v>5720.28</v>
      </c>
      <c r="F6928" s="154">
        <v>3.0000000000000027E-2</v>
      </c>
      <c r="G6928" s="154">
        <v>6.5700000000000056</v>
      </c>
    </row>
    <row r="6929" spans="1:7" ht="45" x14ac:dyDescent="0.25">
      <c r="A6929" s="141" t="s">
        <v>4480</v>
      </c>
      <c r="B6929" s="151" t="s">
        <v>4481</v>
      </c>
      <c r="C6929" s="153" t="s">
        <v>3471</v>
      </c>
      <c r="D6929" s="152">
        <v>4</v>
      </c>
      <c r="E6929" s="154">
        <v>10.64</v>
      </c>
      <c r="F6929" s="154">
        <v>1.0000000000000009E-2</v>
      </c>
      <c r="G6929" s="154">
        <v>4.0000000000000036E-2</v>
      </c>
    </row>
    <row r="6930" spans="1:7" ht="30" x14ac:dyDescent="0.25">
      <c r="A6930" s="141" t="s">
        <v>4480</v>
      </c>
      <c r="B6930" s="151" t="s">
        <v>4481</v>
      </c>
      <c r="C6930" s="153" t="s">
        <v>3453</v>
      </c>
      <c r="D6930" s="152">
        <v>14</v>
      </c>
      <c r="E6930" s="154">
        <v>27.86</v>
      </c>
      <c r="F6930" s="154">
        <v>1.0000000000000009E-2</v>
      </c>
      <c r="G6930" s="154">
        <v>0.14000000000000012</v>
      </c>
    </row>
    <row r="6931" spans="1:7" ht="45" x14ac:dyDescent="0.25">
      <c r="A6931" s="141" t="s">
        <v>4480</v>
      </c>
      <c r="B6931" s="151" t="s">
        <v>4481</v>
      </c>
      <c r="C6931" s="153" t="s">
        <v>3454</v>
      </c>
      <c r="D6931" s="152">
        <v>41</v>
      </c>
      <c r="E6931" s="154">
        <v>145.13999999999999</v>
      </c>
      <c r="F6931" s="154">
        <v>1.9999999999999962E-2</v>
      </c>
      <c r="G6931" s="154">
        <v>0.81999999999999851</v>
      </c>
    </row>
    <row r="6932" spans="1:7" ht="30" x14ac:dyDescent="0.25">
      <c r="A6932" s="141" t="s">
        <v>4480</v>
      </c>
      <c r="B6932" s="151" t="s">
        <v>4481</v>
      </c>
      <c r="C6932" s="153" t="s">
        <v>3662</v>
      </c>
      <c r="D6932" s="152">
        <v>23</v>
      </c>
      <c r="E6932" s="154">
        <v>200.10000000000002</v>
      </c>
      <c r="F6932" s="154">
        <v>4.9999999999999933E-2</v>
      </c>
      <c r="G6932" s="154">
        <v>1.1499999999999986</v>
      </c>
    </row>
    <row r="6933" spans="1:7" ht="90" x14ac:dyDescent="0.25">
      <c r="A6933" s="141" t="s">
        <v>4480</v>
      </c>
      <c r="B6933" s="151" t="s">
        <v>4481</v>
      </c>
      <c r="C6933" s="153" t="s">
        <v>3456</v>
      </c>
      <c r="D6933" s="152">
        <v>17</v>
      </c>
      <c r="E6933" s="154">
        <v>548.25</v>
      </c>
      <c r="F6933" s="154">
        <v>2.0000000000000018E-2</v>
      </c>
      <c r="G6933" s="154">
        <v>0.3400000000000003</v>
      </c>
    </row>
    <row r="6934" spans="1:7" ht="75" x14ac:dyDescent="0.25">
      <c r="A6934" s="141" t="s">
        <v>4480</v>
      </c>
      <c r="B6934" s="151" t="s">
        <v>4481</v>
      </c>
      <c r="C6934" s="153" t="s">
        <v>3457</v>
      </c>
      <c r="D6934" s="152">
        <v>128</v>
      </c>
      <c r="E6934" s="154">
        <v>3464.96</v>
      </c>
      <c r="F6934" s="154">
        <v>3.0000000000000027E-2</v>
      </c>
      <c r="G6934" s="154">
        <v>3.8400000000000034</v>
      </c>
    </row>
    <row r="6935" spans="1:7" ht="45" x14ac:dyDescent="0.25">
      <c r="A6935" s="141" t="s">
        <v>4480</v>
      </c>
      <c r="B6935" s="151" t="s">
        <v>4481</v>
      </c>
      <c r="C6935" s="153" t="s">
        <v>3471</v>
      </c>
      <c r="D6935" s="152">
        <v>141</v>
      </c>
      <c r="E6935" s="154">
        <v>375.06</v>
      </c>
      <c r="F6935" s="154">
        <v>1.0000000000000009E-2</v>
      </c>
      <c r="G6935" s="154">
        <v>1.4100000000000013</v>
      </c>
    </row>
    <row r="6936" spans="1:7" ht="30" x14ac:dyDescent="0.25">
      <c r="A6936" s="141" t="s">
        <v>4480</v>
      </c>
      <c r="B6936" s="151" t="s">
        <v>4481</v>
      </c>
      <c r="C6936" s="153" t="s">
        <v>3453</v>
      </c>
      <c r="D6936" s="152">
        <v>243</v>
      </c>
      <c r="E6936" s="154">
        <v>483.56999999999994</v>
      </c>
      <c r="F6936" s="154">
        <v>1.0000000000000009E-2</v>
      </c>
      <c r="G6936" s="154">
        <v>2.4300000000000024</v>
      </c>
    </row>
    <row r="6937" spans="1:7" ht="45" x14ac:dyDescent="0.25">
      <c r="A6937" s="141" t="s">
        <v>4480</v>
      </c>
      <c r="B6937" s="151" t="s">
        <v>4481</v>
      </c>
      <c r="C6937" s="153" t="s">
        <v>3454</v>
      </c>
      <c r="D6937" s="152">
        <v>115</v>
      </c>
      <c r="E6937" s="154">
        <v>407.1</v>
      </c>
      <c r="F6937" s="154">
        <v>1.9999999999999962E-2</v>
      </c>
      <c r="G6937" s="154">
        <v>2.2999999999999958</v>
      </c>
    </row>
    <row r="6938" spans="1:7" ht="30" x14ac:dyDescent="0.25">
      <c r="A6938" s="141" t="s">
        <v>4480</v>
      </c>
      <c r="B6938" s="151" t="s">
        <v>4481</v>
      </c>
      <c r="C6938" s="153" t="s">
        <v>3583</v>
      </c>
      <c r="D6938" s="152">
        <v>4</v>
      </c>
      <c r="E6938" s="154">
        <v>10.64</v>
      </c>
      <c r="F6938" s="154">
        <v>1.0000000000000009E-2</v>
      </c>
      <c r="G6938" s="154">
        <v>4.0000000000000036E-2</v>
      </c>
    </row>
    <row r="6939" spans="1:7" ht="30" x14ac:dyDescent="0.25">
      <c r="A6939" s="141" t="s">
        <v>4480</v>
      </c>
      <c r="B6939" s="151" t="s">
        <v>4481</v>
      </c>
      <c r="C6939" s="153" t="s">
        <v>3663</v>
      </c>
      <c r="D6939" s="152">
        <v>96</v>
      </c>
      <c r="E6939" s="154">
        <v>2147.52</v>
      </c>
      <c r="F6939" s="154">
        <v>0.72999999999999865</v>
      </c>
      <c r="G6939" s="154">
        <v>70.07999999999987</v>
      </c>
    </row>
    <row r="6940" spans="1:7" ht="30" x14ac:dyDescent="0.25">
      <c r="A6940" s="141" t="s">
        <v>4480</v>
      </c>
      <c r="B6940" s="151" t="s">
        <v>4481</v>
      </c>
      <c r="C6940" s="153" t="s">
        <v>3521</v>
      </c>
      <c r="D6940" s="152">
        <v>122</v>
      </c>
      <c r="E6940" s="154">
        <v>1139.48</v>
      </c>
      <c r="F6940" s="154">
        <v>6.999999999999984E-2</v>
      </c>
      <c r="G6940" s="154">
        <v>8.5399999999999814</v>
      </c>
    </row>
    <row r="6941" spans="1:7" ht="30" x14ac:dyDescent="0.25">
      <c r="A6941" s="141" t="s">
        <v>4480</v>
      </c>
      <c r="B6941" s="151" t="s">
        <v>4481</v>
      </c>
      <c r="C6941" s="153" t="s">
        <v>3523</v>
      </c>
      <c r="D6941" s="152">
        <v>17</v>
      </c>
      <c r="E6941" s="154">
        <v>139.91</v>
      </c>
      <c r="F6941" s="154">
        <v>8.0000000000000071E-2</v>
      </c>
      <c r="G6941" s="154">
        <v>1.3600000000000012</v>
      </c>
    </row>
    <row r="6942" spans="1:7" ht="30" x14ac:dyDescent="0.25">
      <c r="A6942" s="141" t="s">
        <v>4480</v>
      </c>
      <c r="B6942" s="151" t="s">
        <v>4481</v>
      </c>
      <c r="C6942" s="153" t="s">
        <v>3524</v>
      </c>
      <c r="D6942" s="152">
        <v>12</v>
      </c>
      <c r="E6942" s="154">
        <v>68.88000000000001</v>
      </c>
      <c r="F6942" s="154">
        <v>4.0000000000000036E-2</v>
      </c>
      <c r="G6942" s="154">
        <v>0.48000000000000043</v>
      </c>
    </row>
    <row r="6943" spans="1:7" ht="30" x14ac:dyDescent="0.25">
      <c r="A6943" s="141" t="s">
        <v>4480</v>
      </c>
      <c r="B6943" s="151" t="s">
        <v>4481</v>
      </c>
      <c r="C6943" s="153" t="s">
        <v>3830</v>
      </c>
      <c r="D6943" s="152">
        <v>1</v>
      </c>
      <c r="E6943" s="154">
        <v>24.23</v>
      </c>
      <c r="F6943" s="154">
        <v>0.79000000000000092</v>
      </c>
      <c r="G6943" s="154">
        <v>0.79000000000000092</v>
      </c>
    </row>
    <row r="6944" spans="1:7" ht="30" x14ac:dyDescent="0.25">
      <c r="A6944" s="141" t="s">
        <v>4480</v>
      </c>
      <c r="B6944" s="151" t="s">
        <v>4481</v>
      </c>
      <c r="C6944" s="153" t="s">
        <v>3651</v>
      </c>
      <c r="D6944" s="152">
        <v>130</v>
      </c>
      <c r="E6944" s="154">
        <v>3695.8999999999996</v>
      </c>
      <c r="F6944" s="154">
        <v>0.20999999999999996</v>
      </c>
      <c r="G6944" s="154">
        <v>27.299999999999997</v>
      </c>
    </row>
    <row r="6945" spans="1:7" ht="30" x14ac:dyDescent="0.25">
      <c r="A6945" s="141" t="s">
        <v>4480</v>
      </c>
      <c r="B6945" s="151" t="s">
        <v>4481</v>
      </c>
      <c r="C6945" s="153" t="s">
        <v>3955</v>
      </c>
      <c r="D6945" s="152">
        <v>129</v>
      </c>
      <c r="E6945" s="154">
        <v>3105.0299999999997</v>
      </c>
      <c r="F6945" s="154">
        <v>0.29999999999999982</v>
      </c>
      <c r="G6945" s="154">
        <v>38.699999999999974</v>
      </c>
    </row>
    <row r="6946" spans="1:7" ht="30" x14ac:dyDescent="0.25">
      <c r="A6946" s="141" t="s">
        <v>4482</v>
      </c>
      <c r="B6946" s="151" t="s">
        <v>4483</v>
      </c>
      <c r="C6946" s="153" t="s">
        <v>3492</v>
      </c>
      <c r="D6946" s="152">
        <v>1</v>
      </c>
      <c r="E6946" s="154">
        <v>21.91</v>
      </c>
      <c r="F6946" s="154">
        <v>1.9999999999999962E-2</v>
      </c>
      <c r="G6946" s="154">
        <v>1.9999999999999962E-2</v>
      </c>
    </row>
    <row r="6947" spans="1:7" ht="30" x14ac:dyDescent="0.25">
      <c r="A6947" s="141" t="s">
        <v>4482</v>
      </c>
      <c r="B6947" s="151" t="s">
        <v>4483</v>
      </c>
      <c r="C6947" s="153" t="s">
        <v>3868</v>
      </c>
      <c r="D6947" s="152">
        <v>1</v>
      </c>
      <c r="E6947" s="154">
        <v>12.42</v>
      </c>
      <c r="F6947" s="154">
        <v>9.9999999999999811E-3</v>
      </c>
      <c r="G6947" s="154">
        <v>9.9999999999999811E-3</v>
      </c>
    </row>
    <row r="6948" spans="1:7" ht="30" x14ac:dyDescent="0.25">
      <c r="A6948" s="141" t="s">
        <v>4482</v>
      </c>
      <c r="B6948" s="151" t="s">
        <v>4483</v>
      </c>
      <c r="C6948" s="153" t="s">
        <v>4017</v>
      </c>
      <c r="D6948" s="152">
        <v>49</v>
      </c>
      <c r="E6948" s="154">
        <v>1542.52</v>
      </c>
      <c r="F6948" s="154">
        <v>7.0000000000000062E-2</v>
      </c>
      <c r="G6948" s="154">
        <v>3.4300000000000033</v>
      </c>
    </row>
    <row r="6949" spans="1:7" ht="45" x14ac:dyDescent="0.25">
      <c r="A6949" s="141" t="s">
        <v>4482</v>
      </c>
      <c r="B6949" s="151" t="s">
        <v>4483</v>
      </c>
      <c r="C6949" s="153" t="s">
        <v>3722</v>
      </c>
      <c r="D6949" s="152">
        <v>7</v>
      </c>
      <c r="E6949" s="154">
        <v>167.86</v>
      </c>
      <c r="F6949" s="154">
        <v>7.0000000000000062E-2</v>
      </c>
      <c r="G6949" s="154">
        <v>0.49000000000000044</v>
      </c>
    </row>
    <row r="6950" spans="1:7" ht="75" x14ac:dyDescent="0.25">
      <c r="A6950" s="141" t="s">
        <v>4482</v>
      </c>
      <c r="B6950" s="151" t="s">
        <v>4483</v>
      </c>
      <c r="C6950" s="153" t="s">
        <v>3493</v>
      </c>
      <c r="D6950" s="152">
        <v>4</v>
      </c>
      <c r="E6950" s="154">
        <v>20.48</v>
      </c>
      <c r="F6950" s="154">
        <v>1.0000000000000009E-2</v>
      </c>
      <c r="G6950" s="154">
        <v>4.0000000000000036E-2</v>
      </c>
    </row>
    <row r="6951" spans="1:7" ht="30" x14ac:dyDescent="0.25">
      <c r="A6951" s="141" t="s">
        <v>4482</v>
      </c>
      <c r="B6951" s="151" t="s">
        <v>4483</v>
      </c>
      <c r="C6951" s="153" t="s">
        <v>3494</v>
      </c>
      <c r="D6951" s="152">
        <v>33</v>
      </c>
      <c r="E6951" s="154">
        <v>113.52000000000001</v>
      </c>
      <c r="F6951" s="154">
        <v>9.999999999999995E-3</v>
      </c>
      <c r="G6951" s="154">
        <v>0.32999999999999985</v>
      </c>
    </row>
    <row r="6952" spans="1:7" ht="30" x14ac:dyDescent="0.25">
      <c r="A6952" s="141" t="s">
        <v>4482</v>
      </c>
      <c r="B6952" s="151" t="s">
        <v>4483</v>
      </c>
      <c r="C6952" s="153" t="s">
        <v>3495</v>
      </c>
      <c r="D6952" s="152">
        <v>13</v>
      </c>
      <c r="E6952" s="154">
        <v>64.22</v>
      </c>
      <c r="F6952" s="154">
        <v>1.0000000000000009E-2</v>
      </c>
      <c r="G6952" s="154">
        <v>0.13000000000000012</v>
      </c>
    </row>
    <row r="6953" spans="1:7" ht="45" x14ac:dyDescent="0.25">
      <c r="A6953" s="141" t="s">
        <v>4482</v>
      </c>
      <c r="B6953" s="151" t="s">
        <v>4483</v>
      </c>
      <c r="C6953" s="153" t="s">
        <v>3720</v>
      </c>
      <c r="D6953" s="152">
        <v>2</v>
      </c>
      <c r="E6953" s="154">
        <v>27.6</v>
      </c>
      <c r="F6953" s="154">
        <v>0.18999999999999995</v>
      </c>
      <c r="G6953" s="154">
        <v>0.37999999999999989</v>
      </c>
    </row>
    <row r="6954" spans="1:7" ht="45" x14ac:dyDescent="0.25">
      <c r="A6954" s="141" t="s">
        <v>4482</v>
      </c>
      <c r="B6954" s="151" t="s">
        <v>4483</v>
      </c>
      <c r="C6954" s="153" t="s">
        <v>4484</v>
      </c>
      <c r="D6954" s="152">
        <v>15</v>
      </c>
      <c r="E6954" s="154">
        <v>167.55</v>
      </c>
      <c r="F6954" s="154">
        <v>6.0000000000000053E-2</v>
      </c>
      <c r="G6954" s="154">
        <v>0.9000000000000008</v>
      </c>
    </row>
    <row r="6955" spans="1:7" ht="30" x14ac:dyDescent="0.25">
      <c r="A6955" s="141" t="s">
        <v>4482</v>
      </c>
      <c r="B6955" s="151" t="s">
        <v>4483</v>
      </c>
      <c r="C6955" s="153" t="s">
        <v>3492</v>
      </c>
      <c r="D6955" s="152">
        <v>9</v>
      </c>
      <c r="E6955" s="154">
        <v>197.19</v>
      </c>
      <c r="F6955" s="154">
        <v>1.9999999999999962E-2</v>
      </c>
      <c r="G6955" s="154">
        <v>0.17999999999999966</v>
      </c>
    </row>
    <row r="6956" spans="1:7" ht="30" x14ac:dyDescent="0.25">
      <c r="A6956" s="141" t="s">
        <v>4482</v>
      </c>
      <c r="B6956" s="151" t="s">
        <v>4483</v>
      </c>
      <c r="C6956" s="153" t="s">
        <v>3868</v>
      </c>
      <c r="D6956" s="152">
        <v>24</v>
      </c>
      <c r="E6956" s="154">
        <v>298.08</v>
      </c>
      <c r="F6956" s="154">
        <v>9.9999999999999811E-3</v>
      </c>
      <c r="G6956" s="154">
        <v>0.23999999999999955</v>
      </c>
    </row>
    <row r="6957" spans="1:7" ht="75" x14ac:dyDescent="0.25">
      <c r="A6957" s="141" t="s">
        <v>4482</v>
      </c>
      <c r="B6957" s="151" t="s">
        <v>4483</v>
      </c>
      <c r="C6957" s="153" t="s">
        <v>3493</v>
      </c>
      <c r="D6957" s="152">
        <v>28</v>
      </c>
      <c r="E6957" s="154">
        <v>143.36000000000001</v>
      </c>
      <c r="F6957" s="154">
        <v>1.0000000000000009E-2</v>
      </c>
      <c r="G6957" s="154">
        <v>0.28000000000000025</v>
      </c>
    </row>
    <row r="6958" spans="1:7" ht="30" x14ac:dyDescent="0.25">
      <c r="A6958" s="141" t="s">
        <v>4482</v>
      </c>
      <c r="B6958" s="151" t="s">
        <v>4483</v>
      </c>
      <c r="C6958" s="153" t="s">
        <v>3494</v>
      </c>
      <c r="D6958" s="152">
        <v>68</v>
      </c>
      <c r="E6958" s="154">
        <v>233.92</v>
      </c>
      <c r="F6958" s="154">
        <v>9.999999999999995E-3</v>
      </c>
      <c r="G6958" s="154">
        <v>0.67999999999999972</v>
      </c>
    </row>
    <row r="6959" spans="1:7" ht="30" x14ac:dyDescent="0.25">
      <c r="A6959" s="141" t="s">
        <v>4482</v>
      </c>
      <c r="B6959" s="151" t="s">
        <v>4483</v>
      </c>
      <c r="C6959" s="153" t="s">
        <v>3495</v>
      </c>
      <c r="D6959" s="152">
        <v>33</v>
      </c>
      <c r="E6959" s="154">
        <v>163.01999999999998</v>
      </c>
      <c r="F6959" s="154">
        <v>1.0000000000000009E-2</v>
      </c>
      <c r="G6959" s="154">
        <v>0.33000000000000029</v>
      </c>
    </row>
    <row r="6960" spans="1:7" ht="45" x14ac:dyDescent="0.25">
      <c r="A6960" s="141" t="s">
        <v>4482</v>
      </c>
      <c r="B6960" s="151" t="s">
        <v>4483</v>
      </c>
      <c r="C6960" s="153" t="s">
        <v>3720</v>
      </c>
      <c r="D6960" s="152">
        <v>2</v>
      </c>
      <c r="E6960" s="154">
        <v>27.6</v>
      </c>
      <c r="F6960" s="154">
        <v>0.18999999999999995</v>
      </c>
      <c r="G6960" s="154">
        <v>0.37999999999999989</v>
      </c>
    </row>
    <row r="6961" spans="1:7" ht="45" x14ac:dyDescent="0.25">
      <c r="A6961" s="141" t="s">
        <v>4482</v>
      </c>
      <c r="B6961" s="151" t="s">
        <v>4483</v>
      </c>
      <c r="C6961" s="153" t="s">
        <v>4484</v>
      </c>
      <c r="D6961" s="152">
        <v>25</v>
      </c>
      <c r="E6961" s="154">
        <v>279.25</v>
      </c>
      <c r="F6961" s="154">
        <v>6.0000000000000053E-2</v>
      </c>
      <c r="G6961" s="154">
        <v>1.5000000000000013</v>
      </c>
    </row>
    <row r="6962" spans="1:7" ht="30" x14ac:dyDescent="0.25">
      <c r="A6962" s="141" t="s">
        <v>4485</v>
      </c>
      <c r="B6962" s="151" t="s">
        <v>4486</v>
      </c>
      <c r="C6962" s="153" t="s">
        <v>3585</v>
      </c>
      <c r="D6962" s="152">
        <v>492</v>
      </c>
      <c r="E6962" s="154">
        <v>5121.72</v>
      </c>
      <c r="F6962" s="154">
        <v>2.0000000000000018E-2</v>
      </c>
      <c r="G6962" s="154">
        <v>9.8400000000000087</v>
      </c>
    </row>
    <row r="6963" spans="1:7" ht="30" x14ac:dyDescent="0.25">
      <c r="A6963" s="141" t="s">
        <v>4485</v>
      </c>
      <c r="B6963" s="151" t="s">
        <v>4486</v>
      </c>
      <c r="C6963" s="153" t="s">
        <v>3453</v>
      </c>
      <c r="D6963" s="152">
        <v>1</v>
      </c>
      <c r="E6963" s="154">
        <v>1.99</v>
      </c>
      <c r="F6963" s="154">
        <v>1.0000000000000009E-2</v>
      </c>
      <c r="G6963" s="154">
        <v>1.0000000000000009E-2</v>
      </c>
    </row>
    <row r="6964" spans="1:7" ht="45" x14ac:dyDescent="0.25">
      <c r="A6964" s="141" t="s">
        <v>4485</v>
      </c>
      <c r="B6964" s="151" t="s">
        <v>4486</v>
      </c>
      <c r="C6964" s="153" t="s">
        <v>3501</v>
      </c>
      <c r="D6964" s="152">
        <v>193</v>
      </c>
      <c r="E6964" s="154">
        <v>1694.54</v>
      </c>
      <c r="F6964" s="154">
        <v>3.9999999999999925E-2</v>
      </c>
      <c r="G6964" s="154">
        <v>7.7199999999999855</v>
      </c>
    </row>
    <row r="6965" spans="1:7" ht="30" x14ac:dyDescent="0.25">
      <c r="A6965" s="141" t="s">
        <v>4485</v>
      </c>
      <c r="B6965" s="151" t="s">
        <v>4486</v>
      </c>
      <c r="C6965" s="153" t="s">
        <v>3583</v>
      </c>
      <c r="D6965" s="152">
        <v>193</v>
      </c>
      <c r="E6965" s="154">
        <v>513.38</v>
      </c>
      <c r="F6965" s="154">
        <v>1.0000000000000009E-2</v>
      </c>
      <c r="G6965" s="154">
        <v>1.9300000000000017</v>
      </c>
    </row>
    <row r="6966" spans="1:7" ht="90" x14ac:dyDescent="0.25">
      <c r="A6966" s="141" t="s">
        <v>4485</v>
      </c>
      <c r="B6966" s="151" t="s">
        <v>4486</v>
      </c>
      <c r="C6966" s="153" t="s">
        <v>3452</v>
      </c>
      <c r="D6966" s="152">
        <v>273</v>
      </c>
      <c r="E6966" s="154">
        <v>7130.76</v>
      </c>
      <c r="F6966" s="154">
        <v>3.0000000000000027E-2</v>
      </c>
      <c r="G6966" s="154">
        <v>8.1900000000000066</v>
      </c>
    </row>
    <row r="6967" spans="1:7" ht="30" x14ac:dyDescent="0.25">
      <c r="A6967" s="141" t="s">
        <v>4485</v>
      </c>
      <c r="B6967" s="151" t="s">
        <v>4486</v>
      </c>
      <c r="C6967" s="153" t="s">
        <v>3453</v>
      </c>
      <c r="D6967" s="152">
        <v>6</v>
      </c>
      <c r="E6967" s="154">
        <v>11.94</v>
      </c>
      <c r="F6967" s="154">
        <v>1.0000000000000009E-2</v>
      </c>
      <c r="G6967" s="154">
        <v>6.0000000000000053E-2</v>
      </c>
    </row>
    <row r="6968" spans="1:7" ht="90" x14ac:dyDescent="0.25">
      <c r="A6968" s="141" t="s">
        <v>4485</v>
      </c>
      <c r="B6968" s="151" t="s">
        <v>4486</v>
      </c>
      <c r="C6968" s="153" t="s">
        <v>3456</v>
      </c>
      <c r="D6968" s="152">
        <v>1</v>
      </c>
      <c r="E6968" s="154">
        <v>32.25</v>
      </c>
      <c r="F6968" s="154">
        <v>2.0000000000000018E-2</v>
      </c>
      <c r="G6968" s="154">
        <v>2.0000000000000018E-2</v>
      </c>
    </row>
    <row r="6969" spans="1:7" ht="75" x14ac:dyDescent="0.25">
      <c r="A6969" s="141" t="s">
        <v>4485</v>
      </c>
      <c r="B6969" s="151" t="s">
        <v>4486</v>
      </c>
      <c r="C6969" s="153" t="s">
        <v>3457</v>
      </c>
      <c r="D6969" s="152">
        <v>110</v>
      </c>
      <c r="E6969" s="154">
        <v>2977.7000000000007</v>
      </c>
      <c r="F6969" s="154">
        <v>3.0000000000000027E-2</v>
      </c>
      <c r="G6969" s="154">
        <v>3.3000000000000029</v>
      </c>
    </row>
    <row r="6970" spans="1:7" ht="30" x14ac:dyDescent="0.25">
      <c r="A6970" s="141" t="s">
        <v>4485</v>
      </c>
      <c r="B6970" s="151" t="s">
        <v>4486</v>
      </c>
      <c r="C6970" s="153" t="s">
        <v>3453</v>
      </c>
      <c r="D6970" s="152">
        <v>246</v>
      </c>
      <c r="E6970" s="154">
        <v>489.54</v>
      </c>
      <c r="F6970" s="154">
        <v>1.0000000000000009E-2</v>
      </c>
      <c r="G6970" s="154">
        <v>2.4600000000000022</v>
      </c>
    </row>
    <row r="6971" spans="1:7" ht="30" x14ac:dyDescent="0.25">
      <c r="A6971" s="141" t="s">
        <v>4485</v>
      </c>
      <c r="B6971" s="151" t="s">
        <v>4486</v>
      </c>
      <c r="C6971" s="153" t="s">
        <v>3583</v>
      </c>
      <c r="D6971" s="152">
        <v>3</v>
      </c>
      <c r="E6971" s="154">
        <v>7.98</v>
      </c>
      <c r="F6971" s="154">
        <v>1.0000000000000009E-2</v>
      </c>
      <c r="G6971" s="154">
        <v>3.0000000000000027E-2</v>
      </c>
    </row>
    <row r="6972" spans="1:7" x14ac:dyDescent="0.25">
      <c r="A6972" s="141" t="s">
        <v>4485</v>
      </c>
      <c r="B6972" s="151" t="s">
        <v>4486</v>
      </c>
      <c r="C6972" s="153" t="s">
        <v>3663</v>
      </c>
      <c r="D6972" s="152">
        <v>1</v>
      </c>
      <c r="E6972" s="154">
        <v>22.37</v>
      </c>
      <c r="F6972" s="154">
        <v>0.72999999999999865</v>
      </c>
      <c r="G6972" s="154">
        <v>0.72999999999999865</v>
      </c>
    </row>
    <row r="6973" spans="1:7" ht="30" x14ac:dyDescent="0.25">
      <c r="A6973" s="141" t="s">
        <v>4485</v>
      </c>
      <c r="B6973" s="151" t="s">
        <v>4486</v>
      </c>
      <c r="C6973" s="153" t="s">
        <v>3521</v>
      </c>
      <c r="D6973" s="152">
        <v>5</v>
      </c>
      <c r="E6973" s="154">
        <v>46.7</v>
      </c>
      <c r="F6973" s="154">
        <v>6.999999999999984E-2</v>
      </c>
      <c r="G6973" s="154">
        <v>0.3499999999999992</v>
      </c>
    </row>
    <row r="6974" spans="1:7" x14ac:dyDescent="0.25">
      <c r="A6974" s="141" t="s">
        <v>4485</v>
      </c>
      <c r="B6974" s="151" t="s">
        <v>4486</v>
      </c>
      <c r="C6974" s="153" t="s">
        <v>3524</v>
      </c>
      <c r="D6974" s="152">
        <v>1</v>
      </c>
      <c r="E6974" s="154">
        <v>5.74</v>
      </c>
      <c r="F6974" s="154">
        <v>4.0000000000000036E-2</v>
      </c>
      <c r="G6974" s="154">
        <v>4.0000000000000036E-2</v>
      </c>
    </row>
    <row r="6975" spans="1:7" ht="45" x14ac:dyDescent="0.25">
      <c r="A6975" s="141" t="s">
        <v>4487</v>
      </c>
      <c r="B6975" s="151" t="s">
        <v>4488</v>
      </c>
      <c r="C6975" s="153" t="s">
        <v>3501</v>
      </c>
      <c r="D6975" s="152">
        <v>44</v>
      </c>
      <c r="E6975" s="154">
        <v>386.32</v>
      </c>
      <c r="F6975" s="154">
        <v>3.9999999999999925E-2</v>
      </c>
      <c r="G6975" s="154">
        <v>1.7599999999999967</v>
      </c>
    </row>
    <row r="6976" spans="1:7" ht="30" x14ac:dyDescent="0.25">
      <c r="A6976" s="141" t="s">
        <v>4487</v>
      </c>
      <c r="B6976" s="151" t="s">
        <v>4488</v>
      </c>
      <c r="C6976" s="153" t="s">
        <v>3583</v>
      </c>
      <c r="D6976" s="152">
        <v>45</v>
      </c>
      <c r="E6976" s="154">
        <v>119.7</v>
      </c>
      <c r="F6976" s="154">
        <v>1.0000000000000009E-2</v>
      </c>
      <c r="G6976" s="154">
        <v>0.4500000000000004</v>
      </c>
    </row>
    <row r="6977" spans="1:7" ht="90" x14ac:dyDescent="0.25">
      <c r="A6977" s="141" t="s">
        <v>4487</v>
      </c>
      <c r="B6977" s="151" t="s">
        <v>4488</v>
      </c>
      <c r="C6977" s="153" t="s">
        <v>3452</v>
      </c>
      <c r="D6977" s="152">
        <v>88</v>
      </c>
      <c r="E6977" s="154">
        <v>2298.56</v>
      </c>
      <c r="F6977" s="154">
        <v>3.0000000000000027E-2</v>
      </c>
      <c r="G6977" s="154">
        <v>2.6400000000000023</v>
      </c>
    </row>
    <row r="6978" spans="1:7" ht="30" x14ac:dyDescent="0.25">
      <c r="A6978" s="141" t="s">
        <v>4487</v>
      </c>
      <c r="B6978" s="151" t="s">
        <v>4488</v>
      </c>
      <c r="C6978" s="153" t="s">
        <v>3453</v>
      </c>
      <c r="D6978" s="152">
        <v>83</v>
      </c>
      <c r="E6978" s="154">
        <v>165.17000000000002</v>
      </c>
      <c r="F6978" s="154">
        <v>1.0000000000000009E-2</v>
      </c>
      <c r="G6978" s="154">
        <v>0.83000000000000074</v>
      </c>
    </row>
    <row r="6979" spans="1:7" ht="30" x14ac:dyDescent="0.25">
      <c r="A6979" s="141" t="s">
        <v>4487</v>
      </c>
      <c r="B6979" s="151" t="s">
        <v>4488</v>
      </c>
      <c r="C6979" s="153" t="s">
        <v>3521</v>
      </c>
      <c r="D6979" s="152">
        <v>1</v>
      </c>
      <c r="E6979" s="154">
        <v>9.34</v>
      </c>
      <c r="F6979" s="154">
        <v>6.999999999999984E-2</v>
      </c>
      <c r="G6979" s="154">
        <v>6.999999999999984E-2</v>
      </c>
    </row>
    <row r="6980" spans="1:7" x14ac:dyDescent="0.25">
      <c r="A6980" s="141" t="s">
        <v>4487</v>
      </c>
      <c r="B6980" s="151" t="s">
        <v>4488</v>
      </c>
      <c r="C6980" s="153" t="s">
        <v>3651</v>
      </c>
      <c r="D6980" s="152">
        <v>1</v>
      </c>
      <c r="E6980" s="154">
        <v>28.43</v>
      </c>
      <c r="F6980" s="154">
        <v>0.20999999999999996</v>
      </c>
      <c r="G6980" s="154">
        <v>0.20999999999999996</v>
      </c>
    </row>
    <row r="6981" spans="1:7" x14ac:dyDescent="0.25">
      <c r="A6981" s="141" t="s">
        <v>4489</v>
      </c>
      <c r="B6981" s="151" t="s">
        <v>4490</v>
      </c>
      <c r="C6981" s="153" t="s">
        <v>3460</v>
      </c>
      <c r="D6981" s="152">
        <v>58</v>
      </c>
      <c r="E6981" s="154">
        <v>935.54</v>
      </c>
      <c r="F6981" s="154">
        <v>2.0000000000000018E-2</v>
      </c>
      <c r="G6981" s="154">
        <v>1.160000000000001</v>
      </c>
    </row>
    <row r="6982" spans="1:7" ht="30" x14ac:dyDescent="0.25">
      <c r="A6982" s="141" t="s">
        <v>4489</v>
      </c>
      <c r="B6982" s="151" t="s">
        <v>4490</v>
      </c>
      <c r="C6982" s="153" t="s">
        <v>3731</v>
      </c>
      <c r="D6982" s="152">
        <v>8</v>
      </c>
      <c r="E6982" s="154">
        <v>11.120000000000001</v>
      </c>
      <c r="F6982" s="154">
        <v>9.9999999999999811E-3</v>
      </c>
      <c r="G6982" s="154">
        <v>7.9999999999999849E-2</v>
      </c>
    </row>
    <row r="6983" spans="1:7" ht="30" x14ac:dyDescent="0.25">
      <c r="A6983" s="141" t="s">
        <v>4489</v>
      </c>
      <c r="B6983" s="151" t="s">
        <v>4490</v>
      </c>
      <c r="C6983" s="153" t="s">
        <v>3462</v>
      </c>
      <c r="D6983" s="152">
        <v>16</v>
      </c>
      <c r="E6983" s="154">
        <v>41.92</v>
      </c>
      <c r="F6983" s="154">
        <v>9.999999999999995E-3</v>
      </c>
      <c r="G6983" s="154">
        <v>0.15999999999999992</v>
      </c>
    </row>
    <row r="6984" spans="1:7" ht="30" x14ac:dyDescent="0.25">
      <c r="A6984" s="141" t="s">
        <v>4489</v>
      </c>
      <c r="B6984" s="151" t="s">
        <v>4490</v>
      </c>
      <c r="C6984" s="153" t="s">
        <v>3463</v>
      </c>
      <c r="D6984" s="152">
        <v>4</v>
      </c>
      <c r="E6984" s="154">
        <v>10.48</v>
      </c>
      <c r="F6984" s="154">
        <v>9.999999999999995E-3</v>
      </c>
      <c r="G6984" s="154">
        <v>3.999999999999998E-2</v>
      </c>
    </row>
    <row r="6985" spans="1:7" x14ac:dyDescent="0.25">
      <c r="A6985" s="141" t="s">
        <v>4489</v>
      </c>
      <c r="B6985" s="151" t="s">
        <v>4490</v>
      </c>
      <c r="C6985" s="153" t="s">
        <v>3443</v>
      </c>
      <c r="D6985" s="152">
        <v>122</v>
      </c>
      <c r="E6985" s="154">
        <v>596.57999999999993</v>
      </c>
      <c r="F6985" s="154">
        <v>9.9999999999999811E-3</v>
      </c>
      <c r="G6985" s="154">
        <v>1.2199999999999978</v>
      </c>
    </row>
    <row r="6986" spans="1:7" x14ac:dyDescent="0.25">
      <c r="A6986" s="141" t="s">
        <v>4489</v>
      </c>
      <c r="B6986" s="151" t="s">
        <v>4490</v>
      </c>
      <c r="C6986" s="153" t="s">
        <v>3444</v>
      </c>
      <c r="D6986" s="152">
        <v>152</v>
      </c>
      <c r="E6986" s="154">
        <v>589.76</v>
      </c>
      <c r="F6986" s="154">
        <v>3.0000000000000027E-2</v>
      </c>
      <c r="G6986" s="154">
        <v>4.5600000000000041</v>
      </c>
    </row>
    <row r="6987" spans="1:7" x14ac:dyDescent="0.25">
      <c r="A6987" s="141" t="s">
        <v>4489</v>
      </c>
      <c r="B6987" s="151" t="s">
        <v>4490</v>
      </c>
      <c r="C6987" s="153" t="s">
        <v>3446</v>
      </c>
      <c r="D6987" s="152">
        <v>207</v>
      </c>
      <c r="E6987" s="154">
        <v>409.86</v>
      </c>
      <c r="F6987" s="154">
        <v>9.999999999999995E-3</v>
      </c>
      <c r="G6987" s="154">
        <v>2.069999999999999</v>
      </c>
    </row>
    <row r="6988" spans="1:7" ht="45" x14ac:dyDescent="0.25">
      <c r="A6988" s="141" t="s">
        <v>4489</v>
      </c>
      <c r="B6988" s="151" t="s">
        <v>4490</v>
      </c>
      <c r="C6988" s="153" t="s">
        <v>3599</v>
      </c>
      <c r="D6988" s="152">
        <v>19</v>
      </c>
      <c r="E6988" s="154">
        <v>50.92</v>
      </c>
      <c r="F6988" s="154">
        <v>9.9999999999999811E-3</v>
      </c>
      <c r="G6988" s="154">
        <v>0.18999999999999964</v>
      </c>
    </row>
    <row r="6989" spans="1:7" x14ac:dyDescent="0.25">
      <c r="A6989" s="141" t="s">
        <v>4489</v>
      </c>
      <c r="B6989" s="151" t="s">
        <v>4490</v>
      </c>
      <c r="C6989" s="153" t="s">
        <v>3505</v>
      </c>
      <c r="D6989" s="152">
        <v>12</v>
      </c>
      <c r="E6989" s="154">
        <v>294.12</v>
      </c>
      <c r="F6989" s="154">
        <v>0.37999999999999989</v>
      </c>
      <c r="G6989" s="154">
        <v>4.5599999999999987</v>
      </c>
    </row>
    <row r="6990" spans="1:7" ht="30" x14ac:dyDescent="0.25">
      <c r="A6990" s="141" t="s">
        <v>4489</v>
      </c>
      <c r="B6990" s="151" t="s">
        <v>4490</v>
      </c>
      <c r="C6990" s="153" t="s">
        <v>3600</v>
      </c>
      <c r="D6990" s="152">
        <v>18</v>
      </c>
      <c r="E6990" s="154">
        <v>460.8</v>
      </c>
      <c r="F6990" s="154">
        <v>0.55000000000000071</v>
      </c>
      <c r="G6990" s="154">
        <v>9.9000000000000128</v>
      </c>
    </row>
    <row r="6991" spans="1:7" ht="30" x14ac:dyDescent="0.25">
      <c r="A6991" s="141" t="s">
        <v>4491</v>
      </c>
      <c r="B6991" s="151" t="s">
        <v>4492</v>
      </c>
      <c r="C6991" s="153" t="s">
        <v>3496</v>
      </c>
      <c r="D6991" s="152">
        <v>78</v>
      </c>
      <c r="E6991" s="154">
        <v>560.04</v>
      </c>
      <c r="F6991" s="154">
        <v>1.0000000000000009E-2</v>
      </c>
      <c r="G6991" s="154">
        <v>0.78000000000000069</v>
      </c>
    </row>
    <row r="6992" spans="1:7" ht="30" x14ac:dyDescent="0.25">
      <c r="A6992" s="141" t="s">
        <v>4491</v>
      </c>
      <c r="B6992" s="151" t="s">
        <v>4492</v>
      </c>
      <c r="C6992" s="153" t="s">
        <v>3497</v>
      </c>
      <c r="D6992" s="152">
        <v>632</v>
      </c>
      <c r="E6992" s="154">
        <v>7760.96</v>
      </c>
      <c r="F6992" s="154">
        <v>1.0000000000000009E-2</v>
      </c>
      <c r="G6992" s="154">
        <v>6.3200000000000056</v>
      </c>
    </row>
    <row r="6993" spans="1:7" ht="30" x14ac:dyDescent="0.25">
      <c r="A6993" s="141" t="s">
        <v>4491</v>
      </c>
      <c r="B6993" s="151" t="s">
        <v>4492</v>
      </c>
      <c r="C6993" s="153" t="s">
        <v>3498</v>
      </c>
      <c r="D6993" s="152">
        <v>91</v>
      </c>
      <c r="E6993" s="154">
        <v>1834.56</v>
      </c>
      <c r="F6993" s="154">
        <v>4.0000000000000036E-2</v>
      </c>
      <c r="G6993" s="154">
        <v>3.6400000000000032</v>
      </c>
    </row>
    <row r="6994" spans="1:7" ht="45" x14ac:dyDescent="0.25">
      <c r="A6994" s="141" t="s">
        <v>4491</v>
      </c>
      <c r="B6994" s="151" t="s">
        <v>4492</v>
      </c>
      <c r="C6994" s="153" t="s">
        <v>3499</v>
      </c>
      <c r="D6994" s="152">
        <v>6</v>
      </c>
      <c r="E6994" s="154">
        <v>175.62</v>
      </c>
      <c r="F6994" s="154">
        <v>1.0000000000000009E-2</v>
      </c>
      <c r="G6994" s="154">
        <v>6.0000000000000053E-2</v>
      </c>
    </row>
    <row r="6995" spans="1:7" ht="30" x14ac:dyDescent="0.25">
      <c r="A6995" s="141" t="s">
        <v>4491</v>
      </c>
      <c r="B6995" s="151" t="s">
        <v>4492</v>
      </c>
      <c r="C6995" s="153" t="s">
        <v>3543</v>
      </c>
      <c r="D6995" s="152">
        <v>1</v>
      </c>
      <c r="E6995" s="154">
        <v>5.2</v>
      </c>
      <c r="F6995" s="154">
        <v>2.9999999999999916E-2</v>
      </c>
      <c r="G6995" s="154">
        <v>2.9999999999999916E-2</v>
      </c>
    </row>
    <row r="6996" spans="1:7" ht="30" x14ac:dyDescent="0.25">
      <c r="A6996" s="141" t="s">
        <v>4491</v>
      </c>
      <c r="B6996" s="151" t="s">
        <v>4492</v>
      </c>
      <c r="C6996" s="153" t="s">
        <v>3541</v>
      </c>
      <c r="D6996" s="152">
        <v>6</v>
      </c>
      <c r="E6996" s="154">
        <v>51.72</v>
      </c>
      <c r="F6996" s="154">
        <v>4.9999999999999822E-2</v>
      </c>
      <c r="G6996" s="154">
        <v>0.29999999999999893</v>
      </c>
    </row>
    <row r="6997" spans="1:7" ht="45" x14ac:dyDescent="0.25">
      <c r="A6997" s="141" t="s">
        <v>4491</v>
      </c>
      <c r="B6997" s="151" t="s">
        <v>4492</v>
      </c>
      <c r="C6997" s="153" t="s">
        <v>3542</v>
      </c>
      <c r="D6997" s="152">
        <v>5</v>
      </c>
      <c r="E6997" s="154">
        <v>52.050000000000004</v>
      </c>
      <c r="F6997" s="154">
        <v>2.0000000000000018E-2</v>
      </c>
      <c r="G6997" s="154">
        <v>0.10000000000000009</v>
      </c>
    </row>
    <row r="6998" spans="1:7" ht="30" x14ac:dyDescent="0.25">
      <c r="A6998" s="141" t="s">
        <v>4491</v>
      </c>
      <c r="B6998" s="151" t="s">
        <v>4492</v>
      </c>
      <c r="C6998" s="153" t="s">
        <v>3584</v>
      </c>
      <c r="D6998" s="152">
        <v>1</v>
      </c>
      <c r="E6998" s="154">
        <v>10.41</v>
      </c>
      <c r="F6998" s="154">
        <v>2.0000000000000018E-2</v>
      </c>
      <c r="G6998" s="154">
        <v>2.0000000000000018E-2</v>
      </c>
    </row>
    <row r="6999" spans="1:7" ht="30" x14ac:dyDescent="0.25">
      <c r="A6999" s="141" t="s">
        <v>4491</v>
      </c>
      <c r="B6999" s="151" t="s">
        <v>4492</v>
      </c>
      <c r="C6999" s="153" t="s">
        <v>3585</v>
      </c>
      <c r="D6999" s="152">
        <v>91</v>
      </c>
      <c r="E6999" s="154">
        <v>947.31000000000006</v>
      </c>
      <c r="F6999" s="154">
        <v>2.0000000000000018E-2</v>
      </c>
      <c r="G6999" s="154">
        <v>1.8200000000000016</v>
      </c>
    </row>
    <row r="7000" spans="1:7" ht="30" x14ac:dyDescent="0.25">
      <c r="A7000" s="141" t="s">
        <v>4491</v>
      </c>
      <c r="B7000" s="151" t="s">
        <v>4492</v>
      </c>
      <c r="C7000" s="153" t="s">
        <v>3545</v>
      </c>
      <c r="D7000" s="152">
        <v>8</v>
      </c>
      <c r="E7000" s="154">
        <v>202</v>
      </c>
      <c r="F7000" s="154">
        <v>4.9999999999999933E-2</v>
      </c>
      <c r="G7000" s="154">
        <v>0.39999999999999947</v>
      </c>
    </row>
    <row r="7001" spans="1:7" ht="30" x14ac:dyDescent="0.25">
      <c r="A7001" s="141" t="s">
        <v>4491</v>
      </c>
      <c r="B7001" s="151" t="s">
        <v>4492</v>
      </c>
      <c r="C7001" s="153" t="s">
        <v>3546</v>
      </c>
      <c r="D7001" s="152">
        <v>8</v>
      </c>
      <c r="E7001" s="154">
        <v>277.60000000000002</v>
      </c>
      <c r="F7001" s="154">
        <v>1.9999999999999962E-2</v>
      </c>
      <c r="G7001" s="154">
        <v>0.1599999999999997</v>
      </c>
    </row>
    <row r="7002" spans="1:7" ht="30" x14ac:dyDescent="0.25">
      <c r="A7002" s="141" t="s">
        <v>4491</v>
      </c>
      <c r="B7002" s="151" t="s">
        <v>4492</v>
      </c>
      <c r="C7002" s="153" t="s">
        <v>3590</v>
      </c>
      <c r="D7002" s="152">
        <v>53</v>
      </c>
      <c r="E7002" s="154">
        <v>770.62000000000012</v>
      </c>
      <c r="F7002" s="154">
        <v>6.999999999999984E-2</v>
      </c>
      <c r="G7002" s="154">
        <v>3.7099999999999915</v>
      </c>
    </row>
    <row r="7003" spans="1:7" ht="45" x14ac:dyDescent="0.25">
      <c r="A7003" s="141" t="s">
        <v>4491</v>
      </c>
      <c r="B7003" s="151" t="s">
        <v>4492</v>
      </c>
      <c r="C7003" s="153" t="s">
        <v>3591</v>
      </c>
      <c r="D7003" s="152">
        <v>25</v>
      </c>
      <c r="E7003" s="154">
        <v>128</v>
      </c>
      <c r="F7003" s="154">
        <v>1.0000000000000009E-2</v>
      </c>
      <c r="G7003" s="154">
        <v>0.25000000000000022</v>
      </c>
    </row>
    <row r="7004" spans="1:7" ht="60" x14ac:dyDescent="0.25">
      <c r="A7004" s="141" t="s">
        <v>4491</v>
      </c>
      <c r="B7004" s="151" t="s">
        <v>4492</v>
      </c>
      <c r="C7004" s="153" t="s">
        <v>3592</v>
      </c>
      <c r="D7004" s="152">
        <v>24</v>
      </c>
      <c r="E7004" s="154">
        <v>122.88</v>
      </c>
      <c r="F7004" s="154">
        <v>1.0000000000000009E-2</v>
      </c>
      <c r="G7004" s="154">
        <v>0.24000000000000021</v>
      </c>
    </row>
    <row r="7005" spans="1:7" ht="60" x14ac:dyDescent="0.25">
      <c r="A7005" s="141" t="s">
        <v>4491</v>
      </c>
      <c r="B7005" s="151" t="s">
        <v>4492</v>
      </c>
      <c r="C7005" s="153" t="s">
        <v>3593</v>
      </c>
      <c r="D7005" s="152">
        <v>2</v>
      </c>
      <c r="E7005" s="154">
        <v>10.24</v>
      </c>
      <c r="F7005" s="154">
        <v>1.0000000000000009E-2</v>
      </c>
      <c r="G7005" s="154">
        <v>2.0000000000000018E-2</v>
      </c>
    </row>
    <row r="7006" spans="1:7" ht="75" x14ac:dyDescent="0.25">
      <c r="A7006" s="141" t="s">
        <v>4491</v>
      </c>
      <c r="B7006" s="151" t="s">
        <v>4492</v>
      </c>
      <c r="C7006" s="153" t="s">
        <v>3697</v>
      </c>
      <c r="D7006" s="152">
        <v>2</v>
      </c>
      <c r="E7006" s="154">
        <v>10.24</v>
      </c>
      <c r="F7006" s="154">
        <v>1.0000000000000009E-2</v>
      </c>
      <c r="G7006" s="154">
        <v>2.0000000000000018E-2</v>
      </c>
    </row>
    <row r="7007" spans="1:7" ht="45" x14ac:dyDescent="0.25">
      <c r="A7007" s="141" t="s">
        <v>4491</v>
      </c>
      <c r="B7007" s="151" t="s">
        <v>4492</v>
      </c>
      <c r="C7007" s="153" t="s">
        <v>3501</v>
      </c>
      <c r="D7007" s="152">
        <v>126</v>
      </c>
      <c r="E7007" s="154">
        <v>1106.28</v>
      </c>
      <c r="F7007" s="154">
        <v>3.9999999999999925E-2</v>
      </c>
      <c r="G7007" s="154">
        <v>5.0399999999999903</v>
      </c>
    </row>
    <row r="7008" spans="1:7" ht="45" x14ac:dyDescent="0.25">
      <c r="A7008" s="141" t="s">
        <v>4491</v>
      </c>
      <c r="B7008" s="151" t="s">
        <v>4492</v>
      </c>
      <c r="C7008" s="153" t="s">
        <v>3471</v>
      </c>
      <c r="D7008" s="152">
        <v>9</v>
      </c>
      <c r="E7008" s="154">
        <v>23.94</v>
      </c>
      <c r="F7008" s="154">
        <v>1.0000000000000009E-2</v>
      </c>
      <c r="G7008" s="154">
        <v>9.000000000000008E-2</v>
      </c>
    </row>
    <row r="7009" spans="1:7" ht="30" x14ac:dyDescent="0.25">
      <c r="A7009" s="141" t="s">
        <v>4491</v>
      </c>
      <c r="B7009" s="151" t="s">
        <v>4492</v>
      </c>
      <c r="C7009" s="153" t="s">
        <v>3583</v>
      </c>
      <c r="D7009" s="152">
        <v>118</v>
      </c>
      <c r="E7009" s="154">
        <v>313.88</v>
      </c>
      <c r="F7009" s="154">
        <v>1.0000000000000009E-2</v>
      </c>
      <c r="G7009" s="154">
        <v>1.180000000000001</v>
      </c>
    </row>
    <row r="7010" spans="1:7" ht="30" x14ac:dyDescent="0.25">
      <c r="A7010" s="141" t="s">
        <v>4491</v>
      </c>
      <c r="B7010" s="151" t="s">
        <v>4492</v>
      </c>
      <c r="C7010" s="153" t="s">
        <v>3590</v>
      </c>
      <c r="D7010" s="152">
        <v>254</v>
      </c>
      <c r="E7010" s="154">
        <v>3693.16</v>
      </c>
      <c r="F7010" s="154">
        <v>6.999999999999984E-2</v>
      </c>
      <c r="G7010" s="154">
        <v>17.779999999999959</v>
      </c>
    </row>
    <row r="7011" spans="1:7" ht="45" x14ac:dyDescent="0.25">
      <c r="A7011" s="141" t="s">
        <v>4491</v>
      </c>
      <c r="B7011" s="151" t="s">
        <v>4492</v>
      </c>
      <c r="C7011" s="153" t="s">
        <v>3591</v>
      </c>
      <c r="D7011" s="152">
        <v>322</v>
      </c>
      <c r="E7011" s="154">
        <v>1648.6399999999999</v>
      </c>
      <c r="F7011" s="154">
        <v>1.0000000000000009E-2</v>
      </c>
      <c r="G7011" s="154">
        <v>3.2200000000000029</v>
      </c>
    </row>
    <row r="7012" spans="1:7" ht="60" x14ac:dyDescent="0.25">
      <c r="A7012" s="141" t="s">
        <v>4491</v>
      </c>
      <c r="B7012" s="151" t="s">
        <v>4492</v>
      </c>
      <c r="C7012" s="153" t="s">
        <v>3592</v>
      </c>
      <c r="D7012" s="152">
        <v>180</v>
      </c>
      <c r="E7012" s="154">
        <v>921.60000000000014</v>
      </c>
      <c r="F7012" s="154">
        <v>1.0000000000000009E-2</v>
      </c>
      <c r="G7012" s="154">
        <v>1.8000000000000016</v>
      </c>
    </row>
    <row r="7013" spans="1:7" ht="60" x14ac:dyDescent="0.25">
      <c r="A7013" s="141" t="s">
        <v>4491</v>
      </c>
      <c r="B7013" s="151" t="s">
        <v>4492</v>
      </c>
      <c r="C7013" s="153" t="s">
        <v>3593</v>
      </c>
      <c r="D7013" s="152">
        <v>6</v>
      </c>
      <c r="E7013" s="154">
        <v>30.72</v>
      </c>
      <c r="F7013" s="154">
        <v>1.0000000000000009E-2</v>
      </c>
      <c r="G7013" s="154">
        <v>6.0000000000000053E-2</v>
      </c>
    </row>
    <row r="7014" spans="1:7" ht="90" x14ac:dyDescent="0.25">
      <c r="A7014" s="141" t="s">
        <v>4491</v>
      </c>
      <c r="B7014" s="151" t="s">
        <v>4492</v>
      </c>
      <c r="C7014" s="153" t="s">
        <v>3452</v>
      </c>
      <c r="D7014" s="152">
        <v>54</v>
      </c>
      <c r="E7014" s="154">
        <v>1410.48</v>
      </c>
      <c r="F7014" s="154">
        <v>3.0000000000000027E-2</v>
      </c>
      <c r="G7014" s="154">
        <v>1.6200000000000014</v>
      </c>
    </row>
    <row r="7015" spans="1:7" ht="45" x14ac:dyDescent="0.25">
      <c r="A7015" s="141" t="s">
        <v>4491</v>
      </c>
      <c r="B7015" s="151" t="s">
        <v>4492</v>
      </c>
      <c r="C7015" s="153" t="s">
        <v>3471</v>
      </c>
      <c r="D7015" s="152">
        <v>4</v>
      </c>
      <c r="E7015" s="154">
        <v>10.64</v>
      </c>
      <c r="F7015" s="154">
        <v>1.0000000000000009E-2</v>
      </c>
      <c r="G7015" s="154">
        <v>4.0000000000000036E-2</v>
      </c>
    </row>
    <row r="7016" spans="1:7" ht="30" x14ac:dyDescent="0.25">
      <c r="A7016" s="141" t="s">
        <v>4491</v>
      </c>
      <c r="B7016" s="151" t="s">
        <v>4492</v>
      </c>
      <c r="C7016" s="153" t="s">
        <v>3453</v>
      </c>
      <c r="D7016" s="152">
        <v>6</v>
      </c>
      <c r="E7016" s="154">
        <v>11.94</v>
      </c>
      <c r="F7016" s="154">
        <v>1.0000000000000009E-2</v>
      </c>
      <c r="G7016" s="154">
        <v>6.0000000000000053E-2</v>
      </c>
    </row>
    <row r="7017" spans="1:7" ht="45" x14ac:dyDescent="0.25">
      <c r="A7017" s="141" t="s">
        <v>4491</v>
      </c>
      <c r="B7017" s="151" t="s">
        <v>4492</v>
      </c>
      <c r="C7017" s="153" t="s">
        <v>3454</v>
      </c>
      <c r="D7017" s="152">
        <v>15</v>
      </c>
      <c r="E7017" s="154">
        <v>53.100000000000009</v>
      </c>
      <c r="F7017" s="154">
        <v>1.9999999999999962E-2</v>
      </c>
      <c r="G7017" s="154">
        <v>0.29999999999999943</v>
      </c>
    </row>
    <row r="7018" spans="1:7" ht="30" x14ac:dyDescent="0.25">
      <c r="A7018" s="141" t="s">
        <v>4491</v>
      </c>
      <c r="B7018" s="151" t="s">
        <v>4492</v>
      </c>
      <c r="C7018" s="153" t="s">
        <v>3583</v>
      </c>
      <c r="D7018" s="152">
        <v>1</v>
      </c>
      <c r="E7018" s="154">
        <v>2.66</v>
      </c>
      <c r="F7018" s="154">
        <v>1.0000000000000009E-2</v>
      </c>
      <c r="G7018" s="154">
        <v>1.0000000000000009E-2</v>
      </c>
    </row>
    <row r="7019" spans="1:7" ht="30" x14ac:dyDescent="0.25">
      <c r="A7019" s="141" t="s">
        <v>4491</v>
      </c>
      <c r="B7019" s="151" t="s">
        <v>4492</v>
      </c>
      <c r="C7019" s="153" t="s">
        <v>3662</v>
      </c>
      <c r="D7019" s="152">
        <v>9</v>
      </c>
      <c r="E7019" s="154">
        <v>78.300000000000011</v>
      </c>
      <c r="F7019" s="154">
        <v>4.9999999999999933E-2</v>
      </c>
      <c r="G7019" s="154">
        <v>0.4499999999999994</v>
      </c>
    </row>
    <row r="7020" spans="1:7" ht="90" x14ac:dyDescent="0.25">
      <c r="A7020" s="141" t="s">
        <v>4491</v>
      </c>
      <c r="B7020" s="151" t="s">
        <v>4492</v>
      </c>
      <c r="C7020" s="153" t="s">
        <v>3456</v>
      </c>
      <c r="D7020" s="152">
        <v>11</v>
      </c>
      <c r="E7020" s="154">
        <v>354.75</v>
      </c>
      <c r="F7020" s="154">
        <v>2.0000000000000018E-2</v>
      </c>
      <c r="G7020" s="154">
        <v>0.2200000000000002</v>
      </c>
    </row>
    <row r="7021" spans="1:7" ht="75" x14ac:dyDescent="0.25">
      <c r="A7021" s="141" t="s">
        <v>4491</v>
      </c>
      <c r="B7021" s="151" t="s">
        <v>4492</v>
      </c>
      <c r="C7021" s="153" t="s">
        <v>3457</v>
      </c>
      <c r="D7021" s="152">
        <v>15</v>
      </c>
      <c r="E7021" s="154">
        <v>406.05000000000007</v>
      </c>
      <c r="F7021" s="154">
        <v>3.0000000000000027E-2</v>
      </c>
      <c r="G7021" s="154">
        <v>0.4500000000000004</v>
      </c>
    </row>
    <row r="7022" spans="1:7" ht="30" x14ac:dyDescent="0.25">
      <c r="A7022" s="141" t="s">
        <v>4491</v>
      </c>
      <c r="B7022" s="151" t="s">
        <v>4492</v>
      </c>
      <c r="C7022" s="153" t="s">
        <v>3585</v>
      </c>
      <c r="D7022" s="152">
        <v>12</v>
      </c>
      <c r="E7022" s="154">
        <v>124.92</v>
      </c>
      <c r="F7022" s="154">
        <v>2.0000000000000018E-2</v>
      </c>
      <c r="G7022" s="154">
        <v>0.24000000000000021</v>
      </c>
    </row>
    <row r="7023" spans="1:7" ht="30" x14ac:dyDescent="0.25">
      <c r="A7023" s="141" t="s">
        <v>4491</v>
      </c>
      <c r="B7023" s="151" t="s">
        <v>4492</v>
      </c>
      <c r="C7023" s="153" t="s">
        <v>3512</v>
      </c>
      <c r="D7023" s="152">
        <v>3</v>
      </c>
      <c r="E7023" s="154">
        <v>4.32</v>
      </c>
      <c r="F7023" s="154">
        <v>3.0000000000000027E-2</v>
      </c>
      <c r="G7023" s="154">
        <v>9.000000000000008E-2</v>
      </c>
    </row>
    <row r="7024" spans="1:7" ht="45" x14ac:dyDescent="0.25">
      <c r="A7024" s="141" t="s">
        <v>4491</v>
      </c>
      <c r="B7024" s="151" t="s">
        <v>4492</v>
      </c>
      <c r="C7024" s="153" t="s">
        <v>3535</v>
      </c>
      <c r="D7024" s="152">
        <v>1</v>
      </c>
      <c r="E7024" s="154">
        <v>13.24</v>
      </c>
      <c r="F7024" s="154">
        <v>0.16000000000000014</v>
      </c>
      <c r="G7024" s="154">
        <v>0.16000000000000014</v>
      </c>
    </row>
    <row r="7025" spans="1:7" ht="60" x14ac:dyDescent="0.25">
      <c r="A7025" s="141" t="s">
        <v>4491</v>
      </c>
      <c r="B7025" s="151" t="s">
        <v>4492</v>
      </c>
      <c r="C7025" s="153" t="s">
        <v>3536</v>
      </c>
      <c r="D7025" s="152">
        <v>2</v>
      </c>
      <c r="E7025" s="154">
        <v>42.78</v>
      </c>
      <c r="F7025" s="154">
        <v>0.3199999999999994</v>
      </c>
      <c r="G7025" s="154">
        <v>0.63999999999999879</v>
      </c>
    </row>
    <row r="7026" spans="1:7" ht="30" x14ac:dyDescent="0.25">
      <c r="A7026" s="141" t="s">
        <v>4491</v>
      </c>
      <c r="B7026" s="151" t="s">
        <v>4492</v>
      </c>
      <c r="C7026" s="153" t="s">
        <v>3514</v>
      </c>
      <c r="D7026" s="152">
        <v>6</v>
      </c>
      <c r="E7026" s="154">
        <v>10.02</v>
      </c>
      <c r="F7026" s="154">
        <v>9.9999999999999811E-3</v>
      </c>
      <c r="G7026" s="154">
        <v>5.9999999999999887E-2</v>
      </c>
    </row>
    <row r="7027" spans="1:7" ht="30" x14ac:dyDescent="0.25">
      <c r="A7027" s="141" t="s">
        <v>4491</v>
      </c>
      <c r="B7027" s="151" t="s">
        <v>4492</v>
      </c>
      <c r="C7027" s="153" t="s">
        <v>3515</v>
      </c>
      <c r="D7027" s="152">
        <v>3</v>
      </c>
      <c r="E7027" s="154">
        <v>35.58</v>
      </c>
      <c r="F7027" s="154">
        <v>6.999999999999984E-2</v>
      </c>
      <c r="G7027" s="154">
        <v>0.20999999999999952</v>
      </c>
    </row>
    <row r="7028" spans="1:7" ht="60" x14ac:dyDescent="0.25">
      <c r="A7028" s="141" t="s">
        <v>4491</v>
      </c>
      <c r="B7028" s="151" t="s">
        <v>4492</v>
      </c>
      <c r="C7028" s="153" t="s">
        <v>3479</v>
      </c>
      <c r="D7028" s="152">
        <v>3</v>
      </c>
      <c r="E7028" s="154">
        <v>24.150000000000002</v>
      </c>
      <c r="F7028" s="154">
        <v>3.0000000000000027E-2</v>
      </c>
      <c r="G7028" s="154">
        <v>9.000000000000008E-2</v>
      </c>
    </row>
    <row r="7029" spans="1:7" ht="45" x14ac:dyDescent="0.25">
      <c r="A7029" s="141" t="s">
        <v>4491</v>
      </c>
      <c r="B7029" s="151" t="s">
        <v>4492</v>
      </c>
      <c r="C7029" s="153" t="s">
        <v>3506</v>
      </c>
      <c r="D7029" s="152">
        <v>13</v>
      </c>
      <c r="E7029" s="154">
        <v>117.13000000000001</v>
      </c>
      <c r="F7029" s="154">
        <v>2.9999999999999916E-2</v>
      </c>
      <c r="G7029" s="154">
        <v>0.3899999999999989</v>
      </c>
    </row>
    <row r="7030" spans="1:7" ht="60" x14ac:dyDescent="0.25">
      <c r="A7030" s="141" t="s">
        <v>4491</v>
      </c>
      <c r="B7030" s="151" t="s">
        <v>4492</v>
      </c>
      <c r="C7030" s="153" t="s">
        <v>3714</v>
      </c>
      <c r="D7030" s="152">
        <v>3</v>
      </c>
      <c r="E7030" s="154">
        <v>41.13</v>
      </c>
      <c r="F7030" s="154">
        <v>6.0000000000000053E-2</v>
      </c>
      <c r="G7030" s="154">
        <v>0.18000000000000016</v>
      </c>
    </row>
    <row r="7031" spans="1:7" ht="75" x14ac:dyDescent="0.25">
      <c r="A7031" s="141" t="s">
        <v>4491</v>
      </c>
      <c r="B7031" s="151" t="s">
        <v>4492</v>
      </c>
      <c r="C7031" s="153" t="s">
        <v>3516</v>
      </c>
      <c r="D7031" s="152">
        <v>7</v>
      </c>
      <c r="E7031" s="154">
        <v>66.150000000000006</v>
      </c>
      <c r="F7031" s="154">
        <v>2.0000000000000018E-2</v>
      </c>
      <c r="G7031" s="154">
        <v>0.14000000000000012</v>
      </c>
    </row>
    <row r="7032" spans="1:7" ht="60" x14ac:dyDescent="0.25">
      <c r="A7032" s="141" t="s">
        <v>4491</v>
      </c>
      <c r="B7032" s="151" t="s">
        <v>4492</v>
      </c>
      <c r="C7032" s="153" t="s">
        <v>3517</v>
      </c>
      <c r="D7032" s="152">
        <v>2</v>
      </c>
      <c r="E7032" s="154">
        <v>20.84</v>
      </c>
      <c r="F7032" s="154">
        <v>6.999999999999984E-2</v>
      </c>
      <c r="G7032" s="154">
        <v>0.13999999999999968</v>
      </c>
    </row>
    <row r="7033" spans="1:7" ht="30" x14ac:dyDescent="0.25">
      <c r="A7033" s="141" t="s">
        <v>4491</v>
      </c>
      <c r="B7033" s="151" t="s">
        <v>4492</v>
      </c>
      <c r="C7033" s="153" t="s">
        <v>3508</v>
      </c>
      <c r="D7033" s="152">
        <v>9</v>
      </c>
      <c r="E7033" s="154">
        <v>48.33</v>
      </c>
      <c r="F7033" s="154">
        <v>2.0000000000000018E-2</v>
      </c>
      <c r="G7033" s="154">
        <v>0.18000000000000016</v>
      </c>
    </row>
    <row r="7034" spans="1:7" ht="30" x14ac:dyDescent="0.25">
      <c r="A7034" s="141" t="s">
        <v>4491</v>
      </c>
      <c r="B7034" s="151" t="s">
        <v>4492</v>
      </c>
      <c r="C7034" s="153" t="s">
        <v>3648</v>
      </c>
      <c r="D7034" s="152">
        <v>2</v>
      </c>
      <c r="E7034" s="154">
        <v>24.22</v>
      </c>
      <c r="F7034" s="154">
        <v>6.0000000000000053E-2</v>
      </c>
      <c r="G7034" s="154">
        <v>0.12000000000000011</v>
      </c>
    </row>
    <row r="7035" spans="1:7" ht="30" x14ac:dyDescent="0.25">
      <c r="A7035" s="141" t="s">
        <v>4491</v>
      </c>
      <c r="B7035" s="151" t="s">
        <v>4492</v>
      </c>
      <c r="C7035" s="153" t="s">
        <v>3518</v>
      </c>
      <c r="D7035" s="152">
        <v>1</v>
      </c>
      <c r="E7035" s="154">
        <v>22.6</v>
      </c>
      <c r="F7035" s="154">
        <v>0.28000000000000025</v>
      </c>
      <c r="G7035" s="154">
        <v>0.28000000000000025</v>
      </c>
    </row>
    <row r="7036" spans="1:7" ht="45" x14ac:dyDescent="0.25">
      <c r="A7036" s="141" t="s">
        <v>4491</v>
      </c>
      <c r="B7036" s="151" t="s">
        <v>4492</v>
      </c>
      <c r="C7036" s="153" t="s">
        <v>3528</v>
      </c>
      <c r="D7036" s="152">
        <v>21</v>
      </c>
      <c r="E7036" s="154">
        <v>191.31</v>
      </c>
      <c r="F7036" s="154">
        <v>0.12999999999999989</v>
      </c>
      <c r="G7036" s="154">
        <v>2.7299999999999978</v>
      </c>
    </row>
    <row r="7037" spans="1:7" ht="45" x14ac:dyDescent="0.25">
      <c r="A7037" s="141" t="s">
        <v>4491</v>
      </c>
      <c r="B7037" s="151" t="s">
        <v>4492</v>
      </c>
      <c r="C7037" s="153" t="s">
        <v>3529</v>
      </c>
      <c r="D7037" s="152">
        <v>3</v>
      </c>
      <c r="E7037" s="154">
        <v>96.690000000000012</v>
      </c>
      <c r="F7037" s="154">
        <v>0.26000000000000068</v>
      </c>
      <c r="G7037" s="154">
        <v>0.78000000000000203</v>
      </c>
    </row>
    <row r="7038" spans="1:7" ht="60" x14ac:dyDescent="0.25">
      <c r="A7038" s="141" t="s">
        <v>4491</v>
      </c>
      <c r="B7038" s="151" t="s">
        <v>4492</v>
      </c>
      <c r="C7038" s="153" t="s">
        <v>3510</v>
      </c>
      <c r="D7038" s="152">
        <v>5</v>
      </c>
      <c r="E7038" s="154">
        <v>200.85000000000002</v>
      </c>
      <c r="F7038" s="154">
        <v>0.37999999999999989</v>
      </c>
      <c r="G7038" s="154">
        <v>1.8999999999999995</v>
      </c>
    </row>
    <row r="7039" spans="1:7" ht="30" x14ac:dyDescent="0.25">
      <c r="A7039" s="141" t="s">
        <v>4491</v>
      </c>
      <c r="B7039" s="151" t="s">
        <v>4492</v>
      </c>
      <c r="C7039" s="153" t="s">
        <v>3614</v>
      </c>
      <c r="D7039" s="152">
        <v>2</v>
      </c>
      <c r="E7039" s="154">
        <v>25.54</v>
      </c>
      <c r="F7039" s="154">
        <v>0.11999999999999966</v>
      </c>
      <c r="G7039" s="154">
        <v>0.23999999999999932</v>
      </c>
    </row>
    <row r="7040" spans="1:7" ht="30" x14ac:dyDescent="0.25">
      <c r="A7040" s="141" t="s">
        <v>4491</v>
      </c>
      <c r="B7040" s="151" t="s">
        <v>4492</v>
      </c>
      <c r="C7040" s="153" t="s">
        <v>3619</v>
      </c>
      <c r="D7040" s="152">
        <v>1</v>
      </c>
      <c r="E7040" s="154">
        <v>11.02</v>
      </c>
      <c r="F7040" s="154">
        <v>5.0000000000000044E-2</v>
      </c>
      <c r="G7040" s="154">
        <v>5.0000000000000044E-2</v>
      </c>
    </row>
    <row r="7041" spans="1:7" ht="45" x14ac:dyDescent="0.25">
      <c r="A7041" s="141" t="s">
        <v>4491</v>
      </c>
      <c r="B7041" s="151" t="s">
        <v>4492</v>
      </c>
      <c r="C7041" s="153" t="s">
        <v>3471</v>
      </c>
      <c r="D7041" s="152">
        <v>15</v>
      </c>
      <c r="E7041" s="154">
        <v>39.900000000000006</v>
      </c>
      <c r="F7041" s="154">
        <v>1.0000000000000009E-2</v>
      </c>
      <c r="G7041" s="154">
        <v>0.15000000000000013</v>
      </c>
    </row>
    <row r="7042" spans="1:7" ht="30" x14ac:dyDescent="0.25">
      <c r="A7042" s="141" t="s">
        <v>4491</v>
      </c>
      <c r="B7042" s="151" t="s">
        <v>4492</v>
      </c>
      <c r="C7042" s="153" t="s">
        <v>3453</v>
      </c>
      <c r="D7042" s="152">
        <v>46</v>
      </c>
      <c r="E7042" s="154">
        <v>91.54</v>
      </c>
      <c r="F7042" s="154">
        <v>1.0000000000000009E-2</v>
      </c>
      <c r="G7042" s="154">
        <v>0.46000000000000041</v>
      </c>
    </row>
    <row r="7043" spans="1:7" ht="45" x14ac:dyDescent="0.25">
      <c r="A7043" s="141" t="s">
        <v>4491</v>
      </c>
      <c r="B7043" s="151" t="s">
        <v>4492</v>
      </c>
      <c r="C7043" s="153" t="s">
        <v>3454</v>
      </c>
      <c r="D7043" s="152">
        <v>5</v>
      </c>
      <c r="E7043" s="154">
        <v>17.7</v>
      </c>
      <c r="F7043" s="154">
        <v>1.9999999999999962E-2</v>
      </c>
      <c r="G7043" s="154">
        <v>9.9999999999999811E-2</v>
      </c>
    </row>
    <row r="7044" spans="1:7" ht="30" x14ac:dyDescent="0.25">
      <c r="A7044" s="141" t="s">
        <v>4491</v>
      </c>
      <c r="B7044" s="151" t="s">
        <v>4492</v>
      </c>
      <c r="C7044" s="153" t="s">
        <v>3583</v>
      </c>
      <c r="D7044" s="152">
        <v>31</v>
      </c>
      <c r="E7044" s="154">
        <v>82.460000000000008</v>
      </c>
      <c r="F7044" s="154">
        <v>1.0000000000000009E-2</v>
      </c>
      <c r="G7044" s="154">
        <v>0.31000000000000028</v>
      </c>
    </row>
    <row r="7045" spans="1:7" ht="45" x14ac:dyDescent="0.25">
      <c r="A7045" s="141" t="s">
        <v>4491</v>
      </c>
      <c r="B7045" s="151" t="s">
        <v>4492</v>
      </c>
      <c r="C7045" s="153" t="s">
        <v>3506</v>
      </c>
      <c r="D7045" s="152">
        <v>1</v>
      </c>
      <c r="E7045" s="154">
        <v>9.01</v>
      </c>
      <c r="F7045" s="154">
        <v>2.9999999999999916E-2</v>
      </c>
      <c r="G7045" s="154">
        <v>2.9999999999999916E-2</v>
      </c>
    </row>
    <row r="7046" spans="1:7" ht="30" x14ac:dyDescent="0.25">
      <c r="A7046" s="141" t="s">
        <v>4491</v>
      </c>
      <c r="B7046" s="151" t="s">
        <v>4492</v>
      </c>
      <c r="C7046" s="153" t="s">
        <v>3521</v>
      </c>
      <c r="D7046" s="152">
        <v>5</v>
      </c>
      <c r="E7046" s="154">
        <v>46.7</v>
      </c>
      <c r="F7046" s="154">
        <v>6.999999999999984E-2</v>
      </c>
      <c r="G7046" s="154">
        <v>0.3499999999999992</v>
      </c>
    </row>
    <row r="7047" spans="1:7" ht="30" x14ac:dyDescent="0.25">
      <c r="A7047" s="141" t="s">
        <v>4491</v>
      </c>
      <c r="B7047" s="151" t="s">
        <v>4492</v>
      </c>
      <c r="C7047" s="153" t="s">
        <v>3955</v>
      </c>
      <c r="D7047" s="152">
        <v>1</v>
      </c>
      <c r="E7047" s="154">
        <v>24.07</v>
      </c>
      <c r="F7047" s="154">
        <v>0.29999999999999982</v>
      </c>
      <c r="G7047" s="154">
        <v>0.29999999999999982</v>
      </c>
    </row>
    <row r="7048" spans="1:7" ht="75" x14ac:dyDescent="0.25">
      <c r="A7048" s="141" t="s">
        <v>4491</v>
      </c>
      <c r="B7048" s="151" t="s">
        <v>4492</v>
      </c>
      <c r="C7048" s="153" t="s">
        <v>3516</v>
      </c>
      <c r="D7048" s="152">
        <v>3</v>
      </c>
      <c r="E7048" s="154">
        <v>28.35</v>
      </c>
      <c r="F7048" s="154">
        <v>2.0000000000000018E-2</v>
      </c>
      <c r="G7048" s="154">
        <v>6.0000000000000053E-2</v>
      </c>
    </row>
    <row r="7049" spans="1:7" ht="60" x14ac:dyDescent="0.25">
      <c r="A7049" s="141" t="s">
        <v>4491</v>
      </c>
      <c r="B7049" s="151" t="s">
        <v>4492</v>
      </c>
      <c r="C7049" s="153" t="s">
        <v>3479</v>
      </c>
      <c r="D7049" s="152">
        <v>1</v>
      </c>
      <c r="E7049" s="154">
        <v>8.0500000000000007</v>
      </c>
      <c r="F7049" s="154">
        <v>3.0000000000000027E-2</v>
      </c>
      <c r="G7049" s="154">
        <v>3.0000000000000027E-2</v>
      </c>
    </row>
    <row r="7050" spans="1:7" ht="45" x14ac:dyDescent="0.25">
      <c r="A7050" s="141" t="s">
        <v>4491</v>
      </c>
      <c r="B7050" s="151" t="s">
        <v>4492</v>
      </c>
      <c r="C7050" s="153" t="s">
        <v>3506</v>
      </c>
      <c r="D7050" s="152">
        <v>20</v>
      </c>
      <c r="E7050" s="154">
        <v>180.2</v>
      </c>
      <c r="F7050" s="154">
        <v>2.9999999999999916E-2</v>
      </c>
      <c r="G7050" s="154">
        <v>0.59999999999999831</v>
      </c>
    </row>
    <row r="7051" spans="1:7" ht="60" x14ac:dyDescent="0.25">
      <c r="A7051" s="141" t="s">
        <v>4491</v>
      </c>
      <c r="B7051" s="151" t="s">
        <v>4492</v>
      </c>
      <c r="C7051" s="153" t="s">
        <v>3714</v>
      </c>
      <c r="D7051" s="152">
        <v>1</v>
      </c>
      <c r="E7051" s="154">
        <v>13.71</v>
      </c>
      <c r="F7051" s="154">
        <v>6.0000000000000053E-2</v>
      </c>
      <c r="G7051" s="154">
        <v>6.0000000000000053E-2</v>
      </c>
    </row>
    <row r="7052" spans="1:7" ht="75" x14ac:dyDescent="0.25">
      <c r="A7052" s="141" t="s">
        <v>4491</v>
      </c>
      <c r="B7052" s="151" t="s">
        <v>4492</v>
      </c>
      <c r="C7052" s="153" t="s">
        <v>3516</v>
      </c>
      <c r="D7052" s="152">
        <v>14</v>
      </c>
      <c r="E7052" s="154">
        <v>132.30000000000001</v>
      </c>
      <c r="F7052" s="154">
        <v>2.0000000000000018E-2</v>
      </c>
      <c r="G7052" s="154">
        <v>0.28000000000000025</v>
      </c>
    </row>
    <row r="7053" spans="1:7" ht="60" x14ac:dyDescent="0.25">
      <c r="A7053" s="141" t="s">
        <v>4491</v>
      </c>
      <c r="B7053" s="151" t="s">
        <v>4492</v>
      </c>
      <c r="C7053" s="153" t="s">
        <v>3517</v>
      </c>
      <c r="D7053" s="152">
        <v>2</v>
      </c>
      <c r="E7053" s="154">
        <v>20.84</v>
      </c>
      <c r="F7053" s="154">
        <v>6.999999999999984E-2</v>
      </c>
      <c r="G7053" s="154">
        <v>0.13999999999999968</v>
      </c>
    </row>
    <row r="7054" spans="1:7" ht="30" x14ac:dyDescent="0.25">
      <c r="A7054" s="141" t="s">
        <v>4491</v>
      </c>
      <c r="B7054" s="151" t="s">
        <v>4492</v>
      </c>
      <c r="C7054" s="153" t="s">
        <v>3508</v>
      </c>
      <c r="D7054" s="152">
        <v>17</v>
      </c>
      <c r="E7054" s="154">
        <v>91.29</v>
      </c>
      <c r="F7054" s="154">
        <v>2.0000000000000018E-2</v>
      </c>
      <c r="G7054" s="154">
        <v>0.3400000000000003</v>
      </c>
    </row>
    <row r="7055" spans="1:7" ht="45" x14ac:dyDescent="0.25">
      <c r="A7055" s="141" t="s">
        <v>4491</v>
      </c>
      <c r="B7055" s="151" t="s">
        <v>4492</v>
      </c>
      <c r="C7055" s="153" t="s">
        <v>3528</v>
      </c>
      <c r="D7055" s="152">
        <v>3</v>
      </c>
      <c r="E7055" s="154">
        <v>27.33</v>
      </c>
      <c r="F7055" s="154">
        <v>0.12999999999999989</v>
      </c>
      <c r="G7055" s="154">
        <v>0.38999999999999968</v>
      </c>
    </row>
    <row r="7056" spans="1:7" ht="45" x14ac:dyDescent="0.25">
      <c r="A7056" s="141" t="s">
        <v>4491</v>
      </c>
      <c r="B7056" s="151" t="s">
        <v>4492</v>
      </c>
      <c r="C7056" s="153" t="s">
        <v>3529</v>
      </c>
      <c r="D7056" s="152">
        <v>1</v>
      </c>
      <c r="E7056" s="154">
        <v>32.230000000000004</v>
      </c>
      <c r="F7056" s="154">
        <v>0.26000000000000068</v>
      </c>
      <c r="G7056" s="154">
        <v>0.26000000000000068</v>
      </c>
    </row>
    <row r="7057" spans="1:7" ht="60" x14ac:dyDescent="0.25">
      <c r="A7057" s="141" t="s">
        <v>4491</v>
      </c>
      <c r="B7057" s="151" t="s">
        <v>4492</v>
      </c>
      <c r="C7057" s="153" t="s">
        <v>3510</v>
      </c>
      <c r="D7057" s="152">
        <v>19</v>
      </c>
      <c r="E7057" s="154">
        <v>763.23</v>
      </c>
      <c r="F7057" s="154">
        <v>0.37999999999999989</v>
      </c>
      <c r="G7057" s="154">
        <v>7.219999999999998</v>
      </c>
    </row>
    <row r="7058" spans="1:7" ht="30" x14ac:dyDescent="0.25">
      <c r="A7058" s="141" t="s">
        <v>4491</v>
      </c>
      <c r="B7058" s="151" t="s">
        <v>4492</v>
      </c>
      <c r="C7058" s="153" t="s">
        <v>3619</v>
      </c>
      <c r="D7058" s="152">
        <v>1</v>
      </c>
      <c r="E7058" s="154">
        <v>11.02</v>
      </c>
      <c r="F7058" s="154">
        <v>5.0000000000000044E-2</v>
      </c>
      <c r="G7058" s="154">
        <v>5.0000000000000044E-2</v>
      </c>
    </row>
    <row r="7059" spans="1:7" ht="30" x14ac:dyDescent="0.25">
      <c r="A7059" s="141" t="s">
        <v>4491</v>
      </c>
      <c r="B7059" s="151" t="s">
        <v>4492</v>
      </c>
      <c r="C7059" s="153" t="s">
        <v>3545</v>
      </c>
      <c r="D7059" s="152">
        <v>2</v>
      </c>
      <c r="E7059" s="154">
        <v>50.5</v>
      </c>
      <c r="F7059" s="154">
        <v>4.9999999999999933E-2</v>
      </c>
      <c r="G7059" s="154">
        <v>9.9999999999999867E-2</v>
      </c>
    </row>
    <row r="7060" spans="1:7" ht="30" x14ac:dyDescent="0.25">
      <c r="A7060" s="141" t="s">
        <v>4491</v>
      </c>
      <c r="B7060" s="151" t="s">
        <v>4492</v>
      </c>
      <c r="C7060" s="153" t="s">
        <v>3492</v>
      </c>
      <c r="D7060" s="152">
        <v>3</v>
      </c>
      <c r="E7060" s="154">
        <v>65.73</v>
      </c>
      <c r="F7060" s="154">
        <v>1.9999999999999962E-2</v>
      </c>
      <c r="G7060" s="154">
        <v>5.9999999999999887E-2</v>
      </c>
    </row>
    <row r="7061" spans="1:7" ht="45" x14ac:dyDescent="0.25">
      <c r="A7061" s="141" t="s">
        <v>4491</v>
      </c>
      <c r="B7061" s="151" t="s">
        <v>4492</v>
      </c>
      <c r="C7061" s="153" t="s">
        <v>3720</v>
      </c>
      <c r="D7061" s="152">
        <v>20</v>
      </c>
      <c r="E7061" s="154">
        <v>276</v>
      </c>
      <c r="F7061" s="154">
        <v>0.18999999999999995</v>
      </c>
      <c r="G7061" s="154">
        <v>3.7999999999999989</v>
      </c>
    </row>
    <row r="7062" spans="1:7" ht="30" x14ac:dyDescent="0.25">
      <c r="A7062" s="141" t="s">
        <v>4491</v>
      </c>
      <c r="B7062" s="151" t="s">
        <v>4492</v>
      </c>
      <c r="C7062" s="153" t="s">
        <v>3497</v>
      </c>
      <c r="D7062" s="152">
        <v>1</v>
      </c>
      <c r="E7062" s="154">
        <v>12.280000000000001</v>
      </c>
      <c r="F7062" s="154">
        <v>1.0000000000000009E-2</v>
      </c>
      <c r="G7062" s="154">
        <v>1.0000000000000009E-2</v>
      </c>
    </row>
    <row r="7063" spans="1:7" ht="60" x14ac:dyDescent="0.25">
      <c r="A7063" s="141" t="s">
        <v>4493</v>
      </c>
      <c r="B7063" s="151" t="s">
        <v>4494</v>
      </c>
      <c r="C7063" s="153" t="s">
        <v>3818</v>
      </c>
      <c r="D7063" s="152">
        <v>3</v>
      </c>
      <c r="E7063" s="154">
        <v>29.16</v>
      </c>
      <c r="F7063" s="154">
        <v>7.0000000000000062E-2</v>
      </c>
      <c r="G7063" s="154">
        <v>0.21000000000000019</v>
      </c>
    </row>
    <row r="7064" spans="1:7" ht="60" x14ac:dyDescent="0.25">
      <c r="A7064" s="141" t="s">
        <v>4493</v>
      </c>
      <c r="B7064" s="151" t="s">
        <v>4494</v>
      </c>
      <c r="C7064" s="153" t="s">
        <v>3509</v>
      </c>
      <c r="D7064" s="152">
        <v>744</v>
      </c>
      <c r="E7064" s="154">
        <v>13339.920000000002</v>
      </c>
      <c r="F7064" s="154">
        <v>0.11999999999999966</v>
      </c>
      <c r="G7064" s="154">
        <v>89.279999999999745</v>
      </c>
    </row>
    <row r="7065" spans="1:7" ht="60" x14ac:dyDescent="0.25">
      <c r="A7065" s="141" t="s">
        <v>4493</v>
      </c>
      <c r="B7065" s="151" t="s">
        <v>4494</v>
      </c>
      <c r="C7065" s="153" t="s">
        <v>3408</v>
      </c>
      <c r="D7065" s="152">
        <v>2</v>
      </c>
      <c r="E7065" s="154">
        <v>0.96</v>
      </c>
      <c r="F7065" s="154">
        <v>9.999999999999995E-3</v>
      </c>
      <c r="G7065" s="154">
        <v>1.999999999999999E-2</v>
      </c>
    </row>
    <row r="7066" spans="1:7" ht="60" x14ac:dyDescent="0.25">
      <c r="A7066" s="141" t="s">
        <v>4495</v>
      </c>
      <c r="B7066" s="151" t="s">
        <v>4496</v>
      </c>
      <c r="C7066" s="153" t="s">
        <v>3479</v>
      </c>
      <c r="D7066" s="152">
        <v>38</v>
      </c>
      <c r="E7066" s="154">
        <v>305.89999999999998</v>
      </c>
      <c r="F7066" s="154">
        <v>3.0000000000000027E-2</v>
      </c>
      <c r="G7066" s="154">
        <v>1.140000000000001</v>
      </c>
    </row>
    <row r="7067" spans="1:7" ht="45" x14ac:dyDescent="0.25">
      <c r="A7067" s="141" t="s">
        <v>4495</v>
      </c>
      <c r="B7067" s="151" t="s">
        <v>4496</v>
      </c>
      <c r="C7067" s="153" t="s">
        <v>3573</v>
      </c>
      <c r="D7067" s="152">
        <v>37</v>
      </c>
      <c r="E7067" s="154">
        <v>1671.29</v>
      </c>
      <c r="F7067" s="154">
        <v>0.58999999999999986</v>
      </c>
      <c r="G7067" s="154">
        <v>21.829999999999995</v>
      </c>
    </row>
    <row r="7068" spans="1:7" ht="45" x14ac:dyDescent="0.25">
      <c r="A7068" s="141" t="s">
        <v>4495</v>
      </c>
      <c r="B7068" s="151" t="s">
        <v>4496</v>
      </c>
      <c r="C7068" s="153" t="s">
        <v>4404</v>
      </c>
      <c r="D7068" s="152">
        <v>1</v>
      </c>
      <c r="E7068" s="154">
        <v>45.84</v>
      </c>
      <c r="F7068" s="154">
        <v>0.63000000000000078</v>
      </c>
      <c r="G7068" s="154">
        <v>0.63000000000000078</v>
      </c>
    </row>
    <row r="7069" spans="1:7" ht="60" x14ac:dyDescent="0.25">
      <c r="A7069" s="141" t="s">
        <v>4495</v>
      </c>
      <c r="B7069" s="151" t="s">
        <v>4496</v>
      </c>
      <c r="C7069" s="153" t="s">
        <v>3534</v>
      </c>
      <c r="D7069" s="152">
        <v>5</v>
      </c>
      <c r="E7069" s="154">
        <v>420.20000000000005</v>
      </c>
      <c r="F7069" s="154">
        <v>0.66999999999999993</v>
      </c>
      <c r="G7069" s="154">
        <v>3.3499999999999996</v>
      </c>
    </row>
    <row r="7070" spans="1:7" ht="90" x14ac:dyDescent="0.25">
      <c r="A7070" s="141" t="s">
        <v>4495</v>
      </c>
      <c r="B7070" s="151" t="s">
        <v>4496</v>
      </c>
      <c r="C7070" s="153" t="s">
        <v>3575</v>
      </c>
      <c r="D7070" s="152">
        <v>1</v>
      </c>
      <c r="E7070" s="154">
        <v>55.67</v>
      </c>
      <c r="F7070" s="154">
        <v>0.15000000000000036</v>
      </c>
      <c r="G7070" s="154">
        <v>0.15000000000000036</v>
      </c>
    </row>
    <row r="7071" spans="1:7" ht="60" x14ac:dyDescent="0.25">
      <c r="A7071" s="141" t="s">
        <v>4495</v>
      </c>
      <c r="B7071" s="151" t="s">
        <v>4496</v>
      </c>
      <c r="C7071" s="153" t="s">
        <v>3577</v>
      </c>
      <c r="D7071" s="152">
        <v>43</v>
      </c>
      <c r="E7071" s="154">
        <v>347.01</v>
      </c>
      <c r="F7071" s="154">
        <v>2.9999999999999916E-2</v>
      </c>
      <c r="G7071" s="154">
        <v>1.2899999999999965</v>
      </c>
    </row>
    <row r="7072" spans="1:7" ht="60" x14ac:dyDescent="0.25">
      <c r="A7072" s="141" t="s">
        <v>4495</v>
      </c>
      <c r="B7072" s="151" t="s">
        <v>4496</v>
      </c>
      <c r="C7072" s="153" t="s">
        <v>3534</v>
      </c>
      <c r="D7072" s="152">
        <v>4</v>
      </c>
      <c r="E7072" s="154">
        <v>336.16</v>
      </c>
      <c r="F7072" s="154">
        <v>0.66999999999999993</v>
      </c>
      <c r="G7072" s="154">
        <v>2.6799999999999997</v>
      </c>
    </row>
    <row r="7073" spans="1:7" ht="90" x14ac:dyDescent="0.25">
      <c r="A7073" s="141" t="s">
        <v>4495</v>
      </c>
      <c r="B7073" s="151" t="s">
        <v>4496</v>
      </c>
      <c r="C7073" s="153" t="s">
        <v>3575</v>
      </c>
      <c r="D7073" s="152">
        <v>1</v>
      </c>
      <c r="E7073" s="154">
        <v>55.67</v>
      </c>
      <c r="F7073" s="154">
        <v>0.15000000000000036</v>
      </c>
      <c r="G7073" s="154">
        <v>0.15000000000000036</v>
      </c>
    </row>
    <row r="7074" spans="1:7" ht="60" x14ac:dyDescent="0.25">
      <c r="A7074" s="141" t="s">
        <v>4495</v>
      </c>
      <c r="B7074" s="151" t="s">
        <v>4496</v>
      </c>
      <c r="C7074" s="153" t="s">
        <v>3577</v>
      </c>
      <c r="D7074" s="152">
        <v>4</v>
      </c>
      <c r="E7074" s="154">
        <v>32.28</v>
      </c>
      <c r="F7074" s="154">
        <v>2.9999999999999916E-2</v>
      </c>
      <c r="G7074" s="154">
        <v>0.11999999999999966</v>
      </c>
    </row>
    <row r="7075" spans="1:7" ht="60" x14ac:dyDescent="0.25">
      <c r="A7075" s="141" t="s">
        <v>4495</v>
      </c>
      <c r="B7075" s="151" t="s">
        <v>4496</v>
      </c>
      <c r="C7075" s="153" t="s">
        <v>3479</v>
      </c>
      <c r="D7075" s="152">
        <v>3</v>
      </c>
      <c r="E7075" s="154">
        <v>24.150000000000002</v>
      </c>
      <c r="F7075" s="154">
        <v>3.0000000000000027E-2</v>
      </c>
      <c r="G7075" s="154">
        <v>9.000000000000008E-2</v>
      </c>
    </row>
    <row r="7076" spans="1:7" ht="45" x14ac:dyDescent="0.25">
      <c r="A7076" s="141" t="s">
        <v>4495</v>
      </c>
      <c r="B7076" s="151" t="s">
        <v>4496</v>
      </c>
      <c r="C7076" s="153" t="s">
        <v>3573</v>
      </c>
      <c r="D7076" s="152">
        <v>3</v>
      </c>
      <c r="E7076" s="154">
        <v>135.51</v>
      </c>
      <c r="F7076" s="154">
        <v>0.58999999999999986</v>
      </c>
      <c r="G7076" s="154">
        <v>1.7699999999999996</v>
      </c>
    </row>
    <row r="7077" spans="1:7" ht="60" x14ac:dyDescent="0.25">
      <c r="A7077" s="141" t="s">
        <v>4495</v>
      </c>
      <c r="B7077" s="151" t="s">
        <v>4496</v>
      </c>
      <c r="C7077" s="153" t="s">
        <v>3534</v>
      </c>
      <c r="D7077" s="152">
        <v>3</v>
      </c>
      <c r="E7077" s="154">
        <v>252.12</v>
      </c>
      <c r="F7077" s="154">
        <v>0.66999999999999993</v>
      </c>
      <c r="G7077" s="154">
        <v>2.0099999999999998</v>
      </c>
    </row>
    <row r="7078" spans="1:7" ht="90" x14ac:dyDescent="0.25">
      <c r="A7078" s="141" t="s">
        <v>4495</v>
      </c>
      <c r="B7078" s="151" t="s">
        <v>4496</v>
      </c>
      <c r="C7078" s="153" t="s">
        <v>3575</v>
      </c>
      <c r="D7078" s="152">
        <v>2</v>
      </c>
      <c r="E7078" s="154">
        <v>111.34</v>
      </c>
      <c r="F7078" s="154">
        <v>0.15000000000000036</v>
      </c>
      <c r="G7078" s="154">
        <v>0.30000000000000071</v>
      </c>
    </row>
    <row r="7079" spans="1:7" ht="60" x14ac:dyDescent="0.25">
      <c r="A7079" s="141" t="s">
        <v>4495</v>
      </c>
      <c r="B7079" s="151" t="s">
        <v>4496</v>
      </c>
      <c r="C7079" s="153" t="s">
        <v>3577</v>
      </c>
      <c r="D7079" s="152">
        <v>6</v>
      </c>
      <c r="E7079" s="154">
        <v>48.42</v>
      </c>
      <c r="F7079" s="154">
        <v>2.9999999999999916E-2</v>
      </c>
      <c r="G7079" s="154">
        <v>0.17999999999999949</v>
      </c>
    </row>
    <row r="7080" spans="1:7" ht="30" x14ac:dyDescent="0.25">
      <c r="A7080" s="141" t="s">
        <v>4497</v>
      </c>
      <c r="B7080" s="151" t="s">
        <v>4498</v>
      </c>
      <c r="C7080" s="153" t="s">
        <v>3460</v>
      </c>
      <c r="D7080" s="152">
        <v>13</v>
      </c>
      <c r="E7080" s="154">
        <v>209.69</v>
      </c>
      <c r="F7080" s="154">
        <v>2.0000000000000018E-2</v>
      </c>
      <c r="G7080" s="154">
        <v>0.26000000000000023</v>
      </c>
    </row>
    <row r="7081" spans="1:7" ht="30" x14ac:dyDescent="0.25">
      <c r="A7081" s="141" t="s">
        <v>4497</v>
      </c>
      <c r="B7081" s="151" t="s">
        <v>4498</v>
      </c>
      <c r="C7081" s="153" t="s">
        <v>3463</v>
      </c>
      <c r="D7081" s="152">
        <v>2</v>
      </c>
      <c r="E7081" s="154">
        <v>5.24</v>
      </c>
      <c r="F7081" s="154">
        <v>9.999999999999995E-3</v>
      </c>
      <c r="G7081" s="154">
        <v>1.999999999999999E-2</v>
      </c>
    </row>
    <row r="7082" spans="1:7" ht="30" x14ac:dyDescent="0.25">
      <c r="A7082" s="141" t="s">
        <v>4497</v>
      </c>
      <c r="B7082" s="151" t="s">
        <v>4498</v>
      </c>
      <c r="C7082" s="153" t="s">
        <v>3443</v>
      </c>
      <c r="D7082" s="152">
        <v>2</v>
      </c>
      <c r="E7082" s="154">
        <v>9.7799999999999994</v>
      </c>
      <c r="F7082" s="154">
        <v>9.9999999999999811E-3</v>
      </c>
      <c r="G7082" s="154">
        <v>1.9999999999999962E-2</v>
      </c>
    </row>
    <row r="7083" spans="1:7" ht="30" x14ac:dyDescent="0.25">
      <c r="A7083" s="141" t="s">
        <v>4497</v>
      </c>
      <c r="B7083" s="151" t="s">
        <v>4498</v>
      </c>
      <c r="C7083" s="153" t="s">
        <v>3502</v>
      </c>
      <c r="D7083" s="152">
        <v>2</v>
      </c>
      <c r="E7083" s="154">
        <v>10.24</v>
      </c>
      <c r="F7083" s="154">
        <v>1.0000000000000009E-2</v>
      </c>
      <c r="G7083" s="154">
        <v>2.0000000000000018E-2</v>
      </c>
    </row>
    <row r="7084" spans="1:7" ht="30" x14ac:dyDescent="0.25">
      <c r="A7084" s="141" t="s">
        <v>4497</v>
      </c>
      <c r="B7084" s="151" t="s">
        <v>4498</v>
      </c>
      <c r="C7084" s="153" t="s">
        <v>3444</v>
      </c>
      <c r="D7084" s="152">
        <v>2</v>
      </c>
      <c r="E7084" s="154">
        <v>7.76</v>
      </c>
      <c r="F7084" s="154">
        <v>3.0000000000000027E-2</v>
      </c>
      <c r="G7084" s="154">
        <v>6.0000000000000053E-2</v>
      </c>
    </row>
    <row r="7085" spans="1:7" ht="30" x14ac:dyDescent="0.25">
      <c r="A7085" s="141" t="s">
        <v>4497</v>
      </c>
      <c r="B7085" s="151" t="s">
        <v>4498</v>
      </c>
      <c r="C7085" s="153" t="s">
        <v>3504</v>
      </c>
      <c r="D7085" s="152">
        <v>1</v>
      </c>
      <c r="E7085" s="154">
        <v>5.22</v>
      </c>
      <c r="F7085" s="154">
        <v>1.0000000000000009E-2</v>
      </c>
      <c r="G7085" s="154">
        <v>1.0000000000000009E-2</v>
      </c>
    </row>
    <row r="7086" spans="1:7" ht="45" x14ac:dyDescent="0.25">
      <c r="A7086" s="141" t="s">
        <v>4497</v>
      </c>
      <c r="B7086" s="151" t="s">
        <v>4498</v>
      </c>
      <c r="C7086" s="153" t="s">
        <v>3501</v>
      </c>
      <c r="D7086" s="152">
        <v>9</v>
      </c>
      <c r="E7086" s="154">
        <v>79.02</v>
      </c>
      <c r="F7086" s="154">
        <v>3.9999999999999925E-2</v>
      </c>
      <c r="G7086" s="154">
        <v>0.35999999999999932</v>
      </c>
    </row>
    <row r="7087" spans="1:7" ht="45" x14ac:dyDescent="0.25">
      <c r="A7087" s="141" t="s">
        <v>4497</v>
      </c>
      <c r="B7087" s="151" t="s">
        <v>4498</v>
      </c>
      <c r="C7087" s="153" t="s">
        <v>3471</v>
      </c>
      <c r="D7087" s="152">
        <v>9</v>
      </c>
      <c r="E7087" s="154">
        <v>23.94</v>
      </c>
      <c r="F7087" s="154">
        <v>1.0000000000000009E-2</v>
      </c>
      <c r="G7087" s="154">
        <v>9.000000000000008E-2</v>
      </c>
    </row>
    <row r="7088" spans="1:7" ht="30" x14ac:dyDescent="0.25">
      <c r="A7088" s="141" t="s">
        <v>4497</v>
      </c>
      <c r="B7088" s="151" t="s">
        <v>4498</v>
      </c>
      <c r="C7088" s="153" t="s">
        <v>3461</v>
      </c>
      <c r="D7088" s="152">
        <v>2</v>
      </c>
      <c r="E7088" s="154">
        <v>9.6</v>
      </c>
      <c r="F7088" s="154">
        <v>9.999999999999995E-3</v>
      </c>
      <c r="G7088" s="154">
        <v>1.999999999999999E-2</v>
      </c>
    </row>
    <row r="7089" spans="1:7" ht="30" x14ac:dyDescent="0.25">
      <c r="A7089" s="141" t="s">
        <v>4497</v>
      </c>
      <c r="B7089" s="151" t="s">
        <v>4498</v>
      </c>
      <c r="C7089" s="153" t="s">
        <v>3462</v>
      </c>
      <c r="D7089" s="152">
        <v>4</v>
      </c>
      <c r="E7089" s="154">
        <v>10.48</v>
      </c>
      <c r="F7089" s="154">
        <v>9.999999999999995E-3</v>
      </c>
      <c r="G7089" s="154">
        <v>3.999999999999998E-2</v>
      </c>
    </row>
    <row r="7090" spans="1:7" ht="30" x14ac:dyDescent="0.25">
      <c r="A7090" s="141" t="s">
        <v>4497</v>
      </c>
      <c r="B7090" s="151" t="s">
        <v>4498</v>
      </c>
      <c r="C7090" s="153" t="s">
        <v>3463</v>
      </c>
      <c r="D7090" s="152">
        <v>4</v>
      </c>
      <c r="E7090" s="154">
        <v>10.48</v>
      </c>
      <c r="F7090" s="154">
        <v>9.999999999999995E-3</v>
      </c>
      <c r="G7090" s="154">
        <v>3.999999999999998E-2</v>
      </c>
    </row>
    <row r="7091" spans="1:7" ht="30" x14ac:dyDescent="0.25">
      <c r="A7091" s="141" t="s">
        <v>4497</v>
      </c>
      <c r="B7091" s="151" t="s">
        <v>4498</v>
      </c>
      <c r="C7091" s="153" t="s">
        <v>3443</v>
      </c>
      <c r="D7091" s="152">
        <v>96</v>
      </c>
      <c r="E7091" s="154">
        <v>469.44000000000005</v>
      </c>
      <c r="F7091" s="154">
        <v>9.9999999999999811E-3</v>
      </c>
      <c r="G7091" s="154">
        <v>0.95999999999999819</v>
      </c>
    </row>
    <row r="7092" spans="1:7" ht="30" x14ac:dyDescent="0.25">
      <c r="A7092" s="141" t="s">
        <v>4497</v>
      </c>
      <c r="B7092" s="151" t="s">
        <v>4498</v>
      </c>
      <c r="C7092" s="153" t="s">
        <v>3502</v>
      </c>
      <c r="D7092" s="152">
        <v>94</v>
      </c>
      <c r="E7092" s="154">
        <v>481.28</v>
      </c>
      <c r="F7092" s="154">
        <v>1.0000000000000009E-2</v>
      </c>
      <c r="G7092" s="154">
        <v>0.94000000000000083</v>
      </c>
    </row>
    <row r="7093" spans="1:7" ht="30" x14ac:dyDescent="0.25">
      <c r="A7093" s="141" t="s">
        <v>4497</v>
      </c>
      <c r="B7093" s="151" t="s">
        <v>4498</v>
      </c>
      <c r="C7093" s="153" t="s">
        <v>3444</v>
      </c>
      <c r="D7093" s="152">
        <v>98</v>
      </c>
      <c r="E7093" s="154">
        <v>380.24</v>
      </c>
      <c r="F7093" s="154">
        <v>3.0000000000000027E-2</v>
      </c>
      <c r="G7093" s="154">
        <v>2.9400000000000026</v>
      </c>
    </row>
    <row r="7094" spans="1:7" ht="30" x14ac:dyDescent="0.25">
      <c r="A7094" s="141" t="s">
        <v>4497</v>
      </c>
      <c r="B7094" s="151" t="s">
        <v>4498</v>
      </c>
      <c r="C7094" s="153" t="s">
        <v>3503</v>
      </c>
      <c r="D7094" s="152">
        <v>10</v>
      </c>
      <c r="E7094" s="154">
        <v>43</v>
      </c>
      <c r="F7094" s="154">
        <v>5.0000000000000044E-2</v>
      </c>
      <c r="G7094" s="154">
        <v>0.50000000000000044</v>
      </c>
    </row>
    <row r="7095" spans="1:7" ht="30" x14ac:dyDescent="0.25">
      <c r="A7095" s="141" t="s">
        <v>4497</v>
      </c>
      <c r="B7095" s="151" t="s">
        <v>4498</v>
      </c>
      <c r="C7095" s="153" t="s">
        <v>3504</v>
      </c>
      <c r="D7095" s="152">
        <v>43</v>
      </c>
      <c r="E7095" s="154">
        <v>224.46</v>
      </c>
      <c r="F7095" s="154">
        <v>1.0000000000000009E-2</v>
      </c>
      <c r="G7095" s="154">
        <v>0.43000000000000038</v>
      </c>
    </row>
    <row r="7096" spans="1:7" ht="30" x14ac:dyDescent="0.25">
      <c r="A7096" s="141" t="s">
        <v>4497</v>
      </c>
      <c r="B7096" s="151" t="s">
        <v>4498</v>
      </c>
      <c r="C7096" s="153" t="s">
        <v>3446</v>
      </c>
      <c r="D7096" s="152">
        <v>78</v>
      </c>
      <c r="E7096" s="154">
        <v>154.44</v>
      </c>
      <c r="F7096" s="154">
        <v>9.999999999999995E-3</v>
      </c>
      <c r="G7096" s="154">
        <v>0.77999999999999958</v>
      </c>
    </row>
    <row r="7097" spans="1:7" ht="30" x14ac:dyDescent="0.25">
      <c r="A7097" s="141" t="s">
        <v>4497</v>
      </c>
      <c r="B7097" s="151" t="s">
        <v>4498</v>
      </c>
      <c r="C7097" s="153" t="s">
        <v>3505</v>
      </c>
      <c r="D7097" s="152">
        <v>3</v>
      </c>
      <c r="E7097" s="154">
        <v>73.53</v>
      </c>
      <c r="F7097" s="154">
        <v>0.37999999999999989</v>
      </c>
      <c r="G7097" s="154">
        <v>1.1399999999999997</v>
      </c>
    </row>
    <row r="7098" spans="1:7" ht="45" x14ac:dyDescent="0.25">
      <c r="A7098" s="141" t="s">
        <v>4497</v>
      </c>
      <c r="B7098" s="151" t="s">
        <v>4498</v>
      </c>
      <c r="C7098" s="153" t="s">
        <v>3471</v>
      </c>
      <c r="D7098" s="152">
        <v>42</v>
      </c>
      <c r="E7098" s="154">
        <v>111.72000000000001</v>
      </c>
      <c r="F7098" s="154">
        <v>1.0000000000000009E-2</v>
      </c>
      <c r="G7098" s="154">
        <v>0.42000000000000037</v>
      </c>
    </row>
    <row r="7099" spans="1:7" ht="30" x14ac:dyDescent="0.25">
      <c r="A7099" s="141" t="s">
        <v>4497</v>
      </c>
      <c r="B7099" s="151" t="s">
        <v>4498</v>
      </c>
      <c r="C7099" s="153" t="s">
        <v>3453</v>
      </c>
      <c r="D7099" s="152">
        <v>43</v>
      </c>
      <c r="E7099" s="154">
        <v>85.570000000000007</v>
      </c>
      <c r="F7099" s="154">
        <v>1.0000000000000009E-2</v>
      </c>
      <c r="G7099" s="154">
        <v>0.43000000000000038</v>
      </c>
    </row>
    <row r="7100" spans="1:7" ht="30" x14ac:dyDescent="0.25">
      <c r="A7100" s="141" t="s">
        <v>4497</v>
      </c>
      <c r="B7100" s="151" t="s">
        <v>4498</v>
      </c>
      <c r="C7100" s="153" t="s">
        <v>3522</v>
      </c>
      <c r="D7100" s="152">
        <v>7</v>
      </c>
      <c r="E7100" s="154">
        <v>39.69</v>
      </c>
      <c r="F7100" s="154">
        <v>0.1599999999999997</v>
      </c>
      <c r="G7100" s="154">
        <v>1.1199999999999979</v>
      </c>
    </row>
    <row r="7101" spans="1:7" ht="30" x14ac:dyDescent="0.25">
      <c r="A7101" s="141" t="s">
        <v>4497</v>
      </c>
      <c r="B7101" s="151" t="s">
        <v>4498</v>
      </c>
      <c r="C7101" s="153" t="s">
        <v>3871</v>
      </c>
      <c r="D7101" s="152">
        <v>12</v>
      </c>
      <c r="E7101" s="154">
        <v>82.320000000000007</v>
      </c>
      <c r="F7101" s="154">
        <v>1.0000000000000009E-2</v>
      </c>
      <c r="G7101" s="154">
        <v>0.12000000000000011</v>
      </c>
    </row>
    <row r="7102" spans="1:7" ht="30" x14ac:dyDescent="0.25">
      <c r="A7102" s="141" t="s">
        <v>4497</v>
      </c>
      <c r="B7102" s="151" t="s">
        <v>4498</v>
      </c>
      <c r="C7102" s="153" t="s">
        <v>3875</v>
      </c>
      <c r="D7102" s="152">
        <v>26</v>
      </c>
      <c r="E7102" s="154">
        <v>104</v>
      </c>
      <c r="F7102" s="154">
        <v>1.0000000000000009E-2</v>
      </c>
      <c r="G7102" s="154">
        <v>0.26000000000000023</v>
      </c>
    </row>
    <row r="7103" spans="1:7" ht="30" x14ac:dyDescent="0.25">
      <c r="A7103" s="141" t="s">
        <v>4497</v>
      </c>
      <c r="B7103" s="151" t="s">
        <v>4498</v>
      </c>
      <c r="C7103" s="153" t="s">
        <v>3526</v>
      </c>
      <c r="D7103" s="152">
        <v>51</v>
      </c>
      <c r="E7103" s="154">
        <v>213.69</v>
      </c>
      <c r="F7103" s="154">
        <v>1.0000000000000009E-2</v>
      </c>
      <c r="G7103" s="154">
        <v>0.51000000000000045</v>
      </c>
    </row>
    <row r="7104" spans="1:7" ht="30" x14ac:dyDescent="0.25">
      <c r="A7104" s="141" t="s">
        <v>4499</v>
      </c>
      <c r="B7104" s="151" t="s">
        <v>4500</v>
      </c>
      <c r="C7104" s="153" t="s">
        <v>3544</v>
      </c>
      <c r="D7104" s="152">
        <v>22</v>
      </c>
      <c r="E7104" s="154">
        <v>349.58</v>
      </c>
      <c r="F7104" s="154">
        <v>2.0000000000000018E-2</v>
      </c>
      <c r="G7104" s="154">
        <v>0.44000000000000039</v>
      </c>
    </row>
    <row r="7105" spans="1:7" ht="30" x14ac:dyDescent="0.25">
      <c r="A7105" s="141" t="s">
        <v>4499</v>
      </c>
      <c r="B7105" s="151" t="s">
        <v>4500</v>
      </c>
      <c r="C7105" s="153" t="s">
        <v>3585</v>
      </c>
      <c r="D7105" s="152">
        <v>327</v>
      </c>
      <c r="E7105" s="154">
        <v>3404.07</v>
      </c>
      <c r="F7105" s="154">
        <v>2.0000000000000018E-2</v>
      </c>
      <c r="G7105" s="154">
        <v>6.5400000000000063</v>
      </c>
    </row>
    <row r="7106" spans="1:7" ht="45" x14ac:dyDescent="0.25">
      <c r="A7106" s="141" t="s">
        <v>4499</v>
      </c>
      <c r="B7106" s="151" t="s">
        <v>4500</v>
      </c>
      <c r="C7106" s="153" t="s">
        <v>3454</v>
      </c>
      <c r="D7106" s="152">
        <v>1</v>
      </c>
      <c r="E7106" s="154">
        <v>3.54</v>
      </c>
      <c r="F7106" s="154">
        <v>1.9999999999999962E-2</v>
      </c>
      <c r="G7106" s="154">
        <v>1.9999999999999962E-2</v>
      </c>
    </row>
    <row r="7107" spans="1:7" ht="45" x14ac:dyDescent="0.25">
      <c r="A7107" s="141" t="s">
        <v>4499</v>
      </c>
      <c r="B7107" s="151" t="s">
        <v>4500</v>
      </c>
      <c r="C7107" s="153" t="s">
        <v>3501</v>
      </c>
      <c r="D7107" s="152">
        <v>1</v>
      </c>
      <c r="E7107" s="154">
        <v>8.7799999999999994</v>
      </c>
      <c r="F7107" s="154">
        <v>3.9999999999999925E-2</v>
      </c>
      <c r="G7107" s="154">
        <v>3.9999999999999925E-2</v>
      </c>
    </row>
    <row r="7108" spans="1:7" ht="45" x14ac:dyDescent="0.25">
      <c r="A7108" s="141" t="s">
        <v>4499</v>
      </c>
      <c r="B7108" s="151" t="s">
        <v>4500</v>
      </c>
      <c r="C7108" s="153" t="s">
        <v>3471</v>
      </c>
      <c r="D7108" s="152">
        <v>6</v>
      </c>
      <c r="E7108" s="154">
        <v>15.96</v>
      </c>
      <c r="F7108" s="154">
        <v>1.0000000000000009E-2</v>
      </c>
      <c r="G7108" s="154">
        <v>6.0000000000000053E-2</v>
      </c>
    </row>
    <row r="7109" spans="1:7" ht="30" x14ac:dyDescent="0.25">
      <c r="A7109" s="141" t="s">
        <v>4499</v>
      </c>
      <c r="B7109" s="151" t="s">
        <v>4500</v>
      </c>
      <c r="C7109" s="153" t="s">
        <v>3583</v>
      </c>
      <c r="D7109" s="152">
        <v>174</v>
      </c>
      <c r="E7109" s="154">
        <v>462.84000000000003</v>
      </c>
      <c r="F7109" s="154">
        <v>1.0000000000000009E-2</v>
      </c>
      <c r="G7109" s="154">
        <v>1.7400000000000015</v>
      </c>
    </row>
    <row r="7110" spans="1:7" ht="90" x14ac:dyDescent="0.25">
      <c r="A7110" s="141" t="s">
        <v>4499</v>
      </c>
      <c r="B7110" s="151" t="s">
        <v>4500</v>
      </c>
      <c r="C7110" s="153" t="s">
        <v>3452</v>
      </c>
      <c r="D7110" s="152">
        <v>145</v>
      </c>
      <c r="E7110" s="154">
        <v>3787.3999999999996</v>
      </c>
      <c r="F7110" s="154">
        <v>3.0000000000000027E-2</v>
      </c>
      <c r="G7110" s="154">
        <v>4.3500000000000041</v>
      </c>
    </row>
    <row r="7111" spans="1:7" ht="45" x14ac:dyDescent="0.25">
      <c r="A7111" s="141" t="s">
        <v>4499</v>
      </c>
      <c r="B7111" s="151" t="s">
        <v>4500</v>
      </c>
      <c r="C7111" s="153" t="s">
        <v>3471</v>
      </c>
      <c r="D7111" s="152">
        <v>1</v>
      </c>
      <c r="E7111" s="154">
        <v>2.66</v>
      </c>
      <c r="F7111" s="154">
        <v>1.0000000000000009E-2</v>
      </c>
      <c r="G7111" s="154">
        <v>1.0000000000000009E-2</v>
      </c>
    </row>
    <row r="7112" spans="1:7" ht="30" x14ac:dyDescent="0.25">
      <c r="A7112" s="141" t="s">
        <v>4499</v>
      </c>
      <c r="B7112" s="151" t="s">
        <v>4500</v>
      </c>
      <c r="C7112" s="153" t="s">
        <v>3453</v>
      </c>
      <c r="D7112" s="152">
        <v>4</v>
      </c>
      <c r="E7112" s="154">
        <v>7.96</v>
      </c>
      <c r="F7112" s="154">
        <v>1.0000000000000009E-2</v>
      </c>
      <c r="G7112" s="154">
        <v>4.0000000000000036E-2</v>
      </c>
    </row>
    <row r="7113" spans="1:7" ht="45" x14ac:dyDescent="0.25">
      <c r="A7113" s="141" t="s">
        <v>4499</v>
      </c>
      <c r="B7113" s="151" t="s">
        <v>4500</v>
      </c>
      <c r="C7113" s="153" t="s">
        <v>3454</v>
      </c>
      <c r="D7113" s="152">
        <v>9</v>
      </c>
      <c r="E7113" s="154">
        <v>31.86</v>
      </c>
      <c r="F7113" s="154">
        <v>1.9999999999999962E-2</v>
      </c>
      <c r="G7113" s="154">
        <v>0.17999999999999966</v>
      </c>
    </row>
    <row r="7114" spans="1:7" ht="30" x14ac:dyDescent="0.25">
      <c r="A7114" s="141" t="s">
        <v>4499</v>
      </c>
      <c r="B7114" s="151" t="s">
        <v>4500</v>
      </c>
      <c r="C7114" s="153" t="s">
        <v>3583</v>
      </c>
      <c r="D7114" s="152">
        <v>8</v>
      </c>
      <c r="E7114" s="154">
        <v>21.28</v>
      </c>
      <c r="F7114" s="154">
        <v>1.0000000000000009E-2</v>
      </c>
      <c r="G7114" s="154">
        <v>8.0000000000000071E-2</v>
      </c>
    </row>
    <row r="7115" spans="1:7" ht="90" x14ac:dyDescent="0.25">
      <c r="A7115" s="141" t="s">
        <v>4499</v>
      </c>
      <c r="B7115" s="151" t="s">
        <v>4500</v>
      </c>
      <c r="C7115" s="153" t="s">
        <v>3456</v>
      </c>
      <c r="D7115" s="152">
        <v>21</v>
      </c>
      <c r="E7115" s="154">
        <v>677.25</v>
      </c>
      <c r="F7115" s="154">
        <v>2.0000000000000018E-2</v>
      </c>
      <c r="G7115" s="154">
        <v>0.42000000000000037</v>
      </c>
    </row>
    <row r="7116" spans="1:7" ht="75" x14ac:dyDescent="0.25">
      <c r="A7116" s="141" t="s">
        <v>4499</v>
      </c>
      <c r="B7116" s="151" t="s">
        <v>4500</v>
      </c>
      <c r="C7116" s="153" t="s">
        <v>3457</v>
      </c>
      <c r="D7116" s="152">
        <v>47</v>
      </c>
      <c r="E7116" s="154">
        <v>1272.29</v>
      </c>
      <c r="F7116" s="154">
        <v>3.0000000000000027E-2</v>
      </c>
      <c r="G7116" s="154">
        <v>1.4100000000000013</v>
      </c>
    </row>
    <row r="7117" spans="1:7" ht="30" x14ac:dyDescent="0.25">
      <c r="A7117" s="141" t="s">
        <v>4499</v>
      </c>
      <c r="B7117" s="151" t="s">
        <v>4500</v>
      </c>
      <c r="C7117" s="153" t="s">
        <v>3585</v>
      </c>
      <c r="D7117" s="152">
        <v>11</v>
      </c>
      <c r="E7117" s="154">
        <v>114.51</v>
      </c>
      <c r="F7117" s="154">
        <v>2.0000000000000018E-2</v>
      </c>
      <c r="G7117" s="154">
        <v>0.2200000000000002</v>
      </c>
    </row>
    <row r="7118" spans="1:7" ht="45" x14ac:dyDescent="0.25">
      <c r="A7118" s="141" t="s">
        <v>4499</v>
      </c>
      <c r="B7118" s="151" t="s">
        <v>4500</v>
      </c>
      <c r="C7118" s="153" t="s">
        <v>3471</v>
      </c>
      <c r="D7118" s="152">
        <v>51</v>
      </c>
      <c r="E7118" s="154">
        <v>135.66</v>
      </c>
      <c r="F7118" s="154">
        <v>1.0000000000000009E-2</v>
      </c>
      <c r="G7118" s="154">
        <v>0.51000000000000045</v>
      </c>
    </row>
    <row r="7119" spans="1:7" ht="30" x14ac:dyDescent="0.25">
      <c r="A7119" s="141" t="s">
        <v>4499</v>
      </c>
      <c r="B7119" s="151" t="s">
        <v>4500</v>
      </c>
      <c r="C7119" s="153" t="s">
        <v>3453</v>
      </c>
      <c r="D7119" s="152">
        <v>73</v>
      </c>
      <c r="E7119" s="154">
        <v>145.26999999999998</v>
      </c>
      <c r="F7119" s="154">
        <v>1.0000000000000009E-2</v>
      </c>
      <c r="G7119" s="154">
        <v>0.73000000000000065</v>
      </c>
    </row>
    <row r="7120" spans="1:7" ht="45" x14ac:dyDescent="0.25">
      <c r="A7120" s="141" t="s">
        <v>4499</v>
      </c>
      <c r="B7120" s="151" t="s">
        <v>4500</v>
      </c>
      <c r="C7120" s="153" t="s">
        <v>3454</v>
      </c>
      <c r="D7120" s="152">
        <v>16</v>
      </c>
      <c r="E7120" s="154">
        <v>56.64</v>
      </c>
      <c r="F7120" s="154">
        <v>1.9999999999999962E-2</v>
      </c>
      <c r="G7120" s="154">
        <v>0.3199999999999994</v>
      </c>
    </row>
    <row r="7121" spans="1:7" ht="30" x14ac:dyDescent="0.25">
      <c r="A7121" s="141" t="s">
        <v>4499</v>
      </c>
      <c r="B7121" s="151" t="s">
        <v>4500</v>
      </c>
      <c r="C7121" s="153" t="s">
        <v>3583</v>
      </c>
      <c r="D7121" s="152">
        <v>30</v>
      </c>
      <c r="E7121" s="154">
        <v>79.8</v>
      </c>
      <c r="F7121" s="154">
        <v>1.0000000000000009E-2</v>
      </c>
      <c r="G7121" s="154">
        <v>0.30000000000000027</v>
      </c>
    </row>
    <row r="7122" spans="1:7" ht="30" x14ac:dyDescent="0.25">
      <c r="A7122" s="141" t="s">
        <v>4499</v>
      </c>
      <c r="B7122" s="151" t="s">
        <v>4500</v>
      </c>
      <c r="C7122" s="153" t="s">
        <v>3521</v>
      </c>
      <c r="D7122" s="152">
        <v>2</v>
      </c>
      <c r="E7122" s="154">
        <v>18.68</v>
      </c>
      <c r="F7122" s="154">
        <v>6.999999999999984E-2</v>
      </c>
      <c r="G7122" s="154">
        <v>0.13999999999999968</v>
      </c>
    </row>
    <row r="7123" spans="1:7" ht="30" x14ac:dyDescent="0.25">
      <c r="A7123" s="141" t="s">
        <v>4499</v>
      </c>
      <c r="B7123" s="151" t="s">
        <v>4500</v>
      </c>
      <c r="C7123" s="153" t="s">
        <v>3523</v>
      </c>
      <c r="D7123" s="152">
        <v>5</v>
      </c>
      <c r="E7123" s="154">
        <v>41.150000000000006</v>
      </c>
      <c r="F7123" s="154">
        <v>8.0000000000000071E-2</v>
      </c>
      <c r="G7123" s="154">
        <v>0.40000000000000036</v>
      </c>
    </row>
    <row r="7124" spans="1:7" ht="30" x14ac:dyDescent="0.25">
      <c r="A7124" s="141" t="s">
        <v>4499</v>
      </c>
      <c r="B7124" s="151" t="s">
        <v>4500</v>
      </c>
      <c r="C7124" s="153" t="s">
        <v>3524</v>
      </c>
      <c r="D7124" s="152">
        <v>5</v>
      </c>
      <c r="E7124" s="154">
        <v>28.7</v>
      </c>
      <c r="F7124" s="154">
        <v>4.0000000000000036E-2</v>
      </c>
      <c r="G7124" s="154">
        <v>0.20000000000000018</v>
      </c>
    </row>
    <row r="7125" spans="1:7" ht="45" x14ac:dyDescent="0.25">
      <c r="A7125" s="141" t="s">
        <v>4501</v>
      </c>
      <c r="B7125" s="151" t="s">
        <v>4502</v>
      </c>
      <c r="C7125" s="153" t="s">
        <v>3501</v>
      </c>
      <c r="D7125" s="152">
        <v>37</v>
      </c>
      <c r="E7125" s="154">
        <v>324.86</v>
      </c>
      <c r="F7125" s="154">
        <v>3.9999999999999925E-2</v>
      </c>
      <c r="G7125" s="154">
        <v>1.4799999999999973</v>
      </c>
    </row>
    <row r="7126" spans="1:7" ht="45" x14ac:dyDescent="0.25">
      <c r="A7126" s="141" t="s">
        <v>4501</v>
      </c>
      <c r="B7126" s="151" t="s">
        <v>4502</v>
      </c>
      <c r="C7126" s="153" t="s">
        <v>3471</v>
      </c>
      <c r="D7126" s="152">
        <v>18</v>
      </c>
      <c r="E7126" s="154">
        <v>47.88</v>
      </c>
      <c r="F7126" s="154">
        <v>1.0000000000000009E-2</v>
      </c>
      <c r="G7126" s="154">
        <v>0.18000000000000016</v>
      </c>
    </row>
    <row r="7127" spans="1:7" ht="30" x14ac:dyDescent="0.25">
      <c r="A7127" s="141" t="s">
        <v>4501</v>
      </c>
      <c r="B7127" s="151" t="s">
        <v>4502</v>
      </c>
      <c r="C7127" s="153" t="s">
        <v>3583</v>
      </c>
      <c r="D7127" s="152">
        <v>20</v>
      </c>
      <c r="E7127" s="154">
        <v>53.2</v>
      </c>
      <c r="F7127" s="154">
        <v>1.0000000000000009E-2</v>
      </c>
      <c r="G7127" s="154">
        <v>0.20000000000000018</v>
      </c>
    </row>
    <row r="7128" spans="1:7" ht="90" x14ac:dyDescent="0.25">
      <c r="A7128" s="141" t="s">
        <v>4501</v>
      </c>
      <c r="B7128" s="151" t="s">
        <v>4502</v>
      </c>
      <c r="C7128" s="153" t="s">
        <v>3452</v>
      </c>
      <c r="D7128" s="152">
        <v>71</v>
      </c>
      <c r="E7128" s="154">
        <v>1854.52</v>
      </c>
      <c r="F7128" s="154">
        <v>3.0000000000000027E-2</v>
      </c>
      <c r="G7128" s="154">
        <v>2.1300000000000017</v>
      </c>
    </row>
    <row r="7129" spans="1:7" ht="30" x14ac:dyDescent="0.25">
      <c r="A7129" s="141" t="s">
        <v>4501</v>
      </c>
      <c r="B7129" s="151" t="s">
        <v>4502</v>
      </c>
      <c r="C7129" s="153" t="s">
        <v>3453</v>
      </c>
      <c r="D7129" s="152">
        <v>1</v>
      </c>
      <c r="E7129" s="154">
        <v>1.99</v>
      </c>
      <c r="F7129" s="154">
        <v>1.0000000000000009E-2</v>
      </c>
      <c r="G7129" s="154">
        <v>1.0000000000000009E-2</v>
      </c>
    </row>
    <row r="7130" spans="1:7" ht="30" x14ac:dyDescent="0.25">
      <c r="A7130" s="141" t="s">
        <v>4501</v>
      </c>
      <c r="B7130" s="151" t="s">
        <v>4502</v>
      </c>
      <c r="C7130" s="153" t="s">
        <v>3662</v>
      </c>
      <c r="D7130" s="152">
        <v>12</v>
      </c>
      <c r="E7130" s="154">
        <v>104.4</v>
      </c>
      <c r="F7130" s="154">
        <v>4.9999999999999933E-2</v>
      </c>
      <c r="G7130" s="154">
        <v>0.5999999999999992</v>
      </c>
    </row>
    <row r="7131" spans="1:7" ht="90" x14ac:dyDescent="0.25">
      <c r="A7131" s="141" t="s">
        <v>4501</v>
      </c>
      <c r="B7131" s="151" t="s">
        <v>4502</v>
      </c>
      <c r="C7131" s="153" t="s">
        <v>3456</v>
      </c>
      <c r="D7131" s="152">
        <v>16</v>
      </c>
      <c r="E7131" s="154">
        <v>516</v>
      </c>
      <c r="F7131" s="154">
        <v>2.0000000000000018E-2</v>
      </c>
      <c r="G7131" s="154">
        <v>0.32000000000000028</v>
      </c>
    </row>
    <row r="7132" spans="1:7" ht="75" x14ac:dyDescent="0.25">
      <c r="A7132" s="141" t="s">
        <v>4501</v>
      </c>
      <c r="B7132" s="151" t="s">
        <v>4502</v>
      </c>
      <c r="C7132" s="153" t="s">
        <v>3457</v>
      </c>
      <c r="D7132" s="152">
        <v>12</v>
      </c>
      <c r="E7132" s="154">
        <v>324.84000000000003</v>
      </c>
      <c r="F7132" s="154">
        <v>3.0000000000000027E-2</v>
      </c>
      <c r="G7132" s="154">
        <v>0.36000000000000032</v>
      </c>
    </row>
    <row r="7133" spans="1:7" ht="45" x14ac:dyDescent="0.25">
      <c r="A7133" s="141" t="s">
        <v>4501</v>
      </c>
      <c r="B7133" s="151" t="s">
        <v>4502</v>
      </c>
      <c r="C7133" s="153" t="s">
        <v>3471</v>
      </c>
      <c r="D7133" s="152">
        <v>13</v>
      </c>
      <c r="E7133" s="154">
        <v>34.58</v>
      </c>
      <c r="F7133" s="154">
        <v>1.0000000000000009E-2</v>
      </c>
      <c r="G7133" s="154">
        <v>0.13000000000000012</v>
      </c>
    </row>
    <row r="7134" spans="1:7" ht="30" x14ac:dyDescent="0.25">
      <c r="A7134" s="141" t="s">
        <v>4501</v>
      </c>
      <c r="B7134" s="151" t="s">
        <v>4502</v>
      </c>
      <c r="C7134" s="153" t="s">
        <v>3453</v>
      </c>
      <c r="D7134" s="152">
        <v>85</v>
      </c>
      <c r="E7134" s="154">
        <v>169.15</v>
      </c>
      <c r="F7134" s="154">
        <v>1.0000000000000009E-2</v>
      </c>
      <c r="G7134" s="154">
        <v>0.85000000000000075</v>
      </c>
    </row>
    <row r="7135" spans="1:7" ht="30" x14ac:dyDescent="0.25">
      <c r="A7135" s="141" t="s">
        <v>4501</v>
      </c>
      <c r="B7135" s="151" t="s">
        <v>4502</v>
      </c>
      <c r="C7135" s="153" t="s">
        <v>3583</v>
      </c>
      <c r="D7135" s="152">
        <v>30</v>
      </c>
      <c r="E7135" s="154">
        <v>79.8</v>
      </c>
      <c r="F7135" s="154">
        <v>1.0000000000000009E-2</v>
      </c>
      <c r="G7135" s="154">
        <v>0.30000000000000027</v>
      </c>
    </row>
    <row r="7136" spans="1:7" x14ac:dyDescent="0.25">
      <c r="A7136" s="141" t="s">
        <v>4501</v>
      </c>
      <c r="B7136" s="151" t="s">
        <v>4502</v>
      </c>
      <c r="C7136" s="153" t="s">
        <v>3524</v>
      </c>
      <c r="D7136" s="152">
        <v>3</v>
      </c>
      <c r="E7136" s="154">
        <v>17.22</v>
      </c>
      <c r="F7136" s="154">
        <v>4.0000000000000036E-2</v>
      </c>
      <c r="G7136" s="154">
        <v>0.12000000000000011</v>
      </c>
    </row>
    <row r="7137" spans="1:7" x14ac:dyDescent="0.25">
      <c r="A7137" s="141" t="s">
        <v>4501</v>
      </c>
      <c r="B7137" s="151" t="s">
        <v>4502</v>
      </c>
      <c r="C7137" s="153" t="s">
        <v>3651</v>
      </c>
      <c r="D7137" s="152">
        <v>1</v>
      </c>
      <c r="E7137" s="154">
        <v>28.43</v>
      </c>
      <c r="F7137" s="154">
        <v>0.20999999999999996</v>
      </c>
      <c r="G7137" s="154">
        <v>0.20999999999999996</v>
      </c>
    </row>
    <row r="7138" spans="1:7" ht="30" x14ac:dyDescent="0.25">
      <c r="A7138" s="141" t="s">
        <v>4501</v>
      </c>
      <c r="B7138" s="151" t="s">
        <v>4502</v>
      </c>
      <c r="C7138" s="153" t="s">
        <v>3955</v>
      </c>
      <c r="D7138" s="152">
        <v>8</v>
      </c>
      <c r="E7138" s="154">
        <v>192.56</v>
      </c>
      <c r="F7138" s="154">
        <v>0.29999999999999982</v>
      </c>
      <c r="G7138" s="154">
        <v>2.3999999999999986</v>
      </c>
    </row>
    <row r="7139" spans="1:7" ht="60" x14ac:dyDescent="0.25">
      <c r="A7139" s="141" t="s">
        <v>4503</v>
      </c>
      <c r="B7139" s="151" t="s">
        <v>4504</v>
      </c>
      <c r="C7139" s="153" t="s">
        <v>3479</v>
      </c>
      <c r="D7139" s="152">
        <v>43</v>
      </c>
      <c r="E7139" s="154">
        <v>346.15</v>
      </c>
      <c r="F7139" s="154">
        <v>3.0000000000000027E-2</v>
      </c>
      <c r="G7139" s="154">
        <v>1.2900000000000011</v>
      </c>
    </row>
    <row r="7140" spans="1:7" ht="30" x14ac:dyDescent="0.25">
      <c r="A7140" s="141" t="s">
        <v>4503</v>
      </c>
      <c r="B7140" s="151" t="s">
        <v>4504</v>
      </c>
      <c r="C7140" s="153" t="s">
        <v>4282</v>
      </c>
      <c r="D7140" s="152">
        <v>9</v>
      </c>
      <c r="E7140" s="154">
        <v>1415.43</v>
      </c>
      <c r="F7140" s="154">
        <v>1.0800000000000018</v>
      </c>
      <c r="G7140" s="154">
        <v>9.7200000000000166</v>
      </c>
    </row>
    <row r="7141" spans="1:7" ht="60" x14ac:dyDescent="0.25">
      <c r="A7141" s="141" t="s">
        <v>4503</v>
      </c>
      <c r="B7141" s="151" t="s">
        <v>4504</v>
      </c>
      <c r="C7141" s="153" t="s">
        <v>3714</v>
      </c>
      <c r="D7141" s="152">
        <v>16</v>
      </c>
      <c r="E7141" s="154">
        <v>219.36</v>
      </c>
      <c r="F7141" s="154">
        <v>6.0000000000000053E-2</v>
      </c>
      <c r="G7141" s="154">
        <v>0.96000000000000085</v>
      </c>
    </row>
    <row r="7142" spans="1:7" ht="30" x14ac:dyDescent="0.25">
      <c r="A7142" s="141" t="s">
        <v>4503</v>
      </c>
      <c r="B7142" s="151" t="s">
        <v>4504</v>
      </c>
      <c r="C7142" s="153" t="s">
        <v>4505</v>
      </c>
      <c r="D7142" s="152">
        <v>11</v>
      </c>
      <c r="E7142" s="154">
        <v>2691.92</v>
      </c>
      <c r="F7142" s="154">
        <v>4.9599999999999937</v>
      </c>
      <c r="G7142" s="154">
        <v>54.559999999999931</v>
      </c>
    </row>
    <row r="7143" spans="1:7" ht="45" x14ac:dyDescent="0.25">
      <c r="A7143" s="141" t="s">
        <v>4503</v>
      </c>
      <c r="B7143" s="151" t="s">
        <v>4504</v>
      </c>
      <c r="C7143" s="153" t="s">
        <v>3715</v>
      </c>
      <c r="D7143" s="152">
        <v>3</v>
      </c>
      <c r="E7143" s="154">
        <v>32.64</v>
      </c>
      <c r="F7143" s="154">
        <v>0.16999999999999993</v>
      </c>
      <c r="G7143" s="154">
        <v>0.50999999999999979</v>
      </c>
    </row>
    <row r="7144" spans="1:7" ht="45" x14ac:dyDescent="0.25">
      <c r="A7144" s="141" t="s">
        <v>4503</v>
      </c>
      <c r="B7144" s="151" t="s">
        <v>4504</v>
      </c>
      <c r="C7144" s="153" t="s">
        <v>4065</v>
      </c>
      <c r="D7144" s="152">
        <v>15</v>
      </c>
      <c r="E7144" s="154">
        <v>1850.85</v>
      </c>
      <c r="F7144" s="154">
        <v>1.0899999999999999</v>
      </c>
      <c r="G7144" s="154">
        <v>16.349999999999998</v>
      </c>
    </row>
    <row r="7145" spans="1:7" ht="30" x14ac:dyDescent="0.25">
      <c r="A7145" s="141" t="s">
        <v>4503</v>
      </c>
      <c r="B7145" s="151" t="s">
        <v>4504</v>
      </c>
      <c r="C7145" s="153" t="s">
        <v>4066</v>
      </c>
      <c r="D7145" s="152">
        <v>34</v>
      </c>
      <c r="E7145" s="154">
        <v>7342.6399999999994</v>
      </c>
      <c r="F7145" s="154">
        <v>7.2199999999999989</v>
      </c>
      <c r="G7145" s="154">
        <v>245.47999999999996</v>
      </c>
    </row>
    <row r="7146" spans="1:7" ht="30" x14ac:dyDescent="0.25">
      <c r="A7146" s="141" t="s">
        <v>4503</v>
      </c>
      <c r="B7146" s="151" t="s">
        <v>4504</v>
      </c>
      <c r="C7146" s="153" t="s">
        <v>4506</v>
      </c>
      <c r="D7146" s="152">
        <v>11</v>
      </c>
      <c r="E7146" s="154">
        <v>1331.22</v>
      </c>
      <c r="F7146" s="154">
        <v>6.0499999999999972</v>
      </c>
      <c r="G7146" s="154">
        <v>66.549999999999969</v>
      </c>
    </row>
    <row r="7147" spans="1:7" ht="30" x14ac:dyDescent="0.25">
      <c r="A7147" s="141" t="s">
        <v>4503</v>
      </c>
      <c r="B7147" s="151" t="s">
        <v>4504</v>
      </c>
      <c r="C7147" s="153" t="s">
        <v>4507</v>
      </c>
      <c r="D7147" s="152">
        <v>34</v>
      </c>
      <c r="E7147" s="154">
        <v>1143.08</v>
      </c>
      <c r="F7147" s="154">
        <v>1.6799999999999997</v>
      </c>
      <c r="G7147" s="154">
        <v>57.11999999999999</v>
      </c>
    </row>
    <row r="7148" spans="1:7" ht="30" x14ac:dyDescent="0.25">
      <c r="A7148" s="141" t="s">
        <v>4508</v>
      </c>
      <c r="B7148" s="151" t="s">
        <v>4509</v>
      </c>
      <c r="C7148" s="153" t="s">
        <v>3870</v>
      </c>
      <c r="D7148" s="152">
        <v>23</v>
      </c>
      <c r="E7148" s="154">
        <v>96.37</v>
      </c>
      <c r="F7148" s="154">
        <v>1.0000000000000009E-2</v>
      </c>
      <c r="G7148" s="154">
        <v>0.2300000000000002</v>
      </c>
    </row>
    <row r="7149" spans="1:7" x14ac:dyDescent="0.25">
      <c r="A7149" s="141" t="s">
        <v>4508</v>
      </c>
      <c r="B7149" s="151" t="s">
        <v>4509</v>
      </c>
      <c r="C7149" s="153" t="s">
        <v>3871</v>
      </c>
      <c r="D7149" s="152">
        <v>9</v>
      </c>
      <c r="E7149" s="154">
        <v>61.74</v>
      </c>
      <c r="F7149" s="154">
        <v>1.0000000000000009E-2</v>
      </c>
      <c r="G7149" s="154">
        <v>9.000000000000008E-2</v>
      </c>
    </row>
    <row r="7150" spans="1:7" ht="30" x14ac:dyDescent="0.25">
      <c r="A7150" s="141" t="s">
        <v>4508</v>
      </c>
      <c r="B7150" s="151" t="s">
        <v>4509</v>
      </c>
      <c r="C7150" s="153" t="s">
        <v>4357</v>
      </c>
      <c r="D7150" s="152">
        <v>39</v>
      </c>
      <c r="E7150" s="154">
        <v>198.51</v>
      </c>
      <c r="F7150" s="154">
        <v>1.0000000000000009E-2</v>
      </c>
      <c r="G7150" s="154">
        <v>0.39000000000000035</v>
      </c>
    </row>
    <row r="7151" spans="1:7" ht="30" x14ac:dyDescent="0.25">
      <c r="A7151" s="141" t="s">
        <v>4508</v>
      </c>
      <c r="B7151" s="151" t="s">
        <v>4509</v>
      </c>
      <c r="C7151" s="153" t="s">
        <v>3874</v>
      </c>
      <c r="D7151" s="152">
        <v>9</v>
      </c>
      <c r="E7151" s="154">
        <v>61.47</v>
      </c>
      <c r="F7151" s="154">
        <v>1.0000000000000009E-2</v>
      </c>
      <c r="G7151" s="154">
        <v>9.000000000000008E-2</v>
      </c>
    </row>
    <row r="7152" spans="1:7" ht="30" x14ac:dyDescent="0.25">
      <c r="A7152" s="141" t="s">
        <v>4508</v>
      </c>
      <c r="B7152" s="151" t="s">
        <v>4509</v>
      </c>
      <c r="C7152" s="153" t="s">
        <v>4083</v>
      </c>
      <c r="D7152" s="152">
        <v>4</v>
      </c>
      <c r="E7152" s="154">
        <v>23.8</v>
      </c>
      <c r="F7152" s="154">
        <v>9.999999999999995E-3</v>
      </c>
      <c r="G7152" s="154">
        <v>3.999999999999998E-2</v>
      </c>
    </row>
    <row r="7153" spans="1:7" ht="30" x14ac:dyDescent="0.25">
      <c r="A7153" s="141" t="s">
        <v>4508</v>
      </c>
      <c r="B7153" s="151" t="s">
        <v>4509</v>
      </c>
      <c r="C7153" s="153" t="s">
        <v>3877</v>
      </c>
      <c r="D7153" s="152">
        <v>2</v>
      </c>
      <c r="E7153" s="154">
        <v>28.580000000000002</v>
      </c>
      <c r="F7153" s="154">
        <v>1.0000000000000009E-2</v>
      </c>
      <c r="G7153" s="154">
        <v>2.0000000000000018E-2</v>
      </c>
    </row>
    <row r="7154" spans="1:7" ht="45" x14ac:dyDescent="0.25">
      <c r="A7154" s="141" t="s">
        <v>4508</v>
      </c>
      <c r="B7154" s="151" t="s">
        <v>4509</v>
      </c>
      <c r="C7154" s="153" t="s">
        <v>3623</v>
      </c>
      <c r="D7154" s="152">
        <v>21</v>
      </c>
      <c r="E7154" s="154">
        <v>246.54</v>
      </c>
      <c r="F7154" s="154">
        <v>1.0000000000000009E-2</v>
      </c>
      <c r="G7154" s="154">
        <v>0.21000000000000019</v>
      </c>
    </row>
    <row r="7155" spans="1:7" ht="45" x14ac:dyDescent="0.25">
      <c r="A7155" s="141" t="s">
        <v>4508</v>
      </c>
      <c r="B7155" s="151" t="s">
        <v>4509</v>
      </c>
      <c r="C7155" s="153" t="s">
        <v>3624</v>
      </c>
      <c r="D7155" s="152">
        <v>6</v>
      </c>
      <c r="E7155" s="154">
        <v>94.68</v>
      </c>
      <c r="F7155" s="154">
        <v>1.0000000000000009E-2</v>
      </c>
      <c r="G7155" s="154">
        <v>6.0000000000000053E-2</v>
      </c>
    </row>
    <row r="7156" spans="1:7" ht="60" x14ac:dyDescent="0.25">
      <c r="A7156" s="141" t="s">
        <v>4508</v>
      </c>
      <c r="B7156" s="151" t="s">
        <v>4509</v>
      </c>
      <c r="C7156" s="153" t="s">
        <v>3636</v>
      </c>
      <c r="D7156" s="152">
        <v>28</v>
      </c>
      <c r="E7156" s="154">
        <v>276.36</v>
      </c>
      <c r="F7156" s="154">
        <v>2.0000000000000018E-2</v>
      </c>
      <c r="G7156" s="154">
        <v>0.5600000000000005</v>
      </c>
    </row>
    <row r="7157" spans="1:7" ht="60" x14ac:dyDescent="0.25">
      <c r="A7157" s="141" t="s">
        <v>4508</v>
      </c>
      <c r="B7157" s="151" t="s">
        <v>4509</v>
      </c>
      <c r="C7157" s="153" t="s">
        <v>3724</v>
      </c>
      <c r="D7157" s="152">
        <v>18</v>
      </c>
      <c r="E7157" s="154">
        <v>329.94000000000005</v>
      </c>
      <c r="F7157" s="154">
        <v>1.0000000000000009E-2</v>
      </c>
      <c r="G7157" s="154">
        <v>0.18000000000000016</v>
      </c>
    </row>
    <row r="7158" spans="1:7" ht="75" x14ac:dyDescent="0.25">
      <c r="A7158" s="141" t="s">
        <v>4508</v>
      </c>
      <c r="B7158" s="151" t="s">
        <v>4509</v>
      </c>
      <c r="C7158" s="153" t="s">
        <v>3626</v>
      </c>
      <c r="D7158" s="152">
        <v>105</v>
      </c>
      <c r="E7158" s="154">
        <v>1924.65</v>
      </c>
      <c r="F7158" s="154">
        <v>1.0000000000000009E-2</v>
      </c>
      <c r="G7158" s="154">
        <v>1.0500000000000009</v>
      </c>
    </row>
    <row r="7159" spans="1:7" ht="30" x14ac:dyDescent="0.25">
      <c r="A7159" s="141" t="s">
        <v>4508</v>
      </c>
      <c r="B7159" s="151" t="s">
        <v>4509</v>
      </c>
      <c r="C7159" s="153" t="s">
        <v>3877</v>
      </c>
      <c r="D7159" s="152">
        <v>25</v>
      </c>
      <c r="E7159" s="154">
        <v>357.25</v>
      </c>
      <c r="F7159" s="154">
        <v>1.0000000000000009E-2</v>
      </c>
      <c r="G7159" s="154">
        <v>0.25000000000000022</v>
      </c>
    </row>
    <row r="7160" spans="1:7" ht="45" x14ac:dyDescent="0.25">
      <c r="A7160" s="141" t="s">
        <v>4508</v>
      </c>
      <c r="B7160" s="151" t="s">
        <v>4509</v>
      </c>
      <c r="C7160" s="153" t="s">
        <v>3623</v>
      </c>
      <c r="D7160" s="152">
        <v>201</v>
      </c>
      <c r="E7160" s="154">
        <v>2359.7400000000002</v>
      </c>
      <c r="F7160" s="154">
        <v>1.0000000000000009E-2</v>
      </c>
      <c r="G7160" s="154">
        <v>2.0100000000000016</v>
      </c>
    </row>
    <row r="7161" spans="1:7" ht="45" x14ac:dyDescent="0.25">
      <c r="A7161" s="141" t="s">
        <v>4508</v>
      </c>
      <c r="B7161" s="151" t="s">
        <v>4509</v>
      </c>
      <c r="C7161" s="153" t="s">
        <v>3624</v>
      </c>
      <c r="D7161" s="152">
        <v>2</v>
      </c>
      <c r="E7161" s="154">
        <v>31.560000000000002</v>
      </c>
      <c r="F7161" s="154">
        <v>1.0000000000000009E-2</v>
      </c>
      <c r="G7161" s="154">
        <v>2.0000000000000018E-2</v>
      </c>
    </row>
    <row r="7162" spans="1:7" ht="60" x14ac:dyDescent="0.25">
      <c r="A7162" s="141" t="s">
        <v>4508</v>
      </c>
      <c r="B7162" s="151" t="s">
        <v>4509</v>
      </c>
      <c r="C7162" s="153" t="s">
        <v>3636</v>
      </c>
      <c r="D7162" s="152">
        <v>352</v>
      </c>
      <c r="E7162" s="154">
        <v>3474.24</v>
      </c>
      <c r="F7162" s="154">
        <v>2.0000000000000018E-2</v>
      </c>
      <c r="G7162" s="154">
        <v>7.0400000000000063</v>
      </c>
    </row>
    <row r="7163" spans="1:7" ht="60" x14ac:dyDescent="0.25">
      <c r="A7163" s="141" t="s">
        <v>4508</v>
      </c>
      <c r="B7163" s="151" t="s">
        <v>4509</v>
      </c>
      <c r="C7163" s="153" t="s">
        <v>3724</v>
      </c>
      <c r="D7163" s="152">
        <v>77</v>
      </c>
      <c r="E7163" s="154">
        <v>1411.41</v>
      </c>
      <c r="F7163" s="154">
        <v>1.0000000000000009E-2</v>
      </c>
      <c r="G7163" s="154">
        <v>0.77000000000000068</v>
      </c>
    </row>
    <row r="7164" spans="1:7" ht="75" x14ac:dyDescent="0.25">
      <c r="A7164" s="141" t="s">
        <v>4508</v>
      </c>
      <c r="B7164" s="151" t="s">
        <v>4509</v>
      </c>
      <c r="C7164" s="153" t="s">
        <v>3626</v>
      </c>
      <c r="D7164" s="152">
        <v>1218</v>
      </c>
      <c r="E7164" s="154">
        <v>22325.940000000002</v>
      </c>
      <c r="F7164" s="154">
        <v>1.0000000000000009E-2</v>
      </c>
      <c r="G7164" s="154">
        <v>12.18000000000001</v>
      </c>
    </row>
    <row r="7165" spans="1:7" ht="45" x14ac:dyDescent="0.25">
      <c r="A7165" s="141" t="s">
        <v>4508</v>
      </c>
      <c r="B7165" s="151" t="s">
        <v>4509</v>
      </c>
      <c r="C7165" s="153" t="s">
        <v>4196</v>
      </c>
      <c r="D7165" s="152">
        <v>4</v>
      </c>
      <c r="E7165" s="154">
        <v>73.320000000000007</v>
      </c>
      <c r="F7165" s="154">
        <v>1.0000000000000009E-2</v>
      </c>
      <c r="G7165" s="154">
        <v>4.0000000000000036E-2</v>
      </c>
    </row>
    <row r="7166" spans="1:7" ht="60" x14ac:dyDescent="0.25">
      <c r="A7166" s="141" t="s">
        <v>4508</v>
      </c>
      <c r="B7166" s="151" t="s">
        <v>4509</v>
      </c>
      <c r="C7166" s="153" t="s">
        <v>3882</v>
      </c>
      <c r="D7166" s="152">
        <v>10</v>
      </c>
      <c r="E7166" s="154">
        <v>575.5</v>
      </c>
      <c r="F7166" s="154">
        <v>1.0000000000000009E-2</v>
      </c>
      <c r="G7166" s="154">
        <v>0.10000000000000009</v>
      </c>
    </row>
    <row r="7167" spans="1:7" ht="75" x14ac:dyDescent="0.25">
      <c r="A7167" s="141" t="s">
        <v>4508</v>
      </c>
      <c r="B7167" s="151" t="s">
        <v>4509</v>
      </c>
      <c r="C7167" s="153" t="s">
        <v>3527</v>
      </c>
      <c r="D7167" s="152">
        <v>29</v>
      </c>
      <c r="E7167" s="154">
        <v>608.71</v>
      </c>
      <c r="F7167" s="154">
        <v>0.16000000000000014</v>
      </c>
      <c r="G7167" s="154">
        <v>4.6400000000000041</v>
      </c>
    </row>
    <row r="7168" spans="1:7" ht="45" x14ac:dyDescent="0.25">
      <c r="A7168" s="141" t="s">
        <v>4508</v>
      </c>
      <c r="B7168" s="151" t="s">
        <v>4509</v>
      </c>
      <c r="C7168" s="153" t="s">
        <v>3881</v>
      </c>
      <c r="D7168" s="152">
        <v>90</v>
      </c>
      <c r="E7168" s="154">
        <v>5179.5</v>
      </c>
      <c r="F7168" s="154">
        <v>1.0000000000000009E-2</v>
      </c>
      <c r="G7168" s="154">
        <v>0.9000000000000008</v>
      </c>
    </row>
    <row r="7169" spans="1:7" ht="60" x14ac:dyDescent="0.25">
      <c r="A7169" s="141" t="s">
        <v>4508</v>
      </c>
      <c r="B7169" s="151" t="s">
        <v>4509</v>
      </c>
      <c r="C7169" s="153" t="s">
        <v>3882</v>
      </c>
      <c r="D7169" s="152">
        <v>55</v>
      </c>
      <c r="E7169" s="154">
        <v>3165.25</v>
      </c>
      <c r="F7169" s="154">
        <v>1.0000000000000009E-2</v>
      </c>
      <c r="G7169" s="154">
        <v>0.55000000000000049</v>
      </c>
    </row>
    <row r="7170" spans="1:7" ht="75" x14ac:dyDescent="0.25">
      <c r="A7170" s="141" t="s">
        <v>4508</v>
      </c>
      <c r="B7170" s="151" t="s">
        <v>4509</v>
      </c>
      <c r="C7170" s="153" t="s">
        <v>3527</v>
      </c>
      <c r="D7170" s="152">
        <v>416</v>
      </c>
      <c r="E7170" s="154">
        <v>8731.84</v>
      </c>
      <c r="F7170" s="154">
        <v>0.16000000000000014</v>
      </c>
      <c r="G7170" s="154">
        <v>66.560000000000059</v>
      </c>
    </row>
    <row r="7171" spans="1:7" ht="45" x14ac:dyDescent="0.25">
      <c r="A7171" s="141" t="s">
        <v>4508</v>
      </c>
      <c r="B7171" s="151" t="s">
        <v>4509</v>
      </c>
      <c r="C7171" s="153" t="s">
        <v>3881</v>
      </c>
      <c r="D7171" s="152">
        <v>8</v>
      </c>
      <c r="E7171" s="154">
        <v>460.40000000000003</v>
      </c>
      <c r="F7171" s="154">
        <v>1.0000000000000009E-2</v>
      </c>
      <c r="G7171" s="154">
        <v>8.0000000000000071E-2</v>
      </c>
    </row>
    <row r="7172" spans="1:7" ht="60" x14ac:dyDescent="0.25">
      <c r="A7172" s="141" t="s">
        <v>4508</v>
      </c>
      <c r="B7172" s="151" t="s">
        <v>4509</v>
      </c>
      <c r="C7172" s="153" t="s">
        <v>3882</v>
      </c>
      <c r="D7172" s="152">
        <v>13</v>
      </c>
      <c r="E7172" s="154">
        <v>748.15</v>
      </c>
      <c r="F7172" s="154">
        <v>1.0000000000000009E-2</v>
      </c>
      <c r="G7172" s="154">
        <v>0.13000000000000012</v>
      </c>
    </row>
    <row r="7173" spans="1:7" ht="75" x14ac:dyDescent="0.25">
      <c r="A7173" s="141" t="s">
        <v>4508</v>
      </c>
      <c r="B7173" s="151" t="s">
        <v>4509</v>
      </c>
      <c r="C7173" s="153" t="s">
        <v>3527</v>
      </c>
      <c r="D7173" s="152">
        <v>48</v>
      </c>
      <c r="E7173" s="154">
        <v>1007.52</v>
      </c>
      <c r="F7173" s="154">
        <v>0.16000000000000014</v>
      </c>
      <c r="G7173" s="154">
        <v>7.6800000000000068</v>
      </c>
    </row>
    <row r="7174" spans="1:7" ht="30" x14ac:dyDescent="0.25">
      <c r="A7174" s="141" t="s">
        <v>4510</v>
      </c>
      <c r="B7174" s="151" t="s">
        <v>4511</v>
      </c>
      <c r="C7174" s="153" t="s">
        <v>3495</v>
      </c>
      <c r="D7174" s="152">
        <v>2</v>
      </c>
      <c r="E7174" s="154">
        <v>9.8800000000000008</v>
      </c>
      <c r="F7174" s="154">
        <v>1.0000000000000009E-2</v>
      </c>
      <c r="G7174" s="154">
        <v>2.0000000000000018E-2</v>
      </c>
    </row>
    <row r="7175" spans="1:7" x14ac:dyDescent="0.25">
      <c r="A7175" s="141" t="s">
        <v>4512</v>
      </c>
      <c r="B7175" s="151" t="s">
        <v>4513</v>
      </c>
      <c r="C7175" s="153" t="s">
        <v>3460</v>
      </c>
      <c r="D7175" s="152">
        <v>33</v>
      </c>
      <c r="E7175" s="154">
        <v>532.29</v>
      </c>
      <c r="F7175" s="154">
        <v>2.0000000000000018E-2</v>
      </c>
      <c r="G7175" s="154">
        <v>0.66000000000000059</v>
      </c>
    </row>
    <row r="7176" spans="1:7" x14ac:dyDescent="0.25">
      <c r="A7176" s="141" t="s">
        <v>4512</v>
      </c>
      <c r="B7176" s="151" t="s">
        <v>4513</v>
      </c>
      <c r="C7176" s="153" t="s">
        <v>3443</v>
      </c>
      <c r="D7176" s="152">
        <v>23</v>
      </c>
      <c r="E7176" s="154">
        <v>112.47</v>
      </c>
      <c r="F7176" s="154">
        <v>9.9999999999999811E-3</v>
      </c>
      <c r="G7176" s="154">
        <v>0.22999999999999957</v>
      </c>
    </row>
    <row r="7177" spans="1:7" ht="30" x14ac:dyDescent="0.25">
      <c r="A7177" s="141" t="s">
        <v>4512</v>
      </c>
      <c r="B7177" s="151" t="s">
        <v>4513</v>
      </c>
      <c r="C7177" s="153" t="s">
        <v>3462</v>
      </c>
      <c r="D7177" s="152">
        <v>20</v>
      </c>
      <c r="E7177" s="154">
        <v>52.4</v>
      </c>
      <c r="F7177" s="154">
        <v>9.999999999999995E-3</v>
      </c>
      <c r="G7177" s="154">
        <v>0.1999999999999999</v>
      </c>
    </row>
    <row r="7178" spans="1:7" ht="30" x14ac:dyDescent="0.25">
      <c r="A7178" s="141" t="s">
        <v>4512</v>
      </c>
      <c r="B7178" s="151" t="s">
        <v>4513</v>
      </c>
      <c r="C7178" s="153" t="s">
        <v>3463</v>
      </c>
      <c r="D7178" s="152">
        <v>2</v>
      </c>
      <c r="E7178" s="154">
        <v>5.24</v>
      </c>
      <c r="F7178" s="154">
        <v>9.999999999999995E-3</v>
      </c>
      <c r="G7178" s="154">
        <v>1.999999999999999E-2</v>
      </c>
    </row>
    <row r="7179" spans="1:7" x14ac:dyDescent="0.25">
      <c r="A7179" s="141" t="s">
        <v>4512</v>
      </c>
      <c r="B7179" s="151" t="s">
        <v>4513</v>
      </c>
      <c r="C7179" s="153" t="s">
        <v>3443</v>
      </c>
      <c r="D7179" s="152">
        <v>111</v>
      </c>
      <c r="E7179" s="154">
        <v>542.79</v>
      </c>
      <c r="F7179" s="154">
        <v>9.9999999999999811E-3</v>
      </c>
      <c r="G7179" s="154">
        <v>1.1099999999999979</v>
      </c>
    </row>
    <row r="7180" spans="1:7" ht="30" x14ac:dyDescent="0.25">
      <c r="A7180" s="141" t="s">
        <v>4512</v>
      </c>
      <c r="B7180" s="151" t="s">
        <v>4513</v>
      </c>
      <c r="C7180" s="153" t="s">
        <v>3596</v>
      </c>
      <c r="D7180" s="152">
        <v>14</v>
      </c>
      <c r="E7180" s="154">
        <v>133.14000000000001</v>
      </c>
      <c r="F7180" s="154">
        <v>2.0000000000000018E-2</v>
      </c>
      <c r="G7180" s="154">
        <v>0.28000000000000025</v>
      </c>
    </row>
    <row r="7181" spans="1:7" x14ac:dyDescent="0.25">
      <c r="A7181" s="141" t="s">
        <v>4512</v>
      </c>
      <c r="B7181" s="151" t="s">
        <v>4513</v>
      </c>
      <c r="C7181" s="153" t="s">
        <v>3502</v>
      </c>
      <c r="D7181" s="152">
        <v>1</v>
      </c>
      <c r="E7181" s="154">
        <v>5.12</v>
      </c>
      <c r="F7181" s="154">
        <v>1.0000000000000009E-2</v>
      </c>
      <c r="G7181" s="154">
        <v>1.0000000000000009E-2</v>
      </c>
    </row>
    <row r="7182" spans="1:7" x14ac:dyDescent="0.25">
      <c r="A7182" s="141" t="s">
        <v>4512</v>
      </c>
      <c r="B7182" s="151" t="s">
        <v>4513</v>
      </c>
      <c r="C7182" s="153" t="s">
        <v>3444</v>
      </c>
      <c r="D7182" s="152">
        <v>419</v>
      </c>
      <c r="E7182" s="154">
        <v>1625.7199999999998</v>
      </c>
      <c r="F7182" s="154">
        <v>3.0000000000000027E-2</v>
      </c>
      <c r="G7182" s="154">
        <v>12.570000000000011</v>
      </c>
    </row>
    <row r="7183" spans="1:7" x14ac:dyDescent="0.25">
      <c r="A7183" s="141" t="s">
        <v>4512</v>
      </c>
      <c r="B7183" s="151" t="s">
        <v>4513</v>
      </c>
      <c r="C7183" s="153" t="s">
        <v>3504</v>
      </c>
      <c r="D7183" s="152">
        <v>345</v>
      </c>
      <c r="E7183" s="154">
        <v>1800.9</v>
      </c>
      <c r="F7183" s="154">
        <v>1.0000000000000009E-2</v>
      </c>
      <c r="G7183" s="154">
        <v>3.4500000000000028</v>
      </c>
    </row>
    <row r="7184" spans="1:7" x14ac:dyDescent="0.25">
      <c r="A7184" s="141" t="s">
        <v>4512</v>
      </c>
      <c r="B7184" s="151" t="s">
        <v>4513</v>
      </c>
      <c r="C7184" s="153" t="s">
        <v>3446</v>
      </c>
      <c r="D7184" s="152">
        <v>332</v>
      </c>
      <c r="E7184" s="154">
        <v>657.36000000000013</v>
      </c>
      <c r="F7184" s="154">
        <v>9.999999999999995E-3</v>
      </c>
      <c r="G7184" s="154">
        <v>3.3199999999999985</v>
      </c>
    </row>
    <row r="7185" spans="1:7" x14ac:dyDescent="0.25">
      <c r="A7185" s="141" t="s">
        <v>4514</v>
      </c>
      <c r="B7185" s="151" t="s">
        <v>4515</v>
      </c>
      <c r="C7185" s="153" t="s">
        <v>3460</v>
      </c>
      <c r="D7185" s="152">
        <v>47</v>
      </c>
      <c r="E7185" s="154">
        <v>758.11000000000013</v>
      </c>
      <c r="F7185" s="154">
        <v>2.0000000000000018E-2</v>
      </c>
      <c r="G7185" s="154">
        <v>0.94000000000000083</v>
      </c>
    </row>
    <row r="7186" spans="1:7" ht="30" x14ac:dyDescent="0.25">
      <c r="A7186" s="141" t="s">
        <v>4514</v>
      </c>
      <c r="B7186" s="151" t="s">
        <v>4515</v>
      </c>
      <c r="C7186" s="153" t="s">
        <v>3462</v>
      </c>
      <c r="D7186" s="152">
        <v>12</v>
      </c>
      <c r="E7186" s="154">
        <v>31.44</v>
      </c>
      <c r="F7186" s="154">
        <v>9.999999999999995E-3</v>
      </c>
      <c r="G7186" s="154">
        <v>0.11999999999999994</v>
      </c>
    </row>
    <row r="7187" spans="1:7" ht="30" x14ac:dyDescent="0.25">
      <c r="A7187" s="141" t="s">
        <v>4514</v>
      </c>
      <c r="B7187" s="151" t="s">
        <v>4515</v>
      </c>
      <c r="C7187" s="153" t="s">
        <v>3463</v>
      </c>
      <c r="D7187" s="152">
        <v>1</v>
      </c>
      <c r="E7187" s="154">
        <v>2.62</v>
      </c>
      <c r="F7187" s="154">
        <v>9.999999999999995E-3</v>
      </c>
      <c r="G7187" s="154">
        <v>9.999999999999995E-3</v>
      </c>
    </row>
    <row r="7188" spans="1:7" x14ac:dyDescent="0.25">
      <c r="A7188" s="141" t="s">
        <v>4514</v>
      </c>
      <c r="B7188" s="151" t="s">
        <v>4515</v>
      </c>
      <c r="C7188" s="153" t="s">
        <v>3443</v>
      </c>
      <c r="D7188" s="152">
        <v>534</v>
      </c>
      <c r="E7188" s="154">
        <v>2611.2600000000002</v>
      </c>
      <c r="F7188" s="154">
        <v>9.9999999999999811E-3</v>
      </c>
      <c r="G7188" s="154">
        <v>5.3399999999999901</v>
      </c>
    </row>
    <row r="7189" spans="1:7" x14ac:dyDescent="0.25">
      <c r="A7189" s="141" t="s">
        <v>4514</v>
      </c>
      <c r="B7189" s="151" t="s">
        <v>4515</v>
      </c>
      <c r="C7189" s="153" t="s">
        <v>3464</v>
      </c>
      <c r="D7189" s="152">
        <v>1</v>
      </c>
      <c r="E7189" s="154">
        <v>4.9400000000000004</v>
      </c>
      <c r="F7189" s="154">
        <v>1.0000000000000009E-2</v>
      </c>
      <c r="G7189" s="154">
        <v>1.0000000000000009E-2</v>
      </c>
    </row>
    <row r="7190" spans="1:7" ht="30" x14ac:dyDescent="0.25">
      <c r="A7190" s="141" t="s">
        <v>4514</v>
      </c>
      <c r="B7190" s="151" t="s">
        <v>4515</v>
      </c>
      <c r="C7190" s="153" t="s">
        <v>3596</v>
      </c>
      <c r="D7190" s="152">
        <v>2</v>
      </c>
      <c r="E7190" s="154">
        <v>19.02</v>
      </c>
      <c r="F7190" s="154">
        <v>2.0000000000000018E-2</v>
      </c>
      <c r="G7190" s="154">
        <v>4.0000000000000036E-2</v>
      </c>
    </row>
    <row r="7191" spans="1:7" x14ac:dyDescent="0.25">
      <c r="A7191" s="141" t="s">
        <v>4514</v>
      </c>
      <c r="B7191" s="151" t="s">
        <v>4515</v>
      </c>
      <c r="C7191" s="153" t="s">
        <v>3502</v>
      </c>
      <c r="D7191" s="152">
        <v>457</v>
      </c>
      <c r="E7191" s="154">
        <v>2339.84</v>
      </c>
      <c r="F7191" s="154">
        <v>1.0000000000000009E-2</v>
      </c>
      <c r="G7191" s="154">
        <v>4.5700000000000038</v>
      </c>
    </row>
    <row r="7192" spans="1:7" x14ac:dyDescent="0.25">
      <c r="A7192" s="141" t="s">
        <v>4514</v>
      </c>
      <c r="B7192" s="151" t="s">
        <v>4515</v>
      </c>
      <c r="C7192" s="153" t="s">
        <v>3444</v>
      </c>
      <c r="D7192" s="152">
        <v>605</v>
      </c>
      <c r="E7192" s="154">
        <v>2347.4</v>
      </c>
      <c r="F7192" s="154">
        <v>3.0000000000000027E-2</v>
      </c>
      <c r="G7192" s="154">
        <v>18.150000000000016</v>
      </c>
    </row>
    <row r="7193" spans="1:7" ht="30" x14ac:dyDescent="0.25">
      <c r="A7193" s="141" t="s">
        <v>4514</v>
      </c>
      <c r="B7193" s="151" t="s">
        <v>4515</v>
      </c>
      <c r="C7193" s="153" t="s">
        <v>3597</v>
      </c>
      <c r="D7193" s="152">
        <v>32</v>
      </c>
      <c r="E7193" s="154">
        <v>355.52</v>
      </c>
      <c r="F7193" s="154">
        <v>8.9999999999999858E-2</v>
      </c>
      <c r="G7193" s="154">
        <v>2.8799999999999955</v>
      </c>
    </row>
    <row r="7194" spans="1:7" x14ac:dyDescent="0.25">
      <c r="A7194" s="141" t="s">
        <v>4514</v>
      </c>
      <c r="B7194" s="151" t="s">
        <v>4515</v>
      </c>
      <c r="C7194" s="153" t="s">
        <v>3446</v>
      </c>
      <c r="D7194" s="152">
        <v>552</v>
      </c>
      <c r="E7194" s="154">
        <v>1092.96</v>
      </c>
      <c r="F7194" s="154">
        <v>9.999999999999995E-3</v>
      </c>
      <c r="G7194" s="154">
        <v>5.5199999999999969</v>
      </c>
    </row>
    <row r="7195" spans="1:7" ht="90" x14ac:dyDescent="0.25">
      <c r="A7195" s="141" t="s">
        <v>4516</v>
      </c>
      <c r="B7195" s="151" t="s">
        <v>4517</v>
      </c>
      <c r="C7195" s="153" t="s">
        <v>3452</v>
      </c>
      <c r="D7195" s="152">
        <v>147</v>
      </c>
      <c r="E7195" s="154">
        <v>3839.6400000000003</v>
      </c>
      <c r="F7195" s="154">
        <v>3.0000000000000027E-2</v>
      </c>
      <c r="G7195" s="154">
        <v>4.4100000000000037</v>
      </c>
    </row>
    <row r="7196" spans="1:7" ht="45" x14ac:dyDescent="0.25">
      <c r="A7196" s="141" t="s">
        <v>4516</v>
      </c>
      <c r="B7196" s="151" t="s">
        <v>4517</v>
      </c>
      <c r="C7196" s="153" t="s">
        <v>3471</v>
      </c>
      <c r="D7196" s="152">
        <v>4</v>
      </c>
      <c r="E7196" s="154">
        <v>10.64</v>
      </c>
      <c r="F7196" s="154">
        <v>1.0000000000000009E-2</v>
      </c>
      <c r="G7196" s="154">
        <v>4.0000000000000036E-2</v>
      </c>
    </row>
    <row r="7197" spans="1:7" ht="30" x14ac:dyDescent="0.25">
      <c r="A7197" s="141" t="s">
        <v>4516</v>
      </c>
      <c r="B7197" s="151" t="s">
        <v>4517</v>
      </c>
      <c r="C7197" s="153" t="s">
        <v>3453</v>
      </c>
      <c r="D7197" s="152">
        <v>12</v>
      </c>
      <c r="E7197" s="154">
        <v>23.88</v>
      </c>
      <c r="F7197" s="154">
        <v>1.0000000000000009E-2</v>
      </c>
      <c r="G7197" s="154">
        <v>0.12000000000000011</v>
      </c>
    </row>
    <row r="7198" spans="1:7" ht="45" x14ac:dyDescent="0.25">
      <c r="A7198" s="141" t="s">
        <v>4516</v>
      </c>
      <c r="B7198" s="151" t="s">
        <v>4517</v>
      </c>
      <c r="C7198" s="153" t="s">
        <v>3454</v>
      </c>
      <c r="D7198" s="152">
        <v>26</v>
      </c>
      <c r="E7198" s="154">
        <v>92.04</v>
      </c>
      <c r="F7198" s="154">
        <v>1.9999999999999962E-2</v>
      </c>
      <c r="G7198" s="154">
        <v>0.51999999999999902</v>
      </c>
    </row>
    <row r="7199" spans="1:7" ht="30" x14ac:dyDescent="0.25">
      <c r="A7199" s="141" t="s">
        <v>4516</v>
      </c>
      <c r="B7199" s="151" t="s">
        <v>4517</v>
      </c>
      <c r="C7199" s="153" t="s">
        <v>3583</v>
      </c>
      <c r="D7199" s="152">
        <v>9</v>
      </c>
      <c r="E7199" s="154">
        <v>23.94</v>
      </c>
      <c r="F7199" s="154">
        <v>1.0000000000000009E-2</v>
      </c>
      <c r="G7199" s="154">
        <v>9.000000000000008E-2</v>
      </c>
    </row>
    <row r="7200" spans="1:7" ht="90" x14ac:dyDescent="0.25">
      <c r="A7200" s="141" t="s">
        <v>4516</v>
      </c>
      <c r="B7200" s="151" t="s">
        <v>4517</v>
      </c>
      <c r="C7200" s="153" t="s">
        <v>3456</v>
      </c>
      <c r="D7200" s="152">
        <v>38</v>
      </c>
      <c r="E7200" s="154">
        <v>1225.5</v>
      </c>
      <c r="F7200" s="154">
        <v>2.0000000000000018E-2</v>
      </c>
      <c r="G7200" s="154">
        <v>0.76000000000000068</v>
      </c>
    </row>
    <row r="7201" spans="1:7" ht="75" x14ac:dyDescent="0.25">
      <c r="A7201" s="141" t="s">
        <v>4516</v>
      </c>
      <c r="B7201" s="151" t="s">
        <v>4517</v>
      </c>
      <c r="C7201" s="153" t="s">
        <v>3457</v>
      </c>
      <c r="D7201" s="152">
        <v>98</v>
      </c>
      <c r="E7201" s="154">
        <v>2652.86</v>
      </c>
      <c r="F7201" s="154">
        <v>3.0000000000000027E-2</v>
      </c>
      <c r="G7201" s="154">
        <v>2.9400000000000026</v>
      </c>
    </row>
    <row r="7202" spans="1:7" ht="45" x14ac:dyDescent="0.25">
      <c r="A7202" s="141" t="s">
        <v>4518</v>
      </c>
      <c r="B7202" s="151" t="s">
        <v>4519</v>
      </c>
      <c r="C7202" s="153" t="s">
        <v>3471</v>
      </c>
      <c r="D7202" s="152">
        <v>1</v>
      </c>
      <c r="E7202" s="154">
        <v>2.66</v>
      </c>
      <c r="F7202" s="154">
        <v>1.0000000000000009E-2</v>
      </c>
      <c r="G7202" s="154">
        <v>1.0000000000000009E-2</v>
      </c>
    </row>
    <row r="7203" spans="1:7" ht="45" x14ac:dyDescent="0.25">
      <c r="A7203" s="141" t="s">
        <v>4518</v>
      </c>
      <c r="B7203" s="151" t="s">
        <v>4519</v>
      </c>
      <c r="C7203" s="153" t="s">
        <v>3454</v>
      </c>
      <c r="D7203" s="152">
        <v>9</v>
      </c>
      <c r="E7203" s="154">
        <v>31.86</v>
      </c>
      <c r="F7203" s="154">
        <v>1.9999999999999962E-2</v>
      </c>
      <c r="G7203" s="154">
        <v>0.17999999999999966</v>
      </c>
    </row>
    <row r="7204" spans="1:7" ht="45" x14ac:dyDescent="0.25">
      <c r="A7204" s="141" t="s">
        <v>4518</v>
      </c>
      <c r="B7204" s="151" t="s">
        <v>4519</v>
      </c>
      <c r="C7204" s="153" t="s">
        <v>3501</v>
      </c>
      <c r="D7204" s="152">
        <v>279</v>
      </c>
      <c r="E7204" s="154">
        <v>2449.62</v>
      </c>
      <c r="F7204" s="154">
        <v>3.9999999999999925E-2</v>
      </c>
      <c r="G7204" s="154">
        <v>11.159999999999979</v>
      </c>
    </row>
    <row r="7205" spans="1:7" ht="45" x14ac:dyDescent="0.25">
      <c r="A7205" s="141" t="s">
        <v>4518</v>
      </c>
      <c r="B7205" s="151" t="s">
        <v>4519</v>
      </c>
      <c r="C7205" s="153" t="s">
        <v>3471</v>
      </c>
      <c r="D7205" s="152">
        <v>201</v>
      </c>
      <c r="E7205" s="154">
        <v>534.66000000000008</v>
      </c>
      <c r="F7205" s="154">
        <v>1.0000000000000009E-2</v>
      </c>
      <c r="G7205" s="154">
        <v>2.0100000000000016</v>
      </c>
    </row>
    <row r="7206" spans="1:7" ht="30" x14ac:dyDescent="0.25">
      <c r="A7206" s="141" t="s">
        <v>4518</v>
      </c>
      <c r="B7206" s="151" t="s">
        <v>4519</v>
      </c>
      <c r="C7206" s="153" t="s">
        <v>3583</v>
      </c>
      <c r="D7206" s="152">
        <v>78</v>
      </c>
      <c r="E7206" s="154">
        <v>207.48000000000002</v>
      </c>
      <c r="F7206" s="154">
        <v>1.0000000000000009E-2</v>
      </c>
      <c r="G7206" s="154">
        <v>0.78000000000000069</v>
      </c>
    </row>
    <row r="7207" spans="1:7" ht="90" x14ac:dyDescent="0.25">
      <c r="A7207" s="141" t="s">
        <v>4518</v>
      </c>
      <c r="B7207" s="151" t="s">
        <v>4519</v>
      </c>
      <c r="C7207" s="153" t="s">
        <v>3452</v>
      </c>
      <c r="D7207" s="152">
        <v>261</v>
      </c>
      <c r="E7207" s="154">
        <v>6817.32</v>
      </c>
      <c r="F7207" s="154">
        <v>3.0000000000000027E-2</v>
      </c>
      <c r="G7207" s="154">
        <v>7.8300000000000072</v>
      </c>
    </row>
    <row r="7208" spans="1:7" ht="45" x14ac:dyDescent="0.25">
      <c r="A7208" s="141" t="s">
        <v>4518</v>
      </c>
      <c r="B7208" s="151" t="s">
        <v>4519</v>
      </c>
      <c r="C7208" s="153" t="s">
        <v>3471</v>
      </c>
      <c r="D7208" s="152">
        <v>8</v>
      </c>
      <c r="E7208" s="154">
        <v>21.28</v>
      </c>
      <c r="F7208" s="154">
        <v>1.0000000000000009E-2</v>
      </c>
      <c r="G7208" s="154">
        <v>8.0000000000000071E-2</v>
      </c>
    </row>
    <row r="7209" spans="1:7" ht="30" x14ac:dyDescent="0.25">
      <c r="A7209" s="141" t="s">
        <v>4518</v>
      </c>
      <c r="B7209" s="151" t="s">
        <v>4519</v>
      </c>
      <c r="C7209" s="153" t="s">
        <v>3453</v>
      </c>
      <c r="D7209" s="152">
        <v>16</v>
      </c>
      <c r="E7209" s="154">
        <v>31.840000000000003</v>
      </c>
      <c r="F7209" s="154">
        <v>1.0000000000000009E-2</v>
      </c>
      <c r="G7209" s="154">
        <v>0.16000000000000014</v>
      </c>
    </row>
    <row r="7210" spans="1:7" ht="45" x14ac:dyDescent="0.25">
      <c r="A7210" s="141" t="s">
        <v>4518</v>
      </c>
      <c r="B7210" s="151" t="s">
        <v>4519</v>
      </c>
      <c r="C7210" s="153" t="s">
        <v>3454</v>
      </c>
      <c r="D7210" s="152">
        <v>25</v>
      </c>
      <c r="E7210" s="154">
        <v>88.5</v>
      </c>
      <c r="F7210" s="154">
        <v>1.9999999999999962E-2</v>
      </c>
      <c r="G7210" s="154">
        <v>0.49999999999999906</v>
      </c>
    </row>
    <row r="7211" spans="1:7" ht="30" x14ac:dyDescent="0.25">
      <c r="A7211" s="141" t="s">
        <v>4518</v>
      </c>
      <c r="B7211" s="151" t="s">
        <v>4519</v>
      </c>
      <c r="C7211" s="153" t="s">
        <v>3583</v>
      </c>
      <c r="D7211" s="152">
        <v>1</v>
      </c>
      <c r="E7211" s="154">
        <v>2.66</v>
      </c>
      <c r="F7211" s="154">
        <v>1.0000000000000009E-2</v>
      </c>
      <c r="G7211" s="154">
        <v>1.0000000000000009E-2</v>
      </c>
    </row>
    <row r="7212" spans="1:7" ht="30" x14ac:dyDescent="0.25">
      <c r="A7212" s="141" t="s">
        <v>4518</v>
      </c>
      <c r="B7212" s="151" t="s">
        <v>4519</v>
      </c>
      <c r="C7212" s="153" t="s">
        <v>3662</v>
      </c>
      <c r="D7212" s="152">
        <v>12</v>
      </c>
      <c r="E7212" s="154">
        <v>104.4</v>
      </c>
      <c r="F7212" s="154">
        <v>4.9999999999999933E-2</v>
      </c>
      <c r="G7212" s="154">
        <v>0.5999999999999992</v>
      </c>
    </row>
    <row r="7213" spans="1:7" ht="45" x14ac:dyDescent="0.25">
      <c r="A7213" s="141" t="s">
        <v>4518</v>
      </c>
      <c r="B7213" s="151" t="s">
        <v>4519</v>
      </c>
      <c r="C7213" s="153" t="s">
        <v>3471</v>
      </c>
      <c r="D7213" s="152">
        <v>6</v>
      </c>
      <c r="E7213" s="154">
        <v>15.96</v>
      </c>
      <c r="F7213" s="154">
        <v>1.0000000000000009E-2</v>
      </c>
      <c r="G7213" s="154">
        <v>6.0000000000000053E-2</v>
      </c>
    </row>
    <row r="7214" spans="1:7" ht="30" x14ac:dyDescent="0.25">
      <c r="A7214" s="141" t="s">
        <v>4518</v>
      </c>
      <c r="B7214" s="151" t="s">
        <v>4519</v>
      </c>
      <c r="C7214" s="153" t="s">
        <v>3453</v>
      </c>
      <c r="D7214" s="152">
        <v>122</v>
      </c>
      <c r="E7214" s="154">
        <v>242.78000000000003</v>
      </c>
      <c r="F7214" s="154">
        <v>1.0000000000000009E-2</v>
      </c>
      <c r="G7214" s="154">
        <v>1.2200000000000011</v>
      </c>
    </row>
    <row r="7215" spans="1:7" ht="30" x14ac:dyDescent="0.25">
      <c r="A7215" s="141" t="s">
        <v>4518</v>
      </c>
      <c r="B7215" s="151" t="s">
        <v>4519</v>
      </c>
      <c r="C7215" s="153" t="s">
        <v>3522</v>
      </c>
      <c r="D7215" s="152">
        <v>6</v>
      </c>
      <c r="E7215" s="154">
        <v>34.019999999999996</v>
      </c>
      <c r="F7215" s="154">
        <v>0.1599999999999997</v>
      </c>
      <c r="G7215" s="154">
        <v>0.95999999999999819</v>
      </c>
    </row>
    <row r="7216" spans="1:7" ht="30" x14ac:dyDescent="0.25">
      <c r="A7216" s="141" t="s">
        <v>4518</v>
      </c>
      <c r="B7216" s="151" t="s">
        <v>4519</v>
      </c>
      <c r="C7216" s="153" t="s">
        <v>3523</v>
      </c>
      <c r="D7216" s="152">
        <v>3</v>
      </c>
      <c r="E7216" s="154">
        <v>24.69</v>
      </c>
      <c r="F7216" s="154">
        <v>8.0000000000000071E-2</v>
      </c>
      <c r="G7216" s="154">
        <v>0.24000000000000021</v>
      </c>
    </row>
    <row r="7217" spans="1:7" ht="30" x14ac:dyDescent="0.25">
      <c r="A7217" s="141" t="s">
        <v>4518</v>
      </c>
      <c r="B7217" s="151" t="s">
        <v>4519</v>
      </c>
      <c r="C7217" s="153" t="s">
        <v>3524</v>
      </c>
      <c r="D7217" s="152">
        <v>11</v>
      </c>
      <c r="E7217" s="154">
        <v>63.14</v>
      </c>
      <c r="F7217" s="154">
        <v>4.0000000000000036E-2</v>
      </c>
      <c r="G7217" s="154">
        <v>0.44000000000000039</v>
      </c>
    </row>
    <row r="7218" spans="1:7" ht="30" x14ac:dyDescent="0.25">
      <c r="A7218" s="141" t="s">
        <v>4518</v>
      </c>
      <c r="B7218" s="151" t="s">
        <v>4519</v>
      </c>
      <c r="C7218" s="153" t="s">
        <v>3651</v>
      </c>
      <c r="D7218" s="152">
        <v>3</v>
      </c>
      <c r="E7218" s="154">
        <v>85.29</v>
      </c>
      <c r="F7218" s="154">
        <v>0.20999999999999996</v>
      </c>
      <c r="G7218" s="154">
        <v>0.62999999999999989</v>
      </c>
    </row>
    <row r="7219" spans="1:7" ht="30" x14ac:dyDescent="0.25">
      <c r="A7219" s="141" t="s">
        <v>4518</v>
      </c>
      <c r="B7219" s="151" t="s">
        <v>4519</v>
      </c>
      <c r="C7219" s="153" t="s">
        <v>3662</v>
      </c>
      <c r="D7219" s="152">
        <v>1</v>
      </c>
      <c r="E7219" s="154">
        <v>8.7000000000000011</v>
      </c>
      <c r="F7219" s="154">
        <v>4.9999999999999933E-2</v>
      </c>
      <c r="G7219" s="154">
        <v>4.9999999999999933E-2</v>
      </c>
    </row>
    <row r="7220" spans="1:7" ht="30" x14ac:dyDescent="0.25">
      <c r="A7220" s="141" t="s">
        <v>4518</v>
      </c>
      <c r="B7220" s="151" t="s">
        <v>4519</v>
      </c>
      <c r="C7220" s="153" t="s">
        <v>3508</v>
      </c>
      <c r="D7220" s="152">
        <v>3</v>
      </c>
      <c r="E7220" s="154">
        <v>16.11</v>
      </c>
      <c r="F7220" s="154">
        <v>2.0000000000000018E-2</v>
      </c>
      <c r="G7220" s="154">
        <v>6.0000000000000053E-2</v>
      </c>
    </row>
    <row r="7221" spans="1:7" ht="30" x14ac:dyDescent="0.25">
      <c r="A7221" s="141" t="s">
        <v>4520</v>
      </c>
      <c r="B7221" s="151" t="s">
        <v>4521</v>
      </c>
      <c r="C7221" s="153" t="s">
        <v>3585</v>
      </c>
      <c r="D7221" s="152">
        <v>314</v>
      </c>
      <c r="E7221" s="154">
        <v>3268.7400000000002</v>
      </c>
      <c r="F7221" s="154">
        <v>2.0000000000000018E-2</v>
      </c>
      <c r="G7221" s="154">
        <v>6.2800000000000056</v>
      </c>
    </row>
    <row r="7222" spans="1:7" ht="45" x14ac:dyDescent="0.25">
      <c r="A7222" s="141" t="s">
        <v>4520</v>
      </c>
      <c r="B7222" s="151" t="s">
        <v>4521</v>
      </c>
      <c r="C7222" s="153" t="s">
        <v>3501</v>
      </c>
      <c r="D7222" s="152">
        <v>32</v>
      </c>
      <c r="E7222" s="154">
        <v>280.95999999999998</v>
      </c>
      <c r="F7222" s="154">
        <v>3.9999999999999925E-2</v>
      </c>
      <c r="G7222" s="154">
        <v>1.2799999999999976</v>
      </c>
    </row>
    <row r="7223" spans="1:7" ht="45" x14ac:dyDescent="0.25">
      <c r="A7223" s="141" t="s">
        <v>4520</v>
      </c>
      <c r="B7223" s="151" t="s">
        <v>4521</v>
      </c>
      <c r="C7223" s="153" t="s">
        <v>3471</v>
      </c>
      <c r="D7223" s="152">
        <v>32</v>
      </c>
      <c r="E7223" s="154">
        <v>85.12</v>
      </c>
      <c r="F7223" s="154">
        <v>1.0000000000000009E-2</v>
      </c>
      <c r="G7223" s="154">
        <v>0.32000000000000028</v>
      </c>
    </row>
    <row r="7224" spans="1:7" ht="90" x14ac:dyDescent="0.25">
      <c r="A7224" s="141" t="s">
        <v>4520</v>
      </c>
      <c r="B7224" s="151" t="s">
        <v>4521</v>
      </c>
      <c r="C7224" s="153" t="s">
        <v>3452</v>
      </c>
      <c r="D7224" s="152">
        <v>141</v>
      </c>
      <c r="E7224" s="154">
        <v>3682.92</v>
      </c>
      <c r="F7224" s="154">
        <v>3.0000000000000027E-2</v>
      </c>
      <c r="G7224" s="154">
        <v>4.230000000000004</v>
      </c>
    </row>
    <row r="7225" spans="1:7" ht="90" x14ac:dyDescent="0.25">
      <c r="A7225" s="141" t="s">
        <v>4520</v>
      </c>
      <c r="B7225" s="151" t="s">
        <v>4521</v>
      </c>
      <c r="C7225" s="153" t="s">
        <v>3456</v>
      </c>
      <c r="D7225" s="152">
        <v>8</v>
      </c>
      <c r="E7225" s="154">
        <v>258</v>
      </c>
      <c r="F7225" s="154">
        <v>2.0000000000000018E-2</v>
      </c>
      <c r="G7225" s="154">
        <v>0.16000000000000014</v>
      </c>
    </row>
    <row r="7226" spans="1:7" ht="75" x14ac:dyDescent="0.25">
      <c r="A7226" s="141" t="s">
        <v>4520</v>
      </c>
      <c r="B7226" s="151" t="s">
        <v>4521</v>
      </c>
      <c r="C7226" s="153" t="s">
        <v>3457</v>
      </c>
      <c r="D7226" s="152">
        <v>34</v>
      </c>
      <c r="E7226" s="154">
        <v>920.37999999999988</v>
      </c>
      <c r="F7226" s="154">
        <v>3.0000000000000027E-2</v>
      </c>
      <c r="G7226" s="154">
        <v>1.0200000000000009</v>
      </c>
    </row>
    <row r="7227" spans="1:7" ht="30" x14ac:dyDescent="0.25">
      <c r="A7227" s="141" t="s">
        <v>4520</v>
      </c>
      <c r="B7227" s="151" t="s">
        <v>4521</v>
      </c>
      <c r="C7227" s="153" t="s">
        <v>3585</v>
      </c>
      <c r="D7227" s="152">
        <v>22</v>
      </c>
      <c r="E7227" s="154">
        <v>229.02</v>
      </c>
      <c r="F7227" s="154">
        <v>2.0000000000000018E-2</v>
      </c>
      <c r="G7227" s="154">
        <v>0.44000000000000039</v>
      </c>
    </row>
    <row r="7228" spans="1:7" ht="45" x14ac:dyDescent="0.25">
      <c r="A7228" s="141" t="s">
        <v>4520</v>
      </c>
      <c r="B7228" s="151" t="s">
        <v>4521</v>
      </c>
      <c r="C7228" s="153" t="s">
        <v>3471</v>
      </c>
      <c r="D7228" s="152">
        <v>6</v>
      </c>
      <c r="E7228" s="154">
        <v>15.96</v>
      </c>
      <c r="F7228" s="154">
        <v>1.0000000000000009E-2</v>
      </c>
      <c r="G7228" s="154">
        <v>6.0000000000000053E-2</v>
      </c>
    </row>
    <row r="7229" spans="1:7" ht="30" x14ac:dyDescent="0.25">
      <c r="A7229" s="141" t="s">
        <v>4520</v>
      </c>
      <c r="B7229" s="151" t="s">
        <v>4521</v>
      </c>
      <c r="C7229" s="153" t="s">
        <v>3583</v>
      </c>
      <c r="D7229" s="152">
        <v>4</v>
      </c>
      <c r="E7229" s="154">
        <v>10.64</v>
      </c>
      <c r="F7229" s="154">
        <v>1.0000000000000009E-2</v>
      </c>
      <c r="G7229" s="154">
        <v>4.0000000000000036E-2</v>
      </c>
    </row>
    <row r="7230" spans="1:7" x14ac:dyDescent="0.25">
      <c r="A7230" s="141" t="s">
        <v>4520</v>
      </c>
      <c r="B7230" s="151" t="s">
        <v>4521</v>
      </c>
      <c r="C7230" s="153" t="s">
        <v>3663</v>
      </c>
      <c r="D7230" s="152">
        <v>1</v>
      </c>
      <c r="E7230" s="154">
        <v>22.37</v>
      </c>
      <c r="F7230" s="154">
        <v>0.72999999999999865</v>
      </c>
      <c r="G7230" s="154">
        <v>0.72999999999999865</v>
      </c>
    </row>
    <row r="7231" spans="1:7" ht="30" x14ac:dyDescent="0.25">
      <c r="A7231" s="141" t="s">
        <v>4520</v>
      </c>
      <c r="B7231" s="151" t="s">
        <v>4521</v>
      </c>
      <c r="C7231" s="153" t="s">
        <v>3521</v>
      </c>
      <c r="D7231" s="152">
        <v>4</v>
      </c>
      <c r="E7231" s="154">
        <v>37.36</v>
      </c>
      <c r="F7231" s="154">
        <v>6.999999999999984E-2</v>
      </c>
      <c r="G7231" s="154">
        <v>0.27999999999999936</v>
      </c>
    </row>
    <row r="7232" spans="1:7" x14ac:dyDescent="0.25">
      <c r="A7232" s="141" t="s">
        <v>4520</v>
      </c>
      <c r="B7232" s="151" t="s">
        <v>4521</v>
      </c>
      <c r="C7232" s="153" t="s">
        <v>3522</v>
      </c>
      <c r="D7232" s="152">
        <v>1</v>
      </c>
      <c r="E7232" s="154">
        <v>5.67</v>
      </c>
      <c r="F7232" s="154">
        <v>0.1599999999999997</v>
      </c>
      <c r="G7232" s="154">
        <v>0.1599999999999997</v>
      </c>
    </row>
    <row r="7233" spans="1:7" x14ac:dyDescent="0.25">
      <c r="A7233" s="141" t="s">
        <v>4520</v>
      </c>
      <c r="B7233" s="151" t="s">
        <v>4521</v>
      </c>
      <c r="C7233" s="153" t="s">
        <v>3830</v>
      </c>
      <c r="D7233" s="152">
        <v>1</v>
      </c>
      <c r="E7233" s="154">
        <v>24.23</v>
      </c>
      <c r="F7233" s="154">
        <v>0.79000000000000092</v>
      </c>
      <c r="G7233" s="154">
        <v>0.79000000000000092</v>
      </c>
    </row>
    <row r="7234" spans="1:7" x14ac:dyDescent="0.25">
      <c r="A7234" s="141" t="s">
        <v>4520</v>
      </c>
      <c r="B7234" s="151" t="s">
        <v>4521</v>
      </c>
      <c r="C7234" s="153" t="s">
        <v>3651</v>
      </c>
      <c r="D7234" s="152">
        <v>2</v>
      </c>
      <c r="E7234" s="154">
        <v>56.86</v>
      </c>
      <c r="F7234" s="154">
        <v>0.20999999999999996</v>
      </c>
      <c r="G7234" s="154">
        <v>0.41999999999999993</v>
      </c>
    </row>
    <row r="7235" spans="1:7" ht="30" x14ac:dyDescent="0.25">
      <c r="A7235" s="141" t="s">
        <v>4520</v>
      </c>
      <c r="B7235" s="151" t="s">
        <v>4521</v>
      </c>
      <c r="C7235" s="153" t="s">
        <v>3955</v>
      </c>
      <c r="D7235" s="152">
        <v>4</v>
      </c>
      <c r="E7235" s="154">
        <v>96.28</v>
      </c>
      <c r="F7235" s="154">
        <v>0.29999999999999982</v>
      </c>
      <c r="G7235" s="154">
        <v>1.1999999999999993</v>
      </c>
    </row>
    <row r="7236" spans="1:7" ht="45" x14ac:dyDescent="0.25">
      <c r="A7236" s="141" t="s">
        <v>4522</v>
      </c>
      <c r="B7236" s="151" t="s">
        <v>4523</v>
      </c>
      <c r="C7236" s="153" t="s">
        <v>3501</v>
      </c>
      <c r="D7236" s="152">
        <v>215</v>
      </c>
      <c r="E7236" s="154">
        <v>1887.7000000000003</v>
      </c>
      <c r="F7236" s="154">
        <v>3.9999999999999925E-2</v>
      </c>
      <c r="G7236" s="154">
        <v>8.5999999999999837</v>
      </c>
    </row>
    <row r="7237" spans="1:7" ht="45" x14ac:dyDescent="0.25">
      <c r="A7237" s="141" t="s">
        <v>4522</v>
      </c>
      <c r="B7237" s="151" t="s">
        <v>4523</v>
      </c>
      <c r="C7237" s="153" t="s">
        <v>3471</v>
      </c>
      <c r="D7237" s="152">
        <v>5</v>
      </c>
      <c r="E7237" s="154">
        <v>13.3</v>
      </c>
      <c r="F7237" s="154">
        <v>1.0000000000000009E-2</v>
      </c>
      <c r="G7237" s="154">
        <v>5.0000000000000044E-2</v>
      </c>
    </row>
    <row r="7238" spans="1:7" ht="30" x14ac:dyDescent="0.25">
      <c r="A7238" s="141" t="s">
        <v>4522</v>
      </c>
      <c r="B7238" s="151" t="s">
        <v>4523</v>
      </c>
      <c r="C7238" s="153" t="s">
        <v>3583</v>
      </c>
      <c r="D7238" s="152">
        <v>212</v>
      </c>
      <c r="E7238" s="154">
        <v>563.92000000000007</v>
      </c>
      <c r="F7238" s="154">
        <v>1.0000000000000009E-2</v>
      </c>
      <c r="G7238" s="154">
        <v>2.1200000000000019</v>
      </c>
    </row>
    <row r="7239" spans="1:7" ht="90" x14ac:dyDescent="0.25">
      <c r="A7239" s="141" t="s">
        <v>4522</v>
      </c>
      <c r="B7239" s="151" t="s">
        <v>4523</v>
      </c>
      <c r="C7239" s="153" t="s">
        <v>3452</v>
      </c>
      <c r="D7239" s="152">
        <v>138</v>
      </c>
      <c r="E7239" s="154">
        <v>3604.5600000000004</v>
      </c>
      <c r="F7239" s="154">
        <v>3.0000000000000027E-2</v>
      </c>
      <c r="G7239" s="154">
        <v>4.1400000000000041</v>
      </c>
    </row>
    <row r="7240" spans="1:7" ht="30" x14ac:dyDescent="0.25">
      <c r="A7240" s="141" t="s">
        <v>4522</v>
      </c>
      <c r="B7240" s="151" t="s">
        <v>4523</v>
      </c>
      <c r="C7240" s="153" t="s">
        <v>3453</v>
      </c>
      <c r="D7240" s="152">
        <v>7</v>
      </c>
      <c r="E7240" s="154">
        <v>13.93</v>
      </c>
      <c r="F7240" s="154">
        <v>1.0000000000000009E-2</v>
      </c>
      <c r="G7240" s="154">
        <v>7.0000000000000062E-2</v>
      </c>
    </row>
    <row r="7241" spans="1:7" ht="45" x14ac:dyDescent="0.25">
      <c r="A7241" s="141" t="s">
        <v>4522</v>
      </c>
      <c r="B7241" s="151" t="s">
        <v>4523</v>
      </c>
      <c r="C7241" s="153" t="s">
        <v>3454</v>
      </c>
      <c r="D7241" s="152">
        <v>14</v>
      </c>
      <c r="E7241" s="154">
        <v>49.56</v>
      </c>
      <c r="F7241" s="154">
        <v>1.9999999999999962E-2</v>
      </c>
      <c r="G7241" s="154">
        <v>0.27999999999999947</v>
      </c>
    </row>
    <row r="7242" spans="1:7" ht="30" x14ac:dyDescent="0.25">
      <c r="A7242" s="141" t="s">
        <v>4522</v>
      </c>
      <c r="B7242" s="151" t="s">
        <v>4523</v>
      </c>
      <c r="C7242" s="153" t="s">
        <v>3583</v>
      </c>
      <c r="D7242" s="152">
        <v>5</v>
      </c>
      <c r="E7242" s="154">
        <v>13.3</v>
      </c>
      <c r="F7242" s="154">
        <v>1.0000000000000009E-2</v>
      </c>
      <c r="G7242" s="154">
        <v>5.0000000000000044E-2</v>
      </c>
    </row>
    <row r="7243" spans="1:7" ht="90" x14ac:dyDescent="0.25">
      <c r="A7243" s="141" t="s">
        <v>4522</v>
      </c>
      <c r="B7243" s="151" t="s">
        <v>4523</v>
      </c>
      <c r="C7243" s="153" t="s">
        <v>3456</v>
      </c>
      <c r="D7243" s="152">
        <v>13</v>
      </c>
      <c r="E7243" s="154">
        <v>419.25</v>
      </c>
      <c r="F7243" s="154">
        <v>2.0000000000000018E-2</v>
      </c>
      <c r="G7243" s="154">
        <v>0.26000000000000023</v>
      </c>
    </row>
    <row r="7244" spans="1:7" ht="75" x14ac:dyDescent="0.25">
      <c r="A7244" s="141" t="s">
        <v>4522</v>
      </c>
      <c r="B7244" s="151" t="s">
        <v>4523</v>
      </c>
      <c r="C7244" s="153" t="s">
        <v>3457</v>
      </c>
      <c r="D7244" s="152">
        <v>30</v>
      </c>
      <c r="E7244" s="154">
        <v>812.1</v>
      </c>
      <c r="F7244" s="154">
        <v>3.0000000000000027E-2</v>
      </c>
      <c r="G7244" s="154">
        <v>0.9000000000000008</v>
      </c>
    </row>
    <row r="7245" spans="1:7" ht="30" x14ac:dyDescent="0.25">
      <c r="A7245" s="141" t="s">
        <v>4522</v>
      </c>
      <c r="B7245" s="151" t="s">
        <v>4523</v>
      </c>
      <c r="C7245" s="153" t="s">
        <v>3585</v>
      </c>
      <c r="D7245" s="152">
        <v>1</v>
      </c>
      <c r="E7245" s="154">
        <v>10.41</v>
      </c>
      <c r="F7245" s="154">
        <v>2.0000000000000018E-2</v>
      </c>
      <c r="G7245" s="154">
        <v>2.0000000000000018E-2</v>
      </c>
    </row>
    <row r="7246" spans="1:7" ht="45" x14ac:dyDescent="0.25">
      <c r="A7246" s="141" t="s">
        <v>4522</v>
      </c>
      <c r="B7246" s="151" t="s">
        <v>4523</v>
      </c>
      <c r="C7246" s="153" t="s">
        <v>3471</v>
      </c>
      <c r="D7246" s="152">
        <v>1</v>
      </c>
      <c r="E7246" s="154">
        <v>2.66</v>
      </c>
      <c r="F7246" s="154">
        <v>1.0000000000000009E-2</v>
      </c>
      <c r="G7246" s="154">
        <v>1.0000000000000009E-2</v>
      </c>
    </row>
    <row r="7247" spans="1:7" ht="30" x14ac:dyDescent="0.25">
      <c r="A7247" s="141" t="s">
        <v>4522</v>
      </c>
      <c r="B7247" s="151" t="s">
        <v>4523</v>
      </c>
      <c r="C7247" s="153" t="s">
        <v>3453</v>
      </c>
      <c r="D7247" s="152">
        <v>38</v>
      </c>
      <c r="E7247" s="154">
        <v>75.61999999999999</v>
      </c>
      <c r="F7247" s="154">
        <v>1.0000000000000009E-2</v>
      </c>
      <c r="G7247" s="154">
        <v>0.38000000000000034</v>
      </c>
    </row>
    <row r="7248" spans="1:7" ht="45" x14ac:dyDescent="0.25">
      <c r="A7248" s="141" t="s">
        <v>4522</v>
      </c>
      <c r="B7248" s="151" t="s">
        <v>4523</v>
      </c>
      <c r="C7248" s="153" t="s">
        <v>3454</v>
      </c>
      <c r="D7248" s="152">
        <v>1</v>
      </c>
      <c r="E7248" s="154">
        <v>3.54</v>
      </c>
      <c r="F7248" s="154">
        <v>1.9999999999999962E-2</v>
      </c>
      <c r="G7248" s="154">
        <v>1.9999999999999962E-2</v>
      </c>
    </row>
    <row r="7249" spans="1:7" ht="30" x14ac:dyDescent="0.25">
      <c r="A7249" s="141" t="s">
        <v>4522</v>
      </c>
      <c r="B7249" s="151" t="s">
        <v>4523</v>
      </c>
      <c r="C7249" s="153" t="s">
        <v>3583</v>
      </c>
      <c r="D7249" s="152">
        <v>69</v>
      </c>
      <c r="E7249" s="154">
        <v>183.54000000000002</v>
      </c>
      <c r="F7249" s="154">
        <v>1.0000000000000009E-2</v>
      </c>
      <c r="G7249" s="154">
        <v>0.69000000000000061</v>
      </c>
    </row>
    <row r="7250" spans="1:7" ht="45" x14ac:dyDescent="0.25">
      <c r="A7250" s="141" t="s">
        <v>4522</v>
      </c>
      <c r="B7250" s="151" t="s">
        <v>4523</v>
      </c>
      <c r="C7250" s="153" t="s">
        <v>3506</v>
      </c>
      <c r="D7250" s="152">
        <v>1</v>
      </c>
      <c r="E7250" s="154">
        <v>9.01</v>
      </c>
      <c r="F7250" s="154">
        <v>2.9999999999999916E-2</v>
      </c>
      <c r="G7250" s="154">
        <v>2.9999999999999916E-2</v>
      </c>
    </row>
    <row r="7251" spans="1:7" ht="30" x14ac:dyDescent="0.25">
      <c r="A7251" s="141" t="s">
        <v>4522</v>
      </c>
      <c r="B7251" s="151" t="s">
        <v>4523</v>
      </c>
      <c r="C7251" s="153" t="s">
        <v>3663</v>
      </c>
      <c r="D7251" s="152">
        <v>2</v>
      </c>
      <c r="E7251" s="154">
        <v>44.74</v>
      </c>
      <c r="F7251" s="154">
        <v>0.72999999999999865</v>
      </c>
      <c r="G7251" s="154">
        <v>1.4599999999999973</v>
      </c>
    </row>
    <row r="7252" spans="1:7" ht="30" x14ac:dyDescent="0.25">
      <c r="A7252" s="141" t="s">
        <v>4522</v>
      </c>
      <c r="B7252" s="151" t="s">
        <v>4523</v>
      </c>
      <c r="C7252" s="153" t="s">
        <v>3521</v>
      </c>
      <c r="D7252" s="152">
        <v>7</v>
      </c>
      <c r="E7252" s="154">
        <v>65.38</v>
      </c>
      <c r="F7252" s="154">
        <v>6.999999999999984E-2</v>
      </c>
      <c r="G7252" s="154">
        <v>0.48999999999999888</v>
      </c>
    </row>
    <row r="7253" spans="1:7" ht="30" x14ac:dyDescent="0.25">
      <c r="A7253" s="141" t="s">
        <v>4522</v>
      </c>
      <c r="B7253" s="151" t="s">
        <v>4523</v>
      </c>
      <c r="C7253" s="153" t="s">
        <v>3522</v>
      </c>
      <c r="D7253" s="152">
        <v>2</v>
      </c>
      <c r="E7253" s="154">
        <v>11.34</v>
      </c>
      <c r="F7253" s="154">
        <v>0.1599999999999997</v>
      </c>
      <c r="G7253" s="154">
        <v>0.3199999999999994</v>
      </c>
    </row>
    <row r="7254" spans="1:7" ht="30" x14ac:dyDescent="0.25">
      <c r="A7254" s="141" t="s">
        <v>4522</v>
      </c>
      <c r="B7254" s="151" t="s">
        <v>4523</v>
      </c>
      <c r="C7254" s="153" t="s">
        <v>3523</v>
      </c>
      <c r="D7254" s="152">
        <v>4</v>
      </c>
      <c r="E7254" s="154">
        <v>32.92</v>
      </c>
      <c r="F7254" s="154">
        <v>8.0000000000000071E-2</v>
      </c>
      <c r="G7254" s="154">
        <v>0.32000000000000028</v>
      </c>
    </row>
    <row r="7255" spans="1:7" ht="30" x14ac:dyDescent="0.25">
      <c r="A7255" s="141" t="s">
        <v>4522</v>
      </c>
      <c r="B7255" s="151" t="s">
        <v>4523</v>
      </c>
      <c r="C7255" s="153" t="s">
        <v>3524</v>
      </c>
      <c r="D7255" s="152">
        <v>2</v>
      </c>
      <c r="E7255" s="154">
        <v>11.48</v>
      </c>
      <c r="F7255" s="154">
        <v>4.0000000000000036E-2</v>
      </c>
      <c r="G7255" s="154">
        <v>8.0000000000000071E-2</v>
      </c>
    </row>
    <row r="7256" spans="1:7" ht="30" x14ac:dyDescent="0.25">
      <c r="A7256" s="141" t="s">
        <v>4522</v>
      </c>
      <c r="B7256" s="151" t="s">
        <v>4523</v>
      </c>
      <c r="C7256" s="153" t="s">
        <v>3651</v>
      </c>
      <c r="D7256" s="152">
        <v>4</v>
      </c>
      <c r="E7256" s="154">
        <v>113.72</v>
      </c>
      <c r="F7256" s="154">
        <v>0.20999999999999996</v>
      </c>
      <c r="G7256" s="154">
        <v>0.83999999999999986</v>
      </c>
    </row>
    <row r="7257" spans="1:7" ht="30" x14ac:dyDescent="0.25">
      <c r="A7257" s="141" t="s">
        <v>4522</v>
      </c>
      <c r="B7257" s="151" t="s">
        <v>4523</v>
      </c>
      <c r="C7257" s="153" t="s">
        <v>3955</v>
      </c>
      <c r="D7257" s="152">
        <v>4</v>
      </c>
      <c r="E7257" s="154">
        <v>96.28</v>
      </c>
      <c r="F7257" s="154">
        <v>0.29999999999999982</v>
      </c>
      <c r="G7257" s="154">
        <v>1.1999999999999993</v>
      </c>
    </row>
    <row r="7258" spans="1:7" ht="45" x14ac:dyDescent="0.25">
      <c r="A7258" s="141" t="s">
        <v>4522</v>
      </c>
      <c r="B7258" s="151" t="s">
        <v>4523</v>
      </c>
      <c r="C7258" s="153" t="s">
        <v>3529</v>
      </c>
      <c r="D7258" s="152">
        <v>1</v>
      </c>
      <c r="E7258" s="154">
        <v>32.230000000000004</v>
      </c>
      <c r="F7258" s="154">
        <v>0.26000000000000068</v>
      </c>
      <c r="G7258" s="154">
        <v>0.26000000000000068</v>
      </c>
    </row>
    <row r="7259" spans="1:7" ht="45" x14ac:dyDescent="0.25">
      <c r="A7259" s="141" t="s">
        <v>4524</v>
      </c>
      <c r="B7259" s="151" t="s">
        <v>4525</v>
      </c>
      <c r="C7259" s="153" t="s">
        <v>3855</v>
      </c>
      <c r="D7259" s="152">
        <v>4</v>
      </c>
      <c r="E7259" s="154">
        <v>29.400000000000002</v>
      </c>
      <c r="F7259" s="154">
        <v>2.0000000000000018E-2</v>
      </c>
      <c r="G7259" s="154">
        <v>8.0000000000000071E-2</v>
      </c>
    </row>
    <row r="7260" spans="1:7" x14ac:dyDescent="0.25">
      <c r="A7260" s="141" t="s">
        <v>4524</v>
      </c>
      <c r="B7260" s="151" t="s">
        <v>4525</v>
      </c>
      <c r="C7260" s="153" t="s">
        <v>3482</v>
      </c>
      <c r="D7260" s="152">
        <v>24</v>
      </c>
      <c r="E7260" s="154">
        <v>147.6</v>
      </c>
      <c r="F7260" s="154">
        <v>1.0000000000000009E-2</v>
      </c>
      <c r="G7260" s="154">
        <v>0.24000000000000021</v>
      </c>
    </row>
    <row r="7261" spans="1:7" ht="30" x14ac:dyDescent="0.25">
      <c r="A7261" s="141" t="s">
        <v>4524</v>
      </c>
      <c r="B7261" s="151" t="s">
        <v>4525</v>
      </c>
      <c r="C7261" s="153" t="s">
        <v>3483</v>
      </c>
      <c r="D7261" s="152">
        <v>2</v>
      </c>
      <c r="E7261" s="154">
        <v>14.1</v>
      </c>
      <c r="F7261" s="154">
        <v>1.9999999999999962E-2</v>
      </c>
      <c r="G7261" s="154">
        <v>3.9999999999999925E-2</v>
      </c>
    </row>
    <row r="7262" spans="1:7" ht="45" x14ac:dyDescent="0.25">
      <c r="A7262" s="141" t="s">
        <v>4524</v>
      </c>
      <c r="B7262" s="151" t="s">
        <v>4525</v>
      </c>
      <c r="C7262" s="153" t="s">
        <v>3484</v>
      </c>
      <c r="D7262" s="152">
        <v>1</v>
      </c>
      <c r="E7262" s="154">
        <v>7.95</v>
      </c>
      <c r="F7262" s="154">
        <v>9.9999999999999534E-3</v>
      </c>
      <c r="G7262" s="154">
        <v>9.9999999999999534E-3</v>
      </c>
    </row>
    <row r="7263" spans="1:7" x14ac:dyDescent="0.25">
      <c r="A7263" s="141" t="s">
        <v>4524</v>
      </c>
      <c r="B7263" s="151" t="s">
        <v>4525</v>
      </c>
      <c r="C7263" s="153" t="s">
        <v>3487</v>
      </c>
      <c r="D7263" s="152">
        <v>13</v>
      </c>
      <c r="E7263" s="154">
        <v>132.98999999999998</v>
      </c>
      <c r="F7263" s="154">
        <v>9.000000000000008E-2</v>
      </c>
      <c r="G7263" s="154">
        <v>1.170000000000001</v>
      </c>
    </row>
    <row r="7264" spans="1:7" ht="60" x14ac:dyDescent="0.25">
      <c r="A7264" s="141" t="s">
        <v>4524</v>
      </c>
      <c r="B7264" s="151" t="s">
        <v>4525</v>
      </c>
      <c r="C7264" s="153" t="s">
        <v>3488</v>
      </c>
      <c r="D7264" s="152">
        <v>57</v>
      </c>
      <c r="E7264" s="154">
        <v>788.88</v>
      </c>
      <c r="F7264" s="154">
        <v>4.0000000000000036E-2</v>
      </c>
      <c r="G7264" s="154">
        <v>2.280000000000002</v>
      </c>
    </row>
    <row r="7265" spans="1:7" ht="90" x14ac:dyDescent="0.25">
      <c r="A7265" s="141" t="s">
        <v>4524</v>
      </c>
      <c r="B7265" s="151" t="s">
        <v>4525</v>
      </c>
      <c r="C7265" s="153" t="s">
        <v>3489</v>
      </c>
      <c r="D7265" s="152">
        <v>44</v>
      </c>
      <c r="E7265" s="154">
        <v>602.80000000000007</v>
      </c>
      <c r="F7265" s="154">
        <v>4.0000000000000036E-2</v>
      </c>
      <c r="G7265" s="154">
        <v>1.7600000000000016</v>
      </c>
    </row>
    <row r="7266" spans="1:7" ht="45" x14ac:dyDescent="0.25">
      <c r="A7266" s="141" t="s">
        <v>4526</v>
      </c>
      <c r="B7266" s="151" t="s">
        <v>4527</v>
      </c>
      <c r="C7266" s="153" t="s">
        <v>3501</v>
      </c>
      <c r="D7266" s="152">
        <v>75</v>
      </c>
      <c r="E7266" s="154">
        <v>658.5</v>
      </c>
      <c r="F7266" s="154">
        <v>3.9999999999999925E-2</v>
      </c>
      <c r="G7266" s="154">
        <v>2.9999999999999942</v>
      </c>
    </row>
    <row r="7267" spans="1:7" ht="30" x14ac:dyDescent="0.25">
      <c r="A7267" s="141" t="s">
        <v>4526</v>
      </c>
      <c r="B7267" s="151" t="s">
        <v>4527</v>
      </c>
      <c r="C7267" s="153" t="s">
        <v>3583</v>
      </c>
      <c r="D7267" s="152">
        <v>163</v>
      </c>
      <c r="E7267" s="154">
        <v>433.58</v>
      </c>
      <c r="F7267" s="154">
        <v>1.0000000000000009E-2</v>
      </c>
      <c r="G7267" s="154">
        <v>1.6300000000000014</v>
      </c>
    </row>
    <row r="7268" spans="1:7" ht="90" x14ac:dyDescent="0.25">
      <c r="A7268" s="141" t="s">
        <v>4526</v>
      </c>
      <c r="B7268" s="151" t="s">
        <v>4527</v>
      </c>
      <c r="C7268" s="153" t="s">
        <v>3452</v>
      </c>
      <c r="D7268" s="152">
        <v>210</v>
      </c>
      <c r="E7268" s="154">
        <v>5485.2</v>
      </c>
      <c r="F7268" s="154">
        <v>3.0000000000000027E-2</v>
      </c>
      <c r="G7268" s="154">
        <v>6.300000000000006</v>
      </c>
    </row>
    <row r="7269" spans="1:7" ht="45" x14ac:dyDescent="0.25">
      <c r="A7269" s="141" t="s">
        <v>4526</v>
      </c>
      <c r="B7269" s="151" t="s">
        <v>4527</v>
      </c>
      <c r="C7269" s="153" t="s">
        <v>3471</v>
      </c>
      <c r="D7269" s="152">
        <v>1</v>
      </c>
      <c r="E7269" s="154">
        <v>2.66</v>
      </c>
      <c r="F7269" s="154">
        <v>1.0000000000000009E-2</v>
      </c>
      <c r="G7269" s="154">
        <v>1.0000000000000009E-2</v>
      </c>
    </row>
    <row r="7270" spans="1:7" ht="30" x14ac:dyDescent="0.25">
      <c r="A7270" s="141" t="s">
        <v>4526</v>
      </c>
      <c r="B7270" s="151" t="s">
        <v>4527</v>
      </c>
      <c r="C7270" s="153" t="s">
        <v>3453</v>
      </c>
      <c r="D7270" s="152">
        <v>1</v>
      </c>
      <c r="E7270" s="154">
        <v>1.99</v>
      </c>
      <c r="F7270" s="154">
        <v>1.0000000000000009E-2</v>
      </c>
      <c r="G7270" s="154">
        <v>1.0000000000000009E-2</v>
      </c>
    </row>
    <row r="7271" spans="1:7" ht="45" x14ac:dyDescent="0.25">
      <c r="A7271" s="141" t="s">
        <v>4526</v>
      </c>
      <c r="B7271" s="151" t="s">
        <v>4527</v>
      </c>
      <c r="C7271" s="153" t="s">
        <v>3454</v>
      </c>
      <c r="D7271" s="152">
        <v>17</v>
      </c>
      <c r="E7271" s="154">
        <v>60.180000000000007</v>
      </c>
      <c r="F7271" s="154">
        <v>1.9999999999999962E-2</v>
      </c>
      <c r="G7271" s="154">
        <v>0.33999999999999936</v>
      </c>
    </row>
    <row r="7272" spans="1:7" ht="30" x14ac:dyDescent="0.25">
      <c r="A7272" s="141" t="s">
        <v>4526</v>
      </c>
      <c r="B7272" s="151" t="s">
        <v>4527</v>
      </c>
      <c r="C7272" s="153" t="s">
        <v>3583</v>
      </c>
      <c r="D7272" s="152">
        <v>1</v>
      </c>
      <c r="E7272" s="154">
        <v>2.66</v>
      </c>
      <c r="F7272" s="154">
        <v>1.0000000000000009E-2</v>
      </c>
      <c r="G7272" s="154">
        <v>1.0000000000000009E-2</v>
      </c>
    </row>
    <row r="7273" spans="1:7" ht="30" x14ac:dyDescent="0.25">
      <c r="A7273" s="141" t="s">
        <v>4526</v>
      </c>
      <c r="B7273" s="151" t="s">
        <v>4527</v>
      </c>
      <c r="C7273" s="153" t="s">
        <v>3455</v>
      </c>
      <c r="D7273" s="152">
        <v>20</v>
      </c>
      <c r="E7273" s="154">
        <v>258.60000000000002</v>
      </c>
      <c r="F7273" s="154">
        <v>3.0000000000000027E-2</v>
      </c>
      <c r="G7273" s="154">
        <v>0.60000000000000053</v>
      </c>
    </row>
    <row r="7274" spans="1:7" ht="30" x14ac:dyDescent="0.25">
      <c r="A7274" s="141" t="s">
        <v>4526</v>
      </c>
      <c r="B7274" s="151" t="s">
        <v>4527</v>
      </c>
      <c r="C7274" s="153" t="s">
        <v>3662</v>
      </c>
      <c r="D7274" s="152">
        <v>34</v>
      </c>
      <c r="E7274" s="154">
        <v>295.80000000000007</v>
      </c>
      <c r="F7274" s="154">
        <v>4.9999999999999933E-2</v>
      </c>
      <c r="G7274" s="154">
        <v>1.6999999999999977</v>
      </c>
    </row>
    <row r="7275" spans="1:7" ht="90" x14ac:dyDescent="0.25">
      <c r="A7275" s="141" t="s">
        <v>4526</v>
      </c>
      <c r="B7275" s="151" t="s">
        <v>4527</v>
      </c>
      <c r="C7275" s="153" t="s">
        <v>3456</v>
      </c>
      <c r="D7275" s="152">
        <v>15</v>
      </c>
      <c r="E7275" s="154">
        <v>483.75</v>
      </c>
      <c r="F7275" s="154">
        <v>2.0000000000000018E-2</v>
      </c>
      <c r="G7275" s="154">
        <v>0.30000000000000027</v>
      </c>
    </row>
    <row r="7276" spans="1:7" ht="75" x14ac:dyDescent="0.25">
      <c r="A7276" s="141" t="s">
        <v>4526</v>
      </c>
      <c r="B7276" s="151" t="s">
        <v>4527</v>
      </c>
      <c r="C7276" s="153" t="s">
        <v>3457</v>
      </c>
      <c r="D7276" s="152">
        <v>88</v>
      </c>
      <c r="E7276" s="154">
        <v>2382.16</v>
      </c>
      <c r="F7276" s="154">
        <v>3.0000000000000027E-2</v>
      </c>
      <c r="G7276" s="154">
        <v>2.6400000000000023</v>
      </c>
    </row>
    <row r="7277" spans="1:7" ht="45" x14ac:dyDescent="0.25">
      <c r="A7277" s="141" t="s">
        <v>4526</v>
      </c>
      <c r="B7277" s="151" t="s">
        <v>4527</v>
      </c>
      <c r="C7277" s="153" t="s">
        <v>3471</v>
      </c>
      <c r="D7277" s="152">
        <v>2</v>
      </c>
      <c r="E7277" s="154">
        <v>5.32</v>
      </c>
      <c r="F7277" s="154">
        <v>1.0000000000000009E-2</v>
      </c>
      <c r="G7277" s="154">
        <v>2.0000000000000018E-2</v>
      </c>
    </row>
    <row r="7278" spans="1:7" ht="30" x14ac:dyDescent="0.25">
      <c r="A7278" s="141" t="s">
        <v>4526</v>
      </c>
      <c r="B7278" s="151" t="s">
        <v>4527</v>
      </c>
      <c r="C7278" s="153" t="s">
        <v>3453</v>
      </c>
      <c r="D7278" s="152">
        <v>21</v>
      </c>
      <c r="E7278" s="154">
        <v>41.79</v>
      </c>
      <c r="F7278" s="154">
        <v>1.0000000000000009E-2</v>
      </c>
      <c r="G7278" s="154">
        <v>0.21000000000000019</v>
      </c>
    </row>
    <row r="7279" spans="1:7" ht="45" x14ac:dyDescent="0.25">
      <c r="A7279" s="141" t="s">
        <v>4526</v>
      </c>
      <c r="B7279" s="151" t="s">
        <v>4527</v>
      </c>
      <c r="C7279" s="153" t="s">
        <v>3454</v>
      </c>
      <c r="D7279" s="152">
        <v>3</v>
      </c>
      <c r="E7279" s="154">
        <v>10.620000000000001</v>
      </c>
      <c r="F7279" s="154">
        <v>1.9999999999999962E-2</v>
      </c>
      <c r="G7279" s="154">
        <v>5.9999999999999887E-2</v>
      </c>
    </row>
    <row r="7280" spans="1:7" ht="30" x14ac:dyDescent="0.25">
      <c r="A7280" s="141" t="s">
        <v>4526</v>
      </c>
      <c r="B7280" s="151" t="s">
        <v>4527</v>
      </c>
      <c r="C7280" s="153" t="s">
        <v>3583</v>
      </c>
      <c r="D7280" s="152">
        <v>6</v>
      </c>
      <c r="E7280" s="154">
        <v>15.96</v>
      </c>
      <c r="F7280" s="154">
        <v>1.0000000000000009E-2</v>
      </c>
      <c r="G7280" s="154">
        <v>6.0000000000000053E-2</v>
      </c>
    </row>
    <row r="7281" spans="1:7" ht="30" x14ac:dyDescent="0.25">
      <c r="A7281" s="141" t="s">
        <v>4526</v>
      </c>
      <c r="B7281" s="151" t="s">
        <v>4527</v>
      </c>
      <c r="C7281" s="153" t="s">
        <v>3521</v>
      </c>
      <c r="D7281" s="152">
        <v>1</v>
      </c>
      <c r="E7281" s="154">
        <v>9.34</v>
      </c>
      <c r="F7281" s="154">
        <v>6.999999999999984E-2</v>
      </c>
      <c r="G7281" s="154">
        <v>6.999999999999984E-2</v>
      </c>
    </row>
    <row r="7282" spans="1:7" x14ac:dyDescent="0.25">
      <c r="A7282" s="141" t="s">
        <v>4526</v>
      </c>
      <c r="B7282" s="151" t="s">
        <v>4527</v>
      </c>
      <c r="C7282" s="153" t="s">
        <v>3522</v>
      </c>
      <c r="D7282" s="152">
        <v>1</v>
      </c>
      <c r="E7282" s="154">
        <v>5.67</v>
      </c>
      <c r="F7282" s="154">
        <v>0.1599999999999997</v>
      </c>
      <c r="G7282" s="154">
        <v>0.1599999999999997</v>
      </c>
    </row>
    <row r="7283" spans="1:7" ht="75" x14ac:dyDescent="0.25">
      <c r="A7283" s="141" t="s">
        <v>4528</v>
      </c>
      <c r="B7283" s="151" t="s">
        <v>4529</v>
      </c>
      <c r="C7283" s="153" t="s">
        <v>3527</v>
      </c>
      <c r="D7283" s="152">
        <v>85</v>
      </c>
      <c r="E7283" s="154">
        <v>1784.15</v>
      </c>
      <c r="F7283" s="154">
        <v>0.16000000000000014</v>
      </c>
      <c r="G7283" s="154">
        <v>13.600000000000012</v>
      </c>
    </row>
    <row r="7284" spans="1:7" ht="45" x14ac:dyDescent="0.25">
      <c r="A7284" s="141" t="s">
        <v>4528</v>
      </c>
      <c r="B7284" s="151" t="s">
        <v>4529</v>
      </c>
      <c r="C7284" s="153" t="s">
        <v>3501</v>
      </c>
      <c r="D7284" s="152">
        <v>32</v>
      </c>
      <c r="E7284" s="154">
        <v>280.95999999999998</v>
      </c>
      <c r="F7284" s="154">
        <v>3.9999999999999925E-2</v>
      </c>
      <c r="G7284" s="154">
        <v>1.2799999999999976</v>
      </c>
    </row>
    <row r="7285" spans="1:7" ht="45" x14ac:dyDescent="0.25">
      <c r="A7285" s="141" t="s">
        <v>4528</v>
      </c>
      <c r="B7285" s="151" t="s">
        <v>4529</v>
      </c>
      <c r="C7285" s="153" t="s">
        <v>3471</v>
      </c>
      <c r="D7285" s="152">
        <v>32</v>
      </c>
      <c r="E7285" s="154">
        <v>85.12</v>
      </c>
      <c r="F7285" s="154">
        <v>1.0000000000000009E-2</v>
      </c>
      <c r="G7285" s="154">
        <v>0.32000000000000028</v>
      </c>
    </row>
    <row r="7286" spans="1:7" ht="45" x14ac:dyDescent="0.25">
      <c r="A7286" s="141" t="s">
        <v>4528</v>
      </c>
      <c r="B7286" s="151" t="s">
        <v>4529</v>
      </c>
      <c r="C7286" s="153" t="s">
        <v>3515</v>
      </c>
      <c r="D7286" s="152">
        <v>10</v>
      </c>
      <c r="E7286" s="154">
        <v>118.6</v>
      </c>
      <c r="F7286" s="154">
        <v>6.999999999999984E-2</v>
      </c>
      <c r="G7286" s="154">
        <v>0.6999999999999984</v>
      </c>
    </row>
    <row r="7287" spans="1:7" ht="75" x14ac:dyDescent="0.25">
      <c r="A7287" s="141" t="s">
        <v>4528</v>
      </c>
      <c r="B7287" s="151" t="s">
        <v>4529</v>
      </c>
      <c r="C7287" s="153" t="s">
        <v>3516</v>
      </c>
      <c r="D7287" s="152">
        <v>1</v>
      </c>
      <c r="E7287" s="154">
        <v>9.4500000000000011</v>
      </c>
      <c r="F7287" s="154">
        <v>2.0000000000000018E-2</v>
      </c>
      <c r="G7287" s="154">
        <v>2.0000000000000018E-2</v>
      </c>
    </row>
    <row r="7288" spans="1:7" ht="45" x14ac:dyDescent="0.25">
      <c r="A7288" s="141" t="s">
        <v>4528</v>
      </c>
      <c r="B7288" s="151" t="s">
        <v>4529</v>
      </c>
      <c r="C7288" s="153" t="s">
        <v>3518</v>
      </c>
      <c r="D7288" s="152">
        <v>2</v>
      </c>
      <c r="E7288" s="154">
        <v>45.2</v>
      </c>
      <c r="F7288" s="154">
        <v>0.28000000000000025</v>
      </c>
      <c r="G7288" s="154">
        <v>0.5600000000000005</v>
      </c>
    </row>
    <row r="7289" spans="1:7" ht="45" x14ac:dyDescent="0.25">
      <c r="A7289" s="141" t="s">
        <v>4528</v>
      </c>
      <c r="B7289" s="151" t="s">
        <v>4529</v>
      </c>
      <c r="C7289" s="153" t="s">
        <v>3453</v>
      </c>
      <c r="D7289" s="152">
        <v>1</v>
      </c>
      <c r="E7289" s="154">
        <v>1.99</v>
      </c>
      <c r="F7289" s="154">
        <v>1.0000000000000009E-2</v>
      </c>
      <c r="G7289" s="154">
        <v>1.0000000000000009E-2</v>
      </c>
    </row>
    <row r="7290" spans="1:7" ht="45" x14ac:dyDescent="0.25">
      <c r="A7290" s="141" t="s">
        <v>4528</v>
      </c>
      <c r="B7290" s="151" t="s">
        <v>4529</v>
      </c>
      <c r="C7290" s="153" t="s">
        <v>3521</v>
      </c>
      <c r="D7290" s="152">
        <v>1</v>
      </c>
      <c r="E7290" s="154">
        <v>9.34</v>
      </c>
      <c r="F7290" s="154">
        <v>6.999999999999984E-2</v>
      </c>
      <c r="G7290" s="154">
        <v>6.999999999999984E-2</v>
      </c>
    </row>
    <row r="7291" spans="1:7" ht="45" x14ac:dyDescent="0.25">
      <c r="A7291" s="141" t="s">
        <v>4528</v>
      </c>
      <c r="B7291" s="151" t="s">
        <v>4529</v>
      </c>
      <c r="C7291" s="153" t="s">
        <v>3651</v>
      </c>
      <c r="D7291" s="152">
        <v>1</v>
      </c>
      <c r="E7291" s="154">
        <v>28.43</v>
      </c>
      <c r="F7291" s="154">
        <v>0.20999999999999996</v>
      </c>
      <c r="G7291" s="154">
        <v>0.20999999999999996</v>
      </c>
    </row>
    <row r="7292" spans="1:7" ht="45" x14ac:dyDescent="0.25">
      <c r="A7292" s="141" t="s">
        <v>4528</v>
      </c>
      <c r="B7292" s="151" t="s">
        <v>4529</v>
      </c>
      <c r="C7292" s="153" t="s">
        <v>3623</v>
      </c>
      <c r="D7292" s="152">
        <v>5</v>
      </c>
      <c r="E7292" s="154">
        <v>58.7</v>
      </c>
      <c r="F7292" s="154">
        <v>1.0000000000000009E-2</v>
      </c>
      <c r="G7292" s="154">
        <v>5.0000000000000044E-2</v>
      </c>
    </row>
    <row r="7293" spans="1:7" ht="45" x14ac:dyDescent="0.25">
      <c r="A7293" s="141" t="s">
        <v>4528</v>
      </c>
      <c r="B7293" s="151" t="s">
        <v>4529</v>
      </c>
      <c r="C7293" s="153" t="s">
        <v>3624</v>
      </c>
      <c r="D7293" s="152">
        <v>3</v>
      </c>
      <c r="E7293" s="154">
        <v>47.34</v>
      </c>
      <c r="F7293" s="154">
        <v>1.0000000000000009E-2</v>
      </c>
      <c r="G7293" s="154">
        <v>3.0000000000000027E-2</v>
      </c>
    </row>
    <row r="7294" spans="1:7" ht="75" x14ac:dyDescent="0.25">
      <c r="A7294" s="141" t="s">
        <v>4528</v>
      </c>
      <c r="B7294" s="151" t="s">
        <v>4529</v>
      </c>
      <c r="C7294" s="153" t="s">
        <v>3626</v>
      </c>
      <c r="D7294" s="152">
        <v>11</v>
      </c>
      <c r="E7294" s="154">
        <v>201.63000000000002</v>
      </c>
      <c r="F7294" s="154">
        <v>1.0000000000000009E-2</v>
      </c>
      <c r="G7294" s="154">
        <v>0.1100000000000001</v>
      </c>
    </row>
    <row r="7295" spans="1:7" ht="45" x14ac:dyDescent="0.25">
      <c r="A7295" s="141" t="s">
        <v>4528</v>
      </c>
      <c r="B7295" s="151" t="s">
        <v>4529</v>
      </c>
      <c r="C7295" s="153" t="s">
        <v>3623</v>
      </c>
      <c r="D7295" s="152">
        <v>20</v>
      </c>
      <c r="E7295" s="154">
        <v>234.8</v>
      </c>
      <c r="F7295" s="154">
        <v>1.0000000000000009E-2</v>
      </c>
      <c r="G7295" s="154">
        <v>0.20000000000000018</v>
      </c>
    </row>
    <row r="7296" spans="1:7" ht="75" x14ac:dyDescent="0.25">
      <c r="A7296" s="141" t="s">
        <v>4528</v>
      </c>
      <c r="B7296" s="151" t="s">
        <v>4529</v>
      </c>
      <c r="C7296" s="153" t="s">
        <v>3626</v>
      </c>
      <c r="D7296" s="152">
        <v>56</v>
      </c>
      <c r="E7296" s="154">
        <v>1026.48</v>
      </c>
      <c r="F7296" s="154">
        <v>1.0000000000000009E-2</v>
      </c>
      <c r="G7296" s="154">
        <v>0.5600000000000005</v>
      </c>
    </row>
    <row r="7297" spans="1:7" ht="30" x14ac:dyDescent="0.25">
      <c r="A7297" s="141" t="s">
        <v>4530</v>
      </c>
      <c r="B7297" s="151" t="s">
        <v>4531</v>
      </c>
      <c r="C7297" s="153" t="s">
        <v>3496</v>
      </c>
      <c r="D7297" s="152">
        <v>1</v>
      </c>
      <c r="E7297" s="154">
        <v>7.18</v>
      </c>
      <c r="F7297" s="154">
        <v>1.0000000000000009E-2</v>
      </c>
      <c r="G7297" s="154">
        <v>1.0000000000000009E-2</v>
      </c>
    </row>
    <row r="7298" spans="1:7" ht="30" x14ac:dyDescent="0.25">
      <c r="A7298" s="141" t="s">
        <v>4530</v>
      </c>
      <c r="B7298" s="151" t="s">
        <v>4531</v>
      </c>
      <c r="C7298" s="153" t="s">
        <v>3497</v>
      </c>
      <c r="D7298" s="152">
        <v>96</v>
      </c>
      <c r="E7298" s="154">
        <v>1178.8800000000001</v>
      </c>
      <c r="F7298" s="154">
        <v>1.0000000000000009E-2</v>
      </c>
      <c r="G7298" s="154">
        <v>0.96000000000000085</v>
      </c>
    </row>
    <row r="7299" spans="1:7" ht="30" x14ac:dyDescent="0.25">
      <c r="A7299" s="141" t="s">
        <v>4530</v>
      </c>
      <c r="B7299" s="151" t="s">
        <v>4531</v>
      </c>
      <c r="C7299" s="153" t="s">
        <v>3498</v>
      </c>
      <c r="D7299" s="152">
        <v>32</v>
      </c>
      <c r="E7299" s="154">
        <v>645.12000000000012</v>
      </c>
      <c r="F7299" s="154">
        <v>4.0000000000000036E-2</v>
      </c>
      <c r="G7299" s="154">
        <v>1.2800000000000011</v>
      </c>
    </row>
    <row r="7300" spans="1:7" ht="45" x14ac:dyDescent="0.25">
      <c r="A7300" s="141" t="s">
        <v>4530</v>
      </c>
      <c r="B7300" s="151" t="s">
        <v>4531</v>
      </c>
      <c r="C7300" s="153" t="s">
        <v>3499</v>
      </c>
      <c r="D7300" s="152">
        <v>10</v>
      </c>
      <c r="E7300" s="154">
        <v>292.7</v>
      </c>
      <c r="F7300" s="154">
        <v>1.0000000000000009E-2</v>
      </c>
      <c r="G7300" s="154">
        <v>0.10000000000000009</v>
      </c>
    </row>
    <row r="7301" spans="1:7" x14ac:dyDescent="0.25">
      <c r="A7301" s="141" t="s">
        <v>4530</v>
      </c>
      <c r="B7301" s="151" t="s">
        <v>4531</v>
      </c>
      <c r="C7301" s="153" t="s">
        <v>3543</v>
      </c>
      <c r="D7301" s="152">
        <v>8</v>
      </c>
      <c r="E7301" s="154">
        <v>41.6</v>
      </c>
      <c r="F7301" s="154">
        <v>2.9999999999999916E-2</v>
      </c>
      <c r="G7301" s="154">
        <v>0.23999999999999932</v>
      </c>
    </row>
    <row r="7302" spans="1:7" ht="30" x14ac:dyDescent="0.25">
      <c r="A7302" s="141" t="s">
        <v>4530</v>
      </c>
      <c r="B7302" s="151" t="s">
        <v>4531</v>
      </c>
      <c r="C7302" s="153" t="s">
        <v>3541</v>
      </c>
      <c r="D7302" s="152">
        <v>74</v>
      </c>
      <c r="E7302" s="154">
        <v>637.88</v>
      </c>
      <c r="F7302" s="154">
        <v>4.9999999999999822E-2</v>
      </c>
      <c r="G7302" s="154">
        <v>3.6999999999999869</v>
      </c>
    </row>
    <row r="7303" spans="1:7" ht="45" x14ac:dyDescent="0.25">
      <c r="A7303" s="141" t="s">
        <v>4530</v>
      </c>
      <c r="B7303" s="151" t="s">
        <v>4531</v>
      </c>
      <c r="C7303" s="153" t="s">
        <v>3542</v>
      </c>
      <c r="D7303" s="152">
        <v>21</v>
      </c>
      <c r="E7303" s="154">
        <v>218.60999999999999</v>
      </c>
      <c r="F7303" s="154">
        <v>2.0000000000000018E-2</v>
      </c>
      <c r="G7303" s="154">
        <v>0.42000000000000037</v>
      </c>
    </row>
    <row r="7304" spans="1:7" ht="30" x14ac:dyDescent="0.25">
      <c r="A7304" s="141" t="s">
        <v>4530</v>
      </c>
      <c r="B7304" s="151" t="s">
        <v>4531</v>
      </c>
      <c r="C7304" s="153" t="s">
        <v>3585</v>
      </c>
      <c r="D7304" s="152">
        <v>119</v>
      </c>
      <c r="E7304" s="154">
        <v>1238.79</v>
      </c>
      <c r="F7304" s="154">
        <v>2.0000000000000018E-2</v>
      </c>
      <c r="G7304" s="154">
        <v>2.3800000000000021</v>
      </c>
    </row>
    <row r="7305" spans="1:7" ht="75" x14ac:dyDescent="0.25">
      <c r="A7305" s="141" t="s">
        <v>4530</v>
      </c>
      <c r="B7305" s="151" t="s">
        <v>4531</v>
      </c>
      <c r="C7305" s="153" t="s">
        <v>3527</v>
      </c>
      <c r="D7305" s="152">
        <v>287</v>
      </c>
      <c r="E7305" s="154">
        <v>6024.13</v>
      </c>
      <c r="F7305" s="154">
        <v>0.16000000000000014</v>
      </c>
      <c r="G7305" s="154">
        <v>45.920000000000044</v>
      </c>
    </row>
    <row r="7306" spans="1:7" ht="45" x14ac:dyDescent="0.25">
      <c r="A7306" s="141" t="s">
        <v>4530</v>
      </c>
      <c r="B7306" s="151" t="s">
        <v>4531</v>
      </c>
      <c r="C7306" s="153" t="s">
        <v>3501</v>
      </c>
      <c r="D7306" s="152">
        <v>16</v>
      </c>
      <c r="E7306" s="154">
        <v>140.47999999999999</v>
      </c>
      <c r="F7306" s="154">
        <v>3.9999999999999925E-2</v>
      </c>
      <c r="G7306" s="154">
        <v>0.63999999999999879</v>
      </c>
    </row>
    <row r="7307" spans="1:7" ht="30" x14ac:dyDescent="0.25">
      <c r="A7307" s="141" t="s">
        <v>4530</v>
      </c>
      <c r="B7307" s="151" t="s">
        <v>4531</v>
      </c>
      <c r="C7307" s="153" t="s">
        <v>3583</v>
      </c>
      <c r="D7307" s="152">
        <v>36</v>
      </c>
      <c r="E7307" s="154">
        <v>95.759999999999991</v>
      </c>
      <c r="F7307" s="154">
        <v>1.0000000000000009E-2</v>
      </c>
      <c r="G7307" s="154">
        <v>0.36000000000000032</v>
      </c>
    </row>
    <row r="7308" spans="1:7" ht="90" x14ac:dyDescent="0.25">
      <c r="A7308" s="141" t="s">
        <v>4530</v>
      </c>
      <c r="B7308" s="151" t="s">
        <v>4531</v>
      </c>
      <c r="C7308" s="153" t="s">
        <v>3452</v>
      </c>
      <c r="D7308" s="152">
        <v>47</v>
      </c>
      <c r="E7308" s="154">
        <v>1227.6400000000001</v>
      </c>
      <c r="F7308" s="154">
        <v>3.0000000000000027E-2</v>
      </c>
      <c r="G7308" s="154">
        <v>1.4100000000000013</v>
      </c>
    </row>
    <row r="7309" spans="1:7" ht="30" x14ac:dyDescent="0.25">
      <c r="A7309" s="141" t="s">
        <v>4530</v>
      </c>
      <c r="B7309" s="151" t="s">
        <v>4531</v>
      </c>
      <c r="C7309" s="153" t="s">
        <v>3453</v>
      </c>
      <c r="D7309" s="152">
        <v>2</v>
      </c>
      <c r="E7309" s="154">
        <v>3.98</v>
      </c>
      <c r="F7309" s="154">
        <v>1.0000000000000009E-2</v>
      </c>
      <c r="G7309" s="154">
        <v>2.0000000000000018E-2</v>
      </c>
    </row>
    <row r="7310" spans="1:7" ht="45" x14ac:dyDescent="0.25">
      <c r="A7310" s="141" t="s">
        <v>4530</v>
      </c>
      <c r="B7310" s="151" t="s">
        <v>4531</v>
      </c>
      <c r="C7310" s="153" t="s">
        <v>3454</v>
      </c>
      <c r="D7310" s="152">
        <v>8</v>
      </c>
      <c r="E7310" s="154">
        <v>28.320000000000004</v>
      </c>
      <c r="F7310" s="154">
        <v>1.9999999999999962E-2</v>
      </c>
      <c r="G7310" s="154">
        <v>0.1599999999999997</v>
      </c>
    </row>
    <row r="7311" spans="1:7" ht="30" x14ac:dyDescent="0.25">
      <c r="A7311" s="141" t="s">
        <v>4530</v>
      </c>
      <c r="B7311" s="151" t="s">
        <v>4531</v>
      </c>
      <c r="C7311" s="153" t="s">
        <v>3583</v>
      </c>
      <c r="D7311" s="152">
        <v>1</v>
      </c>
      <c r="E7311" s="154">
        <v>2.66</v>
      </c>
      <c r="F7311" s="154">
        <v>1.0000000000000009E-2</v>
      </c>
      <c r="G7311" s="154">
        <v>1.0000000000000009E-2</v>
      </c>
    </row>
    <row r="7312" spans="1:7" ht="90" x14ac:dyDescent="0.25">
      <c r="A7312" s="141" t="s">
        <v>4530</v>
      </c>
      <c r="B7312" s="151" t="s">
        <v>4531</v>
      </c>
      <c r="C7312" s="153" t="s">
        <v>3456</v>
      </c>
      <c r="D7312" s="152">
        <v>4</v>
      </c>
      <c r="E7312" s="154">
        <v>129</v>
      </c>
      <c r="F7312" s="154">
        <v>2.0000000000000018E-2</v>
      </c>
      <c r="G7312" s="154">
        <v>8.0000000000000071E-2</v>
      </c>
    </row>
    <row r="7313" spans="1:7" ht="75" x14ac:dyDescent="0.25">
      <c r="A7313" s="141" t="s">
        <v>4530</v>
      </c>
      <c r="B7313" s="151" t="s">
        <v>4531</v>
      </c>
      <c r="C7313" s="153" t="s">
        <v>3457</v>
      </c>
      <c r="D7313" s="152">
        <v>18</v>
      </c>
      <c r="E7313" s="154">
        <v>487.26</v>
      </c>
      <c r="F7313" s="154">
        <v>3.0000000000000027E-2</v>
      </c>
      <c r="G7313" s="154">
        <v>0.54000000000000048</v>
      </c>
    </row>
    <row r="7314" spans="1:7" ht="30" x14ac:dyDescent="0.25">
      <c r="A7314" s="141" t="s">
        <v>4530</v>
      </c>
      <c r="B7314" s="151" t="s">
        <v>4531</v>
      </c>
      <c r="C7314" s="153" t="s">
        <v>3585</v>
      </c>
      <c r="D7314" s="152">
        <v>8</v>
      </c>
      <c r="E7314" s="154">
        <v>83.28</v>
      </c>
      <c r="F7314" s="154">
        <v>2.0000000000000018E-2</v>
      </c>
      <c r="G7314" s="154">
        <v>0.16000000000000014</v>
      </c>
    </row>
    <row r="7315" spans="1:7" ht="60" x14ac:dyDescent="0.25">
      <c r="A7315" s="141" t="s">
        <v>4530</v>
      </c>
      <c r="B7315" s="151" t="s">
        <v>4531</v>
      </c>
      <c r="C7315" s="153" t="s">
        <v>3513</v>
      </c>
      <c r="D7315" s="152">
        <v>1</v>
      </c>
      <c r="E7315" s="154">
        <v>16.86</v>
      </c>
      <c r="F7315" s="154">
        <v>0.33999999999999986</v>
      </c>
      <c r="G7315" s="154">
        <v>0.33999999999999986</v>
      </c>
    </row>
    <row r="7316" spans="1:7" ht="30" x14ac:dyDescent="0.25">
      <c r="A7316" s="141" t="s">
        <v>4530</v>
      </c>
      <c r="B7316" s="151" t="s">
        <v>4531</v>
      </c>
      <c r="C7316" s="153" t="s">
        <v>3617</v>
      </c>
      <c r="D7316" s="152">
        <v>1</v>
      </c>
      <c r="E7316" s="154">
        <v>16.82</v>
      </c>
      <c r="F7316" s="154">
        <v>0.21999999999999975</v>
      </c>
      <c r="G7316" s="154">
        <v>0.21999999999999975</v>
      </c>
    </row>
    <row r="7317" spans="1:7" ht="60" x14ac:dyDescent="0.25">
      <c r="A7317" s="141" t="s">
        <v>4530</v>
      </c>
      <c r="B7317" s="151" t="s">
        <v>4531</v>
      </c>
      <c r="C7317" s="153" t="s">
        <v>3536</v>
      </c>
      <c r="D7317" s="152">
        <v>1</v>
      </c>
      <c r="E7317" s="154">
        <v>21.39</v>
      </c>
      <c r="F7317" s="154">
        <v>0.3199999999999994</v>
      </c>
      <c r="G7317" s="154">
        <v>0.3199999999999994</v>
      </c>
    </row>
    <row r="7318" spans="1:7" x14ac:dyDescent="0.25">
      <c r="A7318" s="141" t="s">
        <v>4530</v>
      </c>
      <c r="B7318" s="151" t="s">
        <v>4531</v>
      </c>
      <c r="C7318" s="153" t="s">
        <v>3514</v>
      </c>
      <c r="D7318" s="152">
        <v>1</v>
      </c>
      <c r="E7318" s="154">
        <v>1.67</v>
      </c>
      <c r="F7318" s="154">
        <v>9.9999999999999811E-3</v>
      </c>
      <c r="G7318" s="154">
        <v>9.9999999999999811E-3</v>
      </c>
    </row>
    <row r="7319" spans="1:7" x14ac:dyDescent="0.25">
      <c r="A7319" s="141" t="s">
        <v>4530</v>
      </c>
      <c r="B7319" s="151" t="s">
        <v>4531</v>
      </c>
      <c r="C7319" s="153" t="s">
        <v>3515</v>
      </c>
      <c r="D7319" s="152">
        <v>3</v>
      </c>
      <c r="E7319" s="154">
        <v>35.58</v>
      </c>
      <c r="F7319" s="154">
        <v>6.999999999999984E-2</v>
      </c>
      <c r="G7319" s="154">
        <v>0.20999999999999952</v>
      </c>
    </row>
    <row r="7320" spans="1:7" ht="45" x14ac:dyDescent="0.25">
      <c r="A7320" s="141" t="s">
        <v>4530</v>
      </c>
      <c r="B7320" s="151" t="s">
        <v>4531</v>
      </c>
      <c r="C7320" s="153" t="s">
        <v>3506</v>
      </c>
      <c r="D7320" s="152">
        <v>3</v>
      </c>
      <c r="E7320" s="154">
        <v>27.03</v>
      </c>
      <c r="F7320" s="154">
        <v>2.9999999999999916E-2</v>
      </c>
      <c r="G7320" s="154">
        <v>8.9999999999999747E-2</v>
      </c>
    </row>
    <row r="7321" spans="1:7" x14ac:dyDescent="0.25">
      <c r="A7321" s="141" t="s">
        <v>4530</v>
      </c>
      <c r="B7321" s="151" t="s">
        <v>4531</v>
      </c>
      <c r="C7321" s="153" t="s">
        <v>3611</v>
      </c>
      <c r="D7321" s="152">
        <v>7</v>
      </c>
      <c r="E7321" s="154">
        <v>96.25</v>
      </c>
      <c r="F7321" s="154">
        <v>0.29999999999999982</v>
      </c>
      <c r="G7321" s="154">
        <v>2.0999999999999988</v>
      </c>
    </row>
    <row r="7322" spans="1:7" ht="30" x14ac:dyDescent="0.25">
      <c r="A7322" s="141" t="s">
        <v>4530</v>
      </c>
      <c r="B7322" s="151" t="s">
        <v>4531</v>
      </c>
      <c r="C7322" s="153" t="s">
        <v>3508</v>
      </c>
      <c r="D7322" s="152">
        <v>2</v>
      </c>
      <c r="E7322" s="154">
        <v>10.74</v>
      </c>
      <c r="F7322" s="154">
        <v>2.0000000000000018E-2</v>
      </c>
      <c r="G7322" s="154">
        <v>4.0000000000000036E-2</v>
      </c>
    </row>
    <row r="7323" spans="1:7" ht="30" x14ac:dyDescent="0.25">
      <c r="A7323" s="141" t="s">
        <v>4530</v>
      </c>
      <c r="B7323" s="151" t="s">
        <v>4531</v>
      </c>
      <c r="C7323" s="153" t="s">
        <v>3453</v>
      </c>
      <c r="D7323" s="152">
        <v>4</v>
      </c>
      <c r="E7323" s="154">
        <v>7.96</v>
      </c>
      <c r="F7323" s="154">
        <v>1.0000000000000009E-2</v>
      </c>
      <c r="G7323" s="154">
        <v>4.0000000000000036E-2</v>
      </c>
    </row>
    <row r="7324" spans="1:7" ht="45" x14ac:dyDescent="0.25">
      <c r="A7324" s="141" t="s">
        <v>4530</v>
      </c>
      <c r="B7324" s="151" t="s">
        <v>4531</v>
      </c>
      <c r="C7324" s="153" t="s">
        <v>3454</v>
      </c>
      <c r="D7324" s="152">
        <v>3</v>
      </c>
      <c r="E7324" s="154">
        <v>10.620000000000001</v>
      </c>
      <c r="F7324" s="154">
        <v>1.9999999999999962E-2</v>
      </c>
      <c r="G7324" s="154">
        <v>5.9999999999999887E-2</v>
      </c>
    </row>
    <row r="7325" spans="1:7" ht="30" x14ac:dyDescent="0.25">
      <c r="A7325" s="141" t="s">
        <v>4530</v>
      </c>
      <c r="B7325" s="151" t="s">
        <v>4531</v>
      </c>
      <c r="C7325" s="153" t="s">
        <v>3583</v>
      </c>
      <c r="D7325" s="152">
        <v>7</v>
      </c>
      <c r="E7325" s="154">
        <v>18.62</v>
      </c>
      <c r="F7325" s="154">
        <v>1.0000000000000009E-2</v>
      </c>
      <c r="G7325" s="154">
        <v>7.0000000000000062E-2</v>
      </c>
    </row>
    <row r="7326" spans="1:7" x14ac:dyDescent="0.25">
      <c r="A7326" s="141" t="s">
        <v>4530</v>
      </c>
      <c r="B7326" s="151" t="s">
        <v>4531</v>
      </c>
      <c r="C7326" s="153" t="s">
        <v>3663</v>
      </c>
      <c r="D7326" s="152">
        <v>1</v>
      </c>
      <c r="E7326" s="154">
        <v>22.37</v>
      </c>
      <c r="F7326" s="154">
        <v>0.72999999999999865</v>
      </c>
      <c r="G7326" s="154">
        <v>0.72999999999999865</v>
      </c>
    </row>
    <row r="7327" spans="1:7" x14ac:dyDescent="0.25">
      <c r="A7327" s="141" t="s">
        <v>4530</v>
      </c>
      <c r="B7327" s="151" t="s">
        <v>4531</v>
      </c>
      <c r="C7327" s="153" t="s">
        <v>3523</v>
      </c>
      <c r="D7327" s="152">
        <v>6</v>
      </c>
      <c r="E7327" s="154">
        <v>49.38</v>
      </c>
      <c r="F7327" s="154">
        <v>8.0000000000000071E-2</v>
      </c>
      <c r="G7327" s="154">
        <v>0.48000000000000043</v>
      </c>
    </row>
    <row r="7328" spans="1:7" x14ac:dyDescent="0.25">
      <c r="A7328" s="141" t="s">
        <v>4530</v>
      </c>
      <c r="B7328" s="151" t="s">
        <v>4531</v>
      </c>
      <c r="C7328" s="153" t="s">
        <v>3524</v>
      </c>
      <c r="D7328" s="152">
        <v>5</v>
      </c>
      <c r="E7328" s="154">
        <v>28.7</v>
      </c>
      <c r="F7328" s="154">
        <v>4.0000000000000036E-2</v>
      </c>
      <c r="G7328" s="154">
        <v>0.20000000000000018</v>
      </c>
    </row>
    <row r="7329" spans="1:7" x14ac:dyDescent="0.25">
      <c r="A7329" s="141" t="s">
        <v>4530</v>
      </c>
      <c r="B7329" s="151" t="s">
        <v>4531</v>
      </c>
      <c r="C7329" s="153" t="s">
        <v>3651</v>
      </c>
      <c r="D7329" s="152">
        <v>1</v>
      </c>
      <c r="E7329" s="154">
        <v>28.43</v>
      </c>
      <c r="F7329" s="154">
        <v>0.20999999999999996</v>
      </c>
      <c r="G7329" s="154">
        <v>0.20999999999999996</v>
      </c>
    </row>
    <row r="7330" spans="1:7" ht="30" x14ac:dyDescent="0.25">
      <c r="A7330" s="141" t="s">
        <v>4530</v>
      </c>
      <c r="B7330" s="151" t="s">
        <v>4531</v>
      </c>
      <c r="C7330" s="153" t="s">
        <v>3622</v>
      </c>
      <c r="D7330" s="152">
        <v>210</v>
      </c>
      <c r="E7330" s="154">
        <v>2253.3000000000002</v>
      </c>
      <c r="F7330" s="154">
        <v>2.0000000000000018E-2</v>
      </c>
      <c r="G7330" s="154">
        <v>4.2000000000000037</v>
      </c>
    </row>
    <row r="7331" spans="1:7" ht="30" x14ac:dyDescent="0.25">
      <c r="A7331" s="141" t="s">
        <v>4532</v>
      </c>
      <c r="B7331" s="151" t="s">
        <v>4533</v>
      </c>
      <c r="C7331" s="153" t="s">
        <v>3496</v>
      </c>
      <c r="D7331" s="152">
        <v>171</v>
      </c>
      <c r="E7331" s="154">
        <v>1227.7800000000002</v>
      </c>
      <c r="F7331" s="154">
        <v>1.0000000000000009E-2</v>
      </c>
      <c r="G7331" s="154">
        <v>1.7100000000000015</v>
      </c>
    </row>
    <row r="7332" spans="1:7" ht="30" x14ac:dyDescent="0.25">
      <c r="A7332" s="141" t="s">
        <v>4532</v>
      </c>
      <c r="B7332" s="151" t="s">
        <v>4533</v>
      </c>
      <c r="C7332" s="153" t="s">
        <v>3497</v>
      </c>
      <c r="D7332" s="152">
        <v>35</v>
      </c>
      <c r="E7332" s="154">
        <v>429.80000000000007</v>
      </c>
      <c r="F7332" s="154">
        <v>1.0000000000000009E-2</v>
      </c>
      <c r="G7332" s="154">
        <v>0.35000000000000031</v>
      </c>
    </row>
    <row r="7333" spans="1:7" ht="30" x14ac:dyDescent="0.25">
      <c r="A7333" s="141" t="s">
        <v>4532</v>
      </c>
      <c r="B7333" s="151" t="s">
        <v>4533</v>
      </c>
      <c r="C7333" s="153" t="s">
        <v>3498</v>
      </c>
      <c r="D7333" s="152">
        <v>7</v>
      </c>
      <c r="E7333" s="154">
        <v>141.12</v>
      </c>
      <c r="F7333" s="154">
        <v>4.0000000000000036E-2</v>
      </c>
      <c r="G7333" s="154">
        <v>0.28000000000000025</v>
      </c>
    </row>
    <row r="7334" spans="1:7" ht="30" x14ac:dyDescent="0.25">
      <c r="A7334" s="141" t="s">
        <v>4532</v>
      </c>
      <c r="B7334" s="151" t="s">
        <v>4533</v>
      </c>
      <c r="C7334" s="153" t="s">
        <v>3496</v>
      </c>
      <c r="D7334" s="152">
        <v>17</v>
      </c>
      <c r="E7334" s="154">
        <v>122.06</v>
      </c>
      <c r="F7334" s="154">
        <v>1.0000000000000009E-2</v>
      </c>
      <c r="G7334" s="154">
        <v>0.17000000000000015</v>
      </c>
    </row>
    <row r="7335" spans="1:7" ht="30" x14ac:dyDescent="0.25">
      <c r="A7335" s="141" t="s">
        <v>4532</v>
      </c>
      <c r="B7335" s="151" t="s">
        <v>4533</v>
      </c>
      <c r="C7335" s="153" t="s">
        <v>3497</v>
      </c>
      <c r="D7335" s="152">
        <v>7</v>
      </c>
      <c r="E7335" s="154">
        <v>85.960000000000008</v>
      </c>
      <c r="F7335" s="154">
        <v>1.0000000000000009E-2</v>
      </c>
      <c r="G7335" s="154">
        <v>7.0000000000000062E-2</v>
      </c>
    </row>
    <row r="7336" spans="1:7" ht="75" x14ac:dyDescent="0.25">
      <c r="A7336" s="141" t="s">
        <v>4532</v>
      </c>
      <c r="B7336" s="151" t="s">
        <v>4533</v>
      </c>
      <c r="C7336" s="153" t="s">
        <v>3527</v>
      </c>
      <c r="D7336" s="152">
        <v>838</v>
      </c>
      <c r="E7336" s="154">
        <v>17589.62</v>
      </c>
      <c r="F7336" s="154">
        <v>0.16000000000000014</v>
      </c>
      <c r="G7336" s="154">
        <v>134.08000000000013</v>
      </c>
    </row>
    <row r="7337" spans="1:7" ht="45" x14ac:dyDescent="0.25">
      <c r="A7337" s="141" t="s">
        <v>4532</v>
      </c>
      <c r="B7337" s="151" t="s">
        <v>4533</v>
      </c>
      <c r="C7337" s="153" t="s">
        <v>3471</v>
      </c>
      <c r="D7337" s="152">
        <v>21</v>
      </c>
      <c r="E7337" s="154">
        <v>55.86</v>
      </c>
      <c r="F7337" s="154">
        <v>1.0000000000000009E-2</v>
      </c>
      <c r="G7337" s="154">
        <v>0.21000000000000019</v>
      </c>
    </row>
    <row r="7338" spans="1:7" ht="30" x14ac:dyDescent="0.25">
      <c r="A7338" s="141" t="s">
        <v>4532</v>
      </c>
      <c r="B7338" s="151" t="s">
        <v>4533</v>
      </c>
      <c r="C7338" s="153" t="s">
        <v>3511</v>
      </c>
      <c r="D7338" s="152">
        <v>3</v>
      </c>
      <c r="E7338" s="154">
        <v>3.12</v>
      </c>
      <c r="F7338" s="154">
        <v>9.999999999999995E-3</v>
      </c>
      <c r="G7338" s="154">
        <v>2.9999999999999985E-2</v>
      </c>
    </row>
    <row r="7339" spans="1:7" ht="45" x14ac:dyDescent="0.25">
      <c r="A7339" s="141" t="s">
        <v>4532</v>
      </c>
      <c r="B7339" s="151" t="s">
        <v>4533</v>
      </c>
      <c r="C7339" s="153" t="s">
        <v>3506</v>
      </c>
      <c r="D7339" s="152">
        <v>12</v>
      </c>
      <c r="E7339" s="154">
        <v>108.12</v>
      </c>
      <c r="F7339" s="154">
        <v>2.9999999999999916E-2</v>
      </c>
      <c r="G7339" s="154">
        <v>0.35999999999999899</v>
      </c>
    </row>
    <row r="7340" spans="1:7" ht="60" x14ac:dyDescent="0.25">
      <c r="A7340" s="141" t="s">
        <v>4532</v>
      </c>
      <c r="B7340" s="151" t="s">
        <v>4533</v>
      </c>
      <c r="C7340" s="153" t="s">
        <v>3714</v>
      </c>
      <c r="D7340" s="152">
        <v>2</v>
      </c>
      <c r="E7340" s="154">
        <v>27.42</v>
      </c>
      <c r="F7340" s="154">
        <v>6.0000000000000053E-2</v>
      </c>
      <c r="G7340" s="154">
        <v>0.12000000000000011</v>
      </c>
    </row>
    <row r="7341" spans="1:7" ht="30" x14ac:dyDescent="0.25">
      <c r="A7341" s="141" t="s">
        <v>4532</v>
      </c>
      <c r="B7341" s="151" t="s">
        <v>4533</v>
      </c>
      <c r="C7341" s="153" t="s">
        <v>4074</v>
      </c>
      <c r="D7341" s="152">
        <v>1</v>
      </c>
      <c r="E7341" s="154">
        <v>5.84</v>
      </c>
      <c r="F7341" s="154">
        <v>4.0000000000000036E-2</v>
      </c>
      <c r="G7341" s="154">
        <v>4.0000000000000036E-2</v>
      </c>
    </row>
    <row r="7342" spans="1:7" ht="75" x14ac:dyDescent="0.25">
      <c r="A7342" s="141" t="s">
        <v>4532</v>
      </c>
      <c r="B7342" s="151" t="s">
        <v>4533</v>
      </c>
      <c r="C7342" s="153" t="s">
        <v>3516</v>
      </c>
      <c r="D7342" s="152">
        <v>3</v>
      </c>
      <c r="E7342" s="154">
        <v>28.35</v>
      </c>
      <c r="F7342" s="154">
        <v>2.0000000000000018E-2</v>
      </c>
      <c r="G7342" s="154">
        <v>6.0000000000000053E-2</v>
      </c>
    </row>
    <row r="7343" spans="1:7" ht="30" x14ac:dyDescent="0.25">
      <c r="A7343" s="141" t="s">
        <v>4532</v>
      </c>
      <c r="B7343" s="151" t="s">
        <v>4533</v>
      </c>
      <c r="C7343" s="153" t="s">
        <v>3612</v>
      </c>
      <c r="D7343" s="152">
        <v>6</v>
      </c>
      <c r="E7343" s="154">
        <v>129.96</v>
      </c>
      <c r="F7343" s="154">
        <v>0.33000000000000007</v>
      </c>
      <c r="G7343" s="154">
        <v>1.9800000000000004</v>
      </c>
    </row>
    <row r="7344" spans="1:7" ht="30" x14ac:dyDescent="0.25">
      <c r="A7344" s="141" t="s">
        <v>4532</v>
      </c>
      <c r="B7344" s="151" t="s">
        <v>4533</v>
      </c>
      <c r="C7344" s="153" t="s">
        <v>3508</v>
      </c>
      <c r="D7344" s="152">
        <v>3</v>
      </c>
      <c r="E7344" s="154">
        <v>16.11</v>
      </c>
      <c r="F7344" s="154">
        <v>2.0000000000000018E-2</v>
      </c>
      <c r="G7344" s="154">
        <v>6.0000000000000053E-2</v>
      </c>
    </row>
    <row r="7345" spans="1:7" ht="30" x14ac:dyDescent="0.25">
      <c r="A7345" s="141" t="s">
        <v>4532</v>
      </c>
      <c r="B7345" s="151" t="s">
        <v>4533</v>
      </c>
      <c r="C7345" s="153" t="s">
        <v>3648</v>
      </c>
      <c r="D7345" s="152">
        <v>1</v>
      </c>
      <c r="E7345" s="154">
        <v>12.11</v>
      </c>
      <c r="F7345" s="154">
        <v>6.0000000000000053E-2</v>
      </c>
      <c r="G7345" s="154">
        <v>6.0000000000000053E-2</v>
      </c>
    </row>
    <row r="7346" spans="1:7" ht="45" x14ac:dyDescent="0.25">
      <c r="A7346" s="141" t="s">
        <v>4532</v>
      </c>
      <c r="B7346" s="151" t="s">
        <v>4533</v>
      </c>
      <c r="C7346" s="153" t="s">
        <v>3529</v>
      </c>
      <c r="D7346" s="152">
        <v>4</v>
      </c>
      <c r="E7346" s="154">
        <v>128.92000000000002</v>
      </c>
      <c r="F7346" s="154">
        <v>0.26000000000000068</v>
      </c>
      <c r="G7346" s="154">
        <v>1.0400000000000027</v>
      </c>
    </row>
    <row r="7347" spans="1:7" ht="30" x14ac:dyDescent="0.25">
      <c r="A7347" s="141" t="s">
        <v>4532</v>
      </c>
      <c r="B7347" s="151" t="s">
        <v>4533</v>
      </c>
      <c r="C7347" s="153" t="s">
        <v>3614</v>
      </c>
      <c r="D7347" s="152">
        <v>1</v>
      </c>
      <c r="E7347" s="154">
        <v>12.77</v>
      </c>
      <c r="F7347" s="154">
        <v>0.11999999999999966</v>
      </c>
      <c r="G7347" s="154">
        <v>0.11999999999999966</v>
      </c>
    </row>
    <row r="7348" spans="1:7" ht="45" x14ac:dyDescent="0.25">
      <c r="A7348" s="141" t="s">
        <v>4532</v>
      </c>
      <c r="B7348" s="151" t="s">
        <v>4533</v>
      </c>
      <c r="C7348" s="153" t="s">
        <v>3471</v>
      </c>
      <c r="D7348" s="152">
        <v>1</v>
      </c>
      <c r="E7348" s="154">
        <v>2.66</v>
      </c>
      <c r="F7348" s="154">
        <v>1.0000000000000009E-2</v>
      </c>
      <c r="G7348" s="154">
        <v>1.0000000000000009E-2</v>
      </c>
    </row>
    <row r="7349" spans="1:7" ht="60" x14ac:dyDescent="0.25">
      <c r="A7349" s="141" t="s">
        <v>4534</v>
      </c>
      <c r="B7349" s="151" t="s">
        <v>4535</v>
      </c>
      <c r="C7349" s="153" t="s">
        <v>3479</v>
      </c>
      <c r="D7349" s="152">
        <v>772</v>
      </c>
      <c r="E7349" s="154">
        <v>6214.6</v>
      </c>
      <c r="F7349" s="154">
        <v>3.0000000000000027E-2</v>
      </c>
      <c r="G7349" s="154">
        <v>23.160000000000021</v>
      </c>
    </row>
    <row r="7350" spans="1:7" ht="30" x14ac:dyDescent="0.25">
      <c r="A7350" s="141" t="s">
        <v>4534</v>
      </c>
      <c r="B7350" s="151" t="s">
        <v>4535</v>
      </c>
      <c r="C7350" s="153" t="s">
        <v>3654</v>
      </c>
      <c r="D7350" s="152">
        <v>83</v>
      </c>
      <c r="E7350" s="154">
        <v>566.89</v>
      </c>
      <c r="F7350" s="154">
        <v>6.0000000000000053E-2</v>
      </c>
      <c r="G7350" s="154">
        <v>4.980000000000004</v>
      </c>
    </row>
    <row r="7351" spans="1:7" ht="30" x14ac:dyDescent="0.25">
      <c r="A7351" s="141" t="s">
        <v>4534</v>
      </c>
      <c r="B7351" s="151" t="s">
        <v>4535</v>
      </c>
      <c r="C7351" s="153" t="s">
        <v>3560</v>
      </c>
      <c r="D7351" s="152">
        <v>1</v>
      </c>
      <c r="E7351" s="154">
        <v>10.97</v>
      </c>
      <c r="F7351" s="154">
        <v>1.0000000000000009E-2</v>
      </c>
      <c r="G7351" s="154">
        <v>1.0000000000000009E-2</v>
      </c>
    </row>
    <row r="7352" spans="1:7" ht="30" x14ac:dyDescent="0.25">
      <c r="A7352" s="141" t="s">
        <v>4534</v>
      </c>
      <c r="B7352" s="151" t="s">
        <v>4535</v>
      </c>
      <c r="C7352" s="153" t="s">
        <v>3482</v>
      </c>
      <c r="D7352" s="152">
        <v>141</v>
      </c>
      <c r="E7352" s="154">
        <v>867.15</v>
      </c>
      <c r="F7352" s="154">
        <v>1.0000000000000009E-2</v>
      </c>
      <c r="G7352" s="154">
        <v>1.4100000000000013</v>
      </c>
    </row>
    <row r="7353" spans="1:7" ht="45" x14ac:dyDescent="0.25">
      <c r="A7353" s="141" t="s">
        <v>4534</v>
      </c>
      <c r="B7353" s="151" t="s">
        <v>4535</v>
      </c>
      <c r="C7353" s="153" t="s">
        <v>3484</v>
      </c>
      <c r="D7353" s="152">
        <v>797</v>
      </c>
      <c r="E7353" s="154">
        <v>6336.1500000000005</v>
      </c>
      <c r="F7353" s="154">
        <v>9.9999999999999534E-3</v>
      </c>
      <c r="G7353" s="154">
        <v>7.9699999999999624</v>
      </c>
    </row>
    <row r="7354" spans="1:7" ht="30" x14ac:dyDescent="0.25">
      <c r="A7354" s="141" t="s">
        <v>4534</v>
      </c>
      <c r="B7354" s="151" t="s">
        <v>4535</v>
      </c>
      <c r="C7354" s="153" t="s">
        <v>3487</v>
      </c>
      <c r="D7354" s="152">
        <v>14</v>
      </c>
      <c r="E7354" s="154">
        <v>143.22</v>
      </c>
      <c r="F7354" s="154">
        <v>9.000000000000008E-2</v>
      </c>
      <c r="G7354" s="154">
        <v>1.2600000000000011</v>
      </c>
    </row>
    <row r="7355" spans="1:7" ht="45" x14ac:dyDescent="0.25">
      <c r="A7355" s="141" t="s">
        <v>4534</v>
      </c>
      <c r="B7355" s="151" t="s">
        <v>4535</v>
      </c>
      <c r="C7355" s="153" t="s">
        <v>3529</v>
      </c>
      <c r="D7355" s="152">
        <v>16</v>
      </c>
      <c r="E7355" s="154">
        <v>515.68000000000006</v>
      </c>
      <c r="F7355" s="154">
        <v>0.26000000000000068</v>
      </c>
      <c r="G7355" s="154">
        <v>4.1600000000000108</v>
      </c>
    </row>
    <row r="7356" spans="1:7" ht="30" x14ac:dyDescent="0.25">
      <c r="A7356" s="141" t="s">
        <v>4536</v>
      </c>
      <c r="B7356" s="151" t="s">
        <v>4537</v>
      </c>
      <c r="C7356" s="153" t="s">
        <v>3495</v>
      </c>
      <c r="D7356" s="152">
        <v>175</v>
      </c>
      <c r="E7356" s="154">
        <v>864.5</v>
      </c>
      <c r="F7356" s="154">
        <v>1.0000000000000009E-2</v>
      </c>
      <c r="G7356" s="154">
        <v>1.7500000000000016</v>
      </c>
    </row>
    <row r="7357" spans="1:7" ht="45" x14ac:dyDescent="0.25">
      <c r="A7357" s="141" t="s">
        <v>4536</v>
      </c>
      <c r="B7357" s="151" t="s">
        <v>4537</v>
      </c>
      <c r="C7357" s="153" t="s">
        <v>3720</v>
      </c>
      <c r="D7357" s="152">
        <v>174</v>
      </c>
      <c r="E7357" s="154">
        <v>2401.1999999999998</v>
      </c>
      <c r="F7357" s="154">
        <v>0.18999999999999995</v>
      </c>
      <c r="G7357" s="154">
        <v>33.059999999999988</v>
      </c>
    </row>
    <row r="7358" spans="1:7" ht="90" x14ac:dyDescent="0.25">
      <c r="A7358" s="141" t="s">
        <v>4538</v>
      </c>
      <c r="B7358" s="151" t="s">
        <v>4539</v>
      </c>
      <c r="C7358" s="153" t="s">
        <v>3452</v>
      </c>
      <c r="D7358" s="152">
        <v>137</v>
      </c>
      <c r="E7358" s="154">
        <v>3578.44</v>
      </c>
      <c r="F7358" s="154">
        <v>3.0000000000000027E-2</v>
      </c>
      <c r="G7358" s="154">
        <v>4.1100000000000039</v>
      </c>
    </row>
    <row r="7359" spans="1:7" ht="45" x14ac:dyDescent="0.25">
      <c r="A7359" s="141" t="s">
        <v>4538</v>
      </c>
      <c r="B7359" s="151" t="s">
        <v>4539</v>
      </c>
      <c r="C7359" s="153" t="s">
        <v>3471</v>
      </c>
      <c r="D7359" s="152">
        <v>1</v>
      </c>
      <c r="E7359" s="154">
        <v>2.66</v>
      </c>
      <c r="F7359" s="154">
        <v>1.0000000000000009E-2</v>
      </c>
      <c r="G7359" s="154">
        <v>1.0000000000000009E-2</v>
      </c>
    </row>
    <row r="7360" spans="1:7" ht="30" x14ac:dyDescent="0.25">
      <c r="A7360" s="141" t="s">
        <v>4538</v>
      </c>
      <c r="B7360" s="151" t="s">
        <v>4539</v>
      </c>
      <c r="C7360" s="153" t="s">
        <v>3453</v>
      </c>
      <c r="D7360" s="152">
        <v>2</v>
      </c>
      <c r="E7360" s="154">
        <v>3.98</v>
      </c>
      <c r="F7360" s="154">
        <v>1.0000000000000009E-2</v>
      </c>
      <c r="G7360" s="154">
        <v>2.0000000000000018E-2</v>
      </c>
    </row>
    <row r="7361" spans="1:7" ht="30" x14ac:dyDescent="0.25">
      <c r="A7361" s="141" t="s">
        <v>4538</v>
      </c>
      <c r="B7361" s="151" t="s">
        <v>4539</v>
      </c>
      <c r="C7361" s="153" t="s">
        <v>3583</v>
      </c>
      <c r="D7361" s="152">
        <v>1</v>
      </c>
      <c r="E7361" s="154">
        <v>2.66</v>
      </c>
      <c r="F7361" s="154">
        <v>1.0000000000000009E-2</v>
      </c>
      <c r="G7361" s="154">
        <v>1.0000000000000009E-2</v>
      </c>
    </row>
    <row r="7362" spans="1:7" ht="30" x14ac:dyDescent="0.25">
      <c r="A7362" s="141" t="s">
        <v>2843</v>
      </c>
      <c r="B7362" s="151" t="s">
        <v>2844</v>
      </c>
      <c r="C7362" s="153" t="s">
        <v>3606</v>
      </c>
      <c r="D7362" s="152">
        <v>5</v>
      </c>
      <c r="E7362" s="154">
        <v>36.65</v>
      </c>
      <c r="F7362" s="154">
        <v>0.11999999999999966</v>
      </c>
      <c r="G7362" s="154">
        <v>0.59999999999999831</v>
      </c>
    </row>
    <row r="7363" spans="1:7" ht="45" x14ac:dyDescent="0.25">
      <c r="A7363" s="141" t="s">
        <v>2843</v>
      </c>
      <c r="B7363" s="151" t="s">
        <v>2844</v>
      </c>
      <c r="C7363" s="153" t="s">
        <v>3607</v>
      </c>
      <c r="D7363" s="152">
        <v>7</v>
      </c>
      <c r="E7363" s="154">
        <v>72.099999999999994</v>
      </c>
      <c r="F7363" s="154">
        <v>0.18000000000000016</v>
      </c>
      <c r="G7363" s="154">
        <v>1.2600000000000011</v>
      </c>
    </row>
    <row r="7364" spans="1:7" x14ac:dyDescent="0.25">
      <c r="A7364" s="141" t="s">
        <v>4540</v>
      </c>
      <c r="B7364" s="151" t="s">
        <v>4541</v>
      </c>
      <c r="C7364" s="153" t="s">
        <v>3460</v>
      </c>
      <c r="D7364" s="152">
        <v>237</v>
      </c>
      <c r="E7364" s="154">
        <v>3822.81</v>
      </c>
      <c r="F7364" s="154">
        <v>2.0000000000000018E-2</v>
      </c>
      <c r="G7364" s="154">
        <v>4.7400000000000038</v>
      </c>
    </row>
    <row r="7365" spans="1:7" x14ac:dyDescent="0.25">
      <c r="A7365" s="141" t="s">
        <v>4540</v>
      </c>
      <c r="B7365" s="151" t="s">
        <v>4541</v>
      </c>
      <c r="C7365" s="153" t="s">
        <v>3637</v>
      </c>
      <c r="D7365" s="152">
        <v>425</v>
      </c>
      <c r="E7365" s="154">
        <v>786.25</v>
      </c>
      <c r="F7365" s="154">
        <v>1.0000000000000009E-2</v>
      </c>
      <c r="G7365" s="154">
        <v>4.2500000000000036</v>
      </c>
    </row>
    <row r="7366" spans="1:7" ht="30" x14ac:dyDescent="0.25">
      <c r="A7366" s="141" t="s">
        <v>4540</v>
      </c>
      <c r="B7366" s="151" t="s">
        <v>4541</v>
      </c>
      <c r="C7366" s="153" t="s">
        <v>3462</v>
      </c>
      <c r="D7366" s="152">
        <v>75</v>
      </c>
      <c r="E7366" s="154">
        <v>196.5</v>
      </c>
      <c r="F7366" s="154">
        <v>9.999999999999995E-3</v>
      </c>
      <c r="G7366" s="154">
        <v>0.74999999999999967</v>
      </c>
    </row>
    <row r="7367" spans="1:7" ht="30" x14ac:dyDescent="0.25">
      <c r="A7367" s="141" t="s">
        <v>4540</v>
      </c>
      <c r="B7367" s="151" t="s">
        <v>4541</v>
      </c>
      <c r="C7367" s="153" t="s">
        <v>3463</v>
      </c>
      <c r="D7367" s="152">
        <v>67</v>
      </c>
      <c r="E7367" s="154">
        <v>175.54</v>
      </c>
      <c r="F7367" s="154">
        <v>9.999999999999995E-3</v>
      </c>
      <c r="G7367" s="154">
        <v>0.66999999999999971</v>
      </c>
    </row>
    <row r="7368" spans="1:7" x14ac:dyDescent="0.25">
      <c r="A7368" s="141" t="s">
        <v>4540</v>
      </c>
      <c r="B7368" s="151" t="s">
        <v>4541</v>
      </c>
      <c r="C7368" s="153" t="s">
        <v>3443</v>
      </c>
      <c r="D7368" s="152">
        <v>615</v>
      </c>
      <c r="E7368" s="154">
        <v>3007.3500000000004</v>
      </c>
      <c r="F7368" s="154">
        <v>9.9999999999999811E-3</v>
      </c>
      <c r="G7368" s="154">
        <v>6.1499999999999888</v>
      </c>
    </row>
    <row r="7369" spans="1:7" x14ac:dyDescent="0.25">
      <c r="A7369" s="141" t="s">
        <v>4540</v>
      </c>
      <c r="B7369" s="151" t="s">
        <v>4541</v>
      </c>
      <c r="C7369" s="153" t="s">
        <v>3464</v>
      </c>
      <c r="D7369" s="152">
        <v>673</v>
      </c>
      <c r="E7369" s="154">
        <v>3324.62</v>
      </c>
      <c r="F7369" s="154">
        <v>1.0000000000000009E-2</v>
      </c>
      <c r="G7369" s="154">
        <v>6.7300000000000058</v>
      </c>
    </row>
    <row r="7370" spans="1:7" x14ac:dyDescent="0.25">
      <c r="A7370" s="141" t="s">
        <v>4540</v>
      </c>
      <c r="B7370" s="151" t="s">
        <v>4541</v>
      </c>
      <c r="C7370" s="153" t="s">
        <v>3502</v>
      </c>
      <c r="D7370" s="152">
        <v>657</v>
      </c>
      <c r="E7370" s="154">
        <v>3363.84</v>
      </c>
      <c r="F7370" s="154">
        <v>1.0000000000000009E-2</v>
      </c>
      <c r="G7370" s="154">
        <v>6.5700000000000056</v>
      </c>
    </row>
    <row r="7371" spans="1:7" x14ac:dyDescent="0.25">
      <c r="A7371" s="141" t="s">
        <v>4540</v>
      </c>
      <c r="B7371" s="151" t="s">
        <v>4541</v>
      </c>
      <c r="C7371" s="153" t="s">
        <v>3444</v>
      </c>
      <c r="D7371" s="152">
        <v>661</v>
      </c>
      <c r="E7371" s="154">
        <v>2564.6800000000003</v>
      </c>
      <c r="F7371" s="154">
        <v>3.0000000000000027E-2</v>
      </c>
      <c r="G7371" s="154">
        <v>19.830000000000016</v>
      </c>
    </row>
    <row r="7372" spans="1:7" ht="45" x14ac:dyDescent="0.25">
      <c r="A7372" s="141" t="s">
        <v>4540</v>
      </c>
      <c r="B7372" s="151" t="s">
        <v>4541</v>
      </c>
      <c r="C7372" s="153" t="s">
        <v>3445</v>
      </c>
      <c r="D7372" s="152">
        <v>614</v>
      </c>
      <c r="E7372" s="154">
        <v>3960.3</v>
      </c>
      <c r="F7372" s="154">
        <v>2.9999999999999916E-2</v>
      </c>
      <c r="G7372" s="154">
        <v>18.419999999999948</v>
      </c>
    </row>
    <row r="7373" spans="1:7" x14ac:dyDescent="0.25">
      <c r="A7373" s="141" t="s">
        <v>4540</v>
      </c>
      <c r="B7373" s="151" t="s">
        <v>4541</v>
      </c>
      <c r="C7373" s="153" t="s">
        <v>3446</v>
      </c>
      <c r="D7373" s="152">
        <v>501</v>
      </c>
      <c r="E7373" s="154">
        <v>991.98</v>
      </c>
      <c r="F7373" s="154">
        <v>9.999999999999995E-3</v>
      </c>
      <c r="G7373" s="154">
        <v>5.0099999999999971</v>
      </c>
    </row>
    <row r="7374" spans="1:7" ht="45" x14ac:dyDescent="0.25">
      <c r="A7374" s="141" t="s">
        <v>4540</v>
      </c>
      <c r="B7374" s="151" t="s">
        <v>4541</v>
      </c>
      <c r="C7374" s="153" t="s">
        <v>3599</v>
      </c>
      <c r="D7374" s="152">
        <v>2</v>
      </c>
      <c r="E7374" s="154">
        <v>5.36</v>
      </c>
      <c r="F7374" s="154">
        <v>9.9999999999999811E-3</v>
      </c>
      <c r="G7374" s="154">
        <v>1.9999999999999962E-2</v>
      </c>
    </row>
    <row r="7375" spans="1:7" x14ac:dyDescent="0.25">
      <c r="A7375" s="141" t="s">
        <v>4540</v>
      </c>
      <c r="B7375" s="151" t="s">
        <v>4541</v>
      </c>
      <c r="C7375" s="153" t="s">
        <v>3505</v>
      </c>
      <c r="D7375" s="152">
        <v>2</v>
      </c>
      <c r="E7375" s="154">
        <v>49.02</v>
      </c>
      <c r="F7375" s="154">
        <v>0.37999999999999989</v>
      </c>
      <c r="G7375" s="154">
        <v>0.75999999999999979</v>
      </c>
    </row>
    <row r="7376" spans="1:7" ht="45" x14ac:dyDescent="0.25">
      <c r="A7376" s="141" t="s">
        <v>4542</v>
      </c>
      <c r="B7376" s="151" t="s">
        <v>4543</v>
      </c>
      <c r="C7376" s="153" t="s">
        <v>3573</v>
      </c>
      <c r="D7376" s="152">
        <v>1</v>
      </c>
      <c r="E7376" s="154">
        <v>45.17</v>
      </c>
      <c r="F7376" s="154">
        <v>0.58999999999999986</v>
      </c>
      <c r="G7376" s="154">
        <v>0.58999999999999986</v>
      </c>
    </row>
    <row r="7377" spans="1:7" ht="60" x14ac:dyDescent="0.25">
      <c r="A7377" s="141" t="s">
        <v>4542</v>
      </c>
      <c r="B7377" s="151" t="s">
        <v>4543</v>
      </c>
      <c r="C7377" s="153" t="s">
        <v>3577</v>
      </c>
      <c r="D7377" s="152">
        <v>1</v>
      </c>
      <c r="E7377" s="154">
        <v>8.07</v>
      </c>
      <c r="F7377" s="154">
        <v>2.9999999999999916E-2</v>
      </c>
      <c r="G7377" s="154">
        <v>2.9999999999999916E-2</v>
      </c>
    </row>
    <row r="7378" spans="1:7" ht="30" x14ac:dyDescent="0.25">
      <c r="A7378" s="141" t="s">
        <v>4542</v>
      </c>
      <c r="B7378" s="151" t="s">
        <v>4543</v>
      </c>
      <c r="C7378" s="153" t="s">
        <v>3578</v>
      </c>
      <c r="D7378" s="152">
        <v>1</v>
      </c>
      <c r="E7378" s="154">
        <v>5.3500000000000005</v>
      </c>
      <c r="F7378" s="154">
        <v>0.27000000000000046</v>
      </c>
      <c r="G7378" s="154">
        <v>0.27000000000000046</v>
      </c>
    </row>
    <row r="7379" spans="1:7" ht="30" x14ac:dyDescent="0.25">
      <c r="A7379" s="141" t="s">
        <v>4542</v>
      </c>
      <c r="B7379" s="151" t="s">
        <v>4543</v>
      </c>
      <c r="C7379" s="153" t="s">
        <v>3496</v>
      </c>
      <c r="D7379" s="152">
        <v>120</v>
      </c>
      <c r="E7379" s="154">
        <v>861.6</v>
      </c>
      <c r="F7379" s="154">
        <v>1.0000000000000009E-2</v>
      </c>
      <c r="G7379" s="154">
        <v>1.2000000000000011</v>
      </c>
    </row>
    <row r="7380" spans="1:7" ht="30" x14ac:dyDescent="0.25">
      <c r="A7380" s="141" t="s">
        <v>4542</v>
      </c>
      <c r="B7380" s="151" t="s">
        <v>4543</v>
      </c>
      <c r="C7380" s="153" t="s">
        <v>3497</v>
      </c>
      <c r="D7380" s="152">
        <v>432</v>
      </c>
      <c r="E7380" s="154">
        <v>5304.96</v>
      </c>
      <c r="F7380" s="154">
        <v>1.0000000000000009E-2</v>
      </c>
      <c r="G7380" s="154">
        <v>4.3200000000000038</v>
      </c>
    </row>
    <row r="7381" spans="1:7" ht="30" x14ac:dyDescent="0.25">
      <c r="A7381" s="141" t="s">
        <v>4542</v>
      </c>
      <c r="B7381" s="151" t="s">
        <v>4543</v>
      </c>
      <c r="C7381" s="153" t="s">
        <v>3498</v>
      </c>
      <c r="D7381" s="152">
        <v>392</v>
      </c>
      <c r="E7381" s="154">
        <v>7902.7199999999993</v>
      </c>
      <c r="F7381" s="154">
        <v>4.0000000000000036E-2</v>
      </c>
      <c r="G7381" s="154">
        <v>15.680000000000014</v>
      </c>
    </row>
    <row r="7382" spans="1:7" ht="45" x14ac:dyDescent="0.25">
      <c r="A7382" s="141" t="s">
        <v>4542</v>
      </c>
      <c r="B7382" s="151" t="s">
        <v>4543</v>
      </c>
      <c r="C7382" s="153" t="s">
        <v>3499</v>
      </c>
      <c r="D7382" s="152">
        <v>87</v>
      </c>
      <c r="E7382" s="154">
        <v>2546.4899999999998</v>
      </c>
      <c r="F7382" s="154">
        <v>1.0000000000000009E-2</v>
      </c>
      <c r="G7382" s="154">
        <v>0.87000000000000077</v>
      </c>
    </row>
    <row r="7383" spans="1:7" ht="30" x14ac:dyDescent="0.25">
      <c r="A7383" s="141" t="s">
        <v>4542</v>
      </c>
      <c r="B7383" s="151" t="s">
        <v>4543</v>
      </c>
      <c r="C7383" s="153" t="s">
        <v>3541</v>
      </c>
      <c r="D7383" s="152">
        <v>102</v>
      </c>
      <c r="E7383" s="154">
        <v>879.24</v>
      </c>
      <c r="F7383" s="154">
        <v>4.9999999999999822E-2</v>
      </c>
      <c r="G7383" s="154">
        <v>5.0999999999999819</v>
      </c>
    </row>
    <row r="7384" spans="1:7" ht="45" x14ac:dyDescent="0.25">
      <c r="A7384" s="141" t="s">
        <v>4542</v>
      </c>
      <c r="B7384" s="151" t="s">
        <v>4543</v>
      </c>
      <c r="C7384" s="153" t="s">
        <v>3542</v>
      </c>
      <c r="D7384" s="152">
        <v>68</v>
      </c>
      <c r="E7384" s="154">
        <v>707.88</v>
      </c>
      <c r="F7384" s="154">
        <v>2.0000000000000018E-2</v>
      </c>
      <c r="G7384" s="154">
        <v>1.3600000000000012</v>
      </c>
    </row>
    <row r="7385" spans="1:7" ht="30" x14ac:dyDescent="0.25">
      <c r="A7385" s="141" t="s">
        <v>4542</v>
      </c>
      <c r="B7385" s="151" t="s">
        <v>4543</v>
      </c>
      <c r="C7385" s="153" t="s">
        <v>3585</v>
      </c>
      <c r="D7385" s="152">
        <v>158</v>
      </c>
      <c r="E7385" s="154">
        <v>1644.7800000000002</v>
      </c>
      <c r="F7385" s="154">
        <v>2.0000000000000018E-2</v>
      </c>
      <c r="G7385" s="154">
        <v>3.1600000000000028</v>
      </c>
    </row>
    <row r="7386" spans="1:7" ht="45" x14ac:dyDescent="0.25">
      <c r="A7386" s="141" t="s">
        <v>4542</v>
      </c>
      <c r="B7386" s="151" t="s">
        <v>4543</v>
      </c>
      <c r="C7386" s="153" t="s">
        <v>3573</v>
      </c>
      <c r="D7386" s="152">
        <v>58</v>
      </c>
      <c r="E7386" s="154">
        <v>2619.86</v>
      </c>
      <c r="F7386" s="154">
        <v>0.58999999999999986</v>
      </c>
      <c r="G7386" s="154">
        <v>34.219999999999992</v>
      </c>
    </row>
    <row r="7387" spans="1:7" ht="30" x14ac:dyDescent="0.25">
      <c r="A7387" s="141" t="s">
        <v>4542</v>
      </c>
      <c r="B7387" s="151" t="s">
        <v>4543</v>
      </c>
      <c r="C7387" s="153" t="s">
        <v>3901</v>
      </c>
      <c r="D7387" s="152">
        <v>2</v>
      </c>
      <c r="E7387" s="154">
        <v>63.940000000000005</v>
      </c>
      <c r="F7387" s="154">
        <v>0.38999999999999968</v>
      </c>
      <c r="G7387" s="154">
        <v>0.77999999999999936</v>
      </c>
    </row>
    <row r="7388" spans="1:7" ht="60" x14ac:dyDescent="0.25">
      <c r="A7388" s="141" t="s">
        <v>4542</v>
      </c>
      <c r="B7388" s="151" t="s">
        <v>4543</v>
      </c>
      <c r="C7388" s="153" t="s">
        <v>3534</v>
      </c>
      <c r="D7388" s="152">
        <v>6</v>
      </c>
      <c r="E7388" s="154">
        <v>504.24</v>
      </c>
      <c r="F7388" s="154">
        <v>0.66999999999999993</v>
      </c>
      <c r="G7388" s="154">
        <v>4.0199999999999996</v>
      </c>
    </row>
    <row r="7389" spans="1:7" ht="60" x14ac:dyDescent="0.25">
      <c r="A7389" s="141" t="s">
        <v>4542</v>
      </c>
      <c r="B7389" s="151" t="s">
        <v>4543</v>
      </c>
      <c r="C7389" s="153" t="s">
        <v>3577</v>
      </c>
      <c r="D7389" s="152">
        <v>66</v>
      </c>
      <c r="E7389" s="154">
        <v>532.62</v>
      </c>
      <c r="F7389" s="154">
        <v>2.9999999999999916E-2</v>
      </c>
      <c r="G7389" s="154">
        <v>1.9799999999999944</v>
      </c>
    </row>
    <row r="7390" spans="1:7" ht="30" x14ac:dyDescent="0.25">
      <c r="A7390" s="141" t="s">
        <v>4542</v>
      </c>
      <c r="B7390" s="151" t="s">
        <v>4543</v>
      </c>
      <c r="C7390" s="153" t="s">
        <v>3578</v>
      </c>
      <c r="D7390" s="152">
        <v>66</v>
      </c>
      <c r="E7390" s="154">
        <v>353.1</v>
      </c>
      <c r="F7390" s="154">
        <v>0.27000000000000046</v>
      </c>
      <c r="G7390" s="154">
        <v>17.820000000000029</v>
      </c>
    </row>
    <row r="7391" spans="1:7" ht="30" x14ac:dyDescent="0.25">
      <c r="A7391" s="141" t="s">
        <v>4542</v>
      </c>
      <c r="B7391" s="151" t="s">
        <v>4543</v>
      </c>
      <c r="C7391" s="153" t="s">
        <v>3545</v>
      </c>
      <c r="D7391" s="152">
        <v>168</v>
      </c>
      <c r="E7391" s="154">
        <v>4242</v>
      </c>
      <c r="F7391" s="154">
        <v>4.9999999999999933E-2</v>
      </c>
      <c r="G7391" s="154">
        <v>8.3999999999999879</v>
      </c>
    </row>
    <row r="7392" spans="1:7" ht="30" x14ac:dyDescent="0.25">
      <c r="A7392" s="141" t="s">
        <v>4542</v>
      </c>
      <c r="B7392" s="151" t="s">
        <v>4543</v>
      </c>
      <c r="C7392" s="153" t="s">
        <v>3546</v>
      </c>
      <c r="D7392" s="152">
        <v>156</v>
      </c>
      <c r="E7392" s="154">
        <v>5413.2000000000007</v>
      </c>
      <c r="F7392" s="154">
        <v>1.9999999999999962E-2</v>
      </c>
      <c r="G7392" s="154">
        <v>3.1199999999999939</v>
      </c>
    </row>
    <row r="7393" spans="1:7" ht="45" x14ac:dyDescent="0.25">
      <c r="A7393" s="141" t="s">
        <v>4542</v>
      </c>
      <c r="B7393" s="151" t="s">
        <v>4543</v>
      </c>
      <c r="C7393" s="153" t="s">
        <v>3454</v>
      </c>
      <c r="D7393" s="152">
        <v>1</v>
      </c>
      <c r="E7393" s="154">
        <v>3.54</v>
      </c>
      <c r="F7393" s="154">
        <v>1.9999999999999962E-2</v>
      </c>
      <c r="G7393" s="154">
        <v>1.9999999999999962E-2</v>
      </c>
    </row>
    <row r="7394" spans="1:7" x14ac:dyDescent="0.25">
      <c r="A7394" s="141" t="s">
        <v>4542</v>
      </c>
      <c r="B7394" s="151" t="s">
        <v>4543</v>
      </c>
      <c r="C7394" s="153" t="s">
        <v>3460</v>
      </c>
      <c r="D7394" s="152">
        <v>24</v>
      </c>
      <c r="E7394" s="154">
        <v>387.12</v>
      </c>
      <c r="F7394" s="154">
        <v>2.0000000000000018E-2</v>
      </c>
      <c r="G7394" s="154">
        <v>0.48000000000000043</v>
      </c>
    </row>
    <row r="7395" spans="1:7" ht="45" x14ac:dyDescent="0.25">
      <c r="A7395" s="141" t="s">
        <v>4542</v>
      </c>
      <c r="B7395" s="151" t="s">
        <v>4543</v>
      </c>
      <c r="C7395" s="153" t="s">
        <v>3501</v>
      </c>
      <c r="D7395" s="152">
        <v>158</v>
      </c>
      <c r="E7395" s="154">
        <v>1387.24</v>
      </c>
      <c r="F7395" s="154">
        <v>3.9999999999999925E-2</v>
      </c>
      <c r="G7395" s="154">
        <v>6.3199999999999878</v>
      </c>
    </row>
    <row r="7396" spans="1:7" ht="45" x14ac:dyDescent="0.25">
      <c r="A7396" s="141" t="s">
        <v>4542</v>
      </c>
      <c r="B7396" s="151" t="s">
        <v>4543</v>
      </c>
      <c r="C7396" s="153" t="s">
        <v>3471</v>
      </c>
      <c r="D7396" s="152">
        <v>33</v>
      </c>
      <c r="E7396" s="154">
        <v>87.78</v>
      </c>
      <c r="F7396" s="154">
        <v>1.0000000000000009E-2</v>
      </c>
      <c r="G7396" s="154">
        <v>0.33000000000000029</v>
      </c>
    </row>
    <row r="7397" spans="1:7" ht="30" x14ac:dyDescent="0.25">
      <c r="A7397" s="141" t="s">
        <v>4542</v>
      </c>
      <c r="B7397" s="151" t="s">
        <v>4543</v>
      </c>
      <c r="C7397" s="153" t="s">
        <v>3583</v>
      </c>
      <c r="D7397" s="152">
        <v>129</v>
      </c>
      <c r="E7397" s="154">
        <v>343.14</v>
      </c>
      <c r="F7397" s="154">
        <v>1.0000000000000009E-2</v>
      </c>
      <c r="G7397" s="154">
        <v>1.2900000000000011</v>
      </c>
    </row>
    <row r="7398" spans="1:7" ht="90" x14ac:dyDescent="0.25">
      <c r="A7398" s="141" t="s">
        <v>4542</v>
      </c>
      <c r="B7398" s="151" t="s">
        <v>4543</v>
      </c>
      <c r="C7398" s="153" t="s">
        <v>3452</v>
      </c>
      <c r="D7398" s="152">
        <v>181</v>
      </c>
      <c r="E7398" s="154">
        <v>4727.72</v>
      </c>
      <c r="F7398" s="154">
        <v>3.0000000000000027E-2</v>
      </c>
      <c r="G7398" s="154">
        <v>5.430000000000005</v>
      </c>
    </row>
    <row r="7399" spans="1:7" ht="45" x14ac:dyDescent="0.25">
      <c r="A7399" s="141" t="s">
        <v>4542</v>
      </c>
      <c r="B7399" s="151" t="s">
        <v>4543</v>
      </c>
      <c r="C7399" s="153" t="s">
        <v>3471</v>
      </c>
      <c r="D7399" s="152">
        <v>1</v>
      </c>
      <c r="E7399" s="154">
        <v>2.66</v>
      </c>
      <c r="F7399" s="154">
        <v>1.0000000000000009E-2</v>
      </c>
      <c r="G7399" s="154">
        <v>1.0000000000000009E-2</v>
      </c>
    </row>
    <row r="7400" spans="1:7" ht="30" x14ac:dyDescent="0.25">
      <c r="A7400" s="141" t="s">
        <v>4542</v>
      </c>
      <c r="B7400" s="151" t="s">
        <v>4543</v>
      </c>
      <c r="C7400" s="153" t="s">
        <v>3453</v>
      </c>
      <c r="D7400" s="152">
        <v>8</v>
      </c>
      <c r="E7400" s="154">
        <v>15.92</v>
      </c>
      <c r="F7400" s="154">
        <v>1.0000000000000009E-2</v>
      </c>
      <c r="G7400" s="154">
        <v>8.0000000000000071E-2</v>
      </c>
    </row>
    <row r="7401" spans="1:7" ht="45" x14ac:dyDescent="0.25">
      <c r="A7401" s="141" t="s">
        <v>4542</v>
      </c>
      <c r="B7401" s="151" t="s">
        <v>4543</v>
      </c>
      <c r="C7401" s="153" t="s">
        <v>3454</v>
      </c>
      <c r="D7401" s="152">
        <v>14</v>
      </c>
      <c r="E7401" s="154">
        <v>49.56</v>
      </c>
      <c r="F7401" s="154">
        <v>1.9999999999999962E-2</v>
      </c>
      <c r="G7401" s="154">
        <v>0.27999999999999947</v>
      </c>
    </row>
    <row r="7402" spans="1:7" ht="30" x14ac:dyDescent="0.25">
      <c r="A7402" s="141" t="s">
        <v>4542</v>
      </c>
      <c r="B7402" s="151" t="s">
        <v>4543</v>
      </c>
      <c r="C7402" s="153" t="s">
        <v>3662</v>
      </c>
      <c r="D7402" s="152">
        <v>6</v>
      </c>
      <c r="E7402" s="154">
        <v>52.2</v>
      </c>
      <c r="F7402" s="154">
        <v>4.9999999999999933E-2</v>
      </c>
      <c r="G7402" s="154">
        <v>0.2999999999999996</v>
      </c>
    </row>
    <row r="7403" spans="1:7" ht="90" x14ac:dyDescent="0.25">
      <c r="A7403" s="141" t="s">
        <v>4542</v>
      </c>
      <c r="B7403" s="151" t="s">
        <v>4543</v>
      </c>
      <c r="C7403" s="153" t="s">
        <v>3456</v>
      </c>
      <c r="D7403" s="152">
        <v>11</v>
      </c>
      <c r="E7403" s="154">
        <v>354.75</v>
      </c>
      <c r="F7403" s="154">
        <v>2.0000000000000018E-2</v>
      </c>
      <c r="G7403" s="154">
        <v>0.2200000000000002</v>
      </c>
    </row>
    <row r="7404" spans="1:7" ht="75" x14ac:dyDescent="0.25">
      <c r="A7404" s="141" t="s">
        <v>4542</v>
      </c>
      <c r="B7404" s="151" t="s">
        <v>4543</v>
      </c>
      <c r="C7404" s="153" t="s">
        <v>3457</v>
      </c>
      <c r="D7404" s="152">
        <v>18</v>
      </c>
      <c r="E7404" s="154">
        <v>487.26</v>
      </c>
      <c r="F7404" s="154">
        <v>3.0000000000000027E-2</v>
      </c>
      <c r="G7404" s="154">
        <v>0.54000000000000048</v>
      </c>
    </row>
    <row r="7405" spans="1:7" x14ac:dyDescent="0.25">
      <c r="A7405" s="141" t="s">
        <v>4542</v>
      </c>
      <c r="B7405" s="151" t="s">
        <v>4543</v>
      </c>
      <c r="C7405" s="153" t="s">
        <v>3443</v>
      </c>
      <c r="D7405" s="152">
        <v>17</v>
      </c>
      <c r="E7405" s="154">
        <v>83.13</v>
      </c>
      <c r="F7405" s="154">
        <v>9.9999999999999811E-3</v>
      </c>
      <c r="G7405" s="154">
        <v>0.16999999999999968</v>
      </c>
    </row>
    <row r="7406" spans="1:7" ht="30" x14ac:dyDescent="0.25">
      <c r="A7406" s="141" t="s">
        <v>4542</v>
      </c>
      <c r="B7406" s="151" t="s">
        <v>4543</v>
      </c>
      <c r="C7406" s="153" t="s">
        <v>3596</v>
      </c>
      <c r="D7406" s="152">
        <v>49</v>
      </c>
      <c r="E7406" s="154">
        <v>465.99</v>
      </c>
      <c r="F7406" s="154">
        <v>2.0000000000000018E-2</v>
      </c>
      <c r="G7406" s="154">
        <v>0.98000000000000087</v>
      </c>
    </row>
    <row r="7407" spans="1:7" x14ac:dyDescent="0.25">
      <c r="A7407" s="141" t="s">
        <v>4542</v>
      </c>
      <c r="B7407" s="151" t="s">
        <v>4543</v>
      </c>
      <c r="C7407" s="153" t="s">
        <v>3444</v>
      </c>
      <c r="D7407" s="152">
        <v>314</v>
      </c>
      <c r="E7407" s="154">
        <v>1218.32</v>
      </c>
      <c r="F7407" s="154">
        <v>3.0000000000000027E-2</v>
      </c>
      <c r="G7407" s="154">
        <v>9.4200000000000088</v>
      </c>
    </row>
    <row r="7408" spans="1:7" x14ac:dyDescent="0.25">
      <c r="A7408" s="141" t="s">
        <v>4542</v>
      </c>
      <c r="B7408" s="151" t="s">
        <v>4543</v>
      </c>
      <c r="C7408" s="153" t="s">
        <v>3446</v>
      </c>
      <c r="D7408" s="152">
        <v>292</v>
      </c>
      <c r="E7408" s="154">
        <v>578.16</v>
      </c>
      <c r="F7408" s="154">
        <v>9.999999999999995E-3</v>
      </c>
      <c r="G7408" s="154">
        <v>2.9199999999999986</v>
      </c>
    </row>
    <row r="7409" spans="1:7" ht="45" x14ac:dyDescent="0.25">
      <c r="A7409" s="141" t="s">
        <v>4542</v>
      </c>
      <c r="B7409" s="151" t="s">
        <v>4543</v>
      </c>
      <c r="C7409" s="153" t="s">
        <v>3599</v>
      </c>
      <c r="D7409" s="152">
        <v>5</v>
      </c>
      <c r="E7409" s="154">
        <v>13.400000000000002</v>
      </c>
      <c r="F7409" s="154">
        <v>9.9999999999999811E-3</v>
      </c>
      <c r="G7409" s="154">
        <v>4.9999999999999906E-2</v>
      </c>
    </row>
    <row r="7410" spans="1:7" ht="60" x14ac:dyDescent="0.25">
      <c r="A7410" s="141" t="s">
        <v>4542</v>
      </c>
      <c r="B7410" s="151" t="s">
        <v>4543</v>
      </c>
      <c r="C7410" s="153" t="s">
        <v>3479</v>
      </c>
      <c r="D7410" s="152">
        <v>6</v>
      </c>
      <c r="E7410" s="154">
        <v>48.3</v>
      </c>
      <c r="F7410" s="154">
        <v>3.0000000000000027E-2</v>
      </c>
      <c r="G7410" s="154">
        <v>0.18000000000000016</v>
      </c>
    </row>
    <row r="7411" spans="1:7" x14ac:dyDescent="0.25">
      <c r="A7411" s="141" t="s">
        <v>4542</v>
      </c>
      <c r="B7411" s="151" t="s">
        <v>4543</v>
      </c>
      <c r="C7411" s="153" t="s">
        <v>3480</v>
      </c>
      <c r="D7411" s="152">
        <v>1</v>
      </c>
      <c r="E7411" s="154">
        <v>18.45</v>
      </c>
      <c r="F7411" s="154">
        <v>0.12000000000000011</v>
      </c>
      <c r="G7411" s="154">
        <v>0.12000000000000011</v>
      </c>
    </row>
    <row r="7412" spans="1:7" ht="30" x14ac:dyDescent="0.25">
      <c r="A7412" s="141" t="s">
        <v>4542</v>
      </c>
      <c r="B7412" s="151" t="s">
        <v>4543</v>
      </c>
      <c r="C7412" s="153" t="s">
        <v>3654</v>
      </c>
      <c r="D7412" s="152">
        <v>11</v>
      </c>
      <c r="E7412" s="154">
        <v>75.13</v>
      </c>
      <c r="F7412" s="154">
        <v>6.0000000000000053E-2</v>
      </c>
      <c r="G7412" s="154">
        <v>0.66000000000000059</v>
      </c>
    </row>
    <row r="7413" spans="1:7" x14ac:dyDescent="0.25">
      <c r="A7413" s="141" t="s">
        <v>4542</v>
      </c>
      <c r="B7413" s="151" t="s">
        <v>4543</v>
      </c>
      <c r="C7413" s="153" t="s">
        <v>3482</v>
      </c>
      <c r="D7413" s="152">
        <v>68</v>
      </c>
      <c r="E7413" s="154">
        <v>418.2</v>
      </c>
      <c r="F7413" s="154">
        <v>1.0000000000000009E-2</v>
      </c>
      <c r="G7413" s="154">
        <v>0.6800000000000006</v>
      </c>
    </row>
    <row r="7414" spans="1:7" x14ac:dyDescent="0.25">
      <c r="A7414" s="141" t="s">
        <v>4542</v>
      </c>
      <c r="B7414" s="151" t="s">
        <v>4543</v>
      </c>
      <c r="C7414" s="153" t="s">
        <v>3487</v>
      </c>
      <c r="D7414" s="152">
        <v>32</v>
      </c>
      <c r="E7414" s="154">
        <v>327.36</v>
      </c>
      <c r="F7414" s="154">
        <v>9.000000000000008E-2</v>
      </c>
      <c r="G7414" s="154">
        <v>2.8800000000000026</v>
      </c>
    </row>
    <row r="7415" spans="1:7" ht="60" x14ac:dyDescent="0.25">
      <c r="A7415" s="141" t="s">
        <v>4542</v>
      </c>
      <c r="B7415" s="151" t="s">
        <v>4543</v>
      </c>
      <c r="C7415" s="153" t="s">
        <v>3488</v>
      </c>
      <c r="D7415" s="152">
        <v>27</v>
      </c>
      <c r="E7415" s="154">
        <v>373.67999999999995</v>
      </c>
      <c r="F7415" s="154">
        <v>4.0000000000000036E-2</v>
      </c>
      <c r="G7415" s="154">
        <v>1.080000000000001</v>
      </c>
    </row>
    <row r="7416" spans="1:7" ht="30" x14ac:dyDescent="0.25">
      <c r="A7416" s="141" t="s">
        <v>4542</v>
      </c>
      <c r="B7416" s="151" t="s">
        <v>4543</v>
      </c>
      <c r="C7416" s="153" t="s">
        <v>4544</v>
      </c>
      <c r="D7416" s="152">
        <v>1</v>
      </c>
      <c r="E7416" s="154">
        <v>0</v>
      </c>
      <c r="F7416" s="154">
        <v>0.33999999999999986</v>
      </c>
      <c r="G7416" s="154">
        <v>0.33999999999999986</v>
      </c>
    </row>
    <row r="7417" spans="1:7" ht="45" x14ac:dyDescent="0.25">
      <c r="A7417" s="141" t="s">
        <v>4542</v>
      </c>
      <c r="B7417" s="151" t="s">
        <v>4543</v>
      </c>
      <c r="C7417" s="153" t="s">
        <v>3506</v>
      </c>
      <c r="D7417" s="152">
        <v>1</v>
      </c>
      <c r="E7417" s="154">
        <v>9.01</v>
      </c>
      <c r="F7417" s="154">
        <v>2.9999999999999916E-2</v>
      </c>
      <c r="G7417" s="154">
        <v>2.9999999999999916E-2</v>
      </c>
    </row>
    <row r="7418" spans="1:7" ht="75" x14ac:dyDescent="0.25">
      <c r="A7418" s="141" t="s">
        <v>4542</v>
      </c>
      <c r="B7418" s="151" t="s">
        <v>4543</v>
      </c>
      <c r="C7418" s="153" t="s">
        <v>3516</v>
      </c>
      <c r="D7418" s="152">
        <v>2</v>
      </c>
      <c r="E7418" s="154">
        <v>18.900000000000002</v>
      </c>
      <c r="F7418" s="154">
        <v>2.0000000000000018E-2</v>
      </c>
      <c r="G7418" s="154">
        <v>4.0000000000000036E-2</v>
      </c>
    </row>
    <row r="7419" spans="1:7" ht="30" x14ac:dyDescent="0.25">
      <c r="A7419" s="141" t="s">
        <v>4542</v>
      </c>
      <c r="B7419" s="151" t="s">
        <v>4543</v>
      </c>
      <c r="C7419" s="153" t="s">
        <v>3612</v>
      </c>
      <c r="D7419" s="152">
        <v>6</v>
      </c>
      <c r="E7419" s="154">
        <v>0</v>
      </c>
      <c r="F7419" s="154">
        <v>0.33000000000000007</v>
      </c>
      <c r="G7419" s="154">
        <v>1.9800000000000004</v>
      </c>
    </row>
    <row r="7420" spans="1:7" ht="30" x14ac:dyDescent="0.25">
      <c r="A7420" s="141" t="s">
        <v>4542</v>
      </c>
      <c r="B7420" s="151" t="s">
        <v>4543</v>
      </c>
      <c r="C7420" s="153" t="s">
        <v>3648</v>
      </c>
      <c r="D7420" s="152">
        <v>1</v>
      </c>
      <c r="E7420" s="154">
        <v>12.11</v>
      </c>
      <c r="F7420" s="154">
        <v>6.0000000000000053E-2</v>
      </c>
      <c r="G7420" s="154">
        <v>6.0000000000000053E-2</v>
      </c>
    </row>
    <row r="7421" spans="1:7" ht="30" x14ac:dyDescent="0.25">
      <c r="A7421" s="141" t="s">
        <v>4542</v>
      </c>
      <c r="B7421" s="151" t="s">
        <v>4543</v>
      </c>
      <c r="C7421" s="153" t="s">
        <v>3518</v>
      </c>
      <c r="D7421" s="152">
        <v>57</v>
      </c>
      <c r="E7421" s="154">
        <v>0</v>
      </c>
      <c r="F7421" s="154">
        <v>0.28000000000000025</v>
      </c>
      <c r="G7421" s="154">
        <v>15.960000000000015</v>
      </c>
    </row>
    <row r="7422" spans="1:7" ht="45" x14ac:dyDescent="0.25">
      <c r="A7422" s="141" t="s">
        <v>4542</v>
      </c>
      <c r="B7422" s="151" t="s">
        <v>4543</v>
      </c>
      <c r="C7422" s="153" t="s">
        <v>3530</v>
      </c>
      <c r="D7422" s="152">
        <v>1</v>
      </c>
      <c r="E7422" s="154">
        <v>0</v>
      </c>
      <c r="F7422" s="154">
        <v>9.000000000000008E-2</v>
      </c>
      <c r="G7422" s="154">
        <v>9.000000000000008E-2</v>
      </c>
    </row>
    <row r="7423" spans="1:7" ht="30" x14ac:dyDescent="0.25">
      <c r="A7423" s="141" t="s">
        <v>4542</v>
      </c>
      <c r="B7423" s="151" t="s">
        <v>4543</v>
      </c>
      <c r="C7423" s="153" t="s">
        <v>3862</v>
      </c>
      <c r="D7423" s="152">
        <v>2</v>
      </c>
      <c r="E7423" s="154">
        <v>0</v>
      </c>
      <c r="F7423" s="154">
        <v>4.0000000000000036E-2</v>
      </c>
      <c r="G7423" s="154">
        <v>8.0000000000000071E-2</v>
      </c>
    </row>
    <row r="7424" spans="1:7" x14ac:dyDescent="0.25">
      <c r="A7424" s="141" t="s">
        <v>4542</v>
      </c>
      <c r="B7424" s="151" t="s">
        <v>4543</v>
      </c>
      <c r="C7424" s="153" t="s">
        <v>3515</v>
      </c>
      <c r="D7424" s="152">
        <v>1</v>
      </c>
      <c r="E7424" s="154">
        <v>11.86</v>
      </c>
      <c r="F7424" s="154">
        <v>6.999999999999984E-2</v>
      </c>
      <c r="G7424" s="154">
        <v>6.999999999999984E-2</v>
      </c>
    </row>
    <row r="7425" spans="1:7" ht="45" x14ac:dyDescent="0.25">
      <c r="A7425" s="141" t="s">
        <v>4542</v>
      </c>
      <c r="B7425" s="151" t="s">
        <v>4543</v>
      </c>
      <c r="C7425" s="153" t="s">
        <v>3506</v>
      </c>
      <c r="D7425" s="152">
        <v>30</v>
      </c>
      <c r="E7425" s="154">
        <v>270.3</v>
      </c>
      <c r="F7425" s="154">
        <v>2.9999999999999916E-2</v>
      </c>
      <c r="G7425" s="154">
        <v>0.89999999999999747</v>
      </c>
    </row>
    <row r="7426" spans="1:7" ht="75" x14ac:dyDescent="0.25">
      <c r="A7426" s="141" t="s">
        <v>4542</v>
      </c>
      <c r="B7426" s="151" t="s">
        <v>4543</v>
      </c>
      <c r="C7426" s="153" t="s">
        <v>3516</v>
      </c>
      <c r="D7426" s="152">
        <v>33</v>
      </c>
      <c r="E7426" s="154">
        <v>311.85000000000002</v>
      </c>
      <c r="F7426" s="154">
        <v>2.0000000000000018E-2</v>
      </c>
      <c r="G7426" s="154">
        <v>0.66000000000000059</v>
      </c>
    </row>
    <row r="7427" spans="1:7" ht="60" x14ac:dyDescent="0.25">
      <c r="A7427" s="141" t="s">
        <v>4542</v>
      </c>
      <c r="B7427" s="151" t="s">
        <v>4543</v>
      </c>
      <c r="C7427" s="153" t="s">
        <v>3517</v>
      </c>
      <c r="D7427" s="152">
        <v>2</v>
      </c>
      <c r="E7427" s="154">
        <v>20.84</v>
      </c>
      <c r="F7427" s="154">
        <v>6.999999999999984E-2</v>
      </c>
      <c r="G7427" s="154">
        <v>0.13999999999999968</v>
      </c>
    </row>
    <row r="7428" spans="1:7" ht="30" x14ac:dyDescent="0.25">
      <c r="A7428" s="141" t="s">
        <v>4542</v>
      </c>
      <c r="B7428" s="151" t="s">
        <v>4543</v>
      </c>
      <c r="C7428" s="153" t="s">
        <v>3612</v>
      </c>
      <c r="D7428" s="152">
        <v>6</v>
      </c>
      <c r="E7428" s="154">
        <v>0</v>
      </c>
      <c r="F7428" s="154">
        <v>0.33000000000000007</v>
      </c>
      <c r="G7428" s="154">
        <v>1.9800000000000004</v>
      </c>
    </row>
    <row r="7429" spans="1:7" ht="30" x14ac:dyDescent="0.25">
      <c r="A7429" s="141" t="s">
        <v>4542</v>
      </c>
      <c r="B7429" s="151" t="s">
        <v>4543</v>
      </c>
      <c r="C7429" s="153" t="s">
        <v>3508</v>
      </c>
      <c r="D7429" s="152">
        <v>9</v>
      </c>
      <c r="E7429" s="154">
        <v>48.330000000000005</v>
      </c>
      <c r="F7429" s="154">
        <v>2.0000000000000018E-2</v>
      </c>
      <c r="G7429" s="154">
        <v>0.18000000000000016</v>
      </c>
    </row>
    <row r="7430" spans="1:7" ht="30" x14ac:dyDescent="0.25">
      <c r="A7430" s="141" t="s">
        <v>4542</v>
      </c>
      <c r="B7430" s="151" t="s">
        <v>4543</v>
      </c>
      <c r="C7430" s="153" t="s">
        <v>3518</v>
      </c>
      <c r="D7430" s="152">
        <v>49</v>
      </c>
      <c r="E7430" s="154">
        <v>339</v>
      </c>
      <c r="F7430" s="154">
        <v>0.28000000000000025</v>
      </c>
      <c r="G7430" s="154">
        <v>13.720000000000013</v>
      </c>
    </row>
    <row r="7431" spans="1:7" ht="45" x14ac:dyDescent="0.25">
      <c r="A7431" s="141" t="s">
        <v>4542</v>
      </c>
      <c r="B7431" s="151" t="s">
        <v>4543</v>
      </c>
      <c r="C7431" s="153" t="s">
        <v>3528</v>
      </c>
      <c r="D7431" s="152">
        <v>2</v>
      </c>
      <c r="E7431" s="154">
        <v>18.22</v>
      </c>
      <c r="F7431" s="154">
        <v>0.12999999999999989</v>
      </c>
      <c r="G7431" s="154">
        <v>0.25999999999999979</v>
      </c>
    </row>
    <row r="7432" spans="1:7" ht="45" x14ac:dyDescent="0.25">
      <c r="A7432" s="141" t="s">
        <v>4542</v>
      </c>
      <c r="B7432" s="151" t="s">
        <v>4543</v>
      </c>
      <c r="C7432" s="153" t="s">
        <v>3529</v>
      </c>
      <c r="D7432" s="152">
        <v>10</v>
      </c>
      <c r="E7432" s="154">
        <v>128.92000000000002</v>
      </c>
      <c r="F7432" s="154">
        <v>0.26000000000000068</v>
      </c>
      <c r="G7432" s="154">
        <v>2.6000000000000068</v>
      </c>
    </row>
    <row r="7433" spans="1:7" ht="60" x14ac:dyDescent="0.25">
      <c r="A7433" s="141" t="s">
        <v>4542</v>
      </c>
      <c r="B7433" s="151" t="s">
        <v>4543</v>
      </c>
      <c r="C7433" s="153" t="s">
        <v>3510</v>
      </c>
      <c r="D7433" s="152">
        <v>18</v>
      </c>
      <c r="E7433" s="154">
        <v>723.06</v>
      </c>
      <c r="F7433" s="154">
        <v>0.37999999999999989</v>
      </c>
      <c r="G7433" s="154">
        <v>6.8399999999999981</v>
      </c>
    </row>
    <row r="7434" spans="1:7" ht="30" x14ac:dyDescent="0.25">
      <c r="A7434" s="141" t="s">
        <v>4542</v>
      </c>
      <c r="B7434" s="151" t="s">
        <v>4543</v>
      </c>
      <c r="C7434" s="153" t="s">
        <v>3614</v>
      </c>
      <c r="D7434" s="152">
        <v>7</v>
      </c>
      <c r="E7434" s="154">
        <v>89.39</v>
      </c>
      <c r="F7434" s="154">
        <v>0.11999999999999966</v>
      </c>
      <c r="G7434" s="154">
        <v>0.83999999999999764</v>
      </c>
    </row>
    <row r="7435" spans="1:7" ht="30" x14ac:dyDescent="0.25">
      <c r="A7435" s="141" t="s">
        <v>4542</v>
      </c>
      <c r="B7435" s="151" t="s">
        <v>4543</v>
      </c>
      <c r="C7435" s="153" t="s">
        <v>3862</v>
      </c>
      <c r="D7435" s="152">
        <v>1</v>
      </c>
      <c r="E7435" s="154">
        <v>0</v>
      </c>
      <c r="F7435" s="154">
        <v>4.0000000000000036E-2</v>
      </c>
      <c r="G7435" s="154">
        <v>4.0000000000000036E-2</v>
      </c>
    </row>
    <row r="7436" spans="1:7" ht="45" x14ac:dyDescent="0.25">
      <c r="A7436" s="141" t="s">
        <v>4542</v>
      </c>
      <c r="B7436" s="151" t="s">
        <v>4543</v>
      </c>
      <c r="C7436" s="153" t="s">
        <v>3535</v>
      </c>
      <c r="D7436" s="152">
        <v>1</v>
      </c>
      <c r="E7436" s="154">
        <v>13.24</v>
      </c>
      <c r="F7436" s="154">
        <v>0.16000000000000014</v>
      </c>
      <c r="G7436" s="154">
        <v>0.16000000000000014</v>
      </c>
    </row>
    <row r="7437" spans="1:7" x14ac:dyDescent="0.25">
      <c r="A7437" s="141" t="s">
        <v>4542</v>
      </c>
      <c r="B7437" s="151" t="s">
        <v>4543</v>
      </c>
      <c r="C7437" s="153" t="s">
        <v>3514</v>
      </c>
      <c r="D7437" s="152">
        <v>4</v>
      </c>
      <c r="E7437" s="154">
        <v>6.68</v>
      </c>
      <c r="F7437" s="154">
        <v>9.9999999999999811E-3</v>
      </c>
      <c r="G7437" s="154">
        <v>3.9999999999999925E-2</v>
      </c>
    </row>
    <row r="7438" spans="1:7" x14ac:dyDescent="0.25">
      <c r="A7438" s="141" t="s">
        <v>4542</v>
      </c>
      <c r="B7438" s="151" t="s">
        <v>4543</v>
      </c>
      <c r="C7438" s="153" t="s">
        <v>3515</v>
      </c>
      <c r="D7438" s="152">
        <v>13</v>
      </c>
      <c r="E7438" s="154">
        <v>154.18</v>
      </c>
      <c r="F7438" s="154">
        <v>6.999999999999984E-2</v>
      </c>
      <c r="G7438" s="154">
        <v>0.90999999999999792</v>
      </c>
    </row>
    <row r="7439" spans="1:7" ht="45" x14ac:dyDescent="0.25">
      <c r="A7439" s="141" t="s">
        <v>4542</v>
      </c>
      <c r="B7439" s="151" t="s">
        <v>4543</v>
      </c>
      <c r="C7439" s="153" t="s">
        <v>3720</v>
      </c>
      <c r="D7439" s="152">
        <v>11</v>
      </c>
      <c r="E7439" s="154">
        <v>151.79999999999998</v>
      </c>
      <c r="F7439" s="154">
        <v>0.18999999999999995</v>
      </c>
      <c r="G7439" s="154">
        <v>2.0899999999999994</v>
      </c>
    </row>
    <row r="7440" spans="1:7" ht="45" x14ac:dyDescent="0.25">
      <c r="A7440" s="141" t="s">
        <v>4542</v>
      </c>
      <c r="B7440" s="151" t="s">
        <v>4543</v>
      </c>
      <c r="C7440" s="153" t="s">
        <v>4484</v>
      </c>
      <c r="D7440" s="152">
        <v>2</v>
      </c>
      <c r="E7440" s="154">
        <v>22.34</v>
      </c>
      <c r="F7440" s="154">
        <v>6.0000000000000053E-2</v>
      </c>
      <c r="G7440" s="154">
        <v>0.12000000000000011</v>
      </c>
    </row>
    <row r="7441" spans="1:7" ht="75" x14ac:dyDescent="0.25">
      <c r="A7441" s="141" t="s">
        <v>4542</v>
      </c>
      <c r="B7441" s="151" t="s">
        <v>4543</v>
      </c>
      <c r="C7441" s="153" t="s">
        <v>3516</v>
      </c>
      <c r="D7441" s="152">
        <v>4</v>
      </c>
      <c r="E7441" s="154">
        <v>37.800000000000004</v>
      </c>
      <c r="F7441" s="154">
        <v>2.0000000000000018E-2</v>
      </c>
      <c r="G7441" s="154">
        <v>8.0000000000000071E-2</v>
      </c>
    </row>
    <row r="7442" spans="1:7" ht="30" x14ac:dyDescent="0.25">
      <c r="A7442" s="141" t="s">
        <v>4542</v>
      </c>
      <c r="B7442" s="151" t="s">
        <v>4543</v>
      </c>
      <c r="C7442" s="153" t="s">
        <v>3612</v>
      </c>
      <c r="D7442" s="152">
        <v>1</v>
      </c>
      <c r="E7442" s="154">
        <v>21.66</v>
      </c>
      <c r="F7442" s="154">
        <v>0.33000000000000007</v>
      </c>
      <c r="G7442" s="154">
        <v>0.33000000000000007</v>
      </c>
    </row>
    <row r="7443" spans="1:7" ht="45" x14ac:dyDescent="0.25">
      <c r="A7443" s="141" t="s">
        <v>4542</v>
      </c>
      <c r="B7443" s="151" t="s">
        <v>4543</v>
      </c>
      <c r="C7443" s="153" t="s">
        <v>3529</v>
      </c>
      <c r="D7443" s="152">
        <v>1</v>
      </c>
      <c r="E7443" s="154">
        <v>32.230000000000004</v>
      </c>
      <c r="F7443" s="154">
        <v>0.26000000000000068</v>
      </c>
      <c r="G7443" s="154">
        <v>0.26000000000000068</v>
      </c>
    </row>
    <row r="7444" spans="1:7" ht="30" x14ac:dyDescent="0.25">
      <c r="A7444" s="141" t="s">
        <v>4542</v>
      </c>
      <c r="B7444" s="151" t="s">
        <v>4543</v>
      </c>
      <c r="C7444" s="153" t="s">
        <v>3618</v>
      </c>
      <c r="D7444" s="152">
        <v>1</v>
      </c>
      <c r="E7444" s="154">
        <v>92.64</v>
      </c>
      <c r="F7444" s="154">
        <v>2.1199999999999974</v>
      </c>
      <c r="G7444" s="154">
        <v>2.1199999999999974</v>
      </c>
    </row>
    <row r="7445" spans="1:7" ht="45" x14ac:dyDescent="0.25">
      <c r="A7445" s="141" t="s">
        <v>4542</v>
      </c>
      <c r="B7445" s="151" t="s">
        <v>4543</v>
      </c>
      <c r="C7445" s="153" t="s">
        <v>3471</v>
      </c>
      <c r="D7445" s="152">
        <v>12</v>
      </c>
      <c r="E7445" s="154">
        <v>31.92</v>
      </c>
      <c r="F7445" s="154">
        <v>1.0000000000000009E-2</v>
      </c>
      <c r="G7445" s="154">
        <v>0.12000000000000011</v>
      </c>
    </row>
    <row r="7446" spans="1:7" ht="30" x14ac:dyDescent="0.25">
      <c r="A7446" s="141" t="s">
        <v>4542</v>
      </c>
      <c r="B7446" s="151" t="s">
        <v>4543</v>
      </c>
      <c r="C7446" s="153" t="s">
        <v>3453</v>
      </c>
      <c r="D7446" s="152">
        <v>89</v>
      </c>
      <c r="E7446" s="154">
        <v>177.11</v>
      </c>
      <c r="F7446" s="154">
        <v>1.0000000000000009E-2</v>
      </c>
      <c r="G7446" s="154">
        <v>0.89000000000000079</v>
      </c>
    </row>
    <row r="7447" spans="1:7" ht="45" x14ac:dyDescent="0.25">
      <c r="A7447" s="141" t="s">
        <v>4542</v>
      </c>
      <c r="B7447" s="151" t="s">
        <v>4543</v>
      </c>
      <c r="C7447" s="153" t="s">
        <v>3454</v>
      </c>
      <c r="D7447" s="152">
        <v>9</v>
      </c>
      <c r="E7447" s="154">
        <v>31.86</v>
      </c>
      <c r="F7447" s="154">
        <v>1.9999999999999962E-2</v>
      </c>
      <c r="G7447" s="154">
        <v>0.17999999999999966</v>
      </c>
    </row>
    <row r="7448" spans="1:7" ht="30" x14ac:dyDescent="0.25">
      <c r="A7448" s="141" t="s">
        <v>4542</v>
      </c>
      <c r="B7448" s="151" t="s">
        <v>4543</v>
      </c>
      <c r="C7448" s="153" t="s">
        <v>3583</v>
      </c>
      <c r="D7448" s="152">
        <v>2</v>
      </c>
      <c r="E7448" s="154">
        <v>5.32</v>
      </c>
      <c r="F7448" s="154">
        <v>1.0000000000000009E-2</v>
      </c>
      <c r="G7448" s="154">
        <v>2.0000000000000018E-2</v>
      </c>
    </row>
    <row r="7449" spans="1:7" x14ac:dyDescent="0.25">
      <c r="A7449" s="141" t="s">
        <v>4542</v>
      </c>
      <c r="B7449" s="151" t="s">
        <v>4543</v>
      </c>
      <c r="C7449" s="153" t="s">
        <v>3663</v>
      </c>
      <c r="D7449" s="152">
        <v>21</v>
      </c>
      <c r="E7449" s="154">
        <v>469.77</v>
      </c>
      <c r="F7449" s="154">
        <v>0.72999999999999865</v>
      </c>
      <c r="G7449" s="154">
        <v>15.329999999999972</v>
      </c>
    </row>
    <row r="7450" spans="1:7" ht="30" x14ac:dyDescent="0.25">
      <c r="A7450" s="141" t="s">
        <v>4542</v>
      </c>
      <c r="B7450" s="151" t="s">
        <v>4543</v>
      </c>
      <c r="C7450" s="153" t="s">
        <v>3521</v>
      </c>
      <c r="D7450" s="152">
        <v>18</v>
      </c>
      <c r="E7450" s="154">
        <v>168.12</v>
      </c>
      <c r="F7450" s="154">
        <v>6.999999999999984E-2</v>
      </c>
      <c r="G7450" s="154">
        <v>1.2599999999999971</v>
      </c>
    </row>
    <row r="7451" spans="1:7" x14ac:dyDescent="0.25">
      <c r="A7451" s="141" t="s">
        <v>4542</v>
      </c>
      <c r="B7451" s="151" t="s">
        <v>4543</v>
      </c>
      <c r="C7451" s="153" t="s">
        <v>3651</v>
      </c>
      <c r="D7451" s="152">
        <v>2</v>
      </c>
      <c r="E7451" s="154">
        <v>56.86</v>
      </c>
      <c r="F7451" s="154">
        <v>0.20999999999999996</v>
      </c>
      <c r="G7451" s="154">
        <v>0.41999999999999993</v>
      </c>
    </row>
    <row r="7452" spans="1:7" ht="60" x14ac:dyDescent="0.25">
      <c r="A7452" s="141" t="s">
        <v>4542</v>
      </c>
      <c r="B7452" s="151" t="s">
        <v>4543</v>
      </c>
      <c r="C7452" s="153" t="s">
        <v>3509</v>
      </c>
      <c r="D7452" s="152">
        <v>51</v>
      </c>
      <c r="E7452" s="154">
        <v>914.43000000000006</v>
      </c>
      <c r="F7452" s="154">
        <v>0.11999999999999966</v>
      </c>
      <c r="G7452" s="154">
        <v>6.1199999999999832</v>
      </c>
    </row>
    <row r="7453" spans="1:7" ht="30" x14ac:dyDescent="0.25">
      <c r="A7453" s="141" t="s">
        <v>4542</v>
      </c>
      <c r="B7453" s="151" t="s">
        <v>4543</v>
      </c>
      <c r="C7453" s="153" t="s">
        <v>3495</v>
      </c>
      <c r="D7453" s="152">
        <v>9</v>
      </c>
      <c r="E7453" s="154">
        <v>44.46</v>
      </c>
      <c r="F7453" s="154">
        <v>1.0000000000000009E-2</v>
      </c>
      <c r="G7453" s="154">
        <v>9.000000000000008E-2</v>
      </c>
    </row>
    <row r="7454" spans="1:7" ht="75" x14ac:dyDescent="0.25">
      <c r="A7454" s="141" t="s">
        <v>4542</v>
      </c>
      <c r="B7454" s="151" t="s">
        <v>4543</v>
      </c>
      <c r="C7454" s="153" t="s">
        <v>3516</v>
      </c>
      <c r="D7454" s="152">
        <v>1</v>
      </c>
      <c r="E7454" s="154">
        <v>9.4500000000000011</v>
      </c>
      <c r="F7454" s="154">
        <v>2.0000000000000018E-2</v>
      </c>
      <c r="G7454" s="154">
        <v>2.0000000000000018E-2</v>
      </c>
    </row>
    <row r="7455" spans="1:7" ht="30" x14ac:dyDescent="0.25">
      <c r="A7455" s="141" t="s">
        <v>4542</v>
      </c>
      <c r="B7455" s="151" t="s">
        <v>4543</v>
      </c>
      <c r="C7455" s="153" t="s">
        <v>3612</v>
      </c>
      <c r="D7455" s="152">
        <v>3</v>
      </c>
      <c r="E7455" s="154">
        <v>0</v>
      </c>
      <c r="F7455" s="154">
        <v>0.33000000000000007</v>
      </c>
      <c r="G7455" s="154">
        <v>0.99000000000000021</v>
      </c>
    </row>
    <row r="7456" spans="1:7" ht="30" x14ac:dyDescent="0.25">
      <c r="A7456" s="141" t="s">
        <v>4542</v>
      </c>
      <c r="B7456" s="151" t="s">
        <v>4543</v>
      </c>
      <c r="C7456" s="153" t="s">
        <v>3518</v>
      </c>
      <c r="D7456" s="152">
        <v>18</v>
      </c>
      <c r="E7456" s="154">
        <v>0</v>
      </c>
      <c r="F7456" s="154">
        <v>0.28000000000000025</v>
      </c>
      <c r="G7456" s="154">
        <v>5.0400000000000045</v>
      </c>
    </row>
    <row r="7457" spans="1:7" ht="45" x14ac:dyDescent="0.25">
      <c r="A7457" s="141" t="s">
        <v>4542</v>
      </c>
      <c r="B7457" s="151" t="s">
        <v>4543</v>
      </c>
      <c r="C7457" s="153" t="s">
        <v>3529</v>
      </c>
      <c r="D7457" s="152">
        <v>1</v>
      </c>
      <c r="E7457" s="154">
        <v>0</v>
      </c>
      <c r="F7457" s="154">
        <v>0.26000000000000068</v>
      </c>
      <c r="G7457" s="154">
        <v>0.26000000000000068</v>
      </c>
    </row>
    <row r="7458" spans="1:7" ht="30" x14ac:dyDescent="0.25">
      <c r="A7458" s="141" t="s">
        <v>4542</v>
      </c>
      <c r="B7458" s="151" t="s">
        <v>4543</v>
      </c>
      <c r="C7458" s="153" t="s">
        <v>3862</v>
      </c>
      <c r="D7458" s="152">
        <v>2</v>
      </c>
      <c r="E7458" s="154">
        <v>0</v>
      </c>
      <c r="F7458" s="154">
        <v>4.0000000000000036E-2</v>
      </c>
      <c r="G7458" s="154">
        <v>8.0000000000000071E-2</v>
      </c>
    </row>
    <row r="7459" spans="1:7" ht="30" x14ac:dyDescent="0.25">
      <c r="A7459" s="141" t="s">
        <v>4542</v>
      </c>
      <c r="B7459" s="151" t="s">
        <v>4543</v>
      </c>
      <c r="C7459" s="153" t="s">
        <v>3538</v>
      </c>
      <c r="D7459" s="152">
        <v>212</v>
      </c>
      <c r="E7459" s="154">
        <v>1074.8399999999999</v>
      </c>
      <c r="F7459" s="154">
        <v>2.0000000000000018E-2</v>
      </c>
      <c r="G7459" s="154">
        <v>4.2400000000000038</v>
      </c>
    </row>
    <row r="7460" spans="1:7" x14ac:dyDescent="0.25">
      <c r="A7460" s="141" t="s">
        <v>4542</v>
      </c>
      <c r="B7460" s="151" t="s">
        <v>4543</v>
      </c>
      <c r="C7460" s="153" t="s">
        <v>3620</v>
      </c>
      <c r="D7460" s="152">
        <v>64</v>
      </c>
      <c r="E7460" s="154">
        <v>1435.52</v>
      </c>
      <c r="F7460" s="154">
        <v>7.9999999999999849E-2</v>
      </c>
      <c r="G7460" s="154">
        <v>5.1199999999999903</v>
      </c>
    </row>
    <row r="7461" spans="1:7" x14ac:dyDescent="0.25">
      <c r="A7461" s="141" t="s">
        <v>4542</v>
      </c>
      <c r="B7461" s="151" t="s">
        <v>4543</v>
      </c>
      <c r="C7461" s="153" t="s">
        <v>3548</v>
      </c>
      <c r="D7461" s="152">
        <v>122</v>
      </c>
      <c r="E7461" s="154">
        <v>5376.5400000000009</v>
      </c>
      <c r="F7461" s="154">
        <v>4.0000000000000036E-2</v>
      </c>
      <c r="G7461" s="154">
        <v>4.8800000000000043</v>
      </c>
    </row>
    <row r="7462" spans="1:7" x14ac:dyDescent="0.25">
      <c r="A7462" s="141" t="s">
        <v>4542</v>
      </c>
      <c r="B7462" s="151" t="s">
        <v>4543</v>
      </c>
      <c r="C7462" s="153" t="s">
        <v>3871</v>
      </c>
      <c r="D7462" s="152">
        <v>15</v>
      </c>
      <c r="E7462" s="154">
        <v>102.9</v>
      </c>
      <c r="F7462" s="154">
        <v>1.0000000000000009E-2</v>
      </c>
      <c r="G7462" s="154">
        <v>0.15000000000000013</v>
      </c>
    </row>
    <row r="7463" spans="1:7" ht="45" x14ac:dyDescent="0.25">
      <c r="A7463" s="141" t="s">
        <v>4542</v>
      </c>
      <c r="B7463" s="151" t="s">
        <v>4543</v>
      </c>
      <c r="C7463" s="153" t="s">
        <v>3623</v>
      </c>
      <c r="D7463" s="152">
        <v>30</v>
      </c>
      <c r="E7463" s="154">
        <v>352.20000000000005</v>
      </c>
      <c r="F7463" s="154">
        <v>1.0000000000000009E-2</v>
      </c>
      <c r="G7463" s="154">
        <v>0.30000000000000027</v>
      </c>
    </row>
    <row r="7464" spans="1:7" ht="45" x14ac:dyDescent="0.25">
      <c r="A7464" s="141" t="s">
        <v>4542</v>
      </c>
      <c r="B7464" s="151" t="s">
        <v>4543</v>
      </c>
      <c r="C7464" s="153" t="s">
        <v>3624</v>
      </c>
      <c r="D7464" s="152">
        <v>45</v>
      </c>
      <c r="E7464" s="154">
        <v>710.1</v>
      </c>
      <c r="F7464" s="154">
        <v>1.0000000000000009E-2</v>
      </c>
      <c r="G7464" s="154">
        <v>0.4500000000000004</v>
      </c>
    </row>
    <row r="7465" spans="1:7" ht="75" x14ac:dyDescent="0.25">
      <c r="A7465" s="141" t="s">
        <v>4542</v>
      </c>
      <c r="B7465" s="151" t="s">
        <v>4543</v>
      </c>
      <c r="C7465" s="153" t="s">
        <v>3625</v>
      </c>
      <c r="D7465" s="152">
        <v>65</v>
      </c>
      <c r="E7465" s="154">
        <v>515.45000000000005</v>
      </c>
      <c r="F7465" s="154">
        <v>9.999999999999995E-3</v>
      </c>
      <c r="G7465" s="154">
        <v>0.64999999999999969</v>
      </c>
    </row>
    <row r="7466" spans="1:7" ht="75" x14ac:dyDescent="0.25">
      <c r="A7466" s="141" t="s">
        <v>4542</v>
      </c>
      <c r="B7466" s="151" t="s">
        <v>4543</v>
      </c>
      <c r="C7466" s="153" t="s">
        <v>3634</v>
      </c>
      <c r="D7466" s="152">
        <v>6</v>
      </c>
      <c r="E7466" s="154">
        <v>66.36</v>
      </c>
      <c r="F7466" s="154">
        <v>9.999999999999995E-3</v>
      </c>
      <c r="G7466" s="154">
        <v>5.999999999999997E-2</v>
      </c>
    </row>
    <row r="7467" spans="1:7" ht="60" x14ac:dyDescent="0.25">
      <c r="A7467" s="141" t="s">
        <v>4542</v>
      </c>
      <c r="B7467" s="151" t="s">
        <v>4543</v>
      </c>
      <c r="C7467" s="153" t="s">
        <v>3635</v>
      </c>
      <c r="D7467" s="152">
        <v>73</v>
      </c>
      <c r="E7467" s="154">
        <v>143.81</v>
      </c>
      <c r="F7467" s="154">
        <v>9.999999999999995E-3</v>
      </c>
      <c r="G7467" s="154">
        <v>0.72999999999999965</v>
      </c>
    </row>
    <row r="7468" spans="1:7" ht="60" x14ac:dyDescent="0.25">
      <c r="A7468" s="141" t="s">
        <v>4542</v>
      </c>
      <c r="B7468" s="151" t="s">
        <v>4543</v>
      </c>
      <c r="C7468" s="153" t="s">
        <v>3724</v>
      </c>
      <c r="D7468" s="152">
        <v>16</v>
      </c>
      <c r="E7468" s="154">
        <v>293.28000000000003</v>
      </c>
      <c r="F7468" s="154">
        <v>1.0000000000000009E-2</v>
      </c>
      <c r="G7468" s="154">
        <v>0.16000000000000014</v>
      </c>
    </row>
    <row r="7469" spans="1:7" ht="75" x14ac:dyDescent="0.25">
      <c r="A7469" s="141" t="s">
        <v>4542</v>
      </c>
      <c r="B7469" s="151" t="s">
        <v>4543</v>
      </c>
      <c r="C7469" s="153" t="s">
        <v>3626</v>
      </c>
      <c r="D7469" s="152">
        <v>92</v>
      </c>
      <c r="E7469" s="154">
        <v>1686.3600000000001</v>
      </c>
      <c r="F7469" s="154">
        <v>1.0000000000000009E-2</v>
      </c>
      <c r="G7469" s="154">
        <v>0.92000000000000082</v>
      </c>
    </row>
    <row r="7470" spans="1:7" ht="45" x14ac:dyDescent="0.25">
      <c r="A7470" s="141" t="s">
        <v>4542</v>
      </c>
      <c r="B7470" s="151" t="s">
        <v>4543</v>
      </c>
      <c r="C7470" s="153" t="s">
        <v>3623</v>
      </c>
      <c r="D7470" s="152">
        <v>1</v>
      </c>
      <c r="E7470" s="154">
        <v>11.74</v>
      </c>
      <c r="F7470" s="154">
        <v>1.0000000000000009E-2</v>
      </c>
      <c r="G7470" s="154">
        <v>1.0000000000000009E-2</v>
      </c>
    </row>
    <row r="7471" spans="1:7" ht="45" x14ac:dyDescent="0.25">
      <c r="A7471" s="141" t="s">
        <v>4542</v>
      </c>
      <c r="B7471" s="151" t="s">
        <v>4543</v>
      </c>
      <c r="C7471" s="153" t="s">
        <v>3624</v>
      </c>
      <c r="D7471" s="152">
        <v>1</v>
      </c>
      <c r="E7471" s="154">
        <v>15.780000000000001</v>
      </c>
      <c r="F7471" s="154">
        <v>1.0000000000000009E-2</v>
      </c>
      <c r="G7471" s="154">
        <v>1.0000000000000009E-2</v>
      </c>
    </row>
    <row r="7472" spans="1:7" ht="75" x14ac:dyDescent="0.25">
      <c r="A7472" s="141" t="s">
        <v>4542</v>
      </c>
      <c r="B7472" s="151" t="s">
        <v>4543</v>
      </c>
      <c r="C7472" s="153" t="s">
        <v>3626</v>
      </c>
      <c r="D7472" s="152">
        <v>10</v>
      </c>
      <c r="E7472" s="154">
        <v>183.3</v>
      </c>
      <c r="F7472" s="154">
        <v>1.0000000000000009E-2</v>
      </c>
      <c r="G7472" s="154">
        <v>0.10000000000000009</v>
      </c>
    </row>
    <row r="7473" spans="1:7" ht="30" x14ac:dyDescent="0.25">
      <c r="A7473" s="141" t="s">
        <v>2075</v>
      </c>
      <c r="B7473" s="151" t="s">
        <v>2076</v>
      </c>
      <c r="C7473" s="153" t="s">
        <v>3496</v>
      </c>
      <c r="D7473" s="152">
        <v>1</v>
      </c>
      <c r="E7473" s="154">
        <v>7.18</v>
      </c>
      <c r="F7473" s="154">
        <v>1.0000000000000009E-2</v>
      </c>
      <c r="G7473" s="154">
        <v>1.0000000000000009E-2</v>
      </c>
    </row>
    <row r="7474" spans="1:7" ht="30" x14ac:dyDescent="0.25">
      <c r="A7474" s="141" t="s">
        <v>2075</v>
      </c>
      <c r="B7474" s="151" t="s">
        <v>2076</v>
      </c>
      <c r="C7474" s="153" t="s">
        <v>3497</v>
      </c>
      <c r="D7474" s="152">
        <v>124</v>
      </c>
      <c r="E7474" s="154">
        <v>1522.7200000000003</v>
      </c>
      <c r="F7474" s="154">
        <v>1.0000000000000009E-2</v>
      </c>
      <c r="G7474" s="154">
        <v>1.2400000000000011</v>
      </c>
    </row>
    <row r="7475" spans="1:7" ht="30" x14ac:dyDescent="0.25">
      <c r="A7475" s="141" t="s">
        <v>2075</v>
      </c>
      <c r="B7475" s="151" t="s">
        <v>2076</v>
      </c>
      <c r="C7475" s="153" t="s">
        <v>3498</v>
      </c>
      <c r="D7475" s="152">
        <v>30</v>
      </c>
      <c r="E7475" s="154">
        <v>604.79999999999995</v>
      </c>
      <c r="F7475" s="154">
        <v>4.0000000000000036E-2</v>
      </c>
      <c r="G7475" s="154">
        <v>1.2000000000000011</v>
      </c>
    </row>
    <row r="7476" spans="1:7" ht="45" x14ac:dyDescent="0.25">
      <c r="A7476" s="141" t="s">
        <v>2075</v>
      </c>
      <c r="B7476" s="151" t="s">
        <v>2076</v>
      </c>
      <c r="C7476" s="153" t="s">
        <v>3499</v>
      </c>
      <c r="D7476" s="152">
        <v>10</v>
      </c>
      <c r="E7476" s="154">
        <v>292.7</v>
      </c>
      <c r="F7476" s="154">
        <v>1.0000000000000009E-2</v>
      </c>
      <c r="G7476" s="154">
        <v>0.10000000000000009</v>
      </c>
    </row>
    <row r="7477" spans="1:7" ht="30" x14ac:dyDescent="0.25">
      <c r="A7477" s="141" t="s">
        <v>2075</v>
      </c>
      <c r="B7477" s="151" t="s">
        <v>2076</v>
      </c>
      <c r="C7477" s="153" t="s">
        <v>3497</v>
      </c>
      <c r="D7477" s="152">
        <v>2</v>
      </c>
      <c r="E7477" s="154">
        <v>24.560000000000002</v>
      </c>
      <c r="F7477" s="154">
        <v>1.0000000000000009E-2</v>
      </c>
      <c r="G7477" s="154">
        <v>2.0000000000000018E-2</v>
      </c>
    </row>
    <row r="7478" spans="1:7" ht="45" x14ac:dyDescent="0.25">
      <c r="A7478" s="141" t="s">
        <v>2349</v>
      </c>
      <c r="B7478" s="151" t="s">
        <v>2350</v>
      </c>
      <c r="C7478" s="153" t="s">
        <v>3501</v>
      </c>
      <c r="D7478" s="152">
        <v>23</v>
      </c>
      <c r="E7478" s="154">
        <v>201.94</v>
      </c>
      <c r="F7478" s="154">
        <v>3.9999999999999925E-2</v>
      </c>
      <c r="G7478" s="154">
        <v>0.91999999999999826</v>
      </c>
    </row>
    <row r="7479" spans="1:7" ht="45" x14ac:dyDescent="0.25">
      <c r="A7479" s="141" t="s">
        <v>2349</v>
      </c>
      <c r="B7479" s="151" t="s">
        <v>2350</v>
      </c>
      <c r="C7479" s="153" t="s">
        <v>3471</v>
      </c>
      <c r="D7479" s="152">
        <v>23</v>
      </c>
      <c r="E7479" s="154">
        <v>61.18</v>
      </c>
      <c r="F7479" s="154">
        <v>1.0000000000000009E-2</v>
      </c>
      <c r="G7479" s="154">
        <v>0.2300000000000002</v>
      </c>
    </row>
    <row r="7480" spans="1:7" ht="90" x14ac:dyDescent="0.25">
      <c r="A7480" s="141" t="s">
        <v>2349</v>
      </c>
      <c r="B7480" s="151" t="s">
        <v>2350</v>
      </c>
      <c r="C7480" s="153" t="s">
        <v>3452</v>
      </c>
      <c r="D7480" s="152">
        <v>26</v>
      </c>
      <c r="E7480" s="154">
        <v>679.12</v>
      </c>
      <c r="F7480" s="154">
        <v>3.0000000000000027E-2</v>
      </c>
      <c r="G7480" s="154">
        <v>0.78000000000000069</v>
      </c>
    </row>
    <row r="7481" spans="1:7" ht="45" x14ac:dyDescent="0.25">
      <c r="A7481" s="141" t="s">
        <v>2349</v>
      </c>
      <c r="B7481" s="151" t="s">
        <v>2350</v>
      </c>
      <c r="C7481" s="153" t="s">
        <v>3471</v>
      </c>
      <c r="D7481" s="152">
        <v>2</v>
      </c>
      <c r="E7481" s="154">
        <v>5.32</v>
      </c>
      <c r="F7481" s="154">
        <v>1.0000000000000009E-2</v>
      </c>
      <c r="G7481" s="154">
        <v>2.0000000000000018E-2</v>
      </c>
    </row>
    <row r="7482" spans="1:7" ht="30" x14ac:dyDescent="0.25">
      <c r="A7482" s="141" t="s">
        <v>2349</v>
      </c>
      <c r="B7482" s="151" t="s">
        <v>2350</v>
      </c>
      <c r="C7482" s="153" t="s">
        <v>3453</v>
      </c>
      <c r="D7482" s="152">
        <v>2</v>
      </c>
      <c r="E7482" s="154">
        <v>3.98</v>
      </c>
      <c r="F7482" s="154">
        <v>1.0000000000000009E-2</v>
      </c>
      <c r="G7482" s="154">
        <v>2.0000000000000018E-2</v>
      </c>
    </row>
    <row r="7483" spans="1:7" ht="45" x14ac:dyDescent="0.25">
      <c r="A7483" s="141" t="s">
        <v>2349</v>
      </c>
      <c r="B7483" s="151" t="s">
        <v>2350</v>
      </c>
      <c r="C7483" s="153" t="s">
        <v>3471</v>
      </c>
      <c r="D7483" s="152">
        <v>3</v>
      </c>
      <c r="E7483" s="154">
        <v>7.98</v>
      </c>
      <c r="F7483" s="154">
        <v>1.0000000000000009E-2</v>
      </c>
      <c r="G7483" s="154">
        <v>3.0000000000000027E-2</v>
      </c>
    </row>
    <row r="7484" spans="1:7" ht="30" x14ac:dyDescent="0.25">
      <c r="A7484" s="141" t="s">
        <v>2349</v>
      </c>
      <c r="B7484" s="151" t="s">
        <v>2350</v>
      </c>
      <c r="C7484" s="153" t="s">
        <v>3453</v>
      </c>
      <c r="D7484" s="152">
        <v>11</v>
      </c>
      <c r="E7484" s="154">
        <v>21.89</v>
      </c>
      <c r="F7484" s="154">
        <v>1.0000000000000009E-2</v>
      </c>
      <c r="G7484" s="154">
        <v>0.1100000000000001</v>
      </c>
    </row>
    <row r="7485" spans="1:7" ht="30" x14ac:dyDescent="0.25">
      <c r="A7485" s="141" t="s">
        <v>2349</v>
      </c>
      <c r="B7485" s="151" t="s">
        <v>2350</v>
      </c>
      <c r="C7485" s="153" t="s">
        <v>3521</v>
      </c>
      <c r="D7485" s="152">
        <v>1</v>
      </c>
      <c r="E7485" s="154">
        <v>9.34</v>
      </c>
      <c r="F7485" s="154">
        <v>6.999999999999984E-2</v>
      </c>
      <c r="G7485" s="154">
        <v>6.999999999999984E-2</v>
      </c>
    </row>
    <row r="7486" spans="1:7" ht="45" x14ac:dyDescent="0.25">
      <c r="A7486" s="141" t="s">
        <v>1599</v>
      </c>
      <c r="B7486" s="151" t="s">
        <v>1600</v>
      </c>
      <c r="C7486" s="153" t="s">
        <v>3501</v>
      </c>
      <c r="D7486" s="152">
        <v>54</v>
      </c>
      <c r="E7486" s="154">
        <v>474.12</v>
      </c>
      <c r="F7486" s="154">
        <v>3.9999999999999925E-2</v>
      </c>
      <c r="G7486" s="154">
        <v>2.1599999999999957</v>
      </c>
    </row>
    <row r="7487" spans="1:7" ht="45" x14ac:dyDescent="0.25">
      <c r="A7487" s="141" t="s">
        <v>1599</v>
      </c>
      <c r="B7487" s="151" t="s">
        <v>1600</v>
      </c>
      <c r="C7487" s="153" t="s">
        <v>3471</v>
      </c>
      <c r="D7487" s="152">
        <v>54</v>
      </c>
      <c r="E7487" s="154">
        <v>143.63999999999999</v>
      </c>
      <c r="F7487" s="154">
        <v>1.0000000000000009E-2</v>
      </c>
      <c r="G7487" s="154">
        <v>0.54000000000000048</v>
      </c>
    </row>
    <row r="7488" spans="1:7" ht="90" x14ac:dyDescent="0.25">
      <c r="A7488" s="141" t="s">
        <v>1599</v>
      </c>
      <c r="B7488" s="151" t="s">
        <v>1600</v>
      </c>
      <c r="C7488" s="153" t="s">
        <v>3452</v>
      </c>
      <c r="D7488" s="152">
        <v>42</v>
      </c>
      <c r="E7488" s="154">
        <v>1097.04</v>
      </c>
      <c r="F7488" s="154">
        <v>3.0000000000000027E-2</v>
      </c>
      <c r="G7488" s="154">
        <v>1.2600000000000011</v>
      </c>
    </row>
    <row r="7489" spans="1:7" ht="45" x14ac:dyDescent="0.25">
      <c r="A7489" s="141" t="s">
        <v>1599</v>
      </c>
      <c r="B7489" s="151" t="s">
        <v>1600</v>
      </c>
      <c r="C7489" s="153" t="s">
        <v>3471</v>
      </c>
      <c r="D7489" s="152">
        <v>6</v>
      </c>
      <c r="E7489" s="154">
        <v>15.96</v>
      </c>
      <c r="F7489" s="154">
        <v>1.0000000000000009E-2</v>
      </c>
      <c r="G7489" s="154">
        <v>6.0000000000000053E-2</v>
      </c>
    </row>
    <row r="7490" spans="1:7" ht="45" x14ac:dyDescent="0.25">
      <c r="A7490" s="141" t="s">
        <v>1599</v>
      </c>
      <c r="B7490" s="151" t="s">
        <v>1600</v>
      </c>
      <c r="C7490" s="153" t="s">
        <v>3453</v>
      </c>
      <c r="D7490" s="152">
        <v>6</v>
      </c>
      <c r="E7490" s="154">
        <v>11.94</v>
      </c>
      <c r="F7490" s="154">
        <v>1.0000000000000009E-2</v>
      </c>
      <c r="G7490" s="154">
        <v>6.0000000000000053E-2</v>
      </c>
    </row>
    <row r="7491" spans="1:7" ht="45" x14ac:dyDescent="0.25">
      <c r="A7491" s="141" t="s">
        <v>1599</v>
      </c>
      <c r="B7491" s="151" t="s">
        <v>1600</v>
      </c>
      <c r="C7491" s="153" t="s">
        <v>3471</v>
      </c>
      <c r="D7491" s="152">
        <v>31</v>
      </c>
      <c r="E7491" s="154">
        <v>82.460000000000008</v>
      </c>
      <c r="F7491" s="154">
        <v>1.0000000000000009E-2</v>
      </c>
      <c r="G7491" s="154">
        <v>0.31000000000000028</v>
      </c>
    </row>
    <row r="7492" spans="1:7" ht="45" x14ac:dyDescent="0.25">
      <c r="A7492" s="141" t="s">
        <v>1599</v>
      </c>
      <c r="B7492" s="151" t="s">
        <v>1600</v>
      </c>
      <c r="C7492" s="153" t="s">
        <v>3453</v>
      </c>
      <c r="D7492" s="152">
        <v>4</v>
      </c>
      <c r="E7492" s="154">
        <v>7.96</v>
      </c>
      <c r="F7492" s="154">
        <v>1.0000000000000009E-2</v>
      </c>
      <c r="G7492" s="154">
        <v>4.0000000000000036E-2</v>
      </c>
    </row>
    <row r="7493" spans="1:7" ht="45" x14ac:dyDescent="0.25">
      <c r="A7493" s="141" t="s">
        <v>1599</v>
      </c>
      <c r="B7493" s="151" t="s">
        <v>1600</v>
      </c>
      <c r="C7493" s="153" t="s">
        <v>3663</v>
      </c>
      <c r="D7493" s="152">
        <v>1</v>
      </c>
      <c r="E7493" s="154">
        <v>22.37</v>
      </c>
      <c r="F7493" s="154">
        <v>0.72999999999999865</v>
      </c>
      <c r="G7493" s="154">
        <v>0.72999999999999865</v>
      </c>
    </row>
    <row r="7494" spans="1:7" ht="45" x14ac:dyDescent="0.25">
      <c r="A7494" s="141" t="s">
        <v>1599</v>
      </c>
      <c r="B7494" s="151" t="s">
        <v>1600</v>
      </c>
      <c r="C7494" s="153" t="s">
        <v>3522</v>
      </c>
      <c r="D7494" s="152">
        <v>4</v>
      </c>
      <c r="E7494" s="154">
        <v>22.68</v>
      </c>
      <c r="F7494" s="154">
        <v>0.1599999999999997</v>
      </c>
      <c r="G7494" s="154">
        <v>0.63999999999999879</v>
      </c>
    </row>
    <row r="7495" spans="1:7" ht="45" x14ac:dyDescent="0.25">
      <c r="A7495" s="141" t="s">
        <v>1599</v>
      </c>
      <c r="B7495" s="151" t="s">
        <v>1600</v>
      </c>
      <c r="C7495" s="153" t="s">
        <v>3523</v>
      </c>
      <c r="D7495" s="152">
        <v>3</v>
      </c>
      <c r="E7495" s="154">
        <v>24.69</v>
      </c>
      <c r="F7495" s="154">
        <v>8.0000000000000071E-2</v>
      </c>
      <c r="G7495" s="154">
        <v>0.24000000000000021</v>
      </c>
    </row>
    <row r="7496" spans="1:7" ht="45" x14ac:dyDescent="0.25">
      <c r="A7496" s="141" t="s">
        <v>1599</v>
      </c>
      <c r="B7496" s="151" t="s">
        <v>1600</v>
      </c>
      <c r="C7496" s="153" t="s">
        <v>3524</v>
      </c>
      <c r="D7496" s="152">
        <v>4</v>
      </c>
      <c r="E7496" s="154">
        <v>22.96</v>
      </c>
      <c r="F7496" s="154">
        <v>4.0000000000000036E-2</v>
      </c>
      <c r="G7496" s="154">
        <v>0.16000000000000014</v>
      </c>
    </row>
    <row r="7497" spans="1:7" ht="45" x14ac:dyDescent="0.25">
      <c r="A7497" s="141" t="s">
        <v>1599</v>
      </c>
      <c r="B7497" s="151" t="s">
        <v>1600</v>
      </c>
      <c r="C7497" s="153" t="s">
        <v>3830</v>
      </c>
      <c r="D7497" s="152">
        <v>4</v>
      </c>
      <c r="E7497" s="154">
        <v>96.92</v>
      </c>
      <c r="F7497" s="154">
        <v>0.79000000000000092</v>
      </c>
      <c r="G7497" s="154">
        <v>3.1600000000000037</v>
      </c>
    </row>
    <row r="7498" spans="1:7" ht="45" x14ac:dyDescent="0.25">
      <c r="A7498" s="141" t="s">
        <v>1599</v>
      </c>
      <c r="B7498" s="151" t="s">
        <v>1600</v>
      </c>
      <c r="C7498" s="153" t="s">
        <v>3651</v>
      </c>
      <c r="D7498" s="152">
        <v>1</v>
      </c>
      <c r="E7498" s="154">
        <v>28.43</v>
      </c>
      <c r="F7498" s="154">
        <v>0.20999999999999996</v>
      </c>
      <c r="G7498" s="154">
        <v>0.20999999999999996</v>
      </c>
    </row>
    <row r="7499" spans="1:7" ht="45" x14ac:dyDescent="0.25">
      <c r="A7499" s="141" t="s">
        <v>4545</v>
      </c>
      <c r="B7499" s="151" t="s">
        <v>4546</v>
      </c>
      <c r="C7499" s="153" t="s">
        <v>3535</v>
      </c>
      <c r="D7499" s="152">
        <v>1</v>
      </c>
      <c r="E7499" s="154">
        <v>13.24</v>
      </c>
      <c r="F7499" s="154">
        <v>0.16000000000000014</v>
      </c>
      <c r="G7499" s="154">
        <v>0.16000000000000014</v>
      </c>
    </row>
    <row r="7500" spans="1:7" x14ac:dyDescent="0.25">
      <c r="A7500" s="141" t="s">
        <v>4545</v>
      </c>
      <c r="B7500" s="151" t="s">
        <v>4546</v>
      </c>
      <c r="C7500" s="153" t="s">
        <v>3515</v>
      </c>
      <c r="D7500" s="152">
        <v>19</v>
      </c>
      <c r="E7500" s="154">
        <v>225.34</v>
      </c>
      <c r="F7500" s="154">
        <v>6.999999999999984E-2</v>
      </c>
      <c r="G7500" s="154">
        <v>1.329999999999997</v>
      </c>
    </row>
    <row r="7501" spans="1:7" ht="60" x14ac:dyDescent="0.25">
      <c r="A7501" s="141" t="s">
        <v>4545</v>
      </c>
      <c r="B7501" s="151" t="s">
        <v>4546</v>
      </c>
      <c r="C7501" s="153" t="s">
        <v>3479</v>
      </c>
      <c r="D7501" s="152">
        <v>11</v>
      </c>
      <c r="E7501" s="154">
        <v>88.550000000000011</v>
      </c>
      <c r="F7501" s="154">
        <v>3.0000000000000027E-2</v>
      </c>
      <c r="G7501" s="154">
        <v>0.33000000000000029</v>
      </c>
    </row>
    <row r="7502" spans="1:7" ht="45" x14ac:dyDescent="0.25">
      <c r="A7502" s="141" t="s">
        <v>4545</v>
      </c>
      <c r="B7502" s="151" t="s">
        <v>4546</v>
      </c>
      <c r="C7502" s="153" t="s">
        <v>3506</v>
      </c>
      <c r="D7502" s="152">
        <v>59</v>
      </c>
      <c r="E7502" s="154">
        <v>531.59</v>
      </c>
      <c r="F7502" s="154">
        <v>2.9999999999999916E-2</v>
      </c>
      <c r="G7502" s="154">
        <v>1.7699999999999951</v>
      </c>
    </row>
    <row r="7503" spans="1:7" x14ac:dyDescent="0.25">
      <c r="A7503" s="141" t="s">
        <v>4545</v>
      </c>
      <c r="B7503" s="151" t="s">
        <v>4546</v>
      </c>
      <c r="C7503" s="153" t="s">
        <v>3611</v>
      </c>
      <c r="D7503" s="152">
        <v>45</v>
      </c>
      <c r="E7503" s="154">
        <v>618.75</v>
      </c>
      <c r="F7503" s="154">
        <v>0.29999999999999982</v>
      </c>
      <c r="G7503" s="154">
        <v>13.499999999999993</v>
      </c>
    </row>
    <row r="7504" spans="1:7" ht="60" x14ac:dyDescent="0.25">
      <c r="A7504" s="141" t="s">
        <v>4545</v>
      </c>
      <c r="B7504" s="151" t="s">
        <v>4546</v>
      </c>
      <c r="C7504" s="153" t="s">
        <v>3714</v>
      </c>
      <c r="D7504" s="152">
        <v>13</v>
      </c>
      <c r="E7504" s="154">
        <v>178.23000000000002</v>
      </c>
      <c r="F7504" s="154">
        <v>6.0000000000000053E-2</v>
      </c>
      <c r="G7504" s="154">
        <v>0.78000000000000069</v>
      </c>
    </row>
    <row r="7505" spans="1:7" ht="45" x14ac:dyDescent="0.25">
      <c r="A7505" s="141" t="s">
        <v>4545</v>
      </c>
      <c r="B7505" s="151" t="s">
        <v>4546</v>
      </c>
      <c r="C7505" s="153" t="s">
        <v>3715</v>
      </c>
      <c r="D7505" s="152">
        <v>6</v>
      </c>
      <c r="E7505" s="154">
        <v>65.28</v>
      </c>
      <c r="F7505" s="154">
        <v>0.16999999999999993</v>
      </c>
      <c r="G7505" s="154">
        <v>1.0199999999999996</v>
      </c>
    </row>
    <row r="7506" spans="1:7" ht="75" x14ac:dyDescent="0.25">
      <c r="A7506" s="141" t="s">
        <v>4545</v>
      </c>
      <c r="B7506" s="151" t="s">
        <v>4546</v>
      </c>
      <c r="C7506" s="153" t="s">
        <v>3516</v>
      </c>
      <c r="D7506" s="152">
        <v>218</v>
      </c>
      <c r="E7506" s="154">
        <v>2060.1</v>
      </c>
      <c r="F7506" s="154">
        <v>2.0000000000000018E-2</v>
      </c>
      <c r="G7506" s="154">
        <v>4.3600000000000039</v>
      </c>
    </row>
    <row r="7507" spans="1:7" ht="60" x14ac:dyDescent="0.25">
      <c r="A7507" s="141" t="s">
        <v>4545</v>
      </c>
      <c r="B7507" s="151" t="s">
        <v>4546</v>
      </c>
      <c r="C7507" s="153" t="s">
        <v>3517</v>
      </c>
      <c r="D7507" s="152">
        <v>149</v>
      </c>
      <c r="E7507" s="154">
        <v>1552.58</v>
      </c>
      <c r="F7507" s="154">
        <v>6.999999999999984E-2</v>
      </c>
      <c r="G7507" s="154">
        <v>10.429999999999977</v>
      </c>
    </row>
    <row r="7508" spans="1:7" ht="30" x14ac:dyDescent="0.25">
      <c r="A7508" s="141" t="s">
        <v>4545</v>
      </c>
      <c r="B7508" s="151" t="s">
        <v>4546</v>
      </c>
      <c r="C7508" s="153" t="s">
        <v>3612</v>
      </c>
      <c r="D7508" s="152">
        <v>13</v>
      </c>
      <c r="E7508" s="154">
        <v>281.58000000000004</v>
      </c>
      <c r="F7508" s="154">
        <v>0.33000000000000007</v>
      </c>
      <c r="G7508" s="154">
        <v>4.2900000000000009</v>
      </c>
    </row>
    <row r="7509" spans="1:7" ht="30" x14ac:dyDescent="0.25">
      <c r="A7509" s="141" t="s">
        <v>4545</v>
      </c>
      <c r="B7509" s="151" t="s">
        <v>4546</v>
      </c>
      <c r="C7509" s="153" t="s">
        <v>3508</v>
      </c>
      <c r="D7509" s="152">
        <v>39</v>
      </c>
      <c r="E7509" s="154">
        <v>209.43</v>
      </c>
      <c r="F7509" s="154">
        <v>2.0000000000000018E-2</v>
      </c>
      <c r="G7509" s="154">
        <v>0.78000000000000069</v>
      </c>
    </row>
    <row r="7510" spans="1:7" ht="30" x14ac:dyDescent="0.25">
      <c r="A7510" s="141" t="s">
        <v>4545</v>
      </c>
      <c r="B7510" s="151" t="s">
        <v>4546</v>
      </c>
      <c r="C7510" s="153" t="s">
        <v>3518</v>
      </c>
      <c r="D7510" s="152">
        <v>14</v>
      </c>
      <c r="E7510" s="154">
        <v>316.39999999999998</v>
      </c>
      <c r="F7510" s="154">
        <v>0.28000000000000025</v>
      </c>
      <c r="G7510" s="154">
        <v>3.9200000000000035</v>
      </c>
    </row>
    <row r="7511" spans="1:7" ht="45" x14ac:dyDescent="0.25">
      <c r="A7511" s="141" t="s">
        <v>4545</v>
      </c>
      <c r="B7511" s="151" t="s">
        <v>4546</v>
      </c>
      <c r="C7511" s="153" t="s">
        <v>3529</v>
      </c>
      <c r="D7511" s="152">
        <v>21</v>
      </c>
      <c r="E7511" s="154">
        <v>676.83</v>
      </c>
      <c r="F7511" s="154">
        <v>0.26000000000000068</v>
      </c>
      <c r="G7511" s="154">
        <v>5.4600000000000142</v>
      </c>
    </row>
    <row r="7512" spans="1:7" ht="60" x14ac:dyDescent="0.25">
      <c r="A7512" s="141" t="s">
        <v>4545</v>
      </c>
      <c r="B7512" s="151" t="s">
        <v>4546</v>
      </c>
      <c r="C7512" s="153" t="s">
        <v>3510</v>
      </c>
      <c r="D7512" s="152">
        <v>10</v>
      </c>
      <c r="E7512" s="154">
        <v>401.7</v>
      </c>
      <c r="F7512" s="154">
        <v>0.37999999999999989</v>
      </c>
      <c r="G7512" s="154">
        <v>3.7999999999999989</v>
      </c>
    </row>
    <row r="7513" spans="1:7" ht="30" x14ac:dyDescent="0.25">
      <c r="A7513" s="141" t="s">
        <v>4545</v>
      </c>
      <c r="B7513" s="151" t="s">
        <v>4546</v>
      </c>
      <c r="C7513" s="153" t="s">
        <v>3614</v>
      </c>
      <c r="D7513" s="152">
        <v>13</v>
      </c>
      <c r="E7513" s="154">
        <v>166.01</v>
      </c>
      <c r="F7513" s="154">
        <v>0.11999999999999966</v>
      </c>
      <c r="G7513" s="154">
        <v>1.5599999999999956</v>
      </c>
    </row>
    <row r="7514" spans="1:7" ht="45" x14ac:dyDescent="0.25">
      <c r="A7514" s="141" t="s">
        <v>4545</v>
      </c>
      <c r="B7514" s="151" t="s">
        <v>4546</v>
      </c>
      <c r="C7514" s="153" t="s">
        <v>3530</v>
      </c>
      <c r="D7514" s="152">
        <v>5</v>
      </c>
      <c r="E7514" s="154">
        <v>146.65</v>
      </c>
      <c r="F7514" s="154">
        <v>9.000000000000008E-2</v>
      </c>
      <c r="G7514" s="154">
        <v>0.4500000000000004</v>
      </c>
    </row>
    <row r="7515" spans="1:7" x14ac:dyDescent="0.25">
      <c r="A7515" s="141" t="s">
        <v>4545</v>
      </c>
      <c r="B7515" s="151" t="s">
        <v>4546</v>
      </c>
      <c r="C7515" s="153" t="s">
        <v>3619</v>
      </c>
      <c r="D7515" s="152">
        <v>2</v>
      </c>
      <c r="E7515" s="154">
        <v>22.04</v>
      </c>
      <c r="F7515" s="154">
        <v>5.0000000000000044E-2</v>
      </c>
      <c r="G7515" s="154">
        <v>0.10000000000000009</v>
      </c>
    </row>
    <row r="7516" spans="1:7" ht="45" x14ac:dyDescent="0.25">
      <c r="A7516" s="141" t="s">
        <v>4545</v>
      </c>
      <c r="B7516" s="151" t="s">
        <v>4546</v>
      </c>
      <c r="C7516" s="153" t="s">
        <v>3532</v>
      </c>
      <c r="D7516" s="152">
        <v>1</v>
      </c>
      <c r="E7516" s="154">
        <v>40.07</v>
      </c>
      <c r="F7516" s="154">
        <v>0.39000000000000057</v>
      </c>
      <c r="G7516" s="154">
        <v>0.39000000000000057</v>
      </c>
    </row>
    <row r="7517" spans="1:7" ht="30" x14ac:dyDescent="0.25">
      <c r="A7517" s="141" t="s">
        <v>4547</v>
      </c>
      <c r="B7517" s="151" t="s">
        <v>4548</v>
      </c>
      <c r="C7517" s="153" t="s">
        <v>3492</v>
      </c>
      <c r="D7517" s="152">
        <v>5</v>
      </c>
      <c r="E7517" s="154">
        <v>109.55</v>
      </c>
      <c r="F7517" s="154">
        <v>1.9999999999999962E-2</v>
      </c>
      <c r="G7517" s="154">
        <v>9.9999999999999811E-2</v>
      </c>
    </row>
    <row r="7518" spans="1:7" x14ac:dyDescent="0.25">
      <c r="A7518" s="141" t="s">
        <v>4547</v>
      </c>
      <c r="B7518" s="151" t="s">
        <v>4548</v>
      </c>
      <c r="C7518" s="153" t="s">
        <v>3869</v>
      </c>
      <c r="D7518" s="152">
        <v>28</v>
      </c>
      <c r="E7518" s="154">
        <v>222.60000000000002</v>
      </c>
      <c r="F7518" s="154">
        <v>2.0000000000000018E-2</v>
      </c>
      <c r="G7518" s="154">
        <v>0.5600000000000005</v>
      </c>
    </row>
    <row r="7519" spans="1:7" ht="75" x14ac:dyDescent="0.25">
      <c r="A7519" s="141" t="s">
        <v>4547</v>
      </c>
      <c r="B7519" s="151" t="s">
        <v>4548</v>
      </c>
      <c r="C7519" s="153" t="s">
        <v>3493</v>
      </c>
      <c r="D7519" s="152">
        <v>120</v>
      </c>
      <c r="E7519" s="154">
        <v>614.40000000000009</v>
      </c>
      <c r="F7519" s="154">
        <v>1.0000000000000009E-2</v>
      </c>
      <c r="G7519" s="154">
        <v>1.2000000000000011</v>
      </c>
    </row>
    <row r="7520" spans="1:7" ht="30" x14ac:dyDescent="0.25">
      <c r="A7520" s="141" t="s">
        <v>4547</v>
      </c>
      <c r="B7520" s="151" t="s">
        <v>4548</v>
      </c>
      <c r="C7520" s="153" t="s">
        <v>3494</v>
      </c>
      <c r="D7520" s="152">
        <v>9</v>
      </c>
      <c r="E7520" s="154">
        <v>30.96</v>
      </c>
      <c r="F7520" s="154">
        <v>9.999999999999995E-3</v>
      </c>
      <c r="G7520" s="154">
        <v>8.9999999999999955E-2</v>
      </c>
    </row>
    <row r="7521" spans="1:7" ht="30" x14ac:dyDescent="0.25">
      <c r="A7521" s="141" t="s">
        <v>4547</v>
      </c>
      <c r="B7521" s="151" t="s">
        <v>4548</v>
      </c>
      <c r="C7521" s="153" t="s">
        <v>3495</v>
      </c>
      <c r="D7521" s="152">
        <v>346</v>
      </c>
      <c r="E7521" s="154">
        <v>1709.2400000000002</v>
      </c>
      <c r="F7521" s="154">
        <v>1.0000000000000009E-2</v>
      </c>
      <c r="G7521" s="154">
        <v>3.4600000000000031</v>
      </c>
    </row>
    <row r="7522" spans="1:7" ht="45" x14ac:dyDescent="0.25">
      <c r="A7522" s="141" t="s">
        <v>4547</v>
      </c>
      <c r="B7522" s="151" t="s">
        <v>4548</v>
      </c>
      <c r="C7522" s="153" t="s">
        <v>3720</v>
      </c>
      <c r="D7522" s="152">
        <v>308</v>
      </c>
      <c r="E7522" s="154">
        <v>4250.3999999999996</v>
      </c>
      <c r="F7522" s="154">
        <v>0.18999999999999995</v>
      </c>
      <c r="G7522" s="154">
        <v>58.519999999999982</v>
      </c>
    </row>
    <row r="7523" spans="1:7" ht="30" x14ac:dyDescent="0.25">
      <c r="A7523" s="141" t="s">
        <v>3088</v>
      </c>
      <c r="B7523" s="151" t="s">
        <v>3089</v>
      </c>
      <c r="C7523" s="153" t="s">
        <v>3496</v>
      </c>
      <c r="D7523" s="152">
        <v>312</v>
      </c>
      <c r="E7523" s="154">
        <v>2240.1600000000003</v>
      </c>
      <c r="F7523" s="154">
        <v>1.0000000000000009E-2</v>
      </c>
      <c r="G7523" s="154">
        <v>3.1200000000000028</v>
      </c>
    </row>
    <row r="7524" spans="1:7" ht="30" x14ac:dyDescent="0.25">
      <c r="A7524" s="141" t="s">
        <v>3088</v>
      </c>
      <c r="B7524" s="151" t="s">
        <v>3089</v>
      </c>
      <c r="C7524" s="153" t="s">
        <v>3497</v>
      </c>
      <c r="D7524" s="152">
        <v>208</v>
      </c>
      <c r="E7524" s="154">
        <v>2554.2399999999998</v>
      </c>
      <c r="F7524" s="154">
        <v>1.0000000000000009E-2</v>
      </c>
      <c r="G7524" s="154">
        <v>2.0800000000000018</v>
      </c>
    </row>
    <row r="7525" spans="1:7" ht="30" x14ac:dyDescent="0.25">
      <c r="A7525" s="141" t="s">
        <v>3088</v>
      </c>
      <c r="B7525" s="151" t="s">
        <v>3089</v>
      </c>
      <c r="C7525" s="153" t="s">
        <v>3498</v>
      </c>
      <c r="D7525" s="152">
        <v>381</v>
      </c>
      <c r="E7525" s="154">
        <v>7680.96</v>
      </c>
      <c r="F7525" s="154">
        <v>4.0000000000000036E-2</v>
      </c>
      <c r="G7525" s="154">
        <v>15.240000000000013</v>
      </c>
    </row>
    <row r="7526" spans="1:7" ht="45" x14ac:dyDescent="0.25">
      <c r="A7526" s="141" t="s">
        <v>3088</v>
      </c>
      <c r="B7526" s="151" t="s">
        <v>3089</v>
      </c>
      <c r="C7526" s="153" t="s">
        <v>3499</v>
      </c>
      <c r="D7526" s="152">
        <v>55</v>
      </c>
      <c r="E7526" s="154">
        <v>1609.8500000000001</v>
      </c>
      <c r="F7526" s="154">
        <v>1.0000000000000009E-2</v>
      </c>
      <c r="G7526" s="154">
        <v>0.55000000000000049</v>
      </c>
    </row>
    <row r="7527" spans="1:7" ht="30" x14ac:dyDescent="0.25">
      <c r="A7527" s="141" t="s">
        <v>3088</v>
      </c>
      <c r="B7527" s="151" t="s">
        <v>3089</v>
      </c>
      <c r="C7527" s="153" t="s">
        <v>3541</v>
      </c>
      <c r="D7527" s="152">
        <v>43</v>
      </c>
      <c r="E7527" s="154">
        <v>370.66</v>
      </c>
      <c r="F7527" s="154">
        <v>4.9999999999999822E-2</v>
      </c>
      <c r="G7527" s="154">
        <v>2.1499999999999924</v>
      </c>
    </row>
    <row r="7528" spans="1:7" ht="45" x14ac:dyDescent="0.25">
      <c r="A7528" s="141" t="s">
        <v>3088</v>
      </c>
      <c r="B7528" s="151" t="s">
        <v>3089</v>
      </c>
      <c r="C7528" s="153" t="s">
        <v>3542</v>
      </c>
      <c r="D7528" s="152">
        <v>35</v>
      </c>
      <c r="E7528" s="154">
        <v>364.35</v>
      </c>
      <c r="F7528" s="154">
        <v>2.0000000000000018E-2</v>
      </c>
      <c r="G7528" s="154">
        <v>0.70000000000000062</v>
      </c>
    </row>
    <row r="7529" spans="1:7" ht="30" x14ac:dyDescent="0.25">
      <c r="A7529" s="141" t="s">
        <v>3088</v>
      </c>
      <c r="B7529" s="151" t="s">
        <v>3089</v>
      </c>
      <c r="C7529" s="153" t="s">
        <v>3584</v>
      </c>
      <c r="D7529" s="152">
        <v>10</v>
      </c>
      <c r="E7529" s="154">
        <v>104.10000000000001</v>
      </c>
      <c r="F7529" s="154">
        <v>2.0000000000000018E-2</v>
      </c>
      <c r="G7529" s="154">
        <v>0.20000000000000018</v>
      </c>
    </row>
    <row r="7530" spans="1:7" ht="30" x14ac:dyDescent="0.25">
      <c r="A7530" s="141" t="s">
        <v>3088</v>
      </c>
      <c r="B7530" s="151" t="s">
        <v>3089</v>
      </c>
      <c r="C7530" s="153" t="s">
        <v>3585</v>
      </c>
      <c r="D7530" s="152">
        <v>129</v>
      </c>
      <c r="E7530" s="154">
        <v>1342.89</v>
      </c>
      <c r="F7530" s="154">
        <v>2.0000000000000018E-2</v>
      </c>
      <c r="G7530" s="154">
        <v>2.5800000000000023</v>
      </c>
    </row>
    <row r="7531" spans="1:7" ht="60" x14ac:dyDescent="0.25">
      <c r="A7531" s="141" t="s">
        <v>3088</v>
      </c>
      <c r="B7531" s="151" t="s">
        <v>3089</v>
      </c>
      <c r="C7531" s="153" t="s">
        <v>3479</v>
      </c>
      <c r="D7531" s="152">
        <v>55</v>
      </c>
      <c r="E7531" s="154">
        <v>442.75</v>
      </c>
      <c r="F7531" s="154">
        <v>3.0000000000000027E-2</v>
      </c>
      <c r="G7531" s="154">
        <v>1.6500000000000015</v>
      </c>
    </row>
    <row r="7532" spans="1:7" ht="45" x14ac:dyDescent="0.25">
      <c r="A7532" s="141" t="s">
        <v>3088</v>
      </c>
      <c r="B7532" s="151" t="s">
        <v>3089</v>
      </c>
      <c r="C7532" s="153" t="s">
        <v>3709</v>
      </c>
      <c r="D7532" s="152">
        <v>3</v>
      </c>
      <c r="E7532" s="154">
        <v>100.19999999999999</v>
      </c>
      <c r="F7532" s="154">
        <v>0.44999999999999929</v>
      </c>
      <c r="G7532" s="154">
        <v>1.3499999999999979</v>
      </c>
    </row>
    <row r="7533" spans="1:7" ht="45" x14ac:dyDescent="0.25">
      <c r="A7533" s="141" t="s">
        <v>3088</v>
      </c>
      <c r="B7533" s="151" t="s">
        <v>3089</v>
      </c>
      <c r="C7533" s="153" t="s">
        <v>3573</v>
      </c>
      <c r="D7533" s="152">
        <v>52</v>
      </c>
      <c r="E7533" s="154">
        <v>2348.84</v>
      </c>
      <c r="F7533" s="154">
        <v>0.58999999999999986</v>
      </c>
      <c r="G7533" s="154">
        <v>30.679999999999993</v>
      </c>
    </row>
    <row r="7534" spans="1:7" ht="60" x14ac:dyDescent="0.25">
      <c r="A7534" s="141" t="s">
        <v>3088</v>
      </c>
      <c r="B7534" s="151" t="s">
        <v>3089</v>
      </c>
      <c r="C7534" s="153" t="s">
        <v>3577</v>
      </c>
      <c r="D7534" s="152">
        <v>55</v>
      </c>
      <c r="E7534" s="154">
        <v>443.85</v>
      </c>
      <c r="F7534" s="154">
        <v>2.9999999999999916E-2</v>
      </c>
      <c r="G7534" s="154">
        <v>1.6499999999999955</v>
      </c>
    </row>
    <row r="7535" spans="1:7" ht="30" x14ac:dyDescent="0.25">
      <c r="A7535" s="141" t="s">
        <v>3088</v>
      </c>
      <c r="B7535" s="151" t="s">
        <v>3089</v>
      </c>
      <c r="C7535" s="153" t="s">
        <v>3578</v>
      </c>
      <c r="D7535" s="152">
        <v>55</v>
      </c>
      <c r="E7535" s="154">
        <v>294.25</v>
      </c>
      <c r="F7535" s="154">
        <v>0.27000000000000046</v>
      </c>
      <c r="G7535" s="154">
        <v>14.850000000000026</v>
      </c>
    </row>
    <row r="7536" spans="1:7" ht="30" x14ac:dyDescent="0.25">
      <c r="A7536" s="141" t="s">
        <v>3088</v>
      </c>
      <c r="B7536" s="151" t="s">
        <v>3089</v>
      </c>
      <c r="C7536" s="153" t="s">
        <v>3460</v>
      </c>
      <c r="D7536" s="152">
        <v>12</v>
      </c>
      <c r="E7536" s="154">
        <v>193.56</v>
      </c>
      <c r="F7536" s="154">
        <v>2.0000000000000018E-2</v>
      </c>
      <c r="G7536" s="154">
        <v>0.24000000000000021</v>
      </c>
    </row>
    <row r="7537" spans="1:7" ht="45" x14ac:dyDescent="0.25">
      <c r="A7537" s="141" t="s">
        <v>3088</v>
      </c>
      <c r="B7537" s="151" t="s">
        <v>3089</v>
      </c>
      <c r="C7537" s="153" t="s">
        <v>3501</v>
      </c>
      <c r="D7537" s="152">
        <v>67</v>
      </c>
      <c r="E7537" s="154">
        <v>588.26</v>
      </c>
      <c r="F7537" s="154">
        <v>3.9999999999999925E-2</v>
      </c>
      <c r="G7537" s="154">
        <v>2.6799999999999948</v>
      </c>
    </row>
    <row r="7538" spans="1:7" ht="45" x14ac:dyDescent="0.25">
      <c r="A7538" s="141" t="s">
        <v>3088</v>
      </c>
      <c r="B7538" s="151" t="s">
        <v>3089</v>
      </c>
      <c r="C7538" s="153" t="s">
        <v>3471</v>
      </c>
      <c r="D7538" s="152">
        <v>29</v>
      </c>
      <c r="E7538" s="154">
        <v>77.140000000000015</v>
      </c>
      <c r="F7538" s="154">
        <v>1.0000000000000009E-2</v>
      </c>
      <c r="G7538" s="154">
        <v>0.29000000000000026</v>
      </c>
    </row>
    <row r="7539" spans="1:7" ht="30" x14ac:dyDescent="0.25">
      <c r="A7539" s="141" t="s">
        <v>3088</v>
      </c>
      <c r="B7539" s="151" t="s">
        <v>3089</v>
      </c>
      <c r="C7539" s="153" t="s">
        <v>3583</v>
      </c>
      <c r="D7539" s="152">
        <v>38</v>
      </c>
      <c r="E7539" s="154">
        <v>101.08000000000001</v>
      </c>
      <c r="F7539" s="154">
        <v>1.0000000000000009E-2</v>
      </c>
      <c r="G7539" s="154">
        <v>0.38000000000000034</v>
      </c>
    </row>
    <row r="7540" spans="1:7" ht="90" x14ac:dyDescent="0.25">
      <c r="A7540" s="141" t="s">
        <v>3088</v>
      </c>
      <c r="B7540" s="151" t="s">
        <v>3089</v>
      </c>
      <c r="C7540" s="153" t="s">
        <v>3452</v>
      </c>
      <c r="D7540" s="152">
        <v>20</v>
      </c>
      <c r="E7540" s="154">
        <v>522.4</v>
      </c>
      <c r="F7540" s="154">
        <v>3.0000000000000027E-2</v>
      </c>
      <c r="G7540" s="154">
        <v>0.60000000000000053</v>
      </c>
    </row>
    <row r="7541" spans="1:7" ht="45" x14ac:dyDescent="0.25">
      <c r="A7541" s="141" t="s">
        <v>3088</v>
      </c>
      <c r="B7541" s="151" t="s">
        <v>3089</v>
      </c>
      <c r="C7541" s="153" t="s">
        <v>3471</v>
      </c>
      <c r="D7541" s="152">
        <v>1</v>
      </c>
      <c r="E7541" s="154">
        <v>2.66</v>
      </c>
      <c r="F7541" s="154">
        <v>1.0000000000000009E-2</v>
      </c>
      <c r="G7541" s="154">
        <v>1.0000000000000009E-2</v>
      </c>
    </row>
    <row r="7542" spans="1:7" ht="30" x14ac:dyDescent="0.25">
      <c r="A7542" s="141" t="s">
        <v>3088</v>
      </c>
      <c r="B7542" s="151" t="s">
        <v>3089</v>
      </c>
      <c r="C7542" s="153" t="s">
        <v>3637</v>
      </c>
      <c r="D7542" s="152">
        <v>267</v>
      </c>
      <c r="E7542" s="154">
        <v>493.95</v>
      </c>
      <c r="F7542" s="154">
        <v>1.0000000000000009E-2</v>
      </c>
      <c r="G7542" s="154">
        <v>2.6700000000000026</v>
      </c>
    </row>
    <row r="7543" spans="1:7" ht="30" x14ac:dyDescent="0.25">
      <c r="A7543" s="141" t="s">
        <v>3088</v>
      </c>
      <c r="B7543" s="151" t="s">
        <v>3089</v>
      </c>
      <c r="C7543" s="153" t="s">
        <v>3443</v>
      </c>
      <c r="D7543" s="152">
        <v>407</v>
      </c>
      <c r="E7543" s="154">
        <v>1990.23</v>
      </c>
      <c r="F7543" s="154">
        <v>9.9999999999999811E-3</v>
      </c>
      <c r="G7543" s="154">
        <v>4.0699999999999923</v>
      </c>
    </row>
    <row r="7544" spans="1:7" ht="30" x14ac:dyDescent="0.25">
      <c r="A7544" s="141" t="s">
        <v>3088</v>
      </c>
      <c r="B7544" s="151" t="s">
        <v>3089</v>
      </c>
      <c r="C7544" s="153" t="s">
        <v>3502</v>
      </c>
      <c r="D7544" s="152">
        <v>24</v>
      </c>
      <c r="E7544" s="154">
        <v>122.88</v>
      </c>
      <c r="F7544" s="154">
        <v>1.0000000000000009E-2</v>
      </c>
      <c r="G7544" s="154">
        <v>0.24000000000000021</v>
      </c>
    </row>
    <row r="7545" spans="1:7" ht="30" x14ac:dyDescent="0.25">
      <c r="A7545" s="141" t="s">
        <v>3088</v>
      </c>
      <c r="B7545" s="151" t="s">
        <v>3089</v>
      </c>
      <c r="C7545" s="153" t="s">
        <v>3444</v>
      </c>
      <c r="D7545" s="152">
        <v>527</v>
      </c>
      <c r="E7545" s="154">
        <v>2044.76</v>
      </c>
      <c r="F7545" s="154">
        <v>3.0000000000000027E-2</v>
      </c>
      <c r="G7545" s="154">
        <v>15.810000000000015</v>
      </c>
    </row>
    <row r="7546" spans="1:7" ht="30" x14ac:dyDescent="0.25">
      <c r="A7546" s="141" t="s">
        <v>3088</v>
      </c>
      <c r="B7546" s="151" t="s">
        <v>3089</v>
      </c>
      <c r="C7546" s="153" t="s">
        <v>3446</v>
      </c>
      <c r="D7546" s="152">
        <v>423</v>
      </c>
      <c r="E7546" s="154">
        <v>837.54</v>
      </c>
      <c r="F7546" s="154">
        <v>9.999999999999995E-3</v>
      </c>
      <c r="G7546" s="154">
        <v>4.2299999999999978</v>
      </c>
    </row>
    <row r="7547" spans="1:7" ht="45" x14ac:dyDescent="0.25">
      <c r="A7547" s="141" t="s">
        <v>3088</v>
      </c>
      <c r="B7547" s="151" t="s">
        <v>3089</v>
      </c>
      <c r="C7547" s="153" t="s">
        <v>3599</v>
      </c>
      <c r="D7547" s="152">
        <v>3</v>
      </c>
      <c r="E7547" s="154">
        <v>8.0400000000000009</v>
      </c>
      <c r="F7547" s="154">
        <v>9.9999999999999811E-3</v>
      </c>
      <c r="G7547" s="154">
        <v>2.9999999999999943E-2</v>
      </c>
    </row>
    <row r="7548" spans="1:7" ht="30" x14ac:dyDescent="0.25">
      <c r="A7548" s="141" t="s">
        <v>3088</v>
      </c>
      <c r="B7548" s="151" t="s">
        <v>3089</v>
      </c>
      <c r="C7548" s="153" t="s">
        <v>3505</v>
      </c>
      <c r="D7548" s="152">
        <v>5</v>
      </c>
      <c r="E7548" s="154">
        <v>122.55000000000001</v>
      </c>
      <c r="F7548" s="154">
        <v>0.37999999999999989</v>
      </c>
      <c r="G7548" s="154">
        <v>1.8999999999999995</v>
      </c>
    </row>
    <row r="7549" spans="1:7" ht="30" x14ac:dyDescent="0.25">
      <c r="A7549" s="141" t="s">
        <v>3088</v>
      </c>
      <c r="B7549" s="151" t="s">
        <v>3089</v>
      </c>
      <c r="C7549" s="153" t="s">
        <v>3857</v>
      </c>
      <c r="D7549" s="152">
        <v>5</v>
      </c>
      <c r="E7549" s="154">
        <v>16.8</v>
      </c>
      <c r="F7549" s="154">
        <v>4.0000000000000036E-2</v>
      </c>
      <c r="G7549" s="154">
        <v>0.20000000000000018</v>
      </c>
    </row>
    <row r="7550" spans="1:7" ht="30" x14ac:dyDescent="0.25">
      <c r="A7550" s="141" t="s">
        <v>3088</v>
      </c>
      <c r="B7550" s="151" t="s">
        <v>3089</v>
      </c>
      <c r="C7550" s="153" t="s">
        <v>3512</v>
      </c>
      <c r="D7550" s="152">
        <v>6</v>
      </c>
      <c r="E7550" s="154">
        <v>8.64</v>
      </c>
      <c r="F7550" s="154">
        <v>3.0000000000000027E-2</v>
      </c>
      <c r="G7550" s="154">
        <v>0.18000000000000016</v>
      </c>
    </row>
    <row r="7551" spans="1:7" ht="60" x14ac:dyDescent="0.25">
      <c r="A7551" s="141" t="s">
        <v>3088</v>
      </c>
      <c r="B7551" s="151" t="s">
        <v>3089</v>
      </c>
      <c r="C7551" s="153" t="s">
        <v>3513</v>
      </c>
      <c r="D7551" s="152">
        <v>3</v>
      </c>
      <c r="E7551" s="154">
        <v>50.58</v>
      </c>
      <c r="F7551" s="154">
        <v>0.33999999999999986</v>
      </c>
      <c r="G7551" s="154">
        <v>1.0199999999999996</v>
      </c>
    </row>
    <row r="7552" spans="1:7" ht="45" x14ac:dyDescent="0.25">
      <c r="A7552" s="141" t="s">
        <v>3088</v>
      </c>
      <c r="B7552" s="151" t="s">
        <v>3089</v>
      </c>
      <c r="C7552" s="153" t="s">
        <v>3535</v>
      </c>
      <c r="D7552" s="152">
        <v>12</v>
      </c>
      <c r="E7552" s="154">
        <v>158.88</v>
      </c>
      <c r="F7552" s="154">
        <v>0.16000000000000014</v>
      </c>
      <c r="G7552" s="154">
        <v>1.9200000000000017</v>
      </c>
    </row>
    <row r="7553" spans="1:7" ht="30" x14ac:dyDescent="0.25">
      <c r="A7553" s="141" t="s">
        <v>3088</v>
      </c>
      <c r="B7553" s="151" t="s">
        <v>3089</v>
      </c>
      <c r="C7553" s="153" t="s">
        <v>3617</v>
      </c>
      <c r="D7553" s="152">
        <v>6</v>
      </c>
      <c r="E7553" s="154">
        <v>100.92</v>
      </c>
      <c r="F7553" s="154">
        <v>0.21999999999999975</v>
      </c>
      <c r="G7553" s="154">
        <v>1.3199999999999985</v>
      </c>
    </row>
    <row r="7554" spans="1:7" ht="60" x14ac:dyDescent="0.25">
      <c r="A7554" s="141" t="s">
        <v>3088</v>
      </c>
      <c r="B7554" s="151" t="s">
        <v>3089</v>
      </c>
      <c r="C7554" s="153" t="s">
        <v>3536</v>
      </c>
      <c r="D7554" s="152">
        <v>2</v>
      </c>
      <c r="E7554" s="154">
        <v>42.78</v>
      </c>
      <c r="F7554" s="154">
        <v>0.3199999999999994</v>
      </c>
      <c r="G7554" s="154">
        <v>0.63999999999999879</v>
      </c>
    </row>
    <row r="7555" spans="1:7" ht="30" x14ac:dyDescent="0.25">
      <c r="A7555" s="141" t="s">
        <v>3088</v>
      </c>
      <c r="B7555" s="151" t="s">
        <v>3089</v>
      </c>
      <c r="C7555" s="153" t="s">
        <v>3514</v>
      </c>
      <c r="D7555" s="152">
        <v>40</v>
      </c>
      <c r="E7555" s="154">
        <v>66.800000000000011</v>
      </c>
      <c r="F7555" s="154">
        <v>9.9999999999999811E-3</v>
      </c>
      <c r="G7555" s="154">
        <v>0.39999999999999925</v>
      </c>
    </row>
    <row r="7556" spans="1:7" ht="30" x14ac:dyDescent="0.25">
      <c r="A7556" s="141" t="s">
        <v>3088</v>
      </c>
      <c r="B7556" s="151" t="s">
        <v>3089</v>
      </c>
      <c r="C7556" s="153" t="s">
        <v>3515</v>
      </c>
      <c r="D7556" s="152">
        <v>42</v>
      </c>
      <c r="E7556" s="154">
        <v>498.12</v>
      </c>
      <c r="F7556" s="154">
        <v>6.999999999999984E-2</v>
      </c>
      <c r="G7556" s="154">
        <v>2.9399999999999933</v>
      </c>
    </row>
    <row r="7557" spans="1:7" ht="45" x14ac:dyDescent="0.25">
      <c r="A7557" s="141" t="s">
        <v>3088</v>
      </c>
      <c r="B7557" s="151" t="s">
        <v>3089</v>
      </c>
      <c r="C7557" s="153" t="s">
        <v>3506</v>
      </c>
      <c r="D7557" s="152">
        <v>59</v>
      </c>
      <c r="E7557" s="154">
        <v>531.59</v>
      </c>
      <c r="F7557" s="154">
        <v>2.9999999999999916E-2</v>
      </c>
      <c r="G7557" s="154">
        <v>1.7699999999999951</v>
      </c>
    </row>
    <row r="7558" spans="1:7" ht="45" x14ac:dyDescent="0.25">
      <c r="A7558" s="141" t="s">
        <v>3088</v>
      </c>
      <c r="B7558" s="151" t="s">
        <v>3089</v>
      </c>
      <c r="C7558" s="153" t="s">
        <v>4484</v>
      </c>
      <c r="D7558" s="152">
        <v>3</v>
      </c>
      <c r="E7558" s="154">
        <v>33.51</v>
      </c>
      <c r="F7558" s="154">
        <v>6.0000000000000053E-2</v>
      </c>
      <c r="G7558" s="154">
        <v>0.18000000000000016</v>
      </c>
    </row>
    <row r="7559" spans="1:7" ht="75" x14ac:dyDescent="0.25">
      <c r="A7559" s="141" t="s">
        <v>3088</v>
      </c>
      <c r="B7559" s="151" t="s">
        <v>3089</v>
      </c>
      <c r="C7559" s="153" t="s">
        <v>3516</v>
      </c>
      <c r="D7559" s="152">
        <v>105</v>
      </c>
      <c r="E7559" s="154">
        <v>992.25</v>
      </c>
      <c r="F7559" s="154">
        <v>2.0000000000000018E-2</v>
      </c>
      <c r="G7559" s="154">
        <v>2.1000000000000019</v>
      </c>
    </row>
    <row r="7560" spans="1:7" ht="60" x14ac:dyDescent="0.25">
      <c r="A7560" s="141" t="s">
        <v>3088</v>
      </c>
      <c r="B7560" s="151" t="s">
        <v>3089</v>
      </c>
      <c r="C7560" s="153" t="s">
        <v>3517</v>
      </c>
      <c r="D7560" s="152">
        <v>102</v>
      </c>
      <c r="E7560" s="154">
        <v>1062.8399999999999</v>
      </c>
      <c r="F7560" s="154">
        <v>6.999999999999984E-2</v>
      </c>
      <c r="G7560" s="154">
        <v>7.1399999999999837</v>
      </c>
    </row>
    <row r="7561" spans="1:7" ht="30" x14ac:dyDescent="0.25">
      <c r="A7561" s="141" t="s">
        <v>3088</v>
      </c>
      <c r="B7561" s="151" t="s">
        <v>3089</v>
      </c>
      <c r="C7561" s="153" t="s">
        <v>3612</v>
      </c>
      <c r="D7561" s="152">
        <v>2</v>
      </c>
      <c r="E7561" s="154">
        <v>43.32</v>
      </c>
      <c r="F7561" s="154">
        <v>0.33000000000000007</v>
      </c>
      <c r="G7561" s="154">
        <v>0.66000000000000014</v>
      </c>
    </row>
    <row r="7562" spans="1:7" ht="30" x14ac:dyDescent="0.25">
      <c r="A7562" s="141" t="s">
        <v>3088</v>
      </c>
      <c r="B7562" s="151" t="s">
        <v>3089</v>
      </c>
      <c r="C7562" s="153" t="s">
        <v>3508</v>
      </c>
      <c r="D7562" s="152">
        <v>43</v>
      </c>
      <c r="E7562" s="154">
        <v>230.91000000000003</v>
      </c>
      <c r="F7562" s="154">
        <v>2.0000000000000018E-2</v>
      </c>
      <c r="G7562" s="154">
        <v>0.86000000000000076</v>
      </c>
    </row>
    <row r="7563" spans="1:7" ht="30" x14ac:dyDescent="0.25">
      <c r="A7563" s="141" t="s">
        <v>3088</v>
      </c>
      <c r="B7563" s="151" t="s">
        <v>3089</v>
      </c>
      <c r="C7563" s="153" t="s">
        <v>3648</v>
      </c>
      <c r="D7563" s="152">
        <v>6</v>
      </c>
      <c r="E7563" s="154">
        <v>72.66</v>
      </c>
      <c r="F7563" s="154">
        <v>6.0000000000000053E-2</v>
      </c>
      <c r="G7563" s="154">
        <v>0.36000000000000032</v>
      </c>
    </row>
    <row r="7564" spans="1:7" ht="30" x14ac:dyDescent="0.25">
      <c r="A7564" s="141" t="s">
        <v>3088</v>
      </c>
      <c r="B7564" s="151" t="s">
        <v>3089</v>
      </c>
      <c r="C7564" s="153" t="s">
        <v>3518</v>
      </c>
      <c r="D7564" s="152">
        <v>12</v>
      </c>
      <c r="E7564" s="154">
        <v>271.20000000000005</v>
      </c>
      <c r="F7564" s="154">
        <v>0.28000000000000025</v>
      </c>
      <c r="G7564" s="154">
        <v>3.360000000000003</v>
      </c>
    </row>
    <row r="7565" spans="1:7" ht="45" x14ac:dyDescent="0.25">
      <c r="A7565" s="141" t="s">
        <v>3088</v>
      </c>
      <c r="B7565" s="151" t="s">
        <v>3089</v>
      </c>
      <c r="C7565" s="153" t="s">
        <v>3528</v>
      </c>
      <c r="D7565" s="152">
        <v>19</v>
      </c>
      <c r="E7565" s="154">
        <v>173.09</v>
      </c>
      <c r="F7565" s="154">
        <v>0.12999999999999989</v>
      </c>
      <c r="G7565" s="154">
        <v>2.469999999999998</v>
      </c>
    </row>
    <row r="7566" spans="1:7" ht="30" x14ac:dyDescent="0.25">
      <c r="A7566" s="141" t="s">
        <v>3088</v>
      </c>
      <c r="B7566" s="151" t="s">
        <v>3089</v>
      </c>
      <c r="C7566" s="153" t="s">
        <v>3604</v>
      </c>
      <c r="D7566" s="152">
        <v>3</v>
      </c>
      <c r="E7566" s="154">
        <v>45.870000000000005</v>
      </c>
      <c r="F7566" s="154">
        <v>0.10000000000000009</v>
      </c>
      <c r="G7566" s="154">
        <v>0.30000000000000027</v>
      </c>
    </row>
    <row r="7567" spans="1:7" ht="45" x14ac:dyDescent="0.25">
      <c r="A7567" s="141" t="s">
        <v>3088</v>
      </c>
      <c r="B7567" s="151" t="s">
        <v>3089</v>
      </c>
      <c r="C7567" s="153" t="s">
        <v>3529</v>
      </c>
      <c r="D7567" s="152">
        <v>10</v>
      </c>
      <c r="E7567" s="154">
        <v>322.3</v>
      </c>
      <c r="F7567" s="154">
        <v>0.26000000000000068</v>
      </c>
      <c r="G7567" s="154">
        <v>2.6000000000000068</v>
      </c>
    </row>
    <row r="7568" spans="1:7" ht="60" x14ac:dyDescent="0.25">
      <c r="A7568" s="141" t="s">
        <v>3088</v>
      </c>
      <c r="B7568" s="151" t="s">
        <v>3089</v>
      </c>
      <c r="C7568" s="153" t="s">
        <v>3510</v>
      </c>
      <c r="D7568" s="152">
        <v>1</v>
      </c>
      <c r="E7568" s="154">
        <v>40.17</v>
      </c>
      <c r="F7568" s="154">
        <v>0.37999999999999989</v>
      </c>
      <c r="G7568" s="154">
        <v>0.37999999999999989</v>
      </c>
    </row>
    <row r="7569" spans="1:7" ht="45" x14ac:dyDescent="0.25">
      <c r="A7569" s="141" t="s">
        <v>3088</v>
      </c>
      <c r="B7569" s="151" t="s">
        <v>3089</v>
      </c>
      <c r="C7569" s="153" t="s">
        <v>3530</v>
      </c>
      <c r="D7569" s="152">
        <v>5</v>
      </c>
      <c r="E7569" s="154">
        <v>146.65</v>
      </c>
      <c r="F7569" s="154">
        <v>9.000000000000008E-2</v>
      </c>
      <c r="G7569" s="154">
        <v>0.4500000000000004</v>
      </c>
    </row>
    <row r="7570" spans="1:7" ht="45" x14ac:dyDescent="0.25">
      <c r="A7570" s="141" t="s">
        <v>3088</v>
      </c>
      <c r="B7570" s="151" t="s">
        <v>3089</v>
      </c>
      <c r="C7570" s="153" t="s">
        <v>3471</v>
      </c>
      <c r="D7570" s="152">
        <v>2</v>
      </c>
      <c r="E7570" s="154">
        <v>5.32</v>
      </c>
      <c r="F7570" s="154">
        <v>1.0000000000000009E-2</v>
      </c>
      <c r="G7570" s="154">
        <v>2.0000000000000018E-2</v>
      </c>
    </row>
    <row r="7571" spans="1:7" ht="30" x14ac:dyDescent="0.25">
      <c r="A7571" s="141" t="s">
        <v>3088</v>
      </c>
      <c r="B7571" s="151" t="s">
        <v>3089</v>
      </c>
      <c r="C7571" s="153" t="s">
        <v>3453</v>
      </c>
      <c r="D7571" s="152">
        <v>3</v>
      </c>
      <c r="E7571" s="154">
        <v>5.97</v>
      </c>
      <c r="F7571" s="154">
        <v>1.0000000000000009E-2</v>
      </c>
      <c r="G7571" s="154">
        <v>3.0000000000000027E-2</v>
      </c>
    </row>
    <row r="7572" spans="1:7" ht="30" x14ac:dyDescent="0.25">
      <c r="A7572" s="141" t="s">
        <v>3088</v>
      </c>
      <c r="B7572" s="151" t="s">
        <v>3089</v>
      </c>
      <c r="C7572" s="153" t="s">
        <v>3522</v>
      </c>
      <c r="D7572" s="152">
        <v>1</v>
      </c>
      <c r="E7572" s="154">
        <v>5.67</v>
      </c>
      <c r="F7572" s="154">
        <v>0.1599999999999997</v>
      </c>
      <c r="G7572" s="154">
        <v>0.1599999999999997</v>
      </c>
    </row>
    <row r="7573" spans="1:7" ht="30" x14ac:dyDescent="0.25">
      <c r="A7573" s="141" t="s">
        <v>3088</v>
      </c>
      <c r="B7573" s="151" t="s">
        <v>3089</v>
      </c>
      <c r="C7573" s="153" t="s">
        <v>3523</v>
      </c>
      <c r="D7573" s="152">
        <v>2</v>
      </c>
      <c r="E7573" s="154">
        <v>16.46</v>
      </c>
      <c r="F7573" s="154">
        <v>8.0000000000000071E-2</v>
      </c>
      <c r="G7573" s="154">
        <v>0.16000000000000014</v>
      </c>
    </row>
    <row r="7574" spans="1:7" ht="30" x14ac:dyDescent="0.25">
      <c r="A7574" s="141" t="s">
        <v>3088</v>
      </c>
      <c r="B7574" s="151" t="s">
        <v>3089</v>
      </c>
      <c r="C7574" s="153" t="s">
        <v>3524</v>
      </c>
      <c r="D7574" s="152">
        <v>3</v>
      </c>
      <c r="E7574" s="154">
        <v>17.22</v>
      </c>
      <c r="F7574" s="154">
        <v>4.0000000000000036E-2</v>
      </c>
      <c r="G7574" s="154">
        <v>0.12000000000000011</v>
      </c>
    </row>
    <row r="7575" spans="1:7" ht="75" x14ac:dyDescent="0.25">
      <c r="A7575" s="141" t="s">
        <v>3088</v>
      </c>
      <c r="B7575" s="151" t="s">
        <v>3089</v>
      </c>
      <c r="C7575" s="153" t="s">
        <v>3493</v>
      </c>
      <c r="D7575" s="152">
        <v>82</v>
      </c>
      <c r="E7575" s="154">
        <v>419.84000000000003</v>
      </c>
      <c r="F7575" s="154">
        <v>1.0000000000000009E-2</v>
      </c>
      <c r="G7575" s="154">
        <v>0.82000000000000073</v>
      </c>
    </row>
    <row r="7576" spans="1:7" ht="30" x14ac:dyDescent="0.25">
      <c r="A7576" s="141" t="s">
        <v>3088</v>
      </c>
      <c r="B7576" s="151" t="s">
        <v>3089</v>
      </c>
      <c r="C7576" s="153" t="s">
        <v>3495</v>
      </c>
      <c r="D7576" s="152">
        <v>5</v>
      </c>
      <c r="E7576" s="154">
        <v>24.700000000000003</v>
      </c>
      <c r="F7576" s="154">
        <v>1.0000000000000009E-2</v>
      </c>
      <c r="G7576" s="154">
        <v>5.0000000000000044E-2</v>
      </c>
    </row>
    <row r="7577" spans="1:7" ht="105" x14ac:dyDescent="0.25">
      <c r="A7577" s="141" t="s">
        <v>3088</v>
      </c>
      <c r="B7577" s="151" t="s">
        <v>3089</v>
      </c>
      <c r="C7577" s="153" t="s">
        <v>3476</v>
      </c>
      <c r="D7577" s="152">
        <v>99</v>
      </c>
      <c r="E7577" s="154">
        <v>2633.4</v>
      </c>
      <c r="F7577" s="154">
        <v>0.22000000000000064</v>
      </c>
      <c r="G7577" s="154">
        <v>21.780000000000065</v>
      </c>
    </row>
    <row r="7578" spans="1:7" ht="30" x14ac:dyDescent="0.25">
      <c r="A7578" s="141" t="s">
        <v>3088</v>
      </c>
      <c r="B7578" s="151" t="s">
        <v>3089</v>
      </c>
      <c r="C7578" s="153" t="s">
        <v>3538</v>
      </c>
      <c r="D7578" s="152">
        <v>291</v>
      </c>
      <c r="E7578" s="154">
        <v>1475.3700000000001</v>
      </c>
      <c r="F7578" s="154">
        <v>2.0000000000000018E-2</v>
      </c>
      <c r="G7578" s="154">
        <v>5.8200000000000056</v>
      </c>
    </row>
    <row r="7579" spans="1:7" ht="30" x14ac:dyDescent="0.25">
      <c r="A7579" s="141" t="s">
        <v>3088</v>
      </c>
      <c r="B7579" s="151" t="s">
        <v>3089</v>
      </c>
      <c r="C7579" s="153" t="s">
        <v>3876</v>
      </c>
      <c r="D7579" s="152">
        <v>15</v>
      </c>
      <c r="E7579" s="154">
        <v>106.05</v>
      </c>
      <c r="F7579" s="154">
        <v>3.0000000000000027E-2</v>
      </c>
      <c r="G7579" s="154">
        <v>0.4500000000000004</v>
      </c>
    </row>
    <row r="7580" spans="1:7" x14ac:dyDescent="0.25">
      <c r="A7580" s="141" t="s">
        <v>4549</v>
      </c>
      <c r="B7580" s="151" t="s">
        <v>4550</v>
      </c>
      <c r="C7580" s="153" t="s">
        <v>3525</v>
      </c>
      <c r="D7580" s="152">
        <v>37</v>
      </c>
      <c r="E7580" s="154">
        <v>180.56</v>
      </c>
      <c r="F7580" s="154">
        <v>1.0000000000000009E-2</v>
      </c>
      <c r="G7580" s="154">
        <v>0.37000000000000033</v>
      </c>
    </row>
    <row r="7581" spans="1:7" x14ac:dyDescent="0.25">
      <c r="A7581" s="141" t="s">
        <v>4549</v>
      </c>
      <c r="B7581" s="151" t="s">
        <v>4550</v>
      </c>
      <c r="C7581" s="153" t="s">
        <v>3871</v>
      </c>
      <c r="D7581" s="152">
        <v>30</v>
      </c>
      <c r="E7581" s="154">
        <v>205.8</v>
      </c>
      <c r="F7581" s="154">
        <v>1.0000000000000009E-2</v>
      </c>
      <c r="G7581" s="154">
        <v>0.30000000000000027</v>
      </c>
    </row>
    <row r="7582" spans="1:7" ht="30" x14ac:dyDescent="0.25">
      <c r="A7582" s="141" t="s">
        <v>4549</v>
      </c>
      <c r="B7582" s="151" t="s">
        <v>4550</v>
      </c>
      <c r="C7582" s="153" t="s">
        <v>3872</v>
      </c>
      <c r="D7582" s="152">
        <v>272</v>
      </c>
      <c r="E7582" s="154">
        <v>1139.68</v>
      </c>
      <c r="F7582" s="154">
        <v>1.0000000000000009E-2</v>
      </c>
      <c r="G7582" s="154">
        <v>2.7200000000000024</v>
      </c>
    </row>
    <row r="7583" spans="1:7" x14ac:dyDescent="0.25">
      <c r="A7583" s="141" t="s">
        <v>4549</v>
      </c>
      <c r="B7583" s="151" t="s">
        <v>4550</v>
      </c>
      <c r="C7583" s="153" t="s">
        <v>3621</v>
      </c>
      <c r="D7583" s="152">
        <v>662</v>
      </c>
      <c r="E7583" s="154">
        <v>3938.9</v>
      </c>
      <c r="F7583" s="154">
        <v>1.0000000000000009E-2</v>
      </c>
      <c r="G7583" s="154">
        <v>6.6200000000000063</v>
      </c>
    </row>
    <row r="7584" spans="1:7" ht="30" x14ac:dyDescent="0.25">
      <c r="A7584" s="141" t="s">
        <v>4549</v>
      </c>
      <c r="B7584" s="151" t="s">
        <v>4550</v>
      </c>
      <c r="C7584" s="153" t="s">
        <v>3875</v>
      </c>
      <c r="D7584" s="152">
        <v>10</v>
      </c>
      <c r="E7584" s="154">
        <v>40</v>
      </c>
      <c r="F7584" s="154">
        <v>1.0000000000000009E-2</v>
      </c>
      <c r="G7584" s="154">
        <v>0.10000000000000009</v>
      </c>
    </row>
    <row r="7585" spans="1:7" ht="45" x14ac:dyDescent="0.25">
      <c r="A7585" s="141" t="s">
        <v>4549</v>
      </c>
      <c r="B7585" s="151" t="s">
        <v>4550</v>
      </c>
      <c r="C7585" s="153" t="s">
        <v>3623</v>
      </c>
      <c r="D7585" s="152">
        <v>248</v>
      </c>
      <c r="E7585" s="154">
        <v>2911.52</v>
      </c>
      <c r="F7585" s="154">
        <v>1.0000000000000009E-2</v>
      </c>
      <c r="G7585" s="154">
        <v>2.4800000000000022</v>
      </c>
    </row>
    <row r="7586" spans="1:7" ht="45" x14ac:dyDescent="0.25">
      <c r="A7586" s="141" t="s">
        <v>4549</v>
      </c>
      <c r="B7586" s="151" t="s">
        <v>4550</v>
      </c>
      <c r="C7586" s="153" t="s">
        <v>3624</v>
      </c>
      <c r="D7586" s="152">
        <v>65</v>
      </c>
      <c r="E7586" s="154">
        <v>1025.7</v>
      </c>
      <c r="F7586" s="154">
        <v>1.0000000000000009E-2</v>
      </c>
      <c r="G7586" s="154">
        <v>0.65000000000000058</v>
      </c>
    </row>
    <row r="7587" spans="1:7" ht="75" x14ac:dyDescent="0.25">
      <c r="A7587" s="141" t="s">
        <v>4549</v>
      </c>
      <c r="B7587" s="151" t="s">
        <v>4550</v>
      </c>
      <c r="C7587" s="153" t="s">
        <v>3625</v>
      </c>
      <c r="D7587" s="152">
        <v>152</v>
      </c>
      <c r="E7587" s="154">
        <v>1205.3600000000001</v>
      </c>
      <c r="F7587" s="154">
        <v>9.999999999999995E-3</v>
      </c>
      <c r="G7587" s="154">
        <v>1.5199999999999991</v>
      </c>
    </row>
    <row r="7588" spans="1:7" ht="75" x14ac:dyDescent="0.25">
      <c r="A7588" s="141" t="s">
        <v>4549</v>
      </c>
      <c r="B7588" s="151" t="s">
        <v>4550</v>
      </c>
      <c r="C7588" s="153" t="s">
        <v>3634</v>
      </c>
      <c r="D7588" s="152">
        <v>271</v>
      </c>
      <c r="E7588" s="154">
        <v>2997.26</v>
      </c>
      <c r="F7588" s="154">
        <v>9.999999999999995E-3</v>
      </c>
      <c r="G7588" s="154">
        <v>2.7099999999999986</v>
      </c>
    </row>
    <row r="7589" spans="1:7" ht="60" x14ac:dyDescent="0.25">
      <c r="A7589" s="141" t="s">
        <v>4549</v>
      </c>
      <c r="B7589" s="151" t="s">
        <v>4550</v>
      </c>
      <c r="C7589" s="153" t="s">
        <v>3635</v>
      </c>
      <c r="D7589" s="152">
        <v>713</v>
      </c>
      <c r="E7589" s="154">
        <v>1404.6100000000001</v>
      </c>
      <c r="F7589" s="154">
        <v>9.999999999999995E-3</v>
      </c>
      <c r="G7589" s="154">
        <v>7.1299999999999963</v>
      </c>
    </row>
    <row r="7590" spans="1:7" ht="60" x14ac:dyDescent="0.25">
      <c r="A7590" s="141" t="s">
        <v>4549</v>
      </c>
      <c r="B7590" s="151" t="s">
        <v>4550</v>
      </c>
      <c r="C7590" s="153" t="s">
        <v>3724</v>
      </c>
      <c r="D7590" s="152">
        <v>150</v>
      </c>
      <c r="E7590" s="154">
        <v>2749.5</v>
      </c>
      <c r="F7590" s="154">
        <v>1.0000000000000009E-2</v>
      </c>
      <c r="G7590" s="154">
        <v>1.5000000000000013</v>
      </c>
    </row>
    <row r="7591" spans="1:7" ht="75" x14ac:dyDescent="0.25">
      <c r="A7591" s="141" t="s">
        <v>4549</v>
      </c>
      <c r="B7591" s="151" t="s">
        <v>4550</v>
      </c>
      <c r="C7591" s="153" t="s">
        <v>3626</v>
      </c>
      <c r="D7591" s="152">
        <v>1199</v>
      </c>
      <c r="E7591" s="154">
        <v>21977.670000000002</v>
      </c>
      <c r="F7591" s="154">
        <v>1.0000000000000009E-2</v>
      </c>
      <c r="G7591" s="154">
        <v>11.990000000000011</v>
      </c>
    </row>
    <row r="7592" spans="1:7" ht="45" x14ac:dyDescent="0.25">
      <c r="A7592" s="141" t="s">
        <v>4549</v>
      </c>
      <c r="B7592" s="151" t="s">
        <v>4550</v>
      </c>
      <c r="C7592" s="153" t="s">
        <v>3726</v>
      </c>
      <c r="D7592" s="152">
        <v>25</v>
      </c>
      <c r="E7592" s="154">
        <v>256</v>
      </c>
      <c r="F7592" s="154">
        <v>1.0000000000000009E-2</v>
      </c>
      <c r="G7592" s="154">
        <v>0.25000000000000022</v>
      </c>
    </row>
    <row r="7593" spans="1:7" ht="45" x14ac:dyDescent="0.25">
      <c r="A7593" s="141" t="s">
        <v>4549</v>
      </c>
      <c r="B7593" s="151" t="s">
        <v>4550</v>
      </c>
      <c r="C7593" s="153" t="s">
        <v>4551</v>
      </c>
      <c r="D7593" s="152">
        <v>4</v>
      </c>
      <c r="E7593" s="154">
        <v>51.4</v>
      </c>
      <c r="F7593" s="154">
        <v>1.9999999999999962E-2</v>
      </c>
      <c r="G7593" s="154">
        <v>7.9999999999999849E-2</v>
      </c>
    </row>
    <row r="7594" spans="1:7" ht="45" x14ac:dyDescent="0.25">
      <c r="A7594" s="141" t="s">
        <v>4549</v>
      </c>
      <c r="B7594" s="151" t="s">
        <v>4550</v>
      </c>
      <c r="C7594" s="153" t="s">
        <v>4552</v>
      </c>
      <c r="D7594" s="152">
        <v>33</v>
      </c>
      <c r="E7594" s="154">
        <v>471.57000000000005</v>
      </c>
      <c r="F7594" s="154">
        <v>1.0000000000000009E-2</v>
      </c>
      <c r="G7594" s="154">
        <v>0.33000000000000029</v>
      </c>
    </row>
    <row r="7595" spans="1:7" ht="45" x14ac:dyDescent="0.25">
      <c r="A7595" s="141" t="s">
        <v>4549</v>
      </c>
      <c r="B7595" s="151" t="s">
        <v>4550</v>
      </c>
      <c r="C7595" s="153" t="s">
        <v>3623</v>
      </c>
      <c r="D7595" s="152">
        <v>236</v>
      </c>
      <c r="E7595" s="154">
        <v>2770.6400000000003</v>
      </c>
      <c r="F7595" s="154">
        <v>1.0000000000000009E-2</v>
      </c>
      <c r="G7595" s="154">
        <v>2.3600000000000021</v>
      </c>
    </row>
    <row r="7596" spans="1:7" ht="45" x14ac:dyDescent="0.25">
      <c r="A7596" s="141" t="s">
        <v>4549</v>
      </c>
      <c r="B7596" s="151" t="s">
        <v>4550</v>
      </c>
      <c r="C7596" s="153" t="s">
        <v>3624</v>
      </c>
      <c r="D7596" s="152">
        <v>1</v>
      </c>
      <c r="E7596" s="154">
        <v>15.780000000000001</v>
      </c>
      <c r="F7596" s="154">
        <v>1.0000000000000009E-2</v>
      </c>
      <c r="G7596" s="154">
        <v>1.0000000000000009E-2</v>
      </c>
    </row>
    <row r="7597" spans="1:7" ht="60" x14ac:dyDescent="0.25">
      <c r="A7597" s="141" t="s">
        <v>4549</v>
      </c>
      <c r="B7597" s="151" t="s">
        <v>4550</v>
      </c>
      <c r="C7597" s="153" t="s">
        <v>3724</v>
      </c>
      <c r="D7597" s="152">
        <v>57</v>
      </c>
      <c r="E7597" s="154">
        <v>1044.81</v>
      </c>
      <c r="F7597" s="154">
        <v>1.0000000000000009E-2</v>
      </c>
      <c r="G7597" s="154">
        <v>0.57000000000000051</v>
      </c>
    </row>
    <row r="7598" spans="1:7" ht="75" x14ac:dyDescent="0.25">
      <c r="A7598" s="141" t="s">
        <v>4549</v>
      </c>
      <c r="B7598" s="151" t="s">
        <v>4550</v>
      </c>
      <c r="C7598" s="153" t="s">
        <v>3626</v>
      </c>
      <c r="D7598" s="152">
        <v>1758</v>
      </c>
      <c r="E7598" s="154">
        <v>32224.14</v>
      </c>
      <c r="F7598" s="154">
        <v>1.0000000000000009E-2</v>
      </c>
      <c r="G7598" s="154">
        <v>17.580000000000016</v>
      </c>
    </row>
    <row r="7599" spans="1:7" ht="90" x14ac:dyDescent="0.25">
      <c r="A7599" s="141" t="s">
        <v>4553</v>
      </c>
      <c r="B7599" s="151" t="s">
        <v>4554</v>
      </c>
      <c r="C7599" s="153" t="s">
        <v>3456</v>
      </c>
      <c r="D7599" s="152">
        <v>15</v>
      </c>
      <c r="E7599" s="154">
        <v>483.75</v>
      </c>
      <c r="F7599" s="154">
        <v>2.0000000000000018E-2</v>
      </c>
      <c r="G7599" s="154">
        <v>0.30000000000000027</v>
      </c>
    </row>
    <row r="7600" spans="1:7" ht="75" x14ac:dyDescent="0.25">
      <c r="A7600" s="141" t="s">
        <v>4553</v>
      </c>
      <c r="B7600" s="151" t="s">
        <v>4554</v>
      </c>
      <c r="C7600" s="153" t="s">
        <v>3457</v>
      </c>
      <c r="D7600" s="152">
        <v>21</v>
      </c>
      <c r="E7600" s="154">
        <v>568.47</v>
      </c>
      <c r="F7600" s="154">
        <v>3.0000000000000027E-2</v>
      </c>
      <c r="G7600" s="154">
        <v>0.63000000000000056</v>
      </c>
    </row>
    <row r="7601" spans="1:7" ht="30" x14ac:dyDescent="0.25">
      <c r="A7601" s="141" t="s">
        <v>4553</v>
      </c>
      <c r="B7601" s="151" t="s">
        <v>4554</v>
      </c>
      <c r="C7601" s="153" t="s">
        <v>3538</v>
      </c>
      <c r="D7601" s="152">
        <v>5</v>
      </c>
      <c r="E7601" s="154">
        <v>25.35</v>
      </c>
      <c r="F7601" s="154">
        <v>2.0000000000000018E-2</v>
      </c>
      <c r="G7601" s="154">
        <v>0.10000000000000009</v>
      </c>
    </row>
    <row r="7602" spans="1:7" ht="60" x14ac:dyDescent="0.25">
      <c r="A7602" s="141" t="s">
        <v>4553</v>
      </c>
      <c r="B7602" s="151" t="s">
        <v>4554</v>
      </c>
      <c r="C7602" s="153" t="s">
        <v>3479</v>
      </c>
      <c r="D7602" s="152">
        <v>80</v>
      </c>
      <c r="E7602" s="154">
        <v>644</v>
      </c>
      <c r="F7602" s="154">
        <v>3.0000000000000027E-2</v>
      </c>
      <c r="G7602" s="154">
        <v>2.4000000000000021</v>
      </c>
    </row>
    <row r="7603" spans="1:7" ht="30" x14ac:dyDescent="0.25">
      <c r="A7603" s="141" t="s">
        <v>4553</v>
      </c>
      <c r="B7603" s="151" t="s">
        <v>4554</v>
      </c>
      <c r="C7603" s="153" t="s">
        <v>4282</v>
      </c>
      <c r="D7603" s="152">
        <v>9</v>
      </c>
      <c r="E7603" s="154">
        <v>1415.43</v>
      </c>
      <c r="F7603" s="154">
        <v>1.0800000000000018</v>
      </c>
      <c r="G7603" s="154">
        <v>9.7200000000000166</v>
      </c>
    </row>
    <row r="7604" spans="1:7" ht="30" x14ac:dyDescent="0.25">
      <c r="A7604" s="141" t="s">
        <v>4553</v>
      </c>
      <c r="B7604" s="151" t="s">
        <v>4554</v>
      </c>
      <c r="C7604" s="153" t="s">
        <v>4186</v>
      </c>
      <c r="D7604" s="152">
        <v>36</v>
      </c>
      <c r="E7604" s="154">
        <v>432.36</v>
      </c>
      <c r="F7604" s="154">
        <v>0.10000000000000009</v>
      </c>
      <c r="G7604" s="154">
        <v>3.6000000000000032</v>
      </c>
    </row>
    <row r="7605" spans="1:7" ht="30" x14ac:dyDescent="0.25">
      <c r="A7605" s="141" t="s">
        <v>4553</v>
      </c>
      <c r="B7605" s="151" t="s">
        <v>4554</v>
      </c>
      <c r="C7605" s="153" t="s">
        <v>4187</v>
      </c>
      <c r="D7605" s="152">
        <v>5</v>
      </c>
      <c r="E7605" s="154">
        <v>264.64999999999998</v>
      </c>
      <c r="F7605" s="154">
        <v>1.6800000000000068</v>
      </c>
      <c r="G7605" s="154">
        <v>8.4000000000000341</v>
      </c>
    </row>
    <row r="7606" spans="1:7" ht="45" x14ac:dyDescent="0.25">
      <c r="A7606" s="141" t="s">
        <v>4553</v>
      </c>
      <c r="B7606" s="151" t="s">
        <v>4554</v>
      </c>
      <c r="C7606" s="153" t="s">
        <v>4065</v>
      </c>
      <c r="D7606" s="152">
        <v>66</v>
      </c>
      <c r="E7606" s="154">
        <v>8143.74</v>
      </c>
      <c r="F7606" s="154">
        <v>1.0899999999999999</v>
      </c>
      <c r="G7606" s="154">
        <v>71.94</v>
      </c>
    </row>
    <row r="7607" spans="1:7" ht="30" x14ac:dyDescent="0.25">
      <c r="A7607" s="141" t="s">
        <v>4553</v>
      </c>
      <c r="B7607" s="151" t="s">
        <v>4554</v>
      </c>
      <c r="C7607" s="153" t="s">
        <v>4555</v>
      </c>
      <c r="D7607" s="152">
        <v>5</v>
      </c>
      <c r="E7607" s="154">
        <v>136.9</v>
      </c>
      <c r="F7607" s="154">
        <v>0.51999999999999957</v>
      </c>
      <c r="G7607" s="154">
        <v>2.5999999999999979</v>
      </c>
    </row>
    <row r="7608" spans="1:7" ht="30" x14ac:dyDescent="0.25">
      <c r="A7608" s="141" t="s">
        <v>4553</v>
      </c>
      <c r="B7608" s="151" t="s">
        <v>4554</v>
      </c>
      <c r="C7608" s="153" t="s">
        <v>4286</v>
      </c>
      <c r="D7608" s="152">
        <v>8</v>
      </c>
      <c r="E7608" s="154">
        <v>120.8</v>
      </c>
      <c r="F7608" s="154">
        <v>0.24000000000000021</v>
      </c>
      <c r="G7608" s="154">
        <v>1.9200000000000017</v>
      </c>
    </row>
    <row r="7609" spans="1:7" ht="30" x14ac:dyDescent="0.25">
      <c r="A7609" s="141" t="s">
        <v>4553</v>
      </c>
      <c r="B7609" s="151" t="s">
        <v>4554</v>
      </c>
      <c r="C7609" s="153" t="s">
        <v>3547</v>
      </c>
      <c r="D7609" s="152">
        <v>57</v>
      </c>
      <c r="E7609" s="154">
        <v>1772.13</v>
      </c>
      <c r="F7609" s="154">
        <v>4.9999999999999822E-2</v>
      </c>
      <c r="G7609" s="154">
        <v>2.8499999999999899</v>
      </c>
    </row>
    <row r="7610" spans="1:7" ht="30" x14ac:dyDescent="0.25">
      <c r="A7610" s="141" t="s">
        <v>4553</v>
      </c>
      <c r="B7610" s="151" t="s">
        <v>4554</v>
      </c>
      <c r="C7610" s="153" t="s">
        <v>3620</v>
      </c>
      <c r="D7610" s="152">
        <v>21</v>
      </c>
      <c r="E7610" s="154">
        <v>471.03</v>
      </c>
      <c r="F7610" s="154">
        <v>7.9999999999999849E-2</v>
      </c>
      <c r="G7610" s="154">
        <v>1.6799999999999968</v>
      </c>
    </row>
    <row r="7611" spans="1:7" ht="30" x14ac:dyDescent="0.25">
      <c r="A7611" s="141" t="s">
        <v>4556</v>
      </c>
      <c r="B7611" s="151" t="s">
        <v>4557</v>
      </c>
      <c r="C7611" s="153" t="s">
        <v>3515</v>
      </c>
      <c r="D7611" s="152">
        <v>528</v>
      </c>
      <c r="E7611" s="154">
        <v>6262.08</v>
      </c>
      <c r="F7611" s="154">
        <v>6.999999999999984E-2</v>
      </c>
      <c r="G7611" s="154">
        <v>36.959999999999916</v>
      </c>
    </row>
    <row r="7612" spans="1:7" ht="45" x14ac:dyDescent="0.25">
      <c r="A7612" s="141" t="s">
        <v>4556</v>
      </c>
      <c r="B7612" s="151" t="s">
        <v>4557</v>
      </c>
      <c r="C7612" s="153" t="s">
        <v>3506</v>
      </c>
      <c r="D7612" s="152">
        <v>652</v>
      </c>
      <c r="E7612" s="154">
        <v>5874.52</v>
      </c>
      <c r="F7612" s="154">
        <v>2.9999999999999916E-2</v>
      </c>
      <c r="G7612" s="154">
        <v>19.559999999999945</v>
      </c>
    </row>
    <row r="7613" spans="1:7" ht="75" x14ac:dyDescent="0.25">
      <c r="A7613" s="141" t="s">
        <v>4556</v>
      </c>
      <c r="B7613" s="151" t="s">
        <v>4557</v>
      </c>
      <c r="C7613" s="153" t="s">
        <v>3516</v>
      </c>
      <c r="D7613" s="152">
        <v>42</v>
      </c>
      <c r="E7613" s="154">
        <v>396.9</v>
      </c>
      <c r="F7613" s="154">
        <v>2.0000000000000018E-2</v>
      </c>
      <c r="G7613" s="154">
        <v>0.84000000000000075</v>
      </c>
    </row>
    <row r="7614" spans="1:7" ht="30" x14ac:dyDescent="0.25">
      <c r="A7614" s="141" t="s">
        <v>4556</v>
      </c>
      <c r="B7614" s="151" t="s">
        <v>4557</v>
      </c>
      <c r="C7614" s="153" t="s">
        <v>3508</v>
      </c>
      <c r="D7614" s="152">
        <v>11</v>
      </c>
      <c r="E7614" s="154">
        <v>59.07</v>
      </c>
      <c r="F7614" s="154">
        <v>2.0000000000000018E-2</v>
      </c>
      <c r="G7614" s="154">
        <v>0.2200000000000002</v>
      </c>
    </row>
    <row r="7615" spans="1:7" ht="60" x14ac:dyDescent="0.25">
      <c r="A7615" s="141" t="s">
        <v>4556</v>
      </c>
      <c r="B7615" s="151" t="s">
        <v>4557</v>
      </c>
      <c r="C7615" s="153" t="s">
        <v>3510</v>
      </c>
      <c r="D7615" s="152">
        <v>1</v>
      </c>
      <c r="E7615" s="154">
        <v>40.17</v>
      </c>
      <c r="F7615" s="154">
        <v>0.37999999999999989</v>
      </c>
      <c r="G7615" s="154">
        <v>0.37999999999999989</v>
      </c>
    </row>
    <row r="7616" spans="1:7" ht="30" x14ac:dyDescent="0.25">
      <c r="A7616" s="141" t="s">
        <v>4558</v>
      </c>
      <c r="B7616" s="151" t="s">
        <v>4559</v>
      </c>
      <c r="C7616" s="153" t="s">
        <v>4127</v>
      </c>
      <c r="D7616" s="152">
        <v>65</v>
      </c>
      <c r="E7616" s="154">
        <v>5277.35</v>
      </c>
      <c r="F7616" s="154">
        <v>0.10999999999999988</v>
      </c>
      <c r="G7616" s="154">
        <v>7.1499999999999915</v>
      </c>
    </row>
    <row r="7617" spans="1:7" ht="30" x14ac:dyDescent="0.25">
      <c r="A7617" s="141" t="s">
        <v>4558</v>
      </c>
      <c r="B7617" s="151" t="s">
        <v>4559</v>
      </c>
      <c r="C7617" s="153" t="s">
        <v>3551</v>
      </c>
      <c r="D7617" s="152">
        <v>113</v>
      </c>
      <c r="E7617" s="154">
        <v>6941.59</v>
      </c>
      <c r="F7617" s="154">
        <v>8.0000000000000071E-2</v>
      </c>
      <c r="G7617" s="154">
        <v>9.040000000000008</v>
      </c>
    </row>
    <row r="7618" spans="1:7" ht="30" x14ac:dyDescent="0.25">
      <c r="A7618" s="141" t="s">
        <v>4558</v>
      </c>
      <c r="B7618" s="151" t="s">
        <v>4559</v>
      </c>
      <c r="C7618" s="153" t="s">
        <v>3495</v>
      </c>
      <c r="D7618" s="152">
        <v>5</v>
      </c>
      <c r="E7618" s="154">
        <v>24.700000000000003</v>
      </c>
      <c r="F7618" s="154">
        <v>1.0000000000000009E-2</v>
      </c>
      <c r="G7618" s="154">
        <v>5.0000000000000044E-2</v>
      </c>
    </row>
    <row r="7619" spans="1:7" ht="30" x14ac:dyDescent="0.25">
      <c r="A7619" s="141" t="s">
        <v>4558</v>
      </c>
      <c r="B7619" s="151" t="s">
        <v>4559</v>
      </c>
      <c r="C7619" s="153" t="s">
        <v>4127</v>
      </c>
      <c r="D7619" s="152">
        <v>1</v>
      </c>
      <c r="E7619" s="154">
        <v>81.19</v>
      </c>
      <c r="F7619" s="154">
        <v>0.10999999999999988</v>
      </c>
      <c r="G7619" s="154">
        <v>0.10999999999999988</v>
      </c>
    </row>
    <row r="7620" spans="1:7" ht="30" x14ac:dyDescent="0.25">
      <c r="A7620" s="141" t="s">
        <v>4558</v>
      </c>
      <c r="B7620" s="151" t="s">
        <v>4559</v>
      </c>
      <c r="C7620" s="153" t="s">
        <v>3551</v>
      </c>
      <c r="D7620" s="152">
        <v>3</v>
      </c>
      <c r="E7620" s="154">
        <v>184.29</v>
      </c>
      <c r="F7620" s="154">
        <v>8.0000000000000071E-2</v>
      </c>
      <c r="G7620" s="154">
        <v>0.24000000000000021</v>
      </c>
    </row>
    <row r="7621" spans="1:7" ht="45" x14ac:dyDescent="0.25">
      <c r="A7621" s="141" t="s">
        <v>4558</v>
      </c>
      <c r="B7621" s="151" t="s">
        <v>4559</v>
      </c>
      <c r="C7621" s="153" t="s">
        <v>4484</v>
      </c>
      <c r="D7621" s="152">
        <v>25</v>
      </c>
      <c r="E7621" s="154">
        <v>279.25</v>
      </c>
      <c r="F7621" s="154">
        <v>6.0000000000000053E-2</v>
      </c>
      <c r="G7621" s="154">
        <v>1.5000000000000013</v>
      </c>
    </row>
    <row r="7622" spans="1:7" ht="105" x14ac:dyDescent="0.25">
      <c r="A7622" s="141" t="s">
        <v>4558</v>
      </c>
      <c r="B7622" s="151" t="s">
        <v>4559</v>
      </c>
      <c r="C7622" s="153" t="s">
        <v>3476</v>
      </c>
      <c r="D7622" s="152">
        <v>806</v>
      </c>
      <c r="E7622" s="154">
        <v>21439.599999999999</v>
      </c>
      <c r="F7622" s="154">
        <v>0.22000000000000064</v>
      </c>
      <c r="G7622" s="154">
        <v>177.3200000000005</v>
      </c>
    </row>
    <row r="7623" spans="1:7" ht="45" x14ac:dyDescent="0.25">
      <c r="A7623" s="141" t="s">
        <v>4560</v>
      </c>
      <c r="B7623" s="151" t="s">
        <v>4561</v>
      </c>
      <c r="C7623" s="153" t="s">
        <v>3501</v>
      </c>
      <c r="D7623" s="152">
        <v>153</v>
      </c>
      <c r="E7623" s="154">
        <v>1343.34</v>
      </c>
      <c r="F7623" s="154">
        <v>3.9999999999999925E-2</v>
      </c>
      <c r="G7623" s="154">
        <v>6.1199999999999886</v>
      </c>
    </row>
    <row r="7624" spans="1:7" ht="45" x14ac:dyDescent="0.25">
      <c r="A7624" s="141" t="s">
        <v>4560</v>
      </c>
      <c r="B7624" s="151" t="s">
        <v>4561</v>
      </c>
      <c r="C7624" s="153" t="s">
        <v>3471</v>
      </c>
      <c r="D7624" s="152">
        <v>127</v>
      </c>
      <c r="E7624" s="154">
        <v>337.82000000000005</v>
      </c>
      <c r="F7624" s="154">
        <v>1.0000000000000009E-2</v>
      </c>
      <c r="G7624" s="154">
        <v>1.2700000000000011</v>
      </c>
    </row>
    <row r="7625" spans="1:7" ht="30" x14ac:dyDescent="0.25">
      <c r="A7625" s="141" t="s">
        <v>4560</v>
      </c>
      <c r="B7625" s="151" t="s">
        <v>4561</v>
      </c>
      <c r="C7625" s="153" t="s">
        <v>3583</v>
      </c>
      <c r="D7625" s="152">
        <v>34</v>
      </c>
      <c r="E7625" s="154">
        <v>90.440000000000012</v>
      </c>
      <c r="F7625" s="154">
        <v>1.0000000000000009E-2</v>
      </c>
      <c r="G7625" s="154">
        <v>0.3400000000000003</v>
      </c>
    </row>
    <row r="7626" spans="1:7" ht="90" x14ac:dyDescent="0.25">
      <c r="A7626" s="141" t="s">
        <v>4560</v>
      </c>
      <c r="B7626" s="151" t="s">
        <v>4561</v>
      </c>
      <c r="C7626" s="153" t="s">
        <v>3452</v>
      </c>
      <c r="D7626" s="152">
        <v>206</v>
      </c>
      <c r="E7626" s="154">
        <v>5380.72</v>
      </c>
      <c r="F7626" s="154">
        <v>3.0000000000000027E-2</v>
      </c>
      <c r="G7626" s="154">
        <v>6.180000000000005</v>
      </c>
    </row>
    <row r="7627" spans="1:7" ht="45" x14ac:dyDescent="0.25">
      <c r="A7627" s="141" t="s">
        <v>4560</v>
      </c>
      <c r="B7627" s="151" t="s">
        <v>4561</v>
      </c>
      <c r="C7627" s="153" t="s">
        <v>3471</v>
      </c>
      <c r="D7627" s="152">
        <v>1</v>
      </c>
      <c r="E7627" s="154">
        <v>2.66</v>
      </c>
      <c r="F7627" s="154">
        <v>1.0000000000000009E-2</v>
      </c>
      <c r="G7627" s="154">
        <v>1.0000000000000009E-2</v>
      </c>
    </row>
    <row r="7628" spans="1:7" ht="45" x14ac:dyDescent="0.25">
      <c r="A7628" s="141" t="s">
        <v>4560</v>
      </c>
      <c r="B7628" s="151" t="s">
        <v>4561</v>
      </c>
      <c r="C7628" s="153" t="s">
        <v>3454</v>
      </c>
      <c r="D7628" s="152">
        <v>22</v>
      </c>
      <c r="E7628" s="154">
        <v>77.88000000000001</v>
      </c>
      <c r="F7628" s="154">
        <v>1.9999999999999962E-2</v>
      </c>
      <c r="G7628" s="154">
        <v>0.43999999999999917</v>
      </c>
    </row>
    <row r="7629" spans="1:7" ht="45" x14ac:dyDescent="0.25">
      <c r="A7629" s="141" t="s">
        <v>4560</v>
      </c>
      <c r="B7629" s="151" t="s">
        <v>4561</v>
      </c>
      <c r="C7629" s="153" t="s">
        <v>3471</v>
      </c>
      <c r="D7629" s="152">
        <v>2</v>
      </c>
      <c r="E7629" s="154">
        <v>5.32</v>
      </c>
      <c r="F7629" s="154">
        <v>1.0000000000000009E-2</v>
      </c>
      <c r="G7629" s="154">
        <v>2.0000000000000018E-2</v>
      </c>
    </row>
    <row r="7630" spans="1:7" ht="30" x14ac:dyDescent="0.25">
      <c r="A7630" s="141" t="s">
        <v>4560</v>
      </c>
      <c r="B7630" s="151" t="s">
        <v>4561</v>
      </c>
      <c r="C7630" s="153" t="s">
        <v>3453</v>
      </c>
      <c r="D7630" s="152">
        <v>20</v>
      </c>
      <c r="E7630" s="154">
        <v>39.799999999999997</v>
      </c>
      <c r="F7630" s="154">
        <v>1.0000000000000009E-2</v>
      </c>
      <c r="G7630" s="154">
        <v>0.20000000000000018</v>
      </c>
    </row>
    <row r="7631" spans="1:7" ht="30" x14ac:dyDescent="0.25">
      <c r="A7631" s="141" t="s">
        <v>4560</v>
      </c>
      <c r="B7631" s="151" t="s">
        <v>4561</v>
      </c>
      <c r="C7631" s="153" t="s">
        <v>3583</v>
      </c>
      <c r="D7631" s="152">
        <v>5</v>
      </c>
      <c r="E7631" s="154">
        <v>13.3</v>
      </c>
      <c r="F7631" s="154">
        <v>1.0000000000000009E-2</v>
      </c>
      <c r="G7631" s="154">
        <v>5.0000000000000044E-2</v>
      </c>
    </row>
    <row r="7632" spans="1:7" ht="30" x14ac:dyDescent="0.25">
      <c r="A7632" s="141" t="s">
        <v>4560</v>
      </c>
      <c r="B7632" s="151" t="s">
        <v>4561</v>
      </c>
      <c r="C7632" s="153" t="s">
        <v>3663</v>
      </c>
      <c r="D7632" s="152">
        <v>1</v>
      </c>
      <c r="E7632" s="154">
        <v>22.37</v>
      </c>
      <c r="F7632" s="154">
        <v>0.72999999999999865</v>
      </c>
      <c r="G7632" s="154">
        <v>0.72999999999999865</v>
      </c>
    </row>
    <row r="7633" spans="1:7" ht="30" x14ac:dyDescent="0.25">
      <c r="A7633" s="141" t="s">
        <v>4560</v>
      </c>
      <c r="B7633" s="151" t="s">
        <v>4561</v>
      </c>
      <c r="C7633" s="153" t="s">
        <v>3522</v>
      </c>
      <c r="D7633" s="152">
        <v>8</v>
      </c>
      <c r="E7633" s="154">
        <v>45.36</v>
      </c>
      <c r="F7633" s="154">
        <v>0.1599999999999997</v>
      </c>
      <c r="G7633" s="154">
        <v>1.2799999999999976</v>
      </c>
    </row>
    <row r="7634" spans="1:7" ht="30" x14ac:dyDescent="0.25">
      <c r="A7634" s="141" t="s">
        <v>4560</v>
      </c>
      <c r="B7634" s="151" t="s">
        <v>4561</v>
      </c>
      <c r="C7634" s="153" t="s">
        <v>3523</v>
      </c>
      <c r="D7634" s="152">
        <v>7</v>
      </c>
      <c r="E7634" s="154">
        <v>57.61</v>
      </c>
      <c r="F7634" s="154">
        <v>8.0000000000000071E-2</v>
      </c>
      <c r="G7634" s="154">
        <v>0.5600000000000005</v>
      </c>
    </row>
    <row r="7635" spans="1:7" ht="30" x14ac:dyDescent="0.25">
      <c r="A7635" s="141" t="s">
        <v>4560</v>
      </c>
      <c r="B7635" s="151" t="s">
        <v>4561</v>
      </c>
      <c r="C7635" s="153" t="s">
        <v>3524</v>
      </c>
      <c r="D7635" s="152">
        <v>9</v>
      </c>
      <c r="E7635" s="154">
        <v>51.66</v>
      </c>
      <c r="F7635" s="154">
        <v>4.0000000000000036E-2</v>
      </c>
      <c r="G7635" s="154">
        <v>0.36000000000000032</v>
      </c>
    </row>
    <row r="7636" spans="1:7" ht="45" x14ac:dyDescent="0.25">
      <c r="A7636" s="141" t="s">
        <v>4562</v>
      </c>
      <c r="B7636" s="151" t="s">
        <v>4563</v>
      </c>
      <c r="C7636" s="153" t="s">
        <v>3501</v>
      </c>
      <c r="D7636" s="152">
        <v>79</v>
      </c>
      <c r="E7636" s="154">
        <v>693.62</v>
      </c>
      <c r="F7636" s="154">
        <v>3.9999999999999925E-2</v>
      </c>
      <c r="G7636" s="154">
        <v>3.1599999999999939</v>
      </c>
    </row>
    <row r="7637" spans="1:7" ht="45" x14ac:dyDescent="0.25">
      <c r="A7637" s="141" t="s">
        <v>4562</v>
      </c>
      <c r="B7637" s="151" t="s">
        <v>4563</v>
      </c>
      <c r="C7637" s="153" t="s">
        <v>3471</v>
      </c>
      <c r="D7637" s="152">
        <v>11</v>
      </c>
      <c r="E7637" s="154">
        <v>29.26</v>
      </c>
      <c r="F7637" s="154">
        <v>1.0000000000000009E-2</v>
      </c>
      <c r="G7637" s="154">
        <v>0.1100000000000001</v>
      </c>
    </row>
    <row r="7638" spans="1:7" ht="30" x14ac:dyDescent="0.25">
      <c r="A7638" s="141" t="s">
        <v>4562</v>
      </c>
      <c r="B7638" s="151" t="s">
        <v>4563</v>
      </c>
      <c r="C7638" s="153" t="s">
        <v>3583</v>
      </c>
      <c r="D7638" s="152">
        <v>69</v>
      </c>
      <c r="E7638" s="154">
        <v>183.54</v>
      </c>
      <c r="F7638" s="154">
        <v>1.0000000000000009E-2</v>
      </c>
      <c r="G7638" s="154">
        <v>0.69000000000000061</v>
      </c>
    </row>
    <row r="7639" spans="1:7" ht="90" x14ac:dyDescent="0.25">
      <c r="A7639" s="141" t="s">
        <v>4562</v>
      </c>
      <c r="B7639" s="151" t="s">
        <v>4563</v>
      </c>
      <c r="C7639" s="153" t="s">
        <v>3452</v>
      </c>
      <c r="D7639" s="152">
        <v>97</v>
      </c>
      <c r="E7639" s="154">
        <v>2533.6400000000003</v>
      </c>
      <c r="F7639" s="154">
        <v>3.0000000000000027E-2</v>
      </c>
      <c r="G7639" s="154">
        <v>2.9100000000000028</v>
      </c>
    </row>
    <row r="7640" spans="1:7" ht="30" x14ac:dyDescent="0.25">
      <c r="A7640" s="141" t="s">
        <v>4562</v>
      </c>
      <c r="B7640" s="151" t="s">
        <v>4563</v>
      </c>
      <c r="C7640" s="153" t="s">
        <v>3453</v>
      </c>
      <c r="D7640" s="152">
        <v>3</v>
      </c>
      <c r="E7640" s="154">
        <v>5.97</v>
      </c>
      <c r="F7640" s="154">
        <v>1.0000000000000009E-2</v>
      </c>
      <c r="G7640" s="154">
        <v>3.0000000000000027E-2</v>
      </c>
    </row>
    <row r="7641" spans="1:7" ht="45" x14ac:dyDescent="0.25">
      <c r="A7641" s="141" t="s">
        <v>4562</v>
      </c>
      <c r="B7641" s="151" t="s">
        <v>4563</v>
      </c>
      <c r="C7641" s="153" t="s">
        <v>3454</v>
      </c>
      <c r="D7641" s="152">
        <v>15</v>
      </c>
      <c r="E7641" s="154">
        <v>53.1</v>
      </c>
      <c r="F7641" s="154">
        <v>1.9999999999999962E-2</v>
      </c>
      <c r="G7641" s="154">
        <v>0.29999999999999943</v>
      </c>
    </row>
    <row r="7642" spans="1:7" ht="45" x14ac:dyDescent="0.25">
      <c r="A7642" s="141" t="s">
        <v>4562</v>
      </c>
      <c r="B7642" s="151" t="s">
        <v>4563</v>
      </c>
      <c r="C7642" s="153" t="s">
        <v>3471</v>
      </c>
      <c r="D7642" s="152">
        <v>1</v>
      </c>
      <c r="E7642" s="154">
        <v>2.66</v>
      </c>
      <c r="F7642" s="154">
        <v>1.0000000000000009E-2</v>
      </c>
      <c r="G7642" s="154">
        <v>1.0000000000000009E-2</v>
      </c>
    </row>
    <row r="7643" spans="1:7" ht="30" x14ac:dyDescent="0.25">
      <c r="A7643" s="141" t="s">
        <v>4562</v>
      </c>
      <c r="B7643" s="151" t="s">
        <v>4563</v>
      </c>
      <c r="C7643" s="153" t="s">
        <v>3453</v>
      </c>
      <c r="D7643" s="152">
        <v>14</v>
      </c>
      <c r="E7643" s="154">
        <v>27.86</v>
      </c>
      <c r="F7643" s="154">
        <v>1.0000000000000009E-2</v>
      </c>
      <c r="G7643" s="154">
        <v>0.14000000000000012</v>
      </c>
    </row>
    <row r="7644" spans="1:7" ht="30" x14ac:dyDescent="0.25">
      <c r="A7644" s="141" t="s">
        <v>4562</v>
      </c>
      <c r="B7644" s="151" t="s">
        <v>4563</v>
      </c>
      <c r="C7644" s="153" t="s">
        <v>3583</v>
      </c>
      <c r="D7644" s="152">
        <v>3</v>
      </c>
      <c r="E7644" s="154">
        <v>7.98</v>
      </c>
      <c r="F7644" s="154">
        <v>1.0000000000000009E-2</v>
      </c>
      <c r="G7644" s="154">
        <v>3.0000000000000027E-2</v>
      </c>
    </row>
    <row r="7645" spans="1:7" ht="30" x14ac:dyDescent="0.25">
      <c r="A7645" s="141" t="s">
        <v>4562</v>
      </c>
      <c r="B7645" s="151" t="s">
        <v>4563</v>
      </c>
      <c r="C7645" s="153" t="s">
        <v>3524</v>
      </c>
      <c r="D7645" s="152">
        <v>2</v>
      </c>
      <c r="E7645" s="154">
        <v>11.48</v>
      </c>
      <c r="F7645" s="154">
        <v>4.0000000000000036E-2</v>
      </c>
      <c r="G7645" s="154">
        <v>8.0000000000000071E-2</v>
      </c>
    </row>
    <row r="7646" spans="1:7" ht="45" x14ac:dyDescent="0.25">
      <c r="A7646" s="141" t="s">
        <v>4564</v>
      </c>
      <c r="B7646" s="151" t="s">
        <v>4565</v>
      </c>
      <c r="C7646" s="153" t="s">
        <v>3501</v>
      </c>
      <c r="D7646" s="152">
        <v>92</v>
      </c>
      <c r="E7646" s="154">
        <v>807.76</v>
      </c>
      <c r="F7646" s="154">
        <v>3.9999999999999925E-2</v>
      </c>
      <c r="G7646" s="154">
        <v>3.6799999999999931</v>
      </c>
    </row>
    <row r="7647" spans="1:7" ht="45" x14ac:dyDescent="0.25">
      <c r="A7647" s="141" t="s">
        <v>4564</v>
      </c>
      <c r="B7647" s="151" t="s">
        <v>4565</v>
      </c>
      <c r="C7647" s="153" t="s">
        <v>3471</v>
      </c>
      <c r="D7647" s="152">
        <v>23</v>
      </c>
      <c r="E7647" s="154">
        <v>61.180000000000007</v>
      </c>
      <c r="F7647" s="154">
        <v>1.0000000000000009E-2</v>
      </c>
      <c r="G7647" s="154">
        <v>0.2300000000000002</v>
      </c>
    </row>
    <row r="7648" spans="1:7" ht="30" x14ac:dyDescent="0.25">
      <c r="A7648" s="141" t="s">
        <v>4564</v>
      </c>
      <c r="B7648" s="151" t="s">
        <v>4565</v>
      </c>
      <c r="C7648" s="153" t="s">
        <v>3583</v>
      </c>
      <c r="D7648" s="152">
        <v>137</v>
      </c>
      <c r="E7648" s="154">
        <v>364.41999999999996</v>
      </c>
      <c r="F7648" s="154">
        <v>1.0000000000000009E-2</v>
      </c>
      <c r="G7648" s="154">
        <v>1.3700000000000012</v>
      </c>
    </row>
    <row r="7649" spans="1:7" ht="90" x14ac:dyDescent="0.25">
      <c r="A7649" s="141" t="s">
        <v>4564</v>
      </c>
      <c r="B7649" s="151" t="s">
        <v>4565</v>
      </c>
      <c r="C7649" s="153" t="s">
        <v>3452</v>
      </c>
      <c r="D7649" s="152">
        <v>127</v>
      </c>
      <c r="E7649" s="154">
        <v>3317.2400000000002</v>
      </c>
      <c r="F7649" s="154">
        <v>3.0000000000000027E-2</v>
      </c>
      <c r="G7649" s="154">
        <v>3.8100000000000032</v>
      </c>
    </row>
    <row r="7650" spans="1:7" ht="45" x14ac:dyDescent="0.25">
      <c r="A7650" s="141" t="s">
        <v>4564</v>
      </c>
      <c r="B7650" s="151" t="s">
        <v>4565</v>
      </c>
      <c r="C7650" s="153" t="s">
        <v>3471</v>
      </c>
      <c r="D7650" s="152">
        <v>3</v>
      </c>
      <c r="E7650" s="154">
        <v>7.98</v>
      </c>
      <c r="F7650" s="154">
        <v>1.0000000000000009E-2</v>
      </c>
      <c r="G7650" s="154">
        <v>3.0000000000000027E-2</v>
      </c>
    </row>
    <row r="7651" spans="1:7" ht="30" x14ac:dyDescent="0.25">
      <c r="A7651" s="141" t="s">
        <v>4564</v>
      </c>
      <c r="B7651" s="151" t="s">
        <v>4565</v>
      </c>
      <c r="C7651" s="153" t="s">
        <v>3453</v>
      </c>
      <c r="D7651" s="152">
        <v>8</v>
      </c>
      <c r="E7651" s="154">
        <v>15.919999999999998</v>
      </c>
      <c r="F7651" s="154">
        <v>1.0000000000000009E-2</v>
      </c>
      <c r="G7651" s="154">
        <v>8.0000000000000071E-2</v>
      </c>
    </row>
    <row r="7652" spans="1:7" ht="45" x14ac:dyDescent="0.25">
      <c r="A7652" s="141" t="s">
        <v>4564</v>
      </c>
      <c r="B7652" s="151" t="s">
        <v>4565</v>
      </c>
      <c r="C7652" s="153" t="s">
        <v>3454</v>
      </c>
      <c r="D7652" s="152">
        <v>22</v>
      </c>
      <c r="E7652" s="154">
        <v>77.88</v>
      </c>
      <c r="F7652" s="154">
        <v>1.9999999999999962E-2</v>
      </c>
      <c r="G7652" s="154">
        <v>0.43999999999999917</v>
      </c>
    </row>
    <row r="7653" spans="1:7" ht="45" x14ac:dyDescent="0.25">
      <c r="A7653" s="141" t="s">
        <v>4564</v>
      </c>
      <c r="B7653" s="151" t="s">
        <v>4565</v>
      </c>
      <c r="C7653" s="153" t="s">
        <v>3471</v>
      </c>
      <c r="D7653" s="152">
        <v>2</v>
      </c>
      <c r="E7653" s="154">
        <v>5.32</v>
      </c>
      <c r="F7653" s="154">
        <v>1.0000000000000009E-2</v>
      </c>
      <c r="G7653" s="154">
        <v>2.0000000000000018E-2</v>
      </c>
    </row>
    <row r="7654" spans="1:7" ht="30" x14ac:dyDescent="0.25">
      <c r="A7654" s="141" t="s">
        <v>4564</v>
      </c>
      <c r="B7654" s="151" t="s">
        <v>4565</v>
      </c>
      <c r="C7654" s="153" t="s">
        <v>3453</v>
      </c>
      <c r="D7654" s="152">
        <v>23</v>
      </c>
      <c r="E7654" s="154">
        <v>45.77</v>
      </c>
      <c r="F7654" s="154">
        <v>1.0000000000000009E-2</v>
      </c>
      <c r="G7654" s="154">
        <v>0.2300000000000002</v>
      </c>
    </row>
    <row r="7655" spans="1:7" ht="30" x14ac:dyDescent="0.25">
      <c r="A7655" s="141" t="s">
        <v>4564</v>
      </c>
      <c r="B7655" s="151" t="s">
        <v>4565</v>
      </c>
      <c r="C7655" s="153" t="s">
        <v>3583</v>
      </c>
      <c r="D7655" s="152">
        <v>2</v>
      </c>
      <c r="E7655" s="154">
        <v>5.32</v>
      </c>
      <c r="F7655" s="154">
        <v>1.0000000000000009E-2</v>
      </c>
      <c r="G7655" s="154">
        <v>2.0000000000000018E-2</v>
      </c>
    </row>
    <row r="7656" spans="1:7" ht="30" x14ac:dyDescent="0.25">
      <c r="A7656" s="141" t="s">
        <v>4564</v>
      </c>
      <c r="B7656" s="151" t="s">
        <v>4565</v>
      </c>
      <c r="C7656" s="153" t="s">
        <v>3521</v>
      </c>
      <c r="D7656" s="152">
        <v>1</v>
      </c>
      <c r="E7656" s="154">
        <v>9.34</v>
      </c>
      <c r="F7656" s="154">
        <v>6.999999999999984E-2</v>
      </c>
      <c r="G7656" s="154">
        <v>6.999999999999984E-2</v>
      </c>
    </row>
    <row r="7657" spans="1:7" ht="30" x14ac:dyDescent="0.25">
      <c r="A7657" s="141" t="s">
        <v>4564</v>
      </c>
      <c r="B7657" s="151" t="s">
        <v>4565</v>
      </c>
      <c r="C7657" s="153" t="s">
        <v>3522</v>
      </c>
      <c r="D7657" s="152">
        <v>2</v>
      </c>
      <c r="E7657" s="154">
        <v>11.34</v>
      </c>
      <c r="F7657" s="154">
        <v>0.1599999999999997</v>
      </c>
      <c r="G7657" s="154">
        <v>0.3199999999999994</v>
      </c>
    </row>
    <row r="7658" spans="1:7" ht="45" x14ac:dyDescent="0.25">
      <c r="A7658" s="141" t="s">
        <v>4566</v>
      </c>
      <c r="B7658" s="151" t="s">
        <v>4567</v>
      </c>
      <c r="C7658" s="153" t="s">
        <v>3623</v>
      </c>
      <c r="D7658" s="152">
        <v>6</v>
      </c>
      <c r="E7658" s="154">
        <v>70.44</v>
      </c>
      <c r="F7658" s="154">
        <v>1.0000000000000009E-2</v>
      </c>
      <c r="G7658" s="154">
        <v>6.0000000000000053E-2</v>
      </c>
    </row>
    <row r="7659" spans="1:7" ht="45" x14ac:dyDescent="0.25">
      <c r="A7659" s="141" t="s">
        <v>4566</v>
      </c>
      <c r="B7659" s="151" t="s">
        <v>4567</v>
      </c>
      <c r="C7659" s="153" t="s">
        <v>3624</v>
      </c>
      <c r="D7659" s="152">
        <v>6</v>
      </c>
      <c r="E7659" s="154">
        <v>94.68</v>
      </c>
      <c r="F7659" s="154">
        <v>1.0000000000000009E-2</v>
      </c>
      <c r="G7659" s="154">
        <v>6.0000000000000053E-2</v>
      </c>
    </row>
    <row r="7660" spans="1:7" ht="75" x14ac:dyDescent="0.25">
      <c r="A7660" s="141" t="s">
        <v>4566</v>
      </c>
      <c r="B7660" s="151" t="s">
        <v>4567</v>
      </c>
      <c r="C7660" s="153" t="s">
        <v>3634</v>
      </c>
      <c r="D7660" s="152">
        <v>5</v>
      </c>
      <c r="E7660" s="154">
        <v>55.300000000000004</v>
      </c>
      <c r="F7660" s="154">
        <v>9.999999999999995E-3</v>
      </c>
      <c r="G7660" s="154">
        <v>4.9999999999999975E-2</v>
      </c>
    </row>
    <row r="7661" spans="1:7" ht="60" x14ac:dyDescent="0.25">
      <c r="A7661" s="141" t="s">
        <v>4566</v>
      </c>
      <c r="B7661" s="151" t="s">
        <v>4567</v>
      </c>
      <c r="C7661" s="153" t="s">
        <v>3635</v>
      </c>
      <c r="D7661" s="152">
        <v>27</v>
      </c>
      <c r="E7661" s="154">
        <v>53.19</v>
      </c>
      <c r="F7661" s="154">
        <v>9.999999999999995E-3</v>
      </c>
      <c r="G7661" s="154">
        <v>0.26999999999999985</v>
      </c>
    </row>
    <row r="7662" spans="1:7" ht="60" x14ac:dyDescent="0.25">
      <c r="A7662" s="141" t="s">
        <v>4566</v>
      </c>
      <c r="B7662" s="151" t="s">
        <v>4567</v>
      </c>
      <c r="C7662" s="153" t="s">
        <v>3724</v>
      </c>
      <c r="D7662" s="152">
        <v>32</v>
      </c>
      <c r="E7662" s="154">
        <v>586.55999999999995</v>
      </c>
      <c r="F7662" s="154">
        <v>1.0000000000000009E-2</v>
      </c>
      <c r="G7662" s="154">
        <v>0.32000000000000028</v>
      </c>
    </row>
    <row r="7663" spans="1:7" ht="75" x14ac:dyDescent="0.25">
      <c r="A7663" s="141" t="s">
        <v>4566</v>
      </c>
      <c r="B7663" s="151" t="s">
        <v>4567</v>
      </c>
      <c r="C7663" s="153" t="s">
        <v>3626</v>
      </c>
      <c r="D7663" s="152">
        <v>224</v>
      </c>
      <c r="E7663" s="154">
        <v>4105.92</v>
      </c>
      <c r="F7663" s="154">
        <v>1.0000000000000009E-2</v>
      </c>
      <c r="G7663" s="154">
        <v>2.240000000000002</v>
      </c>
    </row>
    <row r="7664" spans="1:7" ht="45" x14ac:dyDescent="0.25">
      <c r="A7664" s="141" t="s">
        <v>4566</v>
      </c>
      <c r="B7664" s="151" t="s">
        <v>4567</v>
      </c>
      <c r="C7664" s="153" t="s">
        <v>3623</v>
      </c>
      <c r="D7664" s="152">
        <v>22</v>
      </c>
      <c r="E7664" s="154">
        <v>258.28000000000003</v>
      </c>
      <c r="F7664" s="154">
        <v>1.0000000000000009E-2</v>
      </c>
      <c r="G7664" s="154">
        <v>0.2200000000000002</v>
      </c>
    </row>
    <row r="7665" spans="1:7" ht="45" x14ac:dyDescent="0.25">
      <c r="A7665" s="141" t="s">
        <v>4566</v>
      </c>
      <c r="B7665" s="151" t="s">
        <v>4567</v>
      </c>
      <c r="C7665" s="153" t="s">
        <v>3624</v>
      </c>
      <c r="D7665" s="152">
        <v>1</v>
      </c>
      <c r="E7665" s="154">
        <v>15.780000000000001</v>
      </c>
      <c r="F7665" s="154">
        <v>1.0000000000000009E-2</v>
      </c>
      <c r="G7665" s="154">
        <v>1.0000000000000009E-2</v>
      </c>
    </row>
    <row r="7666" spans="1:7" ht="60" x14ac:dyDescent="0.25">
      <c r="A7666" s="141" t="s">
        <v>4566</v>
      </c>
      <c r="B7666" s="151" t="s">
        <v>4567</v>
      </c>
      <c r="C7666" s="153" t="s">
        <v>3724</v>
      </c>
      <c r="D7666" s="152">
        <v>56</v>
      </c>
      <c r="E7666" s="154">
        <v>1026.48</v>
      </c>
      <c r="F7666" s="154">
        <v>1.0000000000000009E-2</v>
      </c>
      <c r="G7666" s="154">
        <v>0.5600000000000005</v>
      </c>
    </row>
    <row r="7667" spans="1:7" ht="75" x14ac:dyDescent="0.25">
      <c r="A7667" s="141" t="s">
        <v>4566</v>
      </c>
      <c r="B7667" s="151" t="s">
        <v>4567</v>
      </c>
      <c r="C7667" s="153" t="s">
        <v>3626</v>
      </c>
      <c r="D7667" s="152">
        <v>157</v>
      </c>
      <c r="E7667" s="154">
        <v>2877.81</v>
      </c>
      <c r="F7667" s="154">
        <v>1.0000000000000009E-2</v>
      </c>
      <c r="G7667" s="154">
        <v>1.5700000000000014</v>
      </c>
    </row>
    <row r="7668" spans="1:7" ht="45" x14ac:dyDescent="0.25">
      <c r="A7668" s="141" t="s">
        <v>4566</v>
      </c>
      <c r="B7668" s="151" t="s">
        <v>4567</v>
      </c>
      <c r="C7668" s="153" t="s">
        <v>3726</v>
      </c>
      <c r="D7668" s="152">
        <v>10</v>
      </c>
      <c r="E7668" s="154">
        <v>102.4</v>
      </c>
      <c r="F7668" s="154">
        <v>1.0000000000000009E-2</v>
      </c>
      <c r="G7668" s="154">
        <v>0.10000000000000009</v>
      </c>
    </row>
    <row r="7669" spans="1:7" ht="45" x14ac:dyDescent="0.25">
      <c r="A7669" s="141" t="s">
        <v>4566</v>
      </c>
      <c r="B7669" s="151" t="s">
        <v>4567</v>
      </c>
      <c r="C7669" s="153" t="s">
        <v>3623</v>
      </c>
      <c r="D7669" s="152">
        <v>11</v>
      </c>
      <c r="E7669" s="154">
        <v>129.14000000000001</v>
      </c>
      <c r="F7669" s="154">
        <v>1.0000000000000009E-2</v>
      </c>
      <c r="G7669" s="154">
        <v>0.1100000000000001</v>
      </c>
    </row>
    <row r="7670" spans="1:7" ht="45" x14ac:dyDescent="0.25">
      <c r="A7670" s="141" t="s">
        <v>4566</v>
      </c>
      <c r="B7670" s="151" t="s">
        <v>4567</v>
      </c>
      <c r="C7670" s="153" t="s">
        <v>3726</v>
      </c>
      <c r="D7670" s="152">
        <v>47</v>
      </c>
      <c r="E7670" s="154">
        <v>481.28000000000003</v>
      </c>
      <c r="F7670" s="154">
        <v>1.0000000000000009E-2</v>
      </c>
      <c r="G7670" s="154">
        <v>0.47000000000000042</v>
      </c>
    </row>
    <row r="7671" spans="1:7" ht="30" x14ac:dyDescent="0.25">
      <c r="A7671" s="141" t="s">
        <v>4568</v>
      </c>
      <c r="B7671" s="151" t="s">
        <v>4569</v>
      </c>
      <c r="C7671" s="153" t="s">
        <v>3496</v>
      </c>
      <c r="D7671" s="152">
        <v>1346</v>
      </c>
      <c r="E7671" s="154">
        <v>9664.2800000000007</v>
      </c>
      <c r="F7671" s="154">
        <v>1.0000000000000009E-2</v>
      </c>
      <c r="G7671" s="154">
        <v>13.460000000000012</v>
      </c>
    </row>
    <row r="7672" spans="1:7" ht="30" x14ac:dyDescent="0.25">
      <c r="A7672" s="141" t="s">
        <v>4568</v>
      </c>
      <c r="B7672" s="151" t="s">
        <v>4569</v>
      </c>
      <c r="C7672" s="153" t="s">
        <v>3497</v>
      </c>
      <c r="D7672" s="152">
        <v>584</v>
      </c>
      <c r="E7672" s="154">
        <v>7171.52</v>
      </c>
      <c r="F7672" s="154">
        <v>1.0000000000000009E-2</v>
      </c>
      <c r="G7672" s="154">
        <v>5.8400000000000052</v>
      </c>
    </row>
    <row r="7673" spans="1:7" ht="30" x14ac:dyDescent="0.25">
      <c r="A7673" s="141" t="s">
        <v>4568</v>
      </c>
      <c r="B7673" s="151" t="s">
        <v>4569</v>
      </c>
      <c r="C7673" s="153" t="s">
        <v>3498</v>
      </c>
      <c r="D7673" s="152">
        <v>27</v>
      </c>
      <c r="E7673" s="154">
        <v>544.31999999999994</v>
      </c>
      <c r="F7673" s="154">
        <v>4.0000000000000036E-2</v>
      </c>
      <c r="G7673" s="154">
        <v>1.080000000000001</v>
      </c>
    </row>
    <row r="7674" spans="1:7" ht="30" x14ac:dyDescent="0.25">
      <c r="A7674" s="141" t="s">
        <v>4568</v>
      </c>
      <c r="B7674" s="151" t="s">
        <v>4569</v>
      </c>
      <c r="C7674" s="153" t="s">
        <v>3543</v>
      </c>
      <c r="D7674" s="152">
        <v>20</v>
      </c>
      <c r="E7674" s="154">
        <v>104</v>
      </c>
      <c r="F7674" s="154">
        <v>2.9999999999999916E-2</v>
      </c>
      <c r="G7674" s="154">
        <v>0.59999999999999831</v>
      </c>
    </row>
    <row r="7675" spans="1:7" ht="30" x14ac:dyDescent="0.25">
      <c r="A7675" s="141" t="s">
        <v>4568</v>
      </c>
      <c r="B7675" s="151" t="s">
        <v>4569</v>
      </c>
      <c r="C7675" s="153" t="s">
        <v>3544</v>
      </c>
      <c r="D7675" s="152">
        <v>79</v>
      </c>
      <c r="E7675" s="154">
        <v>1255.31</v>
      </c>
      <c r="F7675" s="154">
        <v>2.0000000000000018E-2</v>
      </c>
      <c r="G7675" s="154">
        <v>1.5800000000000014</v>
      </c>
    </row>
    <row r="7676" spans="1:7" ht="30" x14ac:dyDescent="0.25">
      <c r="A7676" s="141" t="s">
        <v>4568</v>
      </c>
      <c r="B7676" s="151" t="s">
        <v>4569</v>
      </c>
      <c r="C7676" s="153" t="s">
        <v>3541</v>
      </c>
      <c r="D7676" s="152">
        <v>507</v>
      </c>
      <c r="E7676" s="154">
        <v>4370.34</v>
      </c>
      <c r="F7676" s="154">
        <v>4.9999999999999822E-2</v>
      </c>
      <c r="G7676" s="154">
        <v>25.349999999999909</v>
      </c>
    </row>
    <row r="7677" spans="1:7" ht="30" x14ac:dyDescent="0.25">
      <c r="A7677" s="141" t="s">
        <v>4568</v>
      </c>
      <c r="B7677" s="151" t="s">
        <v>4569</v>
      </c>
      <c r="C7677" s="153" t="s">
        <v>3696</v>
      </c>
      <c r="D7677" s="152">
        <v>58</v>
      </c>
      <c r="E7677" s="154">
        <v>419.91999999999996</v>
      </c>
      <c r="F7677" s="154">
        <v>4.0000000000000036E-2</v>
      </c>
      <c r="G7677" s="154">
        <v>2.3200000000000021</v>
      </c>
    </row>
    <row r="7678" spans="1:7" ht="45" x14ac:dyDescent="0.25">
      <c r="A7678" s="141" t="s">
        <v>4568</v>
      </c>
      <c r="B7678" s="151" t="s">
        <v>4569</v>
      </c>
      <c r="C7678" s="153" t="s">
        <v>3542</v>
      </c>
      <c r="D7678" s="152">
        <v>219</v>
      </c>
      <c r="E7678" s="154">
        <v>2279.79</v>
      </c>
      <c r="F7678" s="154">
        <v>2.0000000000000018E-2</v>
      </c>
      <c r="G7678" s="154">
        <v>4.3800000000000043</v>
      </c>
    </row>
    <row r="7679" spans="1:7" ht="30" x14ac:dyDescent="0.25">
      <c r="A7679" s="141" t="s">
        <v>4568</v>
      </c>
      <c r="B7679" s="151" t="s">
        <v>4569</v>
      </c>
      <c r="C7679" s="153" t="s">
        <v>3586</v>
      </c>
      <c r="D7679" s="152">
        <v>17</v>
      </c>
      <c r="E7679" s="154">
        <v>123.25</v>
      </c>
      <c r="F7679" s="154">
        <v>4.0000000000000036E-2</v>
      </c>
      <c r="G7679" s="154">
        <v>0.6800000000000006</v>
      </c>
    </row>
    <row r="7680" spans="1:7" ht="30" x14ac:dyDescent="0.25">
      <c r="A7680" s="141" t="s">
        <v>4568</v>
      </c>
      <c r="B7680" s="151" t="s">
        <v>4569</v>
      </c>
      <c r="C7680" s="153" t="s">
        <v>3782</v>
      </c>
      <c r="D7680" s="152">
        <v>24</v>
      </c>
      <c r="E7680" s="154">
        <v>174</v>
      </c>
      <c r="F7680" s="154">
        <v>4.0000000000000036E-2</v>
      </c>
      <c r="G7680" s="154">
        <v>0.96000000000000085</v>
      </c>
    </row>
    <row r="7681" spans="1:7" ht="60" x14ac:dyDescent="0.25">
      <c r="A7681" s="141" t="s">
        <v>4568</v>
      </c>
      <c r="B7681" s="151" t="s">
        <v>4569</v>
      </c>
      <c r="C7681" s="153" t="s">
        <v>3479</v>
      </c>
      <c r="D7681" s="152">
        <v>21</v>
      </c>
      <c r="E7681" s="154">
        <v>169.05</v>
      </c>
      <c r="F7681" s="154">
        <v>3.0000000000000027E-2</v>
      </c>
      <c r="G7681" s="154">
        <v>0.63000000000000056</v>
      </c>
    </row>
    <row r="7682" spans="1:7" ht="45" x14ac:dyDescent="0.25">
      <c r="A7682" s="141" t="s">
        <v>4568</v>
      </c>
      <c r="B7682" s="151" t="s">
        <v>4569</v>
      </c>
      <c r="C7682" s="153" t="s">
        <v>3709</v>
      </c>
      <c r="D7682" s="152">
        <v>2</v>
      </c>
      <c r="E7682" s="154">
        <v>66.8</v>
      </c>
      <c r="F7682" s="154">
        <v>0.44999999999999929</v>
      </c>
      <c r="G7682" s="154">
        <v>0.89999999999999858</v>
      </c>
    </row>
    <row r="7683" spans="1:7" ht="45" x14ac:dyDescent="0.25">
      <c r="A7683" s="141" t="s">
        <v>4568</v>
      </c>
      <c r="B7683" s="151" t="s">
        <v>4569</v>
      </c>
      <c r="C7683" s="153" t="s">
        <v>3573</v>
      </c>
      <c r="D7683" s="152">
        <v>20</v>
      </c>
      <c r="E7683" s="154">
        <v>903.40000000000009</v>
      </c>
      <c r="F7683" s="154">
        <v>0.58999999999999986</v>
      </c>
      <c r="G7683" s="154">
        <v>11.799999999999997</v>
      </c>
    </row>
    <row r="7684" spans="1:7" ht="60" x14ac:dyDescent="0.25">
      <c r="A7684" s="141" t="s">
        <v>4568</v>
      </c>
      <c r="B7684" s="151" t="s">
        <v>4569</v>
      </c>
      <c r="C7684" s="153" t="s">
        <v>3577</v>
      </c>
      <c r="D7684" s="152">
        <v>22</v>
      </c>
      <c r="E7684" s="154">
        <v>177.54</v>
      </c>
      <c r="F7684" s="154">
        <v>2.9999999999999916E-2</v>
      </c>
      <c r="G7684" s="154">
        <v>0.65999999999999814</v>
      </c>
    </row>
    <row r="7685" spans="1:7" ht="30" x14ac:dyDescent="0.25">
      <c r="A7685" s="141" t="s">
        <v>4568</v>
      </c>
      <c r="B7685" s="151" t="s">
        <v>4569</v>
      </c>
      <c r="C7685" s="153" t="s">
        <v>3578</v>
      </c>
      <c r="D7685" s="152">
        <v>22</v>
      </c>
      <c r="E7685" s="154">
        <v>117.7</v>
      </c>
      <c r="F7685" s="154">
        <v>0.27000000000000046</v>
      </c>
      <c r="G7685" s="154">
        <v>5.9400000000000102</v>
      </c>
    </row>
    <row r="7686" spans="1:7" ht="30" x14ac:dyDescent="0.25">
      <c r="A7686" s="141" t="s">
        <v>4568</v>
      </c>
      <c r="B7686" s="151" t="s">
        <v>4569</v>
      </c>
      <c r="C7686" s="153" t="s">
        <v>3641</v>
      </c>
      <c r="D7686" s="152">
        <v>7</v>
      </c>
      <c r="E7686" s="154">
        <v>169.61</v>
      </c>
      <c r="F7686" s="154">
        <v>4.9999999999999933E-2</v>
      </c>
      <c r="G7686" s="154">
        <v>0.34999999999999953</v>
      </c>
    </row>
    <row r="7687" spans="1:7" ht="30" x14ac:dyDescent="0.25">
      <c r="A7687" s="141" t="s">
        <v>4568</v>
      </c>
      <c r="B7687" s="151" t="s">
        <v>4569</v>
      </c>
      <c r="C7687" s="153" t="s">
        <v>3711</v>
      </c>
      <c r="D7687" s="152">
        <v>1</v>
      </c>
      <c r="E7687" s="154">
        <v>19.46</v>
      </c>
      <c r="F7687" s="154">
        <v>3.0000000000000027E-2</v>
      </c>
      <c r="G7687" s="154">
        <v>3.0000000000000027E-2</v>
      </c>
    </row>
    <row r="7688" spans="1:7" ht="30" x14ac:dyDescent="0.25">
      <c r="A7688" s="141" t="s">
        <v>4568</v>
      </c>
      <c r="B7688" s="151" t="s">
        <v>4569</v>
      </c>
      <c r="C7688" s="153" t="s">
        <v>3642</v>
      </c>
      <c r="D7688" s="152">
        <v>9</v>
      </c>
      <c r="E7688" s="154">
        <v>247.68</v>
      </c>
      <c r="F7688" s="154">
        <v>3.0000000000000027E-2</v>
      </c>
      <c r="G7688" s="154">
        <v>0.27000000000000024</v>
      </c>
    </row>
    <row r="7689" spans="1:7" ht="75" x14ac:dyDescent="0.25">
      <c r="A7689" s="141" t="s">
        <v>4568</v>
      </c>
      <c r="B7689" s="151" t="s">
        <v>4569</v>
      </c>
      <c r="C7689" s="153" t="s">
        <v>3527</v>
      </c>
      <c r="D7689" s="152">
        <v>175</v>
      </c>
      <c r="E7689" s="154">
        <v>3673.25</v>
      </c>
      <c r="F7689" s="154">
        <v>0.16000000000000014</v>
      </c>
      <c r="G7689" s="154">
        <v>28.000000000000025</v>
      </c>
    </row>
    <row r="7690" spans="1:7" ht="45" x14ac:dyDescent="0.25">
      <c r="A7690" s="141" t="s">
        <v>4568</v>
      </c>
      <c r="B7690" s="151" t="s">
        <v>4569</v>
      </c>
      <c r="C7690" s="153" t="s">
        <v>3501</v>
      </c>
      <c r="D7690" s="152">
        <v>1</v>
      </c>
      <c r="E7690" s="154">
        <v>8.7799999999999994</v>
      </c>
      <c r="F7690" s="154">
        <v>3.9999999999999925E-2</v>
      </c>
      <c r="G7690" s="154">
        <v>3.9999999999999925E-2</v>
      </c>
    </row>
    <row r="7691" spans="1:7" ht="45" x14ac:dyDescent="0.25">
      <c r="A7691" s="141" t="s">
        <v>4568</v>
      </c>
      <c r="B7691" s="151" t="s">
        <v>4569</v>
      </c>
      <c r="C7691" s="153" t="s">
        <v>3471</v>
      </c>
      <c r="D7691" s="152">
        <v>2</v>
      </c>
      <c r="E7691" s="154">
        <v>5.32</v>
      </c>
      <c r="F7691" s="154">
        <v>1.0000000000000009E-2</v>
      </c>
      <c r="G7691" s="154">
        <v>2.0000000000000018E-2</v>
      </c>
    </row>
    <row r="7692" spans="1:7" ht="30" x14ac:dyDescent="0.25">
      <c r="A7692" s="141" t="s">
        <v>4568</v>
      </c>
      <c r="B7692" s="151" t="s">
        <v>4569</v>
      </c>
      <c r="C7692" s="153" t="s">
        <v>3482</v>
      </c>
      <c r="D7692" s="152">
        <v>111</v>
      </c>
      <c r="E7692" s="154">
        <v>682.65000000000009</v>
      </c>
      <c r="F7692" s="154">
        <v>1.0000000000000009E-2</v>
      </c>
      <c r="G7692" s="154">
        <v>1.110000000000001</v>
      </c>
    </row>
    <row r="7693" spans="1:7" ht="30" x14ac:dyDescent="0.25">
      <c r="A7693" s="141" t="s">
        <v>4568</v>
      </c>
      <c r="B7693" s="151" t="s">
        <v>4569</v>
      </c>
      <c r="C7693" s="153" t="s">
        <v>3483</v>
      </c>
      <c r="D7693" s="152">
        <v>1</v>
      </c>
      <c r="E7693" s="154">
        <v>7.05</v>
      </c>
      <c r="F7693" s="154">
        <v>1.9999999999999962E-2</v>
      </c>
      <c r="G7693" s="154">
        <v>1.9999999999999962E-2</v>
      </c>
    </row>
    <row r="7694" spans="1:7" ht="60" x14ac:dyDescent="0.25">
      <c r="A7694" s="141" t="s">
        <v>4568</v>
      </c>
      <c r="B7694" s="151" t="s">
        <v>4569</v>
      </c>
      <c r="C7694" s="153" t="s">
        <v>3488</v>
      </c>
      <c r="D7694" s="152">
        <v>52</v>
      </c>
      <c r="E7694" s="154">
        <v>719.68000000000006</v>
      </c>
      <c r="F7694" s="154">
        <v>4.0000000000000036E-2</v>
      </c>
      <c r="G7694" s="154">
        <v>2.0800000000000018</v>
      </c>
    </row>
    <row r="7695" spans="1:7" ht="30" x14ac:dyDescent="0.25">
      <c r="A7695" s="141" t="s">
        <v>4568</v>
      </c>
      <c r="B7695" s="151" t="s">
        <v>4569</v>
      </c>
      <c r="C7695" s="153" t="s">
        <v>3507</v>
      </c>
      <c r="D7695" s="152">
        <v>272</v>
      </c>
      <c r="E7695" s="154">
        <v>2464.3200000000002</v>
      </c>
      <c r="F7695" s="154">
        <v>3.0000000000000027E-2</v>
      </c>
      <c r="G7695" s="154">
        <v>8.1600000000000072</v>
      </c>
    </row>
    <row r="7696" spans="1:7" ht="60" x14ac:dyDescent="0.25">
      <c r="A7696" s="141" t="s">
        <v>4568</v>
      </c>
      <c r="B7696" s="151" t="s">
        <v>4569</v>
      </c>
      <c r="C7696" s="153" t="s">
        <v>3509</v>
      </c>
      <c r="D7696" s="152">
        <v>189</v>
      </c>
      <c r="E7696" s="154">
        <v>3388.77</v>
      </c>
      <c r="F7696" s="154">
        <v>0.11999999999999966</v>
      </c>
      <c r="G7696" s="154">
        <v>22.679999999999936</v>
      </c>
    </row>
    <row r="7697" spans="1:7" ht="60" x14ac:dyDescent="0.25">
      <c r="A7697" s="141" t="s">
        <v>4568</v>
      </c>
      <c r="B7697" s="151" t="s">
        <v>4569</v>
      </c>
      <c r="C7697" s="153" t="s">
        <v>3408</v>
      </c>
      <c r="D7697" s="152">
        <v>13</v>
      </c>
      <c r="E7697" s="154">
        <v>6.24</v>
      </c>
      <c r="F7697" s="154">
        <v>9.999999999999995E-3</v>
      </c>
      <c r="G7697" s="154">
        <v>0.12999999999999995</v>
      </c>
    </row>
    <row r="7698" spans="1:7" ht="45" x14ac:dyDescent="0.25">
      <c r="A7698" s="141" t="s">
        <v>4568</v>
      </c>
      <c r="B7698" s="151" t="s">
        <v>4569</v>
      </c>
      <c r="C7698" s="153" t="s">
        <v>3607</v>
      </c>
      <c r="D7698" s="152">
        <v>123</v>
      </c>
      <c r="E7698" s="154">
        <v>1266.9000000000001</v>
      </c>
      <c r="F7698" s="154">
        <v>0.18000000000000016</v>
      </c>
      <c r="G7698" s="154">
        <v>22.140000000000018</v>
      </c>
    </row>
    <row r="7699" spans="1:7" ht="30" x14ac:dyDescent="0.25">
      <c r="A7699" s="141" t="s">
        <v>4568</v>
      </c>
      <c r="B7699" s="151" t="s">
        <v>4569</v>
      </c>
      <c r="C7699" s="153" t="s">
        <v>3606</v>
      </c>
      <c r="D7699" s="152">
        <v>5</v>
      </c>
      <c r="E7699" s="154">
        <v>36.65</v>
      </c>
      <c r="F7699" s="154">
        <v>0.11999999999999966</v>
      </c>
      <c r="G7699" s="154">
        <v>0.59999999999999831</v>
      </c>
    </row>
    <row r="7700" spans="1:7" ht="45" x14ac:dyDescent="0.25">
      <c r="A7700" s="141" t="s">
        <v>4568</v>
      </c>
      <c r="B7700" s="151" t="s">
        <v>4569</v>
      </c>
      <c r="C7700" s="153" t="s">
        <v>3607</v>
      </c>
      <c r="D7700" s="152">
        <v>74</v>
      </c>
      <c r="E7700" s="154">
        <v>762.2</v>
      </c>
      <c r="F7700" s="154">
        <v>0.18000000000000016</v>
      </c>
      <c r="G7700" s="154">
        <v>13.320000000000011</v>
      </c>
    </row>
    <row r="7701" spans="1:7" ht="30" x14ac:dyDescent="0.25">
      <c r="A7701" s="141" t="s">
        <v>4568</v>
      </c>
      <c r="B7701" s="151" t="s">
        <v>4569</v>
      </c>
      <c r="C7701" s="153" t="s">
        <v>3608</v>
      </c>
      <c r="D7701" s="152">
        <v>198</v>
      </c>
      <c r="E7701" s="154">
        <v>1017.72</v>
      </c>
      <c r="F7701" s="154">
        <v>9.000000000000008E-2</v>
      </c>
      <c r="G7701" s="154">
        <v>17.820000000000014</v>
      </c>
    </row>
    <row r="7702" spans="1:7" ht="30" x14ac:dyDescent="0.25">
      <c r="A7702" s="141" t="s">
        <v>4568</v>
      </c>
      <c r="B7702" s="151" t="s">
        <v>4569</v>
      </c>
      <c r="C7702" s="153" t="s">
        <v>3609</v>
      </c>
      <c r="D7702" s="152">
        <v>2469</v>
      </c>
      <c r="E7702" s="154">
        <v>5036.76</v>
      </c>
      <c r="F7702" s="154">
        <v>2.0000000000000018E-2</v>
      </c>
      <c r="G7702" s="154">
        <v>49.380000000000045</v>
      </c>
    </row>
    <row r="7703" spans="1:7" ht="45" x14ac:dyDescent="0.25">
      <c r="A7703" s="141" t="s">
        <v>4568</v>
      </c>
      <c r="B7703" s="151" t="s">
        <v>4569</v>
      </c>
      <c r="C7703" s="153" t="s">
        <v>3739</v>
      </c>
      <c r="D7703" s="152">
        <v>55</v>
      </c>
      <c r="E7703" s="154">
        <v>132.55000000000001</v>
      </c>
      <c r="F7703" s="154">
        <v>2.9999999999999916E-2</v>
      </c>
      <c r="G7703" s="154">
        <v>1.6499999999999955</v>
      </c>
    </row>
    <row r="7704" spans="1:7" ht="45" x14ac:dyDescent="0.25">
      <c r="A7704" s="141" t="s">
        <v>4568</v>
      </c>
      <c r="B7704" s="151" t="s">
        <v>4569</v>
      </c>
      <c r="C7704" s="153" t="s">
        <v>4570</v>
      </c>
      <c r="D7704" s="152">
        <v>1</v>
      </c>
      <c r="E7704" s="154">
        <v>16.5</v>
      </c>
      <c r="F7704" s="154">
        <v>0.19999999999999973</v>
      </c>
      <c r="G7704" s="154">
        <v>0.19999999999999973</v>
      </c>
    </row>
    <row r="7705" spans="1:7" ht="45" x14ac:dyDescent="0.25">
      <c r="A7705" s="141" t="s">
        <v>4568</v>
      </c>
      <c r="B7705" s="151" t="s">
        <v>4569</v>
      </c>
      <c r="C7705" s="153" t="s">
        <v>3601</v>
      </c>
      <c r="D7705" s="152">
        <v>1</v>
      </c>
      <c r="E7705" s="154">
        <v>13.85</v>
      </c>
      <c r="F7705" s="154">
        <v>9.9999999999999867E-2</v>
      </c>
      <c r="G7705" s="154">
        <v>9.9999999999999867E-2</v>
      </c>
    </row>
    <row r="7706" spans="1:7" ht="30" x14ac:dyDescent="0.25">
      <c r="A7706" s="141" t="s">
        <v>4568</v>
      </c>
      <c r="B7706" s="151" t="s">
        <v>4569</v>
      </c>
      <c r="C7706" s="153" t="s">
        <v>3857</v>
      </c>
      <c r="D7706" s="152">
        <v>6</v>
      </c>
      <c r="E7706" s="154">
        <v>20.16</v>
      </c>
      <c r="F7706" s="154">
        <v>4.0000000000000036E-2</v>
      </c>
      <c r="G7706" s="154">
        <v>0.24000000000000021</v>
      </c>
    </row>
    <row r="7707" spans="1:7" ht="30" x14ac:dyDescent="0.25">
      <c r="A7707" s="141" t="s">
        <v>4568</v>
      </c>
      <c r="B7707" s="151" t="s">
        <v>4569</v>
      </c>
      <c r="C7707" s="153" t="s">
        <v>3512</v>
      </c>
      <c r="D7707" s="152">
        <v>338</v>
      </c>
      <c r="E7707" s="154">
        <v>486.72</v>
      </c>
      <c r="F7707" s="154">
        <v>3.0000000000000027E-2</v>
      </c>
      <c r="G7707" s="154">
        <v>10.140000000000009</v>
      </c>
    </row>
    <row r="7708" spans="1:7" ht="60" x14ac:dyDescent="0.25">
      <c r="A7708" s="141" t="s">
        <v>4568</v>
      </c>
      <c r="B7708" s="151" t="s">
        <v>4569</v>
      </c>
      <c r="C7708" s="153" t="s">
        <v>3513</v>
      </c>
      <c r="D7708" s="152">
        <v>18</v>
      </c>
      <c r="E7708" s="154">
        <v>303.47999999999996</v>
      </c>
      <c r="F7708" s="154">
        <v>0.33999999999999986</v>
      </c>
      <c r="G7708" s="154">
        <v>6.1199999999999974</v>
      </c>
    </row>
    <row r="7709" spans="1:7" ht="45" x14ac:dyDescent="0.25">
      <c r="A7709" s="141" t="s">
        <v>4568</v>
      </c>
      <c r="B7709" s="151" t="s">
        <v>4569</v>
      </c>
      <c r="C7709" s="153" t="s">
        <v>3535</v>
      </c>
      <c r="D7709" s="152">
        <v>20</v>
      </c>
      <c r="E7709" s="154">
        <v>264.8</v>
      </c>
      <c r="F7709" s="154">
        <v>0.16000000000000014</v>
      </c>
      <c r="G7709" s="154">
        <v>3.2000000000000028</v>
      </c>
    </row>
    <row r="7710" spans="1:7" ht="30" x14ac:dyDescent="0.25">
      <c r="A7710" s="141" t="s">
        <v>4568</v>
      </c>
      <c r="B7710" s="151" t="s">
        <v>4569</v>
      </c>
      <c r="C7710" s="153" t="s">
        <v>3617</v>
      </c>
      <c r="D7710" s="152">
        <v>6</v>
      </c>
      <c r="E7710" s="154">
        <v>100.92</v>
      </c>
      <c r="F7710" s="154">
        <v>0.21999999999999975</v>
      </c>
      <c r="G7710" s="154">
        <v>1.3199999999999985</v>
      </c>
    </row>
    <row r="7711" spans="1:7" ht="60" x14ac:dyDescent="0.25">
      <c r="A7711" s="141" t="s">
        <v>4568</v>
      </c>
      <c r="B7711" s="151" t="s">
        <v>4569</v>
      </c>
      <c r="C7711" s="153" t="s">
        <v>3536</v>
      </c>
      <c r="D7711" s="152">
        <v>4</v>
      </c>
      <c r="E7711" s="154">
        <v>85.56</v>
      </c>
      <c r="F7711" s="154">
        <v>0.3199999999999994</v>
      </c>
      <c r="G7711" s="154">
        <v>1.2799999999999976</v>
      </c>
    </row>
    <row r="7712" spans="1:7" ht="30" x14ac:dyDescent="0.25">
      <c r="A7712" s="141" t="s">
        <v>4568</v>
      </c>
      <c r="B7712" s="151" t="s">
        <v>4569</v>
      </c>
      <c r="C7712" s="153" t="s">
        <v>3858</v>
      </c>
      <c r="D7712" s="152">
        <v>1</v>
      </c>
      <c r="E7712" s="154">
        <v>16.48</v>
      </c>
      <c r="F7712" s="154">
        <v>0.28000000000000025</v>
      </c>
      <c r="G7712" s="154">
        <v>0.28000000000000025</v>
      </c>
    </row>
    <row r="7713" spans="1:7" ht="30" x14ac:dyDescent="0.25">
      <c r="A7713" s="141" t="s">
        <v>4568</v>
      </c>
      <c r="B7713" s="151" t="s">
        <v>4569</v>
      </c>
      <c r="C7713" s="153" t="s">
        <v>3639</v>
      </c>
      <c r="D7713" s="152">
        <v>10</v>
      </c>
      <c r="E7713" s="154">
        <v>61.7</v>
      </c>
      <c r="F7713" s="154">
        <v>1.0000000000000009E-2</v>
      </c>
      <c r="G7713" s="154">
        <v>0.10000000000000009</v>
      </c>
    </row>
    <row r="7714" spans="1:7" ht="30" x14ac:dyDescent="0.25">
      <c r="A7714" s="141" t="s">
        <v>4568</v>
      </c>
      <c r="B7714" s="151" t="s">
        <v>4569</v>
      </c>
      <c r="C7714" s="153" t="s">
        <v>4073</v>
      </c>
      <c r="D7714" s="152">
        <v>52</v>
      </c>
      <c r="E7714" s="154">
        <v>429.52000000000004</v>
      </c>
      <c r="F7714" s="154">
        <v>9.9999999999999811E-3</v>
      </c>
      <c r="G7714" s="154">
        <v>0.51999999999999902</v>
      </c>
    </row>
    <row r="7715" spans="1:7" ht="30" x14ac:dyDescent="0.25">
      <c r="A7715" s="141" t="s">
        <v>4568</v>
      </c>
      <c r="B7715" s="151" t="s">
        <v>4569</v>
      </c>
      <c r="C7715" s="153" t="s">
        <v>3514</v>
      </c>
      <c r="D7715" s="152">
        <v>84</v>
      </c>
      <c r="E7715" s="154">
        <v>140.28</v>
      </c>
      <c r="F7715" s="154">
        <v>9.9999999999999811E-3</v>
      </c>
      <c r="G7715" s="154">
        <v>0.83999999999999841</v>
      </c>
    </row>
    <row r="7716" spans="1:7" ht="45" x14ac:dyDescent="0.25">
      <c r="A7716" s="141" t="s">
        <v>4568</v>
      </c>
      <c r="B7716" s="151" t="s">
        <v>4569</v>
      </c>
      <c r="C7716" s="153" t="s">
        <v>3506</v>
      </c>
      <c r="D7716" s="152">
        <v>68</v>
      </c>
      <c r="E7716" s="154">
        <v>612.68000000000006</v>
      </c>
      <c r="F7716" s="154">
        <v>2.9999999999999916E-2</v>
      </c>
      <c r="G7716" s="154">
        <v>2.0399999999999943</v>
      </c>
    </row>
    <row r="7717" spans="1:7" ht="30" x14ac:dyDescent="0.25">
      <c r="A7717" s="141" t="s">
        <v>4568</v>
      </c>
      <c r="B7717" s="151" t="s">
        <v>4569</v>
      </c>
      <c r="C7717" s="153" t="s">
        <v>3859</v>
      </c>
      <c r="D7717" s="152">
        <v>1</v>
      </c>
      <c r="E7717" s="154">
        <v>8.84</v>
      </c>
      <c r="F7717" s="154">
        <v>2.0000000000000018E-2</v>
      </c>
      <c r="G7717" s="154">
        <v>2.0000000000000018E-2</v>
      </c>
    </row>
    <row r="7718" spans="1:7" ht="75" x14ac:dyDescent="0.25">
      <c r="A7718" s="141" t="s">
        <v>4568</v>
      </c>
      <c r="B7718" s="151" t="s">
        <v>4569</v>
      </c>
      <c r="C7718" s="153" t="s">
        <v>3516</v>
      </c>
      <c r="D7718" s="152">
        <v>130</v>
      </c>
      <c r="E7718" s="154">
        <v>1228.5</v>
      </c>
      <c r="F7718" s="154">
        <v>2.0000000000000018E-2</v>
      </c>
      <c r="G7718" s="154">
        <v>2.6000000000000023</v>
      </c>
    </row>
    <row r="7719" spans="1:7" ht="60" x14ac:dyDescent="0.25">
      <c r="A7719" s="141" t="s">
        <v>4568</v>
      </c>
      <c r="B7719" s="151" t="s">
        <v>4569</v>
      </c>
      <c r="C7719" s="153" t="s">
        <v>3517</v>
      </c>
      <c r="D7719" s="152">
        <v>486</v>
      </c>
      <c r="E7719" s="154">
        <v>5064.12</v>
      </c>
      <c r="F7719" s="154">
        <v>6.999999999999984E-2</v>
      </c>
      <c r="G7719" s="154">
        <v>34.019999999999925</v>
      </c>
    </row>
    <row r="7720" spans="1:7" ht="30" x14ac:dyDescent="0.25">
      <c r="A7720" s="141" t="s">
        <v>4568</v>
      </c>
      <c r="B7720" s="151" t="s">
        <v>4569</v>
      </c>
      <c r="C7720" s="153" t="s">
        <v>3612</v>
      </c>
      <c r="D7720" s="152">
        <v>5</v>
      </c>
      <c r="E7720" s="154">
        <v>108.30000000000001</v>
      </c>
      <c r="F7720" s="154">
        <v>0.33000000000000007</v>
      </c>
      <c r="G7720" s="154">
        <v>1.6500000000000004</v>
      </c>
    </row>
    <row r="7721" spans="1:7" ht="30" x14ac:dyDescent="0.25">
      <c r="A7721" s="141" t="s">
        <v>4568</v>
      </c>
      <c r="B7721" s="151" t="s">
        <v>4569</v>
      </c>
      <c r="C7721" s="153" t="s">
        <v>3508</v>
      </c>
      <c r="D7721" s="152">
        <v>98</v>
      </c>
      <c r="E7721" s="154">
        <v>526.26</v>
      </c>
      <c r="F7721" s="154">
        <v>2.0000000000000018E-2</v>
      </c>
      <c r="G7721" s="154">
        <v>1.9600000000000017</v>
      </c>
    </row>
    <row r="7722" spans="1:7" ht="30" x14ac:dyDescent="0.25">
      <c r="A7722" s="141" t="s">
        <v>4568</v>
      </c>
      <c r="B7722" s="151" t="s">
        <v>4569</v>
      </c>
      <c r="C7722" s="153" t="s">
        <v>3648</v>
      </c>
      <c r="D7722" s="152">
        <v>9</v>
      </c>
      <c r="E7722" s="154">
        <v>108.99</v>
      </c>
      <c r="F7722" s="154">
        <v>6.0000000000000053E-2</v>
      </c>
      <c r="G7722" s="154">
        <v>0.54000000000000048</v>
      </c>
    </row>
    <row r="7723" spans="1:7" ht="45" x14ac:dyDescent="0.25">
      <c r="A7723" s="141" t="s">
        <v>4568</v>
      </c>
      <c r="B7723" s="151" t="s">
        <v>4569</v>
      </c>
      <c r="C7723" s="153" t="s">
        <v>3528</v>
      </c>
      <c r="D7723" s="152">
        <v>1</v>
      </c>
      <c r="E7723" s="154">
        <v>9.11</v>
      </c>
      <c r="F7723" s="154">
        <v>0.12999999999999989</v>
      </c>
      <c r="G7723" s="154">
        <v>0.12999999999999989</v>
      </c>
    </row>
    <row r="7724" spans="1:7" ht="30" x14ac:dyDescent="0.25">
      <c r="A7724" s="141" t="s">
        <v>4568</v>
      </c>
      <c r="B7724" s="151" t="s">
        <v>4569</v>
      </c>
      <c r="C7724" s="153" t="s">
        <v>4182</v>
      </c>
      <c r="D7724" s="152">
        <v>5</v>
      </c>
      <c r="E7724" s="154">
        <v>26.299999999999997</v>
      </c>
      <c r="F7724" s="154">
        <v>1.0000000000000009E-2</v>
      </c>
      <c r="G7724" s="154">
        <v>5.0000000000000044E-2</v>
      </c>
    </row>
    <row r="7725" spans="1:7" ht="45" x14ac:dyDescent="0.25">
      <c r="A7725" s="141" t="s">
        <v>4568</v>
      </c>
      <c r="B7725" s="151" t="s">
        <v>4569</v>
      </c>
      <c r="C7725" s="153" t="s">
        <v>3529</v>
      </c>
      <c r="D7725" s="152">
        <v>31</v>
      </c>
      <c r="E7725" s="154">
        <v>999.12999999999988</v>
      </c>
      <c r="F7725" s="154">
        <v>0.26000000000000068</v>
      </c>
      <c r="G7725" s="154">
        <v>8.06000000000002</v>
      </c>
    </row>
    <row r="7726" spans="1:7" ht="60" x14ac:dyDescent="0.25">
      <c r="A7726" s="141" t="s">
        <v>4568</v>
      </c>
      <c r="B7726" s="151" t="s">
        <v>4569</v>
      </c>
      <c r="C7726" s="153" t="s">
        <v>3510</v>
      </c>
      <c r="D7726" s="152">
        <v>16</v>
      </c>
      <c r="E7726" s="154">
        <v>642.72</v>
      </c>
      <c r="F7726" s="154">
        <v>0.37999999999999989</v>
      </c>
      <c r="G7726" s="154">
        <v>6.0799999999999983</v>
      </c>
    </row>
    <row r="7727" spans="1:7" ht="30" x14ac:dyDescent="0.25">
      <c r="A7727" s="141" t="s">
        <v>4568</v>
      </c>
      <c r="B7727" s="151" t="s">
        <v>4569</v>
      </c>
      <c r="C7727" s="153" t="s">
        <v>3614</v>
      </c>
      <c r="D7727" s="152">
        <v>1</v>
      </c>
      <c r="E7727" s="154">
        <v>12.77</v>
      </c>
      <c r="F7727" s="154">
        <v>0.11999999999999966</v>
      </c>
      <c r="G7727" s="154">
        <v>0.11999999999999966</v>
      </c>
    </row>
    <row r="7728" spans="1:7" ht="45" x14ac:dyDescent="0.25">
      <c r="A7728" s="141" t="s">
        <v>4568</v>
      </c>
      <c r="B7728" s="151" t="s">
        <v>4569</v>
      </c>
      <c r="C7728" s="153" t="s">
        <v>3530</v>
      </c>
      <c r="D7728" s="152">
        <v>6</v>
      </c>
      <c r="E7728" s="154">
        <v>175.98</v>
      </c>
      <c r="F7728" s="154">
        <v>9.000000000000008E-2</v>
      </c>
      <c r="G7728" s="154">
        <v>0.54000000000000048</v>
      </c>
    </row>
    <row r="7729" spans="1:7" ht="30" x14ac:dyDescent="0.25">
      <c r="A7729" s="141" t="s">
        <v>4568</v>
      </c>
      <c r="B7729" s="151" t="s">
        <v>4569</v>
      </c>
      <c r="C7729" s="153" t="s">
        <v>3989</v>
      </c>
      <c r="D7729" s="152">
        <v>7</v>
      </c>
      <c r="E7729" s="154">
        <v>1051.1199999999999</v>
      </c>
      <c r="F7729" s="154">
        <v>2.5399999999999991</v>
      </c>
      <c r="G7729" s="154">
        <v>17.779999999999994</v>
      </c>
    </row>
    <row r="7730" spans="1:7" ht="30" x14ac:dyDescent="0.25">
      <c r="A7730" s="141" t="s">
        <v>4568</v>
      </c>
      <c r="B7730" s="151" t="s">
        <v>4569</v>
      </c>
      <c r="C7730" s="153" t="s">
        <v>3861</v>
      </c>
      <c r="D7730" s="152">
        <v>1</v>
      </c>
      <c r="E7730" s="154">
        <v>26.810000000000002</v>
      </c>
      <c r="F7730" s="154">
        <v>0.12000000000000011</v>
      </c>
      <c r="G7730" s="154">
        <v>0.12000000000000011</v>
      </c>
    </row>
    <row r="7731" spans="1:7" ht="45" x14ac:dyDescent="0.25">
      <c r="A7731" s="141" t="s">
        <v>4568</v>
      </c>
      <c r="B7731" s="151" t="s">
        <v>4569</v>
      </c>
      <c r="C7731" s="153" t="s">
        <v>4118</v>
      </c>
      <c r="D7731" s="152">
        <v>2</v>
      </c>
      <c r="E7731" s="154">
        <v>66.680000000000007</v>
      </c>
      <c r="F7731" s="154">
        <v>7.0000000000000062E-2</v>
      </c>
      <c r="G7731" s="154">
        <v>0.14000000000000012</v>
      </c>
    </row>
    <row r="7732" spans="1:7" ht="45" x14ac:dyDescent="0.25">
      <c r="A7732" s="141" t="s">
        <v>4568</v>
      </c>
      <c r="B7732" s="151" t="s">
        <v>4569</v>
      </c>
      <c r="C7732" s="153" t="s">
        <v>3454</v>
      </c>
      <c r="D7732" s="152">
        <v>4</v>
      </c>
      <c r="E7732" s="154">
        <v>14.16</v>
      </c>
      <c r="F7732" s="154">
        <v>1.9999999999999962E-2</v>
      </c>
      <c r="G7732" s="154">
        <v>7.9999999999999849E-2</v>
      </c>
    </row>
    <row r="7733" spans="1:7" ht="105" x14ac:dyDescent="0.25">
      <c r="A7733" s="141" t="s">
        <v>4568</v>
      </c>
      <c r="B7733" s="151" t="s">
        <v>4569</v>
      </c>
      <c r="C7733" s="153" t="s">
        <v>3476</v>
      </c>
      <c r="D7733" s="152">
        <v>221</v>
      </c>
      <c r="E7733" s="154">
        <v>5878.6</v>
      </c>
      <c r="F7733" s="154">
        <v>0.22000000000000064</v>
      </c>
      <c r="G7733" s="154">
        <v>48.62000000000014</v>
      </c>
    </row>
    <row r="7734" spans="1:7" ht="45" x14ac:dyDescent="0.25">
      <c r="A7734" s="141" t="s">
        <v>4568</v>
      </c>
      <c r="B7734" s="151" t="s">
        <v>4569</v>
      </c>
      <c r="C7734" s="153" t="s">
        <v>3889</v>
      </c>
      <c r="D7734" s="152">
        <v>4</v>
      </c>
      <c r="E7734" s="154">
        <v>13.600000000000001</v>
      </c>
      <c r="F7734" s="154">
        <v>1.0000000000000009E-2</v>
      </c>
      <c r="G7734" s="154">
        <v>4.0000000000000036E-2</v>
      </c>
    </row>
    <row r="7735" spans="1:7" ht="30" x14ac:dyDescent="0.25">
      <c r="A7735" s="141" t="s">
        <v>4568</v>
      </c>
      <c r="B7735" s="151" t="s">
        <v>4569</v>
      </c>
      <c r="C7735" s="153" t="s">
        <v>3511</v>
      </c>
      <c r="D7735" s="152">
        <v>4</v>
      </c>
      <c r="E7735" s="154">
        <v>4.16</v>
      </c>
      <c r="F7735" s="154">
        <v>9.999999999999995E-3</v>
      </c>
      <c r="G7735" s="154">
        <v>3.999999999999998E-2</v>
      </c>
    </row>
    <row r="7736" spans="1:7" ht="30" x14ac:dyDescent="0.25">
      <c r="A7736" s="141" t="s">
        <v>4568</v>
      </c>
      <c r="B7736" s="151" t="s">
        <v>4569</v>
      </c>
      <c r="C7736" s="153" t="s">
        <v>3538</v>
      </c>
      <c r="D7736" s="152">
        <v>182</v>
      </c>
      <c r="E7736" s="154">
        <v>922.74</v>
      </c>
      <c r="F7736" s="154">
        <v>2.0000000000000018E-2</v>
      </c>
      <c r="G7736" s="154">
        <v>3.6400000000000032</v>
      </c>
    </row>
    <row r="7737" spans="1:7" ht="30" x14ac:dyDescent="0.25">
      <c r="A7737" s="141" t="s">
        <v>4568</v>
      </c>
      <c r="B7737" s="151" t="s">
        <v>4569</v>
      </c>
      <c r="C7737" s="153" t="s">
        <v>3525</v>
      </c>
      <c r="D7737" s="152">
        <v>564</v>
      </c>
      <c r="E7737" s="154">
        <v>2752.32</v>
      </c>
      <c r="F7737" s="154">
        <v>1.0000000000000009E-2</v>
      </c>
      <c r="G7737" s="154">
        <v>5.640000000000005</v>
      </c>
    </row>
    <row r="7738" spans="1:7" ht="30" x14ac:dyDescent="0.25">
      <c r="A7738" s="141" t="s">
        <v>4568</v>
      </c>
      <c r="B7738" s="151" t="s">
        <v>4569</v>
      </c>
      <c r="C7738" s="153" t="s">
        <v>3871</v>
      </c>
      <c r="D7738" s="152">
        <v>401</v>
      </c>
      <c r="E7738" s="154">
        <v>2750.86</v>
      </c>
      <c r="F7738" s="154">
        <v>1.0000000000000009E-2</v>
      </c>
      <c r="G7738" s="154">
        <v>4.0100000000000033</v>
      </c>
    </row>
    <row r="7739" spans="1:7" ht="30" x14ac:dyDescent="0.25">
      <c r="A7739" s="141" t="s">
        <v>4568</v>
      </c>
      <c r="B7739" s="151" t="s">
        <v>4569</v>
      </c>
      <c r="C7739" s="153" t="s">
        <v>3872</v>
      </c>
      <c r="D7739" s="152">
        <v>136</v>
      </c>
      <c r="E7739" s="154">
        <v>569.84</v>
      </c>
      <c r="F7739" s="154">
        <v>1.0000000000000009E-2</v>
      </c>
      <c r="G7739" s="154">
        <v>1.3600000000000012</v>
      </c>
    </row>
    <row r="7740" spans="1:7" ht="30" x14ac:dyDescent="0.25">
      <c r="A7740" s="141" t="s">
        <v>4568</v>
      </c>
      <c r="B7740" s="151" t="s">
        <v>4569</v>
      </c>
      <c r="C7740" s="153" t="s">
        <v>4571</v>
      </c>
      <c r="D7740" s="152">
        <v>539</v>
      </c>
      <c r="E7740" s="154">
        <v>2743.51</v>
      </c>
      <c r="F7740" s="154">
        <v>1.0000000000000009E-2</v>
      </c>
      <c r="G7740" s="154">
        <v>5.390000000000005</v>
      </c>
    </row>
    <row r="7741" spans="1:7" ht="30" x14ac:dyDescent="0.25">
      <c r="A7741" s="141" t="s">
        <v>4568</v>
      </c>
      <c r="B7741" s="151" t="s">
        <v>4569</v>
      </c>
      <c r="C7741" s="153" t="s">
        <v>3621</v>
      </c>
      <c r="D7741" s="152">
        <v>273</v>
      </c>
      <c r="E7741" s="154">
        <v>1624.35</v>
      </c>
      <c r="F7741" s="154">
        <v>1.0000000000000009E-2</v>
      </c>
      <c r="G7741" s="154">
        <v>2.7300000000000022</v>
      </c>
    </row>
    <row r="7742" spans="1:7" ht="30" x14ac:dyDescent="0.25">
      <c r="A7742" s="141" t="s">
        <v>4568</v>
      </c>
      <c r="B7742" s="151" t="s">
        <v>4569</v>
      </c>
      <c r="C7742" s="153" t="s">
        <v>3873</v>
      </c>
      <c r="D7742" s="152">
        <v>140</v>
      </c>
      <c r="E7742" s="154">
        <v>541.80000000000007</v>
      </c>
      <c r="F7742" s="154">
        <v>9.999999999999995E-3</v>
      </c>
      <c r="G7742" s="154">
        <v>1.3999999999999992</v>
      </c>
    </row>
    <row r="7743" spans="1:7" ht="30" x14ac:dyDescent="0.25">
      <c r="A7743" s="141" t="s">
        <v>4568</v>
      </c>
      <c r="B7743" s="151" t="s">
        <v>4569</v>
      </c>
      <c r="C7743" s="153" t="s">
        <v>3874</v>
      </c>
      <c r="D7743" s="152">
        <v>56</v>
      </c>
      <c r="E7743" s="154">
        <v>382.48</v>
      </c>
      <c r="F7743" s="154">
        <v>1.0000000000000009E-2</v>
      </c>
      <c r="G7743" s="154">
        <v>0.5600000000000005</v>
      </c>
    </row>
    <row r="7744" spans="1:7" ht="30" x14ac:dyDescent="0.25">
      <c r="A7744" s="141" t="s">
        <v>4568</v>
      </c>
      <c r="B7744" s="151" t="s">
        <v>4569</v>
      </c>
      <c r="C7744" s="153" t="s">
        <v>3875</v>
      </c>
      <c r="D7744" s="152">
        <v>257</v>
      </c>
      <c r="E7744" s="154">
        <v>1028</v>
      </c>
      <c r="F7744" s="154">
        <v>1.0000000000000009E-2</v>
      </c>
      <c r="G7744" s="154">
        <v>2.5700000000000021</v>
      </c>
    </row>
    <row r="7745" spans="1:7" ht="30" x14ac:dyDescent="0.25">
      <c r="A7745" s="141" t="s">
        <v>4568</v>
      </c>
      <c r="B7745" s="151" t="s">
        <v>4569</v>
      </c>
      <c r="C7745" s="153" t="s">
        <v>4083</v>
      </c>
      <c r="D7745" s="152">
        <v>140</v>
      </c>
      <c r="E7745" s="154">
        <v>833</v>
      </c>
      <c r="F7745" s="154">
        <v>9.999999999999995E-3</v>
      </c>
      <c r="G7745" s="154">
        <v>1.3999999999999992</v>
      </c>
    </row>
    <row r="7746" spans="1:7" ht="30" x14ac:dyDescent="0.25">
      <c r="A7746" s="141" t="s">
        <v>4568</v>
      </c>
      <c r="B7746" s="151" t="s">
        <v>4569</v>
      </c>
      <c r="C7746" s="153" t="s">
        <v>3876</v>
      </c>
      <c r="D7746" s="152">
        <v>263</v>
      </c>
      <c r="E7746" s="154">
        <v>1859.4099999999999</v>
      </c>
      <c r="F7746" s="154">
        <v>3.0000000000000027E-2</v>
      </c>
      <c r="G7746" s="154">
        <v>7.8900000000000068</v>
      </c>
    </row>
    <row r="7747" spans="1:7" ht="30" x14ac:dyDescent="0.25">
      <c r="A7747" s="141" t="s">
        <v>4568</v>
      </c>
      <c r="B7747" s="151" t="s">
        <v>4569</v>
      </c>
      <c r="C7747" s="153" t="s">
        <v>3622</v>
      </c>
      <c r="D7747" s="152">
        <v>189</v>
      </c>
      <c r="E7747" s="154">
        <v>2027.9700000000003</v>
      </c>
      <c r="F7747" s="154">
        <v>2.0000000000000018E-2</v>
      </c>
      <c r="G7747" s="154">
        <v>3.7800000000000034</v>
      </c>
    </row>
    <row r="7748" spans="1:7" ht="45" x14ac:dyDescent="0.25">
      <c r="A7748" s="141" t="s">
        <v>4568</v>
      </c>
      <c r="B7748" s="151" t="s">
        <v>4569</v>
      </c>
      <c r="C7748" s="153" t="s">
        <v>3623</v>
      </c>
      <c r="D7748" s="152">
        <v>263</v>
      </c>
      <c r="E7748" s="154">
        <v>3087.62</v>
      </c>
      <c r="F7748" s="154">
        <v>1.0000000000000009E-2</v>
      </c>
      <c r="G7748" s="154">
        <v>2.6300000000000026</v>
      </c>
    </row>
    <row r="7749" spans="1:7" ht="45" x14ac:dyDescent="0.25">
      <c r="A7749" s="141" t="s">
        <v>4568</v>
      </c>
      <c r="B7749" s="151" t="s">
        <v>4569</v>
      </c>
      <c r="C7749" s="153" t="s">
        <v>3624</v>
      </c>
      <c r="D7749" s="152">
        <v>434</v>
      </c>
      <c r="E7749" s="154">
        <v>6848.52</v>
      </c>
      <c r="F7749" s="154">
        <v>1.0000000000000009E-2</v>
      </c>
      <c r="G7749" s="154">
        <v>4.3400000000000034</v>
      </c>
    </row>
    <row r="7750" spans="1:7" ht="75" x14ac:dyDescent="0.25">
      <c r="A7750" s="141" t="s">
        <v>4568</v>
      </c>
      <c r="B7750" s="151" t="s">
        <v>4569</v>
      </c>
      <c r="C7750" s="153" t="s">
        <v>3625</v>
      </c>
      <c r="D7750" s="152">
        <v>211</v>
      </c>
      <c r="E7750" s="154">
        <v>1673.23</v>
      </c>
      <c r="F7750" s="154">
        <v>9.999999999999995E-3</v>
      </c>
      <c r="G7750" s="154">
        <v>2.109999999999999</v>
      </c>
    </row>
    <row r="7751" spans="1:7" ht="75" x14ac:dyDescent="0.25">
      <c r="A7751" s="141" t="s">
        <v>4568</v>
      </c>
      <c r="B7751" s="151" t="s">
        <v>4569</v>
      </c>
      <c r="C7751" s="153" t="s">
        <v>3634</v>
      </c>
      <c r="D7751" s="152">
        <v>957</v>
      </c>
      <c r="E7751" s="154">
        <v>10584.42</v>
      </c>
      <c r="F7751" s="154">
        <v>9.999999999999995E-3</v>
      </c>
      <c r="G7751" s="154">
        <v>9.569999999999995</v>
      </c>
    </row>
    <row r="7752" spans="1:7" ht="60" x14ac:dyDescent="0.25">
      <c r="A7752" s="141" t="s">
        <v>4568</v>
      </c>
      <c r="B7752" s="151" t="s">
        <v>4569</v>
      </c>
      <c r="C7752" s="153" t="s">
        <v>3635</v>
      </c>
      <c r="D7752" s="152">
        <v>1318</v>
      </c>
      <c r="E7752" s="154">
        <v>2596.46</v>
      </c>
      <c r="F7752" s="154">
        <v>9.999999999999995E-3</v>
      </c>
      <c r="G7752" s="154">
        <v>13.179999999999993</v>
      </c>
    </row>
    <row r="7753" spans="1:7" ht="60" x14ac:dyDescent="0.25">
      <c r="A7753" s="141" t="s">
        <v>4568</v>
      </c>
      <c r="B7753" s="151" t="s">
        <v>4569</v>
      </c>
      <c r="C7753" s="153" t="s">
        <v>3724</v>
      </c>
      <c r="D7753" s="152">
        <v>116</v>
      </c>
      <c r="E7753" s="154">
        <v>2126.2799999999997</v>
      </c>
      <c r="F7753" s="154">
        <v>1.0000000000000009E-2</v>
      </c>
      <c r="G7753" s="154">
        <v>1.160000000000001</v>
      </c>
    </row>
    <row r="7754" spans="1:7" ht="75" x14ac:dyDescent="0.25">
      <c r="A7754" s="141" t="s">
        <v>4568</v>
      </c>
      <c r="B7754" s="151" t="s">
        <v>4569</v>
      </c>
      <c r="C7754" s="153" t="s">
        <v>3626</v>
      </c>
      <c r="D7754" s="152">
        <v>3929</v>
      </c>
      <c r="E7754" s="154">
        <v>72018.570000000007</v>
      </c>
      <c r="F7754" s="154">
        <v>1.0000000000000009E-2</v>
      </c>
      <c r="G7754" s="154">
        <v>39.290000000000035</v>
      </c>
    </row>
    <row r="7755" spans="1:7" ht="45" x14ac:dyDescent="0.25">
      <c r="A7755" s="141" t="s">
        <v>4568</v>
      </c>
      <c r="B7755" s="151" t="s">
        <v>4569</v>
      </c>
      <c r="C7755" s="153" t="s">
        <v>3726</v>
      </c>
      <c r="D7755" s="152">
        <v>20</v>
      </c>
      <c r="E7755" s="154">
        <v>204.8</v>
      </c>
      <c r="F7755" s="154">
        <v>1.0000000000000009E-2</v>
      </c>
      <c r="G7755" s="154">
        <v>0.20000000000000018</v>
      </c>
    </row>
    <row r="7756" spans="1:7" ht="45" x14ac:dyDescent="0.25">
      <c r="A7756" s="141" t="s">
        <v>4568</v>
      </c>
      <c r="B7756" s="151" t="s">
        <v>4569</v>
      </c>
      <c r="C7756" s="153" t="s">
        <v>3623</v>
      </c>
      <c r="D7756" s="152">
        <v>48</v>
      </c>
      <c r="E7756" s="154">
        <v>563.52</v>
      </c>
      <c r="F7756" s="154">
        <v>1.0000000000000009E-2</v>
      </c>
      <c r="G7756" s="154">
        <v>0.48000000000000043</v>
      </c>
    </row>
    <row r="7757" spans="1:7" ht="45" x14ac:dyDescent="0.25">
      <c r="A7757" s="141" t="s">
        <v>4568</v>
      </c>
      <c r="B7757" s="151" t="s">
        <v>4569</v>
      </c>
      <c r="C7757" s="153" t="s">
        <v>3624</v>
      </c>
      <c r="D7757" s="152">
        <v>26</v>
      </c>
      <c r="E7757" s="154">
        <v>410.28</v>
      </c>
      <c r="F7757" s="154">
        <v>1.0000000000000009E-2</v>
      </c>
      <c r="G7757" s="154">
        <v>0.26000000000000023</v>
      </c>
    </row>
    <row r="7758" spans="1:7" ht="60" x14ac:dyDescent="0.25">
      <c r="A7758" s="141" t="s">
        <v>4568</v>
      </c>
      <c r="B7758" s="151" t="s">
        <v>4569</v>
      </c>
      <c r="C7758" s="153" t="s">
        <v>3724</v>
      </c>
      <c r="D7758" s="152">
        <v>53</v>
      </c>
      <c r="E7758" s="154">
        <v>971.49</v>
      </c>
      <c r="F7758" s="154">
        <v>1.0000000000000009E-2</v>
      </c>
      <c r="G7758" s="154">
        <v>0.53000000000000047</v>
      </c>
    </row>
    <row r="7759" spans="1:7" ht="75" x14ac:dyDescent="0.25">
      <c r="A7759" s="141" t="s">
        <v>4568</v>
      </c>
      <c r="B7759" s="151" t="s">
        <v>4569</v>
      </c>
      <c r="C7759" s="153" t="s">
        <v>3626</v>
      </c>
      <c r="D7759" s="152">
        <v>529</v>
      </c>
      <c r="E7759" s="154">
        <v>9696.57</v>
      </c>
      <c r="F7759" s="154">
        <v>1.0000000000000009E-2</v>
      </c>
      <c r="G7759" s="154">
        <v>5.2900000000000045</v>
      </c>
    </row>
    <row r="7760" spans="1:7" ht="30" x14ac:dyDescent="0.25">
      <c r="A7760" s="141" t="s">
        <v>3432</v>
      </c>
      <c r="B7760" s="151" t="s">
        <v>3433</v>
      </c>
      <c r="C7760" s="153" t="s">
        <v>3453</v>
      </c>
      <c r="D7760" s="152">
        <v>1</v>
      </c>
      <c r="E7760" s="154">
        <v>1.99</v>
      </c>
      <c r="F7760" s="154">
        <v>1.0000000000000009E-2</v>
      </c>
      <c r="G7760" s="154">
        <v>1.0000000000000009E-2</v>
      </c>
    </row>
    <row r="7761" spans="1:7" ht="30" x14ac:dyDescent="0.25">
      <c r="A7761" s="141" t="s">
        <v>3432</v>
      </c>
      <c r="B7761" s="151" t="s">
        <v>3433</v>
      </c>
      <c r="C7761" s="153" t="s">
        <v>3507</v>
      </c>
      <c r="D7761" s="152">
        <v>19</v>
      </c>
      <c r="E7761" s="154">
        <v>172.14</v>
      </c>
      <c r="F7761" s="154">
        <v>3.0000000000000027E-2</v>
      </c>
      <c r="G7761" s="154">
        <v>0.57000000000000051</v>
      </c>
    </row>
    <row r="7762" spans="1:7" ht="30" x14ac:dyDescent="0.25">
      <c r="A7762" s="141" t="s">
        <v>3432</v>
      </c>
      <c r="B7762" s="151" t="s">
        <v>3433</v>
      </c>
      <c r="C7762" s="153" t="s">
        <v>3612</v>
      </c>
      <c r="D7762" s="152">
        <v>1</v>
      </c>
      <c r="E7762" s="154">
        <v>21.66</v>
      </c>
      <c r="F7762" s="154">
        <v>0.33000000000000007</v>
      </c>
      <c r="G7762" s="154">
        <v>0.33000000000000007</v>
      </c>
    </row>
    <row r="7763" spans="1:7" ht="30" x14ac:dyDescent="0.25">
      <c r="A7763" s="141" t="s">
        <v>3432</v>
      </c>
      <c r="B7763" s="151" t="s">
        <v>3433</v>
      </c>
      <c r="C7763" s="153" t="s">
        <v>3518</v>
      </c>
      <c r="D7763" s="152">
        <v>16</v>
      </c>
      <c r="E7763" s="154">
        <v>361.6</v>
      </c>
      <c r="F7763" s="154">
        <v>0.28000000000000025</v>
      </c>
      <c r="G7763" s="154">
        <v>4.480000000000004</v>
      </c>
    </row>
    <row r="7764" spans="1:7" ht="60" x14ac:dyDescent="0.25">
      <c r="A7764" s="141" t="s">
        <v>3432</v>
      </c>
      <c r="B7764" s="151" t="s">
        <v>3433</v>
      </c>
      <c r="C7764" s="153" t="s">
        <v>3509</v>
      </c>
      <c r="D7764" s="152">
        <v>496</v>
      </c>
      <c r="E7764" s="154">
        <v>8893.2799999999988</v>
      </c>
      <c r="F7764" s="154">
        <v>0.11999999999999966</v>
      </c>
      <c r="G7764" s="154">
        <v>59.519999999999833</v>
      </c>
    </row>
    <row r="7765" spans="1:7" ht="30" x14ac:dyDescent="0.25">
      <c r="A7765" s="141" t="s">
        <v>3432</v>
      </c>
      <c r="B7765" s="151" t="s">
        <v>3433</v>
      </c>
      <c r="C7765" s="153" t="s">
        <v>4572</v>
      </c>
      <c r="D7765" s="152">
        <v>1</v>
      </c>
      <c r="E7765" s="154">
        <v>105.3</v>
      </c>
      <c r="F7765" s="154">
        <v>2.5</v>
      </c>
      <c r="G7765" s="154">
        <v>2.5</v>
      </c>
    </row>
    <row r="7766" spans="1:7" x14ac:dyDescent="0.25">
      <c r="A7766" s="141" t="s">
        <v>4573</v>
      </c>
      <c r="B7766" s="151" t="s">
        <v>4574</v>
      </c>
      <c r="C7766" s="153" t="s">
        <v>3543</v>
      </c>
      <c r="D7766" s="152">
        <v>20</v>
      </c>
      <c r="E7766" s="154">
        <v>104</v>
      </c>
      <c r="F7766" s="154">
        <v>2.9999999999999916E-2</v>
      </c>
      <c r="G7766" s="154">
        <v>0.59999999999999831</v>
      </c>
    </row>
    <row r="7767" spans="1:7" x14ac:dyDescent="0.25">
      <c r="A7767" s="141" t="s">
        <v>4573</v>
      </c>
      <c r="B7767" s="151" t="s">
        <v>4574</v>
      </c>
      <c r="C7767" s="153" t="s">
        <v>3544</v>
      </c>
      <c r="D7767" s="152">
        <v>85</v>
      </c>
      <c r="E7767" s="154">
        <v>1350.65</v>
      </c>
      <c r="F7767" s="154">
        <v>2.0000000000000018E-2</v>
      </c>
      <c r="G7767" s="154">
        <v>1.7000000000000015</v>
      </c>
    </row>
    <row r="7768" spans="1:7" ht="30" x14ac:dyDescent="0.25">
      <c r="A7768" s="141" t="s">
        <v>4573</v>
      </c>
      <c r="B7768" s="151" t="s">
        <v>4574</v>
      </c>
      <c r="C7768" s="153" t="s">
        <v>3541</v>
      </c>
      <c r="D7768" s="152">
        <v>168</v>
      </c>
      <c r="E7768" s="154">
        <v>1448.1599999999999</v>
      </c>
      <c r="F7768" s="154">
        <v>4.9999999999999822E-2</v>
      </c>
      <c r="G7768" s="154">
        <v>8.3999999999999702</v>
      </c>
    </row>
    <row r="7769" spans="1:7" ht="45" x14ac:dyDescent="0.25">
      <c r="A7769" s="141" t="s">
        <v>4573</v>
      </c>
      <c r="B7769" s="151" t="s">
        <v>4574</v>
      </c>
      <c r="C7769" s="153" t="s">
        <v>3542</v>
      </c>
      <c r="D7769" s="152">
        <v>87</v>
      </c>
      <c r="E7769" s="154">
        <v>905.67000000000007</v>
      </c>
      <c r="F7769" s="154">
        <v>2.0000000000000018E-2</v>
      </c>
      <c r="G7769" s="154">
        <v>1.7400000000000015</v>
      </c>
    </row>
    <row r="7770" spans="1:7" x14ac:dyDescent="0.25">
      <c r="A7770" s="141" t="s">
        <v>4573</v>
      </c>
      <c r="B7770" s="151" t="s">
        <v>4574</v>
      </c>
      <c r="C7770" s="153" t="s">
        <v>3584</v>
      </c>
      <c r="D7770" s="152">
        <v>8</v>
      </c>
      <c r="E7770" s="154">
        <v>83.28</v>
      </c>
      <c r="F7770" s="154">
        <v>2.0000000000000018E-2</v>
      </c>
      <c r="G7770" s="154">
        <v>0.16000000000000014</v>
      </c>
    </row>
    <row r="7771" spans="1:7" ht="30" x14ac:dyDescent="0.25">
      <c r="A7771" s="141" t="s">
        <v>4573</v>
      </c>
      <c r="B7771" s="151" t="s">
        <v>4574</v>
      </c>
      <c r="C7771" s="153" t="s">
        <v>3585</v>
      </c>
      <c r="D7771" s="152">
        <v>51</v>
      </c>
      <c r="E7771" s="154">
        <v>530.91000000000008</v>
      </c>
      <c r="F7771" s="154">
        <v>2.0000000000000018E-2</v>
      </c>
      <c r="G7771" s="154">
        <v>1.0200000000000009</v>
      </c>
    </row>
    <row r="7772" spans="1:7" ht="30" x14ac:dyDescent="0.25">
      <c r="A7772" s="141" t="s">
        <v>4573</v>
      </c>
      <c r="B7772" s="151" t="s">
        <v>4574</v>
      </c>
      <c r="C7772" s="153" t="s">
        <v>3545</v>
      </c>
      <c r="D7772" s="152">
        <v>26</v>
      </c>
      <c r="E7772" s="154">
        <v>656.5</v>
      </c>
      <c r="F7772" s="154">
        <v>4.9999999999999933E-2</v>
      </c>
      <c r="G7772" s="154">
        <v>1.2999999999999983</v>
      </c>
    </row>
    <row r="7773" spans="1:7" ht="30" x14ac:dyDescent="0.25">
      <c r="A7773" s="141" t="s">
        <v>4573</v>
      </c>
      <c r="B7773" s="151" t="s">
        <v>4574</v>
      </c>
      <c r="C7773" s="153" t="s">
        <v>4129</v>
      </c>
      <c r="D7773" s="152">
        <v>21</v>
      </c>
      <c r="E7773" s="154">
        <v>616.77</v>
      </c>
      <c r="F7773" s="154">
        <v>0.10999999999999988</v>
      </c>
      <c r="G7773" s="154">
        <v>2.3099999999999974</v>
      </c>
    </row>
    <row r="7774" spans="1:7" ht="30" x14ac:dyDescent="0.25">
      <c r="A7774" s="141" t="s">
        <v>4573</v>
      </c>
      <c r="B7774" s="151" t="s">
        <v>4574</v>
      </c>
      <c r="C7774" s="153" t="s">
        <v>4031</v>
      </c>
      <c r="D7774" s="152">
        <v>4</v>
      </c>
      <c r="E7774" s="154">
        <v>50.6</v>
      </c>
      <c r="F7774" s="154">
        <v>2.9999999999999916E-2</v>
      </c>
      <c r="G7774" s="154">
        <v>0.11999999999999966</v>
      </c>
    </row>
    <row r="7775" spans="1:7" ht="30" x14ac:dyDescent="0.25">
      <c r="A7775" s="141" t="s">
        <v>4573</v>
      </c>
      <c r="B7775" s="151" t="s">
        <v>4574</v>
      </c>
      <c r="C7775" s="153" t="s">
        <v>3641</v>
      </c>
      <c r="D7775" s="152">
        <v>336</v>
      </c>
      <c r="E7775" s="154">
        <v>8141.2800000000007</v>
      </c>
      <c r="F7775" s="154">
        <v>4.9999999999999933E-2</v>
      </c>
      <c r="G7775" s="154">
        <v>16.799999999999976</v>
      </c>
    </row>
    <row r="7776" spans="1:7" ht="30" x14ac:dyDescent="0.25">
      <c r="A7776" s="141" t="s">
        <v>4573</v>
      </c>
      <c r="B7776" s="151" t="s">
        <v>4574</v>
      </c>
      <c r="C7776" s="153" t="s">
        <v>3546</v>
      </c>
      <c r="D7776" s="152">
        <v>19</v>
      </c>
      <c r="E7776" s="154">
        <v>659.3</v>
      </c>
      <c r="F7776" s="154">
        <v>1.9999999999999962E-2</v>
      </c>
      <c r="G7776" s="154">
        <v>0.37999999999999928</v>
      </c>
    </row>
    <row r="7777" spans="1:7" ht="30" x14ac:dyDescent="0.25">
      <c r="A7777" s="141" t="s">
        <v>4573</v>
      </c>
      <c r="B7777" s="151" t="s">
        <v>4574</v>
      </c>
      <c r="C7777" s="153" t="s">
        <v>3711</v>
      </c>
      <c r="D7777" s="152">
        <v>4</v>
      </c>
      <c r="E7777" s="154">
        <v>77.84</v>
      </c>
      <c r="F7777" s="154">
        <v>3.0000000000000027E-2</v>
      </c>
      <c r="G7777" s="154">
        <v>0.12000000000000011</v>
      </c>
    </row>
    <row r="7778" spans="1:7" ht="30" x14ac:dyDescent="0.25">
      <c r="A7778" s="141" t="s">
        <v>4573</v>
      </c>
      <c r="B7778" s="151" t="s">
        <v>4574</v>
      </c>
      <c r="C7778" s="153" t="s">
        <v>3642</v>
      </c>
      <c r="D7778" s="152">
        <v>333</v>
      </c>
      <c r="E7778" s="154">
        <v>9164.16</v>
      </c>
      <c r="F7778" s="154">
        <v>3.0000000000000027E-2</v>
      </c>
      <c r="G7778" s="154">
        <v>9.9900000000000091</v>
      </c>
    </row>
    <row r="7779" spans="1:7" ht="30" x14ac:dyDescent="0.25">
      <c r="A7779" s="141" t="s">
        <v>4573</v>
      </c>
      <c r="B7779" s="151" t="s">
        <v>4574</v>
      </c>
      <c r="C7779" s="153" t="s">
        <v>4406</v>
      </c>
      <c r="D7779" s="152">
        <v>1</v>
      </c>
      <c r="E7779" s="154">
        <v>32.68</v>
      </c>
      <c r="F7779" s="154">
        <v>3.0000000000000027E-2</v>
      </c>
      <c r="G7779" s="154">
        <v>3.0000000000000027E-2</v>
      </c>
    </row>
    <row r="7780" spans="1:7" ht="30" x14ac:dyDescent="0.25">
      <c r="A7780" s="141" t="s">
        <v>4573</v>
      </c>
      <c r="B7780" s="151" t="s">
        <v>4574</v>
      </c>
      <c r="C7780" s="153" t="s">
        <v>3455</v>
      </c>
      <c r="D7780" s="152">
        <v>1</v>
      </c>
      <c r="E7780" s="154">
        <v>12.93</v>
      </c>
      <c r="F7780" s="154">
        <v>3.0000000000000027E-2</v>
      </c>
      <c r="G7780" s="154">
        <v>3.0000000000000027E-2</v>
      </c>
    </row>
    <row r="7781" spans="1:7" ht="75" x14ac:dyDescent="0.25">
      <c r="A7781" s="141" t="s">
        <v>4573</v>
      </c>
      <c r="B7781" s="151" t="s">
        <v>4574</v>
      </c>
      <c r="C7781" s="153" t="s">
        <v>3457</v>
      </c>
      <c r="D7781" s="152">
        <v>7</v>
      </c>
      <c r="E7781" s="154">
        <v>189.49</v>
      </c>
      <c r="F7781" s="154">
        <v>3.0000000000000027E-2</v>
      </c>
      <c r="G7781" s="154">
        <v>0.21000000000000019</v>
      </c>
    </row>
    <row r="7782" spans="1:7" ht="30" x14ac:dyDescent="0.25">
      <c r="A7782" s="141" t="s">
        <v>4573</v>
      </c>
      <c r="B7782" s="151" t="s">
        <v>4574</v>
      </c>
      <c r="C7782" s="153" t="s">
        <v>3547</v>
      </c>
      <c r="D7782" s="152">
        <v>2</v>
      </c>
      <c r="E7782" s="154">
        <v>62.18</v>
      </c>
      <c r="F7782" s="154">
        <v>4.9999999999999822E-2</v>
      </c>
      <c r="G7782" s="154">
        <v>9.9999999999999645E-2</v>
      </c>
    </row>
    <row r="7783" spans="1:7" x14ac:dyDescent="0.25">
      <c r="A7783" s="141" t="s">
        <v>4573</v>
      </c>
      <c r="B7783" s="151" t="s">
        <v>4574</v>
      </c>
      <c r="C7783" s="153" t="s">
        <v>3548</v>
      </c>
      <c r="D7783" s="152">
        <v>150</v>
      </c>
      <c r="E7783" s="154">
        <v>6610.5</v>
      </c>
      <c r="F7783" s="154">
        <v>4.0000000000000036E-2</v>
      </c>
      <c r="G7783" s="154">
        <v>6.0000000000000053</v>
      </c>
    </row>
    <row r="7784" spans="1:7" ht="30" x14ac:dyDescent="0.25">
      <c r="A7784" s="141" t="s">
        <v>4575</v>
      </c>
      <c r="B7784" s="151" t="s">
        <v>4576</v>
      </c>
      <c r="C7784" s="153" t="s">
        <v>3541</v>
      </c>
      <c r="D7784" s="152">
        <v>94</v>
      </c>
      <c r="E7784" s="154">
        <v>810.28</v>
      </c>
      <c r="F7784" s="154">
        <v>4.9999999999999822E-2</v>
      </c>
      <c r="G7784" s="154">
        <v>4.6999999999999833</v>
      </c>
    </row>
    <row r="7785" spans="1:7" ht="45" x14ac:dyDescent="0.25">
      <c r="A7785" s="141" t="s">
        <v>4575</v>
      </c>
      <c r="B7785" s="151" t="s">
        <v>4576</v>
      </c>
      <c r="C7785" s="153" t="s">
        <v>3542</v>
      </c>
      <c r="D7785" s="152">
        <v>82</v>
      </c>
      <c r="E7785" s="154">
        <v>853.61999999999989</v>
      </c>
      <c r="F7785" s="154">
        <v>2.0000000000000018E-2</v>
      </c>
      <c r="G7785" s="154">
        <v>1.6400000000000015</v>
      </c>
    </row>
    <row r="7786" spans="1:7" ht="30" x14ac:dyDescent="0.25">
      <c r="A7786" s="141" t="s">
        <v>4575</v>
      </c>
      <c r="B7786" s="151" t="s">
        <v>4576</v>
      </c>
      <c r="C7786" s="153" t="s">
        <v>3584</v>
      </c>
      <c r="D7786" s="152">
        <v>144</v>
      </c>
      <c r="E7786" s="154">
        <v>1499.04</v>
      </c>
      <c r="F7786" s="154">
        <v>2.0000000000000018E-2</v>
      </c>
      <c r="G7786" s="154">
        <v>2.8800000000000026</v>
      </c>
    </row>
    <row r="7787" spans="1:7" ht="30" x14ac:dyDescent="0.25">
      <c r="A7787" s="141" t="s">
        <v>4575</v>
      </c>
      <c r="B7787" s="151" t="s">
        <v>4576</v>
      </c>
      <c r="C7787" s="153" t="s">
        <v>3852</v>
      </c>
      <c r="D7787" s="152">
        <v>5</v>
      </c>
      <c r="E7787" s="154">
        <v>52.05</v>
      </c>
      <c r="F7787" s="154">
        <v>2.0000000000000018E-2</v>
      </c>
      <c r="G7787" s="154">
        <v>0.10000000000000009</v>
      </c>
    </row>
    <row r="7788" spans="1:7" ht="30" x14ac:dyDescent="0.25">
      <c r="A7788" s="141" t="s">
        <v>4575</v>
      </c>
      <c r="B7788" s="151" t="s">
        <v>4576</v>
      </c>
      <c r="C7788" s="153" t="s">
        <v>3585</v>
      </c>
      <c r="D7788" s="152">
        <v>692</v>
      </c>
      <c r="E7788" s="154">
        <v>7203.7199999999993</v>
      </c>
      <c r="F7788" s="154">
        <v>2.0000000000000018E-2</v>
      </c>
      <c r="G7788" s="154">
        <v>13.840000000000012</v>
      </c>
    </row>
    <row r="7789" spans="1:7" ht="30" x14ac:dyDescent="0.25">
      <c r="A7789" s="141" t="s">
        <v>4575</v>
      </c>
      <c r="B7789" s="151" t="s">
        <v>4576</v>
      </c>
      <c r="C7789" s="153" t="s">
        <v>3545</v>
      </c>
      <c r="D7789" s="152">
        <v>803</v>
      </c>
      <c r="E7789" s="154">
        <v>20275.75</v>
      </c>
      <c r="F7789" s="154">
        <v>4.9999999999999933E-2</v>
      </c>
      <c r="G7789" s="154">
        <v>40.149999999999949</v>
      </c>
    </row>
    <row r="7790" spans="1:7" ht="30" x14ac:dyDescent="0.25">
      <c r="A7790" s="141" t="s">
        <v>4575</v>
      </c>
      <c r="B7790" s="151" t="s">
        <v>4576</v>
      </c>
      <c r="C7790" s="153" t="s">
        <v>3546</v>
      </c>
      <c r="D7790" s="152">
        <v>687</v>
      </c>
      <c r="E7790" s="154">
        <v>23838.899999999998</v>
      </c>
      <c r="F7790" s="154">
        <v>1.9999999999999962E-2</v>
      </c>
      <c r="G7790" s="154">
        <v>13.739999999999974</v>
      </c>
    </row>
    <row r="7791" spans="1:7" ht="45" x14ac:dyDescent="0.25">
      <c r="A7791" s="141" t="s">
        <v>4575</v>
      </c>
      <c r="B7791" s="151" t="s">
        <v>4576</v>
      </c>
      <c r="C7791" s="153" t="s">
        <v>3579</v>
      </c>
      <c r="D7791" s="152">
        <v>13</v>
      </c>
      <c r="E7791" s="154">
        <v>468.78000000000003</v>
      </c>
      <c r="F7791" s="154">
        <v>0.87999999999999901</v>
      </c>
      <c r="G7791" s="154">
        <v>11.439999999999987</v>
      </c>
    </row>
    <row r="7792" spans="1:7" ht="45" x14ac:dyDescent="0.25">
      <c r="A7792" s="141" t="s">
        <v>4575</v>
      </c>
      <c r="B7792" s="151" t="s">
        <v>4576</v>
      </c>
      <c r="C7792" s="153" t="s">
        <v>3580</v>
      </c>
      <c r="D7792" s="152">
        <v>6</v>
      </c>
      <c r="E7792" s="154">
        <v>115.5</v>
      </c>
      <c r="F7792" s="154">
        <v>0.26999999999999957</v>
      </c>
      <c r="G7792" s="154">
        <v>1.6199999999999974</v>
      </c>
    </row>
    <row r="7793" spans="1:7" ht="30" x14ac:dyDescent="0.25">
      <c r="A7793" s="141" t="s">
        <v>4575</v>
      </c>
      <c r="B7793" s="151" t="s">
        <v>4576</v>
      </c>
      <c r="C7793" s="153" t="s">
        <v>3524</v>
      </c>
      <c r="D7793" s="152">
        <v>1</v>
      </c>
      <c r="E7793" s="154">
        <v>5.74</v>
      </c>
      <c r="F7793" s="154">
        <v>4.0000000000000036E-2</v>
      </c>
      <c r="G7793" s="154">
        <v>4.0000000000000036E-2</v>
      </c>
    </row>
    <row r="7794" spans="1:7" ht="30" x14ac:dyDescent="0.25">
      <c r="A7794" s="141" t="s">
        <v>4575</v>
      </c>
      <c r="B7794" s="151" t="s">
        <v>4576</v>
      </c>
      <c r="C7794" s="153" t="s">
        <v>3651</v>
      </c>
      <c r="D7794" s="152">
        <v>2</v>
      </c>
      <c r="E7794" s="154">
        <v>56.86</v>
      </c>
      <c r="F7794" s="154">
        <v>0.20999999999999996</v>
      </c>
      <c r="G7794" s="154">
        <v>0.41999999999999993</v>
      </c>
    </row>
    <row r="7795" spans="1:7" ht="30" x14ac:dyDescent="0.25">
      <c r="A7795" s="141" t="s">
        <v>4575</v>
      </c>
      <c r="B7795" s="151" t="s">
        <v>4576</v>
      </c>
      <c r="C7795" s="153" t="s">
        <v>3955</v>
      </c>
      <c r="D7795" s="152">
        <v>13</v>
      </c>
      <c r="E7795" s="154">
        <v>312.91000000000003</v>
      </c>
      <c r="F7795" s="154">
        <v>0.29999999999999982</v>
      </c>
      <c r="G7795" s="154">
        <v>3.8999999999999977</v>
      </c>
    </row>
    <row r="7796" spans="1:7" ht="30" x14ac:dyDescent="0.25">
      <c r="A7796" s="141" t="s">
        <v>4575</v>
      </c>
      <c r="B7796" s="151" t="s">
        <v>4576</v>
      </c>
      <c r="C7796" s="153" t="s">
        <v>3956</v>
      </c>
      <c r="D7796" s="152">
        <v>6</v>
      </c>
      <c r="E7796" s="154">
        <v>336.54</v>
      </c>
      <c r="F7796" s="154">
        <v>0.37000000000000011</v>
      </c>
      <c r="G7796" s="154">
        <v>2.2200000000000006</v>
      </c>
    </row>
    <row r="7797" spans="1:7" ht="45" x14ac:dyDescent="0.25">
      <c r="A7797" s="141" t="s">
        <v>4575</v>
      </c>
      <c r="B7797" s="151" t="s">
        <v>4576</v>
      </c>
      <c r="C7797" s="153" t="s">
        <v>3531</v>
      </c>
      <c r="D7797" s="152">
        <v>13</v>
      </c>
      <c r="E7797" s="154">
        <v>272.87</v>
      </c>
      <c r="F7797" s="154">
        <v>0.16000000000000014</v>
      </c>
      <c r="G7797" s="154">
        <v>2.0800000000000018</v>
      </c>
    </row>
    <row r="7798" spans="1:7" ht="45" x14ac:dyDescent="0.25">
      <c r="A7798" s="141" t="s">
        <v>4575</v>
      </c>
      <c r="B7798" s="151" t="s">
        <v>4576</v>
      </c>
      <c r="C7798" s="153" t="s">
        <v>3501</v>
      </c>
      <c r="D7798" s="152">
        <v>340</v>
      </c>
      <c r="E7798" s="154">
        <v>2985.2</v>
      </c>
      <c r="F7798" s="154">
        <v>3.9999999999999925E-2</v>
      </c>
      <c r="G7798" s="154">
        <v>13.599999999999975</v>
      </c>
    </row>
    <row r="7799" spans="1:7" ht="45" x14ac:dyDescent="0.25">
      <c r="A7799" s="141" t="s">
        <v>4575</v>
      </c>
      <c r="B7799" s="151" t="s">
        <v>4576</v>
      </c>
      <c r="C7799" s="153" t="s">
        <v>3471</v>
      </c>
      <c r="D7799" s="152">
        <v>54</v>
      </c>
      <c r="E7799" s="154">
        <v>143.64000000000001</v>
      </c>
      <c r="F7799" s="154">
        <v>1.0000000000000009E-2</v>
      </c>
      <c r="G7799" s="154">
        <v>0.54000000000000048</v>
      </c>
    </row>
    <row r="7800" spans="1:7" ht="30" x14ac:dyDescent="0.25">
      <c r="A7800" s="141" t="s">
        <v>4575</v>
      </c>
      <c r="B7800" s="151" t="s">
        <v>4576</v>
      </c>
      <c r="C7800" s="153" t="s">
        <v>3583</v>
      </c>
      <c r="D7800" s="152">
        <v>382</v>
      </c>
      <c r="E7800" s="154">
        <v>1016.1200000000001</v>
      </c>
      <c r="F7800" s="154">
        <v>1.0000000000000009E-2</v>
      </c>
      <c r="G7800" s="154">
        <v>3.8200000000000034</v>
      </c>
    </row>
    <row r="7801" spans="1:7" ht="90" x14ac:dyDescent="0.25">
      <c r="A7801" s="141" t="s">
        <v>4575</v>
      </c>
      <c r="B7801" s="151" t="s">
        <v>4576</v>
      </c>
      <c r="C7801" s="153" t="s">
        <v>3452</v>
      </c>
      <c r="D7801" s="152">
        <v>390</v>
      </c>
      <c r="E7801" s="154">
        <v>10186.799999999999</v>
      </c>
      <c r="F7801" s="154">
        <v>3.0000000000000027E-2</v>
      </c>
      <c r="G7801" s="154">
        <v>11.70000000000001</v>
      </c>
    </row>
    <row r="7802" spans="1:7" ht="45" x14ac:dyDescent="0.25">
      <c r="A7802" s="141" t="s">
        <v>4575</v>
      </c>
      <c r="B7802" s="151" t="s">
        <v>4576</v>
      </c>
      <c r="C7802" s="153" t="s">
        <v>3471</v>
      </c>
      <c r="D7802" s="152">
        <v>13</v>
      </c>
      <c r="E7802" s="154">
        <v>34.58</v>
      </c>
      <c r="F7802" s="154">
        <v>1.0000000000000009E-2</v>
      </c>
      <c r="G7802" s="154">
        <v>0.13000000000000012</v>
      </c>
    </row>
    <row r="7803" spans="1:7" ht="30" x14ac:dyDescent="0.25">
      <c r="A7803" s="141" t="s">
        <v>4575</v>
      </c>
      <c r="B7803" s="151" t="s">
        <v>4576</v>
      </c>
      <c r="C7803" s="153" t="s">
        <v>3453</v>
      </c>
      <c r="D7803" s="152">
        <v>20</v>
      </c>
      <c r="E7803" s="154">
        <v>39.799999999999997</v>
      </c>
      <c r="F7803" s="154">
        <v>1.0000000000000009E-2</v>
      </c>
      <c r="G7803" s="154">
        <v>0.20000000000000018</v>
      </c>
    </row>
    <row r="7804" spans="1:7" ht="45" x14ac:dyDescent="0.25">
      <c r="A7804" s="141" t="s">
        <v>4575</v>
      </c>
      <c r="B7804" s="151" t="s">
        <v>4576</v>
      </c>
      <c r="C7804" s="153" t="s">
        <v>3454</v>
      </c>
      <c r="D7804" s="152">
        <v>47</v>
      </c>
      <c r="E7804" s="154">
        <v>166.38000000000002</v>
      </c>
      <c r="F7804" s="154">
        <v>1.9999999999999962E-2</v>
      </c>
      <c r="G7804" s="154">
        <v>0.93999999999999817</v>
      </c>
    </row>
    <row r="7805" spans="1:7" ht="30" x14ac:dyDescent="0.25">
      <c r="A7805" s="141" t="s">
        <v>4575</v>
      </c>
      <c r="B7805" s="151" t="s">
        <v>4576</v>
      </c>
      <c r="C7805" s="153" t="s">
        <v>3583</v>
      </c>
      <c r="D7805" s="152">
        <v>4</v>
      </c>
      <c r="E7805" s="154">
        <v>10.64</v>
      </c>
      <c r="F7805" s="154">
        <v>1.0000000000000009E-2</v>
      </c>
      <c r="G7805" s="154">
        <v>4.0000000000000036E-2</v>
      </c>
    </row>
    <row r="7806" spans="1:7" ht="30" x14ac:dyDescent="0.25">
      <c r="A7806" s="141" t="s">
        <v>4575</v>
      </c>
      <c r="B7806" s="151" t="s">
        <v>4576</v>
      </c>
      <c r="C7806" s="153" t="s">
        <v>4369</v>
      </c>
      <c r="D7806" s="152">
        <v>9</v>
      </c>
      <c r="E7806" s="154">
        <v>695.52</v>
      </c>
      <c r="F7806" s="154">
        <v>3.8599999999999994</v>
      </c>
      <c r="G7806" s="154">
        <v>34.739999999999995</v>
      </c>
    </row>
    <row r="7807" spans="1:7" ht="30" x14ac:dyDescent="0.25">
      <c r="A7807" s="141" t="s">
        <v>4575</v>
      </c>
      <c r="B7807" s="151" t="s">
        <v>4576</v>
      </c>
      <c r="C7807" s="153" t="s">
        <v>3455</v>
      </c>
      <c r="D7807" s="152">
        <v>34</v>
      </c>
      <c r="E7807" s="154">
        <v>439.62</v>
      </c>
      <c r="F7807" s="154">
        <v>3.0000000000000027E-2</v>
      </c>
      <c r="G7807" s="154">
        <v>1.0200000000000009</v>
      </c>
    </row>
    <row r="7808" spans="1:7" ht="90" x14ac:dyDescent="0.25">
      <c r="A7808" s="141" t="s">
        <v>4575</v>
      </c>
      <c r="B7808" s="151" t="s">
        <v>4576</v>
      </c>
      <c r="C7808" s="153" t="s">
        <v>3456</v>
      </c>
      <c r="D7808" s="152">
        <v>69</v>
      </c>
      <c r="E7808" s="154">
        <v>2225.25</v>
      </c>
      <c r="F7808" s="154">
        <v>2.0000000000000018E-2</v>
      </c>
      <c r="G7808" s="154">
        <v>1.3800000000000012</v>
      </c>
    </row>
    <row r="7809" spans="1:7" ht="75" x14ac:dyDescent="0.25">
      <c r="A7809" s="141" t="s">
        <v>4575</v>
      </c>
      <c r="B7809" s="151" t="s">
        <v>4576</v>
      </c>
      <c r="C7809" s="153" t="s">
        <v>3457</v>
      </c>
      <c r="D7809" s="152">
        <v>240</v>
      </c>
      <c r="E7809" s="154">
        <v>6496.8</v>
      </c>
      <c r="F7809" s="154">
        <v>3.0000000000000027E-2</v>
      </c>
      <c r="G7809" s="154">
        <v>7.2000000000000064</v>
      </c>
    </row>
    <row r="7810" spans="1:7" ht="45" x14ac:dyDescent="0.25">
      <c r="A7810" s="141" t="s">
        <v>4575</v>
      </c>
      <c r="B7810" s="151" t="s">
        <v>4576</v>
      </c>
      <c r="C7810" s="153" t="s">
        <v>3471</v>
      </c>
      <c r="D7810" s="152">
        <v>8</v>
      </c>
      <c r="E7810" s="154">
        <v>21.28</v>
      </c>
      <c r="F7810" s="154">
        <v>1.0000000000000009E-2</v>
      </c>
      <c r="G7810" s="154">
        <v>8.0000000000000071E-2</v>
      </c>
    </row>
    <row r="7811" spans="1:7" ht="30" x14ac:dyDescent="0.25">
      <c r="A7811" s="141" t="s">
        <v>4575</v>
      </c>
      <c r="B7811" s="151" t="s">
        <v>4576</v>
      </c>
      <c r="C7811" s="153" t="s">
        <v>3453</v>
      </c>
      <c r="D7811" s="152">
        <v>154</v>
      </c>
      <c r="E7811" s="154">
        <v>306.45999999999998</v>
      </c>
      <c r="F7811" s="154">
        <v>1.0000000000000009E-2</v>
      </c>
      <c r="G7811" s="154">
        <v>1.5400000000000014</v>
      </c>
    </row>
    <row r="7812" spans="1:7" ht="45" x14ac:dyDescent="0.25">
      <c r="A7812" s="141" t="s">
        <v>4575</v>
      </c>
      <c r="B7812" s="151" t="s">
        <v>4576</v>
      </c>
      <c r="C7812" s="153" t="s">
        <v>3454</v>
      </c>
      <c r="D7812" s="152">
        <v>2</v>
      </c>
      <c r="E7812" s="154">
        <v>7.08</v>
      </c>
      <c r="F7812" s="154">
        <v>1.9999999999999962E-2</v>
      </c>
      <c r="G7812" s="154">
        <v>3.9999999999999925E-2</v>
      </c>
    </row>
    <row r="7813" spans="1:7" ht="30" x14ac:dyDescent="0.25">
      <c r="A7813" s="141" t="s">
        <v>4575</v>
      </c>
      <c r="B7813" s="151" t="s">
        <v>4576</v>
      </c>
      <c r="C7813" s="153" t="s">
        <v>3583</v>
      </c>
      <c r="D7813" s="152">
        <v>7</v>
      </c>
      <c r="E7813" s="154">
        <v>18.62</v>
      </c>
      <c r="F7813" s="154">
        <v>1.0000000000000009E-2</v>
      </c>
      <c r="G7813" s="154">
        <v>7.0000000000000062E-2</v>
      </c>
    </row>
    <row r="7814" spans="1:7" ht="30" x14ac:dyDescent="0.25">
      <c r="A7814" s="141" t="s">
        <v>4575</v>
      </c>
      <c r="B7814" s="151" t="s">
        <v>4576</v>
      </c>
      <c r="C7814" s="153" t="s">
        <v>3651</v>
      </c>
      <c r="D7814" s="152">
        <v>1</v>
      </c>
      <c r="E7814" s="154">
        <v>28.43</v>
      </c>
      <c r="F7814" s="154">
        <v>0.20999999999999996</v>
      </c>
      <c r="G7814" s="154">
        <v>0.20999999999999996</v>
      </c>
    </row>
    <row r="7815" spans="1:7" ht="30" x14ac:dyDescent="0.25">
      <c r="A7815" s="141" t="s">
        <v>4575</v>
      </c>
      <c r="B7815" s="151" t="s">
        <v>4576</v>
      </c>
      <c r="C7815" s="153" t="s">
        <v>3662</v>
      </c>
      <c r="D7815" s="152">
        <v>3</v>
      </c>
      <c r="E7815" s="154">
        <v>26.1</v>
      </c>
      <c r="F7815" s="154">
        <v>4.9999999999999933E-2</v>
      </c>
      <c r="G7815" s="154">
        <v>0.1499999999999998</v>
      </c>
    </row>
    <row r="7816" spans="1:7" ht="30" x14ac:dyDescent="0.25">
      <c r="A7816" s="141" t="s">
        <v>4575</v>
      </c>
      <c r="B7816" s="151" t="s">
        <v>4576</v>
      </c>
      <c r="C7816" s="153" t="s">
        <v>3548</v>
      </c>
      <c r="D7816" s="152">
        <v>87</v>
      </c>
      <c r="E7816" s="154">
        <v>3834.09</v>
      </c>
      <c r="F7816" s="154">
        <v>4.0000000000000036E-2</v>
      </c>
      <c r="G7816" s="154">
        <v>3.4800000000000031</v>
      </c>
    </row>
    <row r="7817" spans="1:7" ht="30" x14ac:dyDescent="0.25">
      <c r="A7817" s="141" t="s">
        <v>4575</v>
      </c>
      <c r="B7817" s="151" t="s">
        <v>4576</v>
      </c>
      <c r="C7817" s="153" t="s">
        <v>3548</v>
      </c>
      <c r="D7817" s="152">
        <v>2</v>
      </c>
      <c r="E7817" s="154">
        <v>88.14</v>
      </c>
      <c r="F7817" s="154">
        <v>4.0000000000000036E-2</v>
      </c>
      <c r="G7817" s="154">
        <v>8.0000000000000071E-2</v>
      </c>
    </row>
    <row r="7818" spans="1:7" ht="30" x14ac:dyDescent="0.25">
      <c r="A7818" s="141" t="s">
        <v>4575</v>
      </c>
      <c r="B7818" s="151" t="s">
        <v>4576</v>
      </c>
      <c r="C7818" s="153" t="s">
        <v>3545</v>
      </c>
      <c r="D7818" s="152">
        <v>19</v>
      </c>
      <c r="E7818" s="154">
        <v>479.75</v>
      </c>
      <c r="F7818" s="154">
        <v>4.9999999999999933E-2</v>
      </c>
      <c r="G7818" s="154">
        <v>0.94999999999999873</v>
      </c>
    </row>
    <row r="7819" spans="1:7" ht="30" x14ac:dyDescent="0.25">
      <c r="A7819" s="141" t="s">
        <v>4577</v>
      </c>
      <c r="B7819" s="151" t="s">
        <v>4578</v>
      </c>
      <c r="C7819" s="153" t="s">
        <v>3870</v>
      </c>
      <c r="D7819" s="152">
        <v>60</v>
      </c>
      <c r="E7819" s="154">
        <v>251.4</v>
      </c>
      <c r="F7819" s="154">
        <v>1.0000000000000009E-2</v>
      </c>
      <c r="G7819" s="154">
        <v>0.60000000000000053</v>
      </c>
    </row>
    <row r="7820" spans="1:7" ht="30" x14ac:dyDescent="0.25">
      <c r="A7820" s="141" t="s">
        <v>4577</v>
      </c>
      <c r="B7820" s="151" t="s">
        <v>4578</v>
      </c>
      <c r="C7820" s="153" t="s">
        <v>4083</v>
      </c>
      <c r="D7820" s="152">
        <v>40</v>
      </c>
      <c r="E7820" s="154">
        <v>238</v>
      </c>
      <c r="F7820" s="154">
        <v>9.999999999999995E-3</v>
      </c>
      <c r="G7820" s="154">
        <v>0.3999999999999998</v>
      </c>
    </row>
    <row r="7821" spans="1:7" ht="45" x14ac:dyDescent="0.25">
      <c r="A7821" s="141" t="s">
        <v>4577</v>
      </c>
      <c r="B7821" s="151" t="s">
        <v>4578</v>
      </c>
      <c r="C7821" s="153" t="s">
        <v>3623</v>
      </c>
      <c r="D7821" s="152">
        <v>19</v>
      </c>
      <c r="E7821" s="154">
        <v>223.06</v>
      </c>
      <c r="F7821" s="154">
        <v>1.0000000000000009E-2</v>
      </c>
      <c r="G7821" s="154">
        <v>0.19000000000000017</v>
      </c>
    </row>
    <row r="7822" spans="1:7" ht="45" x14ac:dyDescent="0.25">
      <c r="A7822" s="141" t="s">
        <v>4577</v>
      </c>
      <c r="B7822" s="151" t="s">
        <v>4578</v>
      </c>
      <c r="C7822" s="153" t="s">
        <v>3624</v>
      </c>
      <c r="D7822" s="152">
        <v>6</v>
      </c>
      <c r="E7822" s="154">
        <v>94.68</v>
      </c>
      <c r="F7822" s="154">
        <v>1.0000000000000009E-2</v>
      </c>
      <c r="G7822" s="154">
        <v>6.0000000000000053E-2</v>
      </c>
    </row>
    <row r="7823" spans="1:7" ht="75" x14ac:dyDescent="0.25">
      <c r="A7823" s="141" t="s">
        <v>4577</v>
      </c>
      <c r="B7823" s="151" t="s">
        <v>4578</v>
      </c>
      <c r="C7823" s="153" t="s">
        <v>3625</v>
      </c>
      <c r="D7823" s="152">
        <v>32</v>
      </c>
      <c r="E7823" s="154">
        <v>253.76000000000002</v>
      </c>
      <c r="F7823" s="154">
        <v>9.999999999999995E-3</v>
      </c>
      <c r="G7823" s="154">
        <v>0.31999999999999984</v>
      </c>
    </row>
    <row r="7824" spans="1:7" ht="75" x14ac:dyDescent="0.25">
      <c r="A7824" s="141" t="s">
        <v>4577</v>
      </c>
      <c r="B7824" s="151" t="s">
        <v>4578</v>
      </c>
      <c r="C7824" s="153" t="s">
        <v>3634</v>
      </c>
      <c r="D7824" s="152">
        <v>48</v>
      </c>
      <c r="E7824" s="154">
        <v>530.88</v>
      </c>
      <c r="F7824" s="154">
        <v>9.999999999999995E-3</v>
      </c>
      <c r="G7824" s="154">
        <v>0.47999999999999976</v>
      </c>
    </row>
    <row r="7825" spans="1:7" ht="60" x14ac:dyDescent="0.25">
      <c r="A7825" s="141" t="s">
        <v>4577</v>
      </c>
      <c r="B7825" s="151" t="s">
        <v>4578</v>
      </c>
      <c r="C7825" s="153" t="s">
        <v>3635</v>
      </c>
      <c r="D7825" s="152">
        <v>97</v>
      </c>
      <c r="E7825" s="154">
        <v>191.09</v>
      </c>
      <c r="F7825" s="154">
        <v>9.999999999999995E-3</v>
      </c>
      <c r="G7825" s="154">
        <v>0.96999999999999953</v>
      </c>
    </row>
    <row r="7826" spans="1:7" ht="75" x14ac:dyDescent="0.25">
      <c r="A7826" s="141" t="s">
        <v>4577</v>
      </c>
      <c r="B7826" s="151" t="s">
        <v>4578</v>
      </c>
      <c r="C7826" s="153" t="s">
        <v>3626</v>
      </c>
      <c r="D7826" s="152">
        <v>357</v>
      </c>
      <c r="E7826" s="154">
        <v>6543.8099999999995</v>
      </c>
      <c r="F7826" s="154">
        <v>1.0000000000000009E-2</v>
      </c>
      <c r="G7826" s="154">
        <v>3.5700000000000029</v>
      </c>
    </row>
    <row r="7827" spans="1:7" ht="45" x14ac:dyDescent="0.25">
      <c r="A7827" s="141" t="s">
        <v>4577</v>
      </c>
      <c r="B7827" s="151" t="s">
        <v>4578</v>
      </c>
      <c r="C7827" s="153" t="s">
        <v>3623</v>
      </c>
      <c r="D7827" s="152">
        <v>31</v>
      </c>
      <c r="E7827" s="154">
        <v>363.94</v>
      </c>
      <c r="F7827" s="154">
        <v>1.0000000000000009E-2</v>
      </c>
      <c r="G7827" s="154">
        <v>0.31000000000000028</v>
      </c>
    </row>
    <row r="7828" spans="1:7" ht="60" x14ac:dyDescent="0.25">
      <c r="A7828" s="141" t="s">
        <v>4577</v>
      </c>
      <c r="B7828" s="151" t="s">
        <v>4578</v>
      </c>
      <c r="C7828" s="153" t="s">
        <v>3724</v>
      </c>
      <c r="D7828" s="152">
        <v>55</v>
      </c>
      <c r="E7828" s="154">
        <v>1008.15</v>
      </c>
      <c r="F7828" s="154">
        <v>1.0000000000000009E-2</v>
      </c>
      <c r="G7828" s="154">
        <v>0.55000000000000049</v>
      </c>
    </row>
    <row r="7829" spans="1:7" ht="75" x14ac:dyDescent="0.25">
      <c r="A7829" s="141" t="s">
        <v>4577</v>
      </c>
      <c r="B7829" s="151" t="s">
        <v>4578</v>
      </c>
      <c r="C7829" s="153" t="s">
        <v>3626</v>
      </c>
      <c r="D7829" s="152">
        <v>689</v>
      </c>
      <c r="E7829" s="154">
        <v>12629.369999999999</v>
      </c>
      <c r="F7829" s="154">
        <v>1.0000000000000009E-2</v>
      </c>
      <c r="G7829" s="154">
        <v>6.8900000000000059</v>
      </c>
    </row>
    <row r="7830" spans="1:7" ht="45" x14ac:dyDescent="0.25">
      <c r="A7830" s="141" t="s">
        <v>4577</v>
      </c>
      <c r="B7830" s="151" t="s">
        <v>4578</v>
      </c>
      <c r="C7830" s="153" t="s">
        <v>3726</v>
      </c>
      <c r="D7830" s="152">
        <v>17</v>
      </c>
      <c r="E7830" s="154">
        <v>174.08</v>
      </c>
      <c r="F7830" s="154">
        <v>1.0000000000000009E-2</v>
      </c>
      <c r="G7830" s="154">
        <v>0.17000000000000015</v>
      </c>
    </row>
    <row r="7831" spans="1:7" ht="90" x14ac:dyDescent="0.25">
      <c r="A7831" s="141" t="s">
        <v>4579</v>
      </c>
      <c r="B7831" s="151" t="s">
        <v>4580</v>
      </c>
      <c r="C7831" s="153" t="s">
        <v>3456</v>
      </c>
      <c r="D7831" s="152">
        <v>3</v>
      </c>
      <c r="E7831" s="154">
        <v>96.75</v>
      </c>
      <c r="F7831" s="154">
        <v>2.0000000000000018E-2</v>
      </c>
      <c r="G7831" s="154">
        <v>6.0000000000000053E-2</v>
      </c>
    </row>
    <row r="7832" spans="1:7" ht="75" x14ac:dyDescent="0.25">
      <c r="A7832" s="141" t="s">
        <v>4579</v>
      </c>
      <c r="B7832" s="151" t="s">
        <v>4580</v>
      </c>
      <c r="C7832" s="153" t="s">
        <v>3457</v>
      </c>
      <c r="D7832" s="152">
        <v>6</v>
      </c>
      <c r="E7832" s="154">
        <v>162.42000000000002</v>
      </c>
      <c r="F7832" s="154">
        <v>3.0000000000000027E-2</v>
      </c>
      <c r="G7832" s="154">
        <v>0.18000000000000016</v>
      </c>
    </row>
    <row r="7833" spans="1:7" x14ac:dyDescent="0.25">
      <c r="A7833" s="141" t="s">
        <v>4581</v>
      </c>
      <c r="B7833" s="151" t="s">
        <v>4582</v>
      </c>
      <c r="C7833" s="153" t="s">
        <v>3460</v>
      </c>
      <c r="D7833" s="152">
        <v>321</v>
      </c>
      <c r="E7833" s="154">
        <v>5177.7299999999996</v>
      </c>
      <c r="F7833" s="154">
        <v>2.0000000000000018E-2</v>
      </c>
      <c r="G7833" s="154">
        <v>6.4200000000000053</v>
      </c>
    </row>
    <row r="7834" spans="1:7" x14ac:dyDescent="0.25">
      <c r="A7834" s="141" t="s">
        <v>4581</v>
      </c>
      <c r="B7834" s="151" t="s">
        <v>4582</v>
      </c>
      <c r="C7834" s="153" t="s">
        <v>3637</v>
      </c>
      <c r="D7834" s="152">
        <v>1165</v>
      </c>
      <c r="E7834" s="154">
        <v>2155.25</v>
      </c>
      <c r="F7834" s="154">
        <v>1.0000000000000009E-2</v>
      </c>
      <c r="G7834" s="154">
        <v>11.650000000000011</v>
      </c>
    </row>
    <row r="7835" spans="1:7" ht="30" x14ac:dyDescent="0.25">
      <c r="A7835" s="141" t="s">
        <v>4581</v>
      </c>
      <c r="B7835" s="151" t="s">
        <v>4582</v>
      </c>
      <c r="C7835" s="153" t="s">
        <v>3595</v>
      </c>
      <c r="D7835" s="152">
        <v>1166</v>
      </c>
      <c r="E7835" s="154">
        <v>3626.26</v>
      </c>
      <c r="F7835" s="154">
        <v>9.999999999999995E-3</v>
      </c>
      <c r="G7835" s="154">
        <v>11.659999999999995</v>
      </c>
    </row>
    <row r="7836" spans="1:7" ht="30" x14ac:dyDescent="0.25">
      <c r="A7836" s="141" t="s">
        <v>4581</v>
      </c>
      <c r="B7836" s="151" t="s">
        <v>4582</v>
      </c>
      <c r="C7836" s="153" t="s">
        <v>3461</v>
      </c>
      <c r="D7836" s="152">
        <v>1249</v>
      </c>
      <c r="E7836" s="154">
        <v>5995.2</v>
      </c>
      <c r="F7836" s="154">
        <v>9.999999999999995E-3</v>
      </c>
      <c r="G7836" s="154">
        <v>12.489999999999993</v>
      </c>
    </row>
    <row r="7837" spans="1:7" x14ac:dyDescent="0.25">
      <c r="A7837" s="141" t="s">
        <v>4581</v>
      </c>
      <c r="B7837" s="151" t="s">
        <v>4582</v>
      </c>
      <c r="C7837" s="153" t="s">
        <v>3813</v>
      </c>
      <c r="D7837" s="152">
        <v>1060</v>
      </c>
      <c r="E7837" s="154">
        <v>1759.6</v>
      </c>
      <c r="F7837" s="154">
        <v>9.999999999999995E-3</v>
      </c>
      <c r="G7837" s="154">
        <v>10.599999999999994</v>
      </c>
    </row>
    <row r="7838" spans="1:7" ht="30" x14ac:dyDescent="0.25">
      <c r="A7838" s="141" t="s">
        <v>4581</v>
      </c>
      <c r="B7838" s="151" t="s">
        <v>4582</v>
      </c>
      <c r="C7838" s="153" t="s">
        <v>3462</v>
      </c>
      <c r="D7838" s="152">
        <v>958</v>
      </c>
      <c r="E7838" s="154">
        <v>2509.96</v>
      </c>
      <c r="F7838" s="154">
        <v>9.999999999999995E-3</v>
      </c>
      <c r="G7838" s="154">
        <v>9.5799999999999947</v>
      </c>
    </row>
    <row r="7839" spans="1:7" ht="30" x14ac:dyDescent="0.25">
      <c r="A7839" s="141" t="s">
        <v>4581</v>
      </c>
      <c r="B7839" s="151" t="s">
        <v>4582</v>
      </c>
      <c r="C7839" s="153" t="s">
        <v>3463</v>
      </c>
      <c r="D7839" s="152">
        <v>956</v>
      </c>
      <c r="E7839" s="154">
        <v>2504.7200000000003</v>
      </c>
      <c r="F7839" s="154">
        <v>9.999999999999995E-3</v>
      </c>
      <c r="G7839" s="154">
        <v>9.5599999999999952</v>
      </c>
    </row>
    <row r="7840" spans="1:7" x14ac:dyDescent="0.25">
      <c r="A7840" s="141" t="s">
        <v>4581</v>
      </c>
      <c r="B7840" s="151" t="s">
        <v>4582</v>
      </c>
      <c r="C7840" s="153" t="s">
        <v>3443</v>
      </c>
      <c r="D7840" s="152">
        <v>2414</v>
      </c>
      <c r="E7840" s="154">
        <v>11804.46</v>
      </c>
      <c r="F7840" s="154">
        <v>9.9999999999999811E-3</v>
      </c>
      <c r="G7840" s="154">
        <v>24.139999999999954</v>
      </c>
    </row>
    <row r="7841" spans="1:7" x14ac:dyDescent="0.25">
      <c r="A7841" s="141" t="s">
        <v>4581</v>
      </c>
      <c r="B7841" s="151" t="s">
        <v>4582</v>
      </c>
      <c r="C7841" s="153" t="s">
        <v>3464</v>
      </c>
      <c r="D7841" s="152">
        <v>1061</v>
      </c>
      <c r="E7841" s="154">
        <v>5241.34</v>
      </c>
      <c r="F7841" s="154">
        <v>1.0000000000000009E-2</v>
      </c>
      <c r="G7841" s="154">
        <v>10.61000000000001</v>
      </c>
    </row>
    <row r="7842" spans="1:7" x14ac:dyDescent="0.25">
      <c r="A7842" s="141" t="s">
        <v>4581</v>
      </c>
      <c r="B7842" s="151" t="s">
        <v>4582</v>
      </c>
      <c r="C7842" s="153" t="s">
        <v>3444</v>
      </c>
      <c r="D7842" s="152">
        <v>2412</v>
      </c>
      <c r="E7842" s="154">
        <v>9358.56</v>
      </c>
      <c r="F7842" s="154">
        <v>3.0000000000000027E-2</v>
      </c>
      <c r="G7842" s="154">
        <v>72.36000000000007</v>
      </c>
    </row>
    <row r="7843" spans="1:7" ht="30" x14ac:dyDescent="0.25">
      <c r="A7843" s="141" t="s">
        <v>4583</v>
      </c>
      <c r="B7843" s="151" t="s">
        <v>4584</v>
      </c>
      <c r="C7843" s="153" t="s">
        <v>3460</v>
      </c>
      <c r="D7843" s="152">
        <v>241</v>
      </c>
      <c r="E7843" s="154">
        <v>3887.3300000000004</v>
      </c>
      <c r="F7843" s="154">
        <v>2.0000000000000018E-2</v>
      </c>
      <c r="G7843" s="154">
        <v>4.8200000000000038</v>
      </c>
    </row>
    <row r="7844" spans="1:7" ht="30" x14ac:dyDescent="0.25">
      <c r="A7844" s="141" t="s">
        <v>4583</v>
      </c>
      <c r="B7844" s="151" t="s">
        <v>4584</v>
      </c>
      <c r="C7844" s="153" t="s">
        <v>3595</v>
      </c>
      <c r="D7844" s="152">
        <v>269</v>
      </c>
      <c r="E7844" s="154">
        <v>836.58999999999992</v>
      </c>
      <c r="F7844" s="154">
        <v>9.999999999999995E-3</v>
      </c>
      <c r="G7844" s="154">
        <v>2.6899999999999986</v>
      </c>
    </row>
    <row r="7845" spans="1:7" ht="30" x14ac:dyDescent="0.25">
      <c r="A7845" s="141" t="s">
        <v>4583</v>
      </c>
      <c r="B7845" s="151" t="s">
        <v>4584</v>
      </c>
      <c r="C7845" s="153" t="s">
        <v>3461</v>
      </c>
      <c r="D7845" s="152">
        <v>424</v>
      </c>
      <c r="E7845" s="154">
        <v>2035.2000000000003</v>
      </c>
      <c r="F7845" s="154">
        <v>9.999999999999995E-3</v>
      </c>
      <c r="G7845" s="154">
        <v>4.2399999999999975</v>
      </c>
    </row>
    <row r="7846" spans="1:7" ht="30" x14ac:dyDescent="0.25">
      <c r="A7846" s="141" t="s">
        <v>4583</v>
      </c>
      <c r="B7846" s="151" t="s">
        <v>4584</v>
      </c>
      <c r="C7846" s="153" t="s">
        <v>3813</v>
      </c>
      <c r="D7846" s="152">
        <v>17</v>
      </c>
      <c r="E7846" s="154">
        <v>28.220000000000002</v>
      </c>
      <c r="F7846" s="154">
        <v>9.999999999999995E-3</v>
      </c>
      <c r="G7846" s="154">
        <v>0.16999999999999993</v>
      </c>
    </row>
    <row r="7847" spans="1:7" ht="30" x14ac:dyDescent="0.25">
      <c r="A7847" s="141" t="s">
        <v>4583</v>
      </c>
      <c r="B7847" s="151" t="s">
        <v>4584</v>
      </c>
      <c r="C7847" s="153" t="s">
        <v>3462</v>
      </c>
      <c r="D7847" s="152">
        <v>613</v>
      </c>
      <c r="E7847" s="154">
        <v>1606.06</v>
      </c>
      <c r="F7847" s="154">
        <v>9.999999999999995E-3</v>
      </c>
      <c r="G7847" s="154">
        <v>6.1299999999999972</v>
      </c>
    </row>
    <row r="7848" spans="1:7" ht="30" x14ac:dyDescent="0.25">
      <c r="A7848" s="141" t="s">
        <v>4583</v>
      </c>
      <c r="B7848" s="151" t="s">
        <v>4584</v>
      </c>
      <c r="C7848" s="153" t="s">
        <v>3463</v>
      </c>
      <c r="D7848" s="152">
        <v>21</v>
      </c>
      <c r="E7848" s="154">
        <v>55.019999999999996</v>
      </c>
      <c r="F7848" s="154">
        <v>9.999999999999995E-3</v>
      </c>
      <c r="G7848" s="154">
        <v>0.20999999999999991</v>
      </c>
    </row>
    <row r="7849" spans="1:7" ht="30" x14ac:dyDescent="0.25">
      <c r="A7849" s="141" t="s">
        <v>4583</v>
      </c>
      <c r="B7849" s="151" t="s">
        <v>4584</v>
      </c>
      <c r="C7849" s="153" t="s">
        <v>3751</v>
      </c>
      <c r="D7849" s="152">
        <v>34</v>
      </c>
      <c r="E7849" s="154">
        <v>123.42000000000002</v>
      </c>
      <c r="F7849" s="154">
        <v>2.0000000000000018E-2</v>
      </c>
      <c r="G7849" s="154">
        <v>0.6800000000000006</v>
      </c>
    </row>
    <row r="7850" spans="1:7" ht="30" x14ac:dyDescent="0.25">
      <c r="A7850" s="141" t="s">
        <v>4583</v>
      </c>
      <c r="B7850" s="151" t="s">
        <v>4584</v>
      </c>
      <c r="C7850" s="153" t="s">
        <v>3443</v>
      </c>
      <c r="D7850" s="152">
        <v>2247</v>
      </c>
      <c r="E7850" s="154">
        <v>10987.83</v>
      </c>
      <c r="F7850" s="154">
        <v>9.9999999999999811E-3</v>
      </c>
      <c r="G7850" s="154">
        <v>22.469999999999956</v>
      </c>
    </row>
    <row r="7851" spans="1:7" ht="30" x14ac:dyDescent="0.25">
      <c r="A7851" s="141" t="s">
        <v>4583</v>
      </c>
      <c r="B7851" s="151" t="s">
        <v>4584</v>
      </c>
      <c r="C7851" s="153" t="s">
        <v>3464</v>
      </c>
      <c r="D7851" s="152">
        <v>26</v>
      </c>
      <c r="E7851" s="154">
        <v>128.44</v>
      </c>
      <c r="F7851" s="154">
        <v>1.0000000000000009E-2</v>
      </c>
      <c r="G7851" s="154">
        <v>0.26000000000000023</v>
      </c>
    </row>
    <row r="7852" spans="1:7" ht="30" x14ac:dyDescent="0.25">
      <c r="A7852" s="141" t="s">
        <v>4583</v>
      </c>
      <c r="B7852" s="151" t="s">
        <v>4584</v>
      </c>
      <c r="C7852" s="153" t="s">
        <v>3502</v>
      </c>
      <c r="D7852" s="152">
        <v>160</v>
      </c>
      <c r="E7852" s="154">
        <v>819.2</v>
      </c>
      <c r="F7852" s="154">
        <v>1.0000000000000009E-2</v>
      </c>
      <c r="G7852" s="154">
        <v>1.6000000000000014</v>
      </c>
    </row>
    <row r="7853" spans="1:7" ht="30" x14ac:dyDescent="0.25">
      <c r="A7853" s="141" t="s">
        <v>4583</v>
      </c>
      <c r="B7853" s="151" t="s">
        <v>4584</v>
      </c>
      <c r="C7853" s="153" t="s">
        <v>3444</v>
      </c>
      <c r="D7853" s="152">
        <v>406</v>
      </c>
      <c r="E7853" s="154">
        <v>1575.28</v>
      </c>
      <c r="F7853" s="154">
        <v>3.0000000000000027E-2</v>
      </c>
      <c r="G7853" s="154">
        <v>12.18000000000001</v>
      </c>
    </row>
    <row r="7854" spans="1:7" ht="45" x14ac:dyDescent="0.25">
      <c r="A7854" s="141" t="s">
        <v>4583</v>
      </c>
      <c r="B7854" s="151" t="s">
        <v>4584</v>
      </c>
      <c r="C7854" s="153" t="s">
        <v>3445</v>
      </c>
      <c r="D7854" s="152">
        <v>7</v>
      </c>
      <c r="E7854" s="154">
        <v>45.150000000000006</v>
      </c>
      <c r="F7854" s="154">
        <v>2.9999999999999916E-2</v>
      </c>
      <c r="G7854" s="154">
        <v>0.20999999999999941</v>
      </c>
    </row>
    <row r="7855" spans="1:7" ht="30" x14ac:dyDescent="0.25">
      <c r="A7855" s="141" t="s">
        <v>4583</v>
      </c>
      <c r="B7855" s="151" t="s">
        <v>4584</v>
      </c>
      <c r="C7855" s="153" t="s">
        <v>3597</v>
      </c>
      <c r="D7855" s="152">
        <v>5</v>
      </c>
      <c r="E7855" s="154">
        <v>55.55</v>
      </c>
      <c r="F7855" s="154">
        <v>8.9999999999999858E-2</v>
      </c>
      <c r="G7855" s="154">
        <v>0.44999999999999929</v>
      </c>
    </row>
    <row r="7856" spans="1:7" ht="30" x14ac:dyDescent="0.25">
      <c r="A7856" s="141" t="s">
        <v>4583</v>
      </c>
      <c r="B7856" s="151" t="s">
        <v>4584</v>
      </c>
      <c r="C7856" s="153" t="s">
        <v>4355</v>
      </c>
      <c r="D7856" s="152">
        <v>1</v>
      </c>
      <c r="E7856" s="154">
        <v>4.9800000000000004</v>
      </c>
      <c r="F7856" s="154">
        <v>1.0000000000000009E-2</v>
      </c>
      <c r="G7856" s="154">
        <v>1.0000000000000009E-2</v>
      </c>
    </row>
    <row r="7857" spans="1:7" ht="30" x14ac:dyDescent="0.25">
      <c r="A7857" s="141" t="s">
        <v>4583</v>
      </c>
      <c r="B7857" s="151" t="s">
        <v>4584</v>
      </c>
      <c r="C7857" s="153" t="s">
        <v>3446</v>
      </c>
      <c r="D7857" s="152">
        <v>76</v>
      </c>
      <c r="E7857" s="154">
        <v>150.47999999999999</v>
      </c>
      <c r="F7857" s="154">
        <v>9.999999999999995E-3</v>
      </c>
      <c r="G7857" s="154">
        <v>0.75999999999999956</v>
      </c>
    </row>
    <row r="7858" spans="1:7" ht="30" x14ac:dyDescent="0.25">
      <c r="A7858" s="141" t="s">
        <v>4583</v>
      </c>
      <c r="B7858" s="151" t="s">
        <v>4584</v>
      </c>
      <c r="C7858" s="153" t="s">
        <v>3505</v>
      </c>
      <c r="D7858" s="152">
        <v>3</v>
      </c>
      <c r="E7858" s="154">
        <v>73.53</v>
      </c>
      <c r="F7858" s="154">
        <v>0.37999999999999989</v>
      </c>
      <c r="G7858" s="154">
        <v>1.1399999999999997</v>
      </c>
    </row>
    <row r="7859" spans="1:7" ht="30" x14ac:dyDescent="0.25">
      <c r="A7859" s="141" t="s">
        <v>4585</v>
      </c>
      <c r="B7859" s="151" t="s">
        <v>4586</v>
      </c>
      <c r="C7859" s="153" t="s">
        <v>3637</v>
      </c>
      <c r="D7859" s="152">
        <v>92</v>
      </c>
      <c r="E7859" s="154">
        <v>170.2</v>
      </c>
      <c r="F7859" s="154">
        <v>1.0000000000000009E-2</v>
      </c>
      <c r="G7859" s="154">
        <v>0.92000000000000082</v>
      </c>
    </row>
    <row r="7860" spans="1:7" ht="30" x14ac:dyDescent="0.25">
      <c r="A7860" s="141" t="s">
        <v>4585</v>
      </c>
      <c r="B7860" s="151" t="s">
        <v>4586</v>
      </c>
      <c r="C7860" s="153" t="s">
        <v>3443</v>
      </c>
      <c r="D7860" s="152">
        <v>149</v>
      </c>
      <c r="E7860" s="154">
        <v>728.61</v>
      </c>
      <c r="F7860" s="154">
        <v>9.9999999999999811E-3</v>
      </c>
      <c r="G7860" s="154">
        <v>1.4899999999999971</v>
      </c>
    </row>
    <row r="7861" spans="1:7" ht="30" x14ac:dyDescent="0.25">
      <c r="A7861" s="141" t="s">
        <v>4585</v>
      </c>
      <c r="B7861" s="151" t="s">
        <v>4586</v>
      </c>
      <c r="C7861" s="153" t="s">
        <v>3444</v>
      </c>
      <c r="D7861" s="152">
        <v>125</v>
      </c>
      <c r="E7861" s="154">
        <v>485</v>
      </c>
      <c r="F7861" s="154">
        <v>3.0000000000000027E-2</v>
      </c>
      <c r="G7861" s="154">
        <v>3.7500000000000036</v>
      </c>
    </row>
    <row r="7862" spans="1:7" ht="30" x14ac:dyDescent="0.25">
      <c r="A7862" s="141" t="s">
        <v>4585</v>
      </c>
      <c r="B7862" s="151" t="s">
        <v>4586</v>
      </c>
      <c r="C7862" s="153" t="s">
        <v>3446</v>
      </c>
      <c r="D7862" s="152">
        <v>116</v>
      </c>
      <c r="E7862" s="154">
        <v>229.68</v>
      </c>
      <c r="F7862" s="154">
        <v>9.999999999999995E-3</v>
      </c>
      <c r="G7862" s="154">
        <v>1.1599999999999995</v>
      </c>
    </row>
    <row r="7863" spans="1:7" ht="75" x14ac:dyDescent="0.25">
      <c r="A7863" s="141" t="s">
        <v>4587</v>
      </c>
      <c r="B7863" s="151" t="s">
        <v>4588</v>
      </c>
      <c r="C7863" s="153" t="s">
        <v>3493</v>
      </c>
      <c r="D7863" s="152">
        <v>12</v>
      </c>
      <c r="E7863" s="154">
        <v>61.44</v>
      </c>
      <c r="F7863" s="154">
        <v>1.0000000000000009E-2</v>
      </c>
      <c r="G7863" s="154">
        <v>0.12000000000000011</v>
      </c>
    </row>
    <row r="7864" spans="1:7" ht="30" x14ac:dyDescent="0.25">
      <c r="A7864" s="141" t="s">
        <v>4587</v>
      </c>
      <c r="B7864" s="151" t="s">
        <v>4588</v>
      </c>
      <c r="C7864" s="153" t="s">
        <v>3495</v>
      </c>
      <c r="D7864" s="152">
        <v>113</v>
      </c>
      <c r="E7864" s="154">
        <v>558.22</v>
      </c>
      <c r="F7864" s="154">
        <v>1.0000000000000009E-2</v>
      </c>
      <c r="G7864" s="154">
        <v>1.130000000000001</v>
      </c>
    </row>
    <row r="7865" spans="1:7" ht="30" x14ac:dyDescent="0.25">
      <c r="A7865" s="141" t="s">
        <v>4589</v>
      </c>
      <c r="B7865" s="151" t="s">
        <v>4590</v>
      </c>
      <c r="C7865" s="153" t="s">
        <v>3857</v>
      </c>
      <c r="D7865" s="152">
        <v>7</v>
      </c>
      <c r="E7865" s="154">
        <v>23.52</v>
      </c>
      <c r="F7865" s="154">
        <v>4.0000000000000036E-2</v>
      </c>
      <c r="G7865" s="154">
        <v>0.28000000000000025</v>
      </c>
    </row>
    <row r="7866" spans="1:7" ht="30" x14ac:dyDescent="0.25">
      <c r="A7866" s="141" t="s">
        <v>4589</v>
      </c>
      <c r="B7866" s="151" t="s">
        <v>4590</v>
      </c>
      <c r="C7866" s="153" t="s">
        <v>3512</v>
      </c>
      <c r="D7866" s="152">
        <v>888</v>
      </c>
      <c r="E7866" s="154">
        <v>1278.72</v>
      </c>
      <c r="F7866" s="154">
        <v>3.0000000000000027E-2</v>
      </c>
      <c r="G7866" s="154">
        <v>26.640000000000022</v>
      </c>
    </row>
    <row r="7867" spans="1:7" ht="45" x14ac:dyDescent="0.25">
      <c r="A7867" s="141" t="s">
        <v>4589</v>
      </c>
      <c r="B7867" s="151" t="s">
        <v>4590</v>
      </c>
      <c r="C7867" s="153" t="s">
        <v>3535</v>
      </c>
      <c r="D7867" s="152">
        <v>4</v>
      </c>
      <c r="E7867" s="154">
        <v>52.96</v>
      </c>
      <c r="F7867" s="154">
        <v>0.16000000000000014</v>
      </c>
      <c r="G7867" s="154">
        <v>0.64000000000000057</v>
      </c>
    </row>
    <row r="7868" spans="1:7" ht="30" x14ac:dyDescent="0.25">
      <c r="A7868" s="141" t="s">
        <v>4589</v>
      </c>
      <c r="B7868" s="151" t="s">
        <v>4590</v>
      </c>
      <c r="C7868" s="153" t="s">
        <v>3858</v>
      </c>
      <c r="D7868" s="152">
        <v>30</v>
      </c>
      <c r="E7868" s="154">
        <v>494.40000000000003</v>
      </c>
      <c r="F7868" s="154">
        <v>0.28000000000000025</v>
      </c>
      <c r="G7868" s="154">
        <v>8.4000000000000075</v>
      </c>
    </row>
    <row r="7869" spans="1:7" ht="30" x14ac:dyDescent="0.25">
      <c r="A7869" s="141" t="s">
        <v>4589</v>
      </c>
      <c r="B7869" s="151" t="s">
        <v>4590</v>
      </c>
      <c r="C7869" s="153" t="s">
        <v>3639</v>
      </c>
      <c r="D7869" s="152">
        <v>38</v>
      </c>
      <c r="E7869" s="154">
        <v>234.45999999999998</v>
      </c>
      <c r="F7869" s="154">
        <v>1.0000000000000009E-2</v>
      </c>
      <c r="G7869" s="154">
        <v>0.38000000000000034</v>
      </c>
    </row>
    <row r="7870" spans="1:7" ht="30" x14ac:dyDescent="0.25">
      <c r="A7870" s="141" t="s">
        <v>4589</v>
      </c>
      <c r="B7870" s="151" t="s">
        <v>4590</v>
      </c>
      <c r="C7870" s="153" t="s">
        <v>3514</v>
      </c>
      <c r="D7870" s="152">
        <v>56</v>
      </c>
      <c r="E7870" s="154">
        <v>93.52</v>
      </c>
      <c r="F7870" s="154">
        <v>9.9999999999999811E-3</v>
      </c>
      <c r="G7870" s="154">
        <v>0.55999999999999894</v>
      </c>
    </row>
    <row r="7871" spans="1:7" ht="30" x14ac:dyDescent="0.25">
      <c r="A7871" s="141" t="s">
        <v>4589</v>
      </c>
      <c r="B7871" s="151" t="s">
        <v>4590</v>
      </c>
      <c r="C7871" s="153" t="s">
        <v>3511</v>
      </c>
      <c r="D7871" s="152">
        <v>8</v>
      </c>
      <c r="E7871" s="154">
        <v>8.32</v>
      </c>
      <c r="F7871" s="154">
        <v>9.999999999999995E-3</v>
      </c>
      <c r="G7871" s="154">
        <v>7.999999999999996E-2</v>
      </c>
    </row>
    <row r="7872" spans="1:7" ht="30" x14ac:dyDescent="0.25">
      <c r="A7872" s="141" t="s">
        <v>4589</v>
      </c>
      <c r="B7872" s="151" t="s">
        <v>4590</v>
      </c>
      <c r="C7872" s="153" t="s">
        <v>3515</v>
      </c>
      <c r="D7872" s="152">
        <v>886</v>
      </c>
      <c r="E7872" s="154">
        <v>10507.960000000001</v>
      </c>
      <c r="F7872" s="154">
        <v>6.999999999999984E-2</v>
      </c>
      <c r="G7872" s="154">
        <v>62.019999999999861</v>
      </c>
    </row>
    <row r="7873" spans="1:7" ht="45" x14ac:dyDescent="0.25">
      <c r="A7873" s="141" t="s">
        <v>4589</v>
      </c>
      <c r="B7873" s="151" t="s">
        <v>4590</v>
      </c>
      <c r="C7873" s="153" t="s">
        <v>3506</v>
      </c>
      <c r="D7873" s="152">
        <v>892</v>
      </c>
      <c r="E7873" s="154">
        <v>8036.920000000001</v>
      </c>
      <c r="F7873" s="154">
        <v>2.9999999999999916E-2</v>
      </c>
      <c r="G7873" s="154">
        <v>26.759999999999923</v>
      </c>
    </row>
    <row r="7874" spans="1:7" ht="60" x14ac:dyDescent="0.25">
      <c r="A7874" s="141" t="s">
        <v>4589</v>
      </c>
      <c r="B7874" s="151" t="s">
        <v>4590</v>
      </c>
      <c r="C7874" s="153" t="s">
        <v>3517</v>
      </c>
      <c r="D7874" s="152">
        <v>53</v>
      </c>
      <c r="E7874" s="154">
        <v>552.26</v>
      </c>
      <c r="F7874" s="154">
        <v>6.999999999999984E-2</v>
      </c>
      <c r="G7874" s="154">
        <v>3.7099999999999915</v>
      </c>
    </row>
    <row r="7875" spans="1:7" ht="30" x14ac:dyDescent="0.25">
      <c r="A7875" s="141" t="s">
        <v>4589</v>
      </c>
      <c r="B7875" s="151" t="s">
        <v>4590</v>
      </c>
      <c r="C7875" s="153" t="s">
        <v>3508</v>
      </c>
      <c r="D7875" s="152">
        <v>40</v>
      </c>
      <c r="E7875" s="154">
        <v>214.8</v>
      </c>
      <c r="F7875" s="154">
        <v>2.0000000000000018E-2</v>
      </c>
      <c r="G7875" s="154">
        <v>0.80000000000000071</v>
      </c>
    </row>
    <row r="7876" spans="1:7" ht="45" x14ac:dyDescent="0.25">
      <c r="A7876" s="141" t="s">
        <v>4589</v>
      </c>
      <c r="B7876" s="151" t="s">
        <v>4590</v>
      </c>
      <c r="C7876" s="153" t="s">
        <v>3529</v>
      </c>
      <c r="D7876" s="152">
        <v>4</v>
      </c>
      <c r="E7876" s="154">
        <v>128.92000000000002</v>
      </c>
      <c r="F7876" s="154">
        <v>0.26000000000000068</v>
      </c>
      <c r="G7876" s="154">
        <v>1.0400000000000027</v>
      </c>
    </row>
    <row r="7877" spans="1:7" ht="30" x14ac:dyDescent="0.25">
      <c r="A7877" s="141" t="s">
        <v>4589</v>
      </c>
      <c r="B7877" s="151" t="s">
        <v>4590</v>
      </c>
      <c r="C7877" s="153" t="s">
        <v>3614</v>
      </c>
      <c r="D7877" s="152">
        <v>1</v>
      </c>
      <c r="E7877" s="154">
        <v>12.77</v>
      </c>
      <c r="F7877" s="154">
        <v>0.11999999999999966</v>
      </c>
      <c r="G7877" s="154">
        <v>0.11999999999999966</v>
      </c>
    </row>
    <row r="7878" spans="1:7" ht="30" x14ac:dyDescent="0.25">
      <c r="A7878" s="141" t="s">
        <v>4589</v>
      </c>
      <c r="B7878" s="151" t="s">
        <v>4590</v>
      </c>
      <c r="C7878" s="153" t="s">
        <v>3618</v>
      </c>
      <c r="D7878" s="152">
        <v>1</v>
      </c>
      <c r="E7878" s="154">
        <v>92.64</v>
      </c>
      <c r="F7878" s="154">
        <v>2.1199999999999974</v>
      </c>
      <c r="G7878" s="154">
        <v>2.1199999999999974</v>
      </c>
    </row>
    <row r="7879" spans="1:7" ht="45" x14ac:dyDescent="0.25">
      <c r="A7879" s="141" t="s">
        <v>4591</v>
      </c>
      <c r="B7879" s="151" t="s">
        <v>4592</v>
      </c>
      <c r="C7879" s="153" t="s">
        <v>3607</v>
      </c>
      <c r="D7879" s="152">
        <v>192</v>
      </c>
      <c r="E7879" s="154">
        <v>1977.6</v>
      </c>
      <c r="F7879" s="154">
        <v>0.18000000000000016</v>
      </c>
      <c r="G7879" s="154">
        <v>34.560000000000031</v>
      </c>
    </row>
    <row r="7880" spans="1:7" ht="30" x14ac:dyDescent="0.25">
      <c r="A7880" s="141" t="s">
        <v>4591</v>
      </c>
      <c r="B7880" s="151" t="s">
        <v>4592</v>
      </c>
      <c r="C7880" s="153" t="s">
        <v>3738</v>
      </c>
      <c r="D7880" s="152">
        <v>8</v>
      </c>
      <c r="E7880" s="154">
        <v>282.95999999999998</v>
      </c>
      <c r="F7880" s="154">
        <v>0.46999999999999886</v>
      </c>
      <c r="G7880" s="154">
        <v>3.7599999999999909</v>
      </c>
    </row>
    <row r="7881" spans="1:7" ht="30" x14ac:dyDescent="0.25">
      <c r="A7881" s="141" t="s">
        <v>4591</v>
      </c>
      <c r="B7881" s="151" t="s">
        <v>4592</v>
      </c>
      <c r="C7881" s="153" t="s">
        <v>3608</v>
      </c>
      <c r="D7881" s="152">
        <v>2</v>
      </c>
      <c r="E7881" s="154">
        <v>10.28</v>
      </c>
      <c r="F7881" s="154">
        <v>9.000000000000008E-2</v>
      </c>
      <c r="G7881" s="154">
        <v>0.18000000000000016</v>
      </c>
    </row>
    <row r="7882" spans="1:7" ht="30" x14ac:dyDescent="0.25">
      <c r="A7882" s="141" t="s">
        <v>4591</v>
      </c>
      <c r="B7882" s="151" t="s">
        <v>4592</v>
      </c>
      <c r="C7882" s="153" t="s">
        <v>3609</v>
      </c>
      <c r="D7882" s="152">
        <v>12</v>
      </c>
      <c r="E7882" s="154">
        <v>24.48</v>
      </c>
      <c r="F7882" s="154">
        <v>2.0000000000000018E-2</v>
      </c>
      <c r="G7882" s="154">
        <v>0.24000000000000021</v>
      </c>
    </row>
    <row r="7883" spans="1:7" ht="45" x14ac:dyDescent="0.25">
      <c r="A7883" s="141" t="s">
        <v>4591</v>
      </c>
      <c r="B7883" s="151" t="s">
        <v>4592</v>
      </c>
      <c r="C7883" s="153" t="s">
        <v>3607</v>
      </c>
      <c r="D7883" s="152">
        <v>3</v>
      </c>
      <c r="E7883" s="154">
        <v>30.900000000000002</v>
      </c>
      <c r="F7883" s="154">
        <v>0.18000000000000016</v>
      </c>
      <c r="G7883" s="154">
        <v>0.54000000000000048</v>
      </c>
    </row>
    <row r="7884" spans="1:7" ht="30" x14ac:dyDescent="0.25">
      <c r="A7884" s="141" t="s">
        <v>4591</v>
      </c>
      <c r="B7884" s="151" t="s">
        <v>4592</v>
      </c>
      <c r="C7884" s="153" t="s">
        <v>3608</v>
      </c>
      <c r="D7884" s="152">
        <v>242</v>
      </c>
      <c r="E7884" s="154">
        <v>1243.8799999999999</v>
      </c>
      <c r="F7884" s="154">
        <v>9.000000000000008E-2</v>
      </c>
      <c r="G7884" s="154">
        <v>21.780000000000019</v>
      </c>
    </row>
    <row r="7885" spans="1:7" ht="30" x14ac:dyDescent="0.25">
      <c r="A7885" s="141" t="s">
        <v>4591</v>
      </c>
      <c r="B7885" s="151" t="s">
        <v>4592</v>
      </c>
      <c r="C7885" s="153" t="s">
        <v>3609</v>
      </c>
      <c r="D7885" s="152">
        <v>1728</v>
      </c>
      <c r="E7885" s="154">
        <v>3525.1200000000003</v>
      </c>
      <c r="F7885" s="154">
        <v>2.0000000000000018E-2</v>
      </c>
      <c r="G7885" s="154">
        <v>34.560000000000031</v>
      </c>
    </row>
    <row r="7886" spans="1:7" ht="90" x14ac:dyDescent="0.25">
      <c r="A7886" s="141" t="s">
        <v>3096</v>
      </c>
      <c r="B7886" s="151" t="s">
        <v>3097</v>
      </c>
      <c r="C7886" s="153" t="s">
        <v>3452</v>
      </c>
      <c r="D7886" s="152">
        <v>191</v>
      </c>
      <c r="E7886" s="154">
        <v>4988.92</v>
      </c>
      <c r="F7886" s="154">
        <v>3.0000000000000027E-2</v>
      </c>
      <c r="G7886" s="154">
        <v>5.7300000000000049</v>
      </c>
    </row>
    <row r="7887" spans="1:7" ht="45" x14ac:dyDescent="0.25">
      <c r="A7887" s="141" t="s">
        <v>3096</v>
      </c>
      <c r="B7887" s="151" t="s">
        <v>3097</v>
      </c>
      <c r="C7887" s="153" t="s">
        <v>3471</v>
      </c>
      <c r="D7887" s="152">
        <v>9</v>
      </c>
      <c r="E7887" s="154">
        <v>23.94</v>
      </c>
      <c r="F7887" s="154">
        <v>1.0000000000000009E-2</v>
      </c>
      <c r="G7887" s="154">
        <v>9.000000000000008E-2</v>
      </c>
    </row>
    <row r="7888" spans="1:7" ht="45" x14ac:dyDescent="0.25">
      <c r="A7888" s="141" t="s">
        <v>3096</v>
      </c>
      <c r="B7888" s="151" t="s">
        <v>3097</v>
      </c>
      <c r="C7888" s="153" t="s">
        <v>3454</v>
      </c>
      <c r="D7888" s="152">
        <v>23</v>
      </c>
      <c r="E7888" s="154">
        <v>81.42</v>
      </c>
      <c r="F7888" s="154">
        <v>1.9999999999999962E-2</v>
      </c>
      <c r="G7888" s="154">
        <v>0.45999999999999913</v>
      </c>
    </row>
    <row r="7889" spans="1:7" ht="30" x14ac:dyDescent="0.25">
      <c r="A7889" s="141" t="s">
        <v>3096</v>
      </c>
      <c r="B7889" s="151" t="s">
        <v>3097</v>
      </c>
      <c r="C7889" s="153" t="s">
        <v>3455</v>
      </c>
      <c r="D7889" s="152">
        <v>136</v>
      </c>
      <c r="E7889" s="154">
        <v>1758.48</v>
      </c>
      <c r="F7889" s="154">
        <v>3.0000000000000027E-2</v>
      </c>
      <c r="G7889" s="154">
        <v>4.0800000000000036</v>
      </c>
    </row>
    <row r="7890" spans="1:7" ht="90" x14ac:dyDescent="0.25">
      <c r="A7890" s="141" t="s">
        <v>3096</v>
      </c>
      <c r="B7890" s="151" t="s">
        <v>3097</v>
      </c>
      <c r="C7890" s="153" t="s">
        <v>3456</v>
      </c>
      <c r="D7890" s="152">
        <v>12</v>
      </c>
      <c r="E7890" s="154">
        <v>387</v>
      </c>
      <c r="F7890" s="154">
        <v>2.0000000000000018E-2</v>
      </c>
      <c r="G7890" s="154">
        <v>0.24000000000000021</v>
      </c>
    </row>
    <row r="7891" spans="1:7" ht="75" x14ac:dyDescent="0.25">
      <c r="A7891" s="141" t="s">
        <v>3096</v>
      </c>
      <c r="B7891" s="151" t="s">
        <v>3097</v>
      </c>
      <c r="C7891" s="153" t="s">
        <v>3457</v>
      </c>
      <c r="D7891" s="152">
        <v>39</v>
      </c>
      <c r="E7891" s="154">
        <v>1055.73</v>
      </c>
      <c r="F7891" s="154">
        <v>3.0000000000000027E-2</v>
      </c>
      <c r="G7891" s="154">
        <v>1.170000000000001</v>
      </c>
    </row>
    <row r="7892" spans="1:7" ht="30" x14ac:dyDescent="0.25">
      <c r="A7892" s="141" t="s">
        <v>4593</v>
      </c>
      <c r="B7892" s="151" t="s">
        <v>4594</v>
      </c>
      <c r="C7892" s="153" t="s">
        <v>3585</v>
      </c>
      <c r="D7892" s="152">
        <v>530</v>
      </c>
      <c r="E7892" s="154">
        <v>5517.3</v>
      </c>
      <c r="F7892" s="154">
        <v>2.0000000000000018E-2</v>
      </c>
      <c r="G7892" s="154">
        <v>10.600000000000009</v>
      </c>
    </row>
    <row r="7893" spans="1:7" ht="45" x14ac:dyDescent="0.25">
      <c r="A7893" s="141" t="s">
        <v>4593</v>
      </c>
      <c r="B7893" s="151" t="s">
        <v>4594</v>
      </c>
      <c r="C7893" s="153" t="s">
        <v>3501</v>
      </c>
      <c r="D7893" s="152">
        <v>101</v>
      </c>
      <c r="E7893" s="154">
        <v>886.78</v>
      </c>
      <c r="F7893" s="154">
        <v>3.9999999999999925E-2</v>
      </c>
      <c r="G7893" s="154">
        <v>4.039999999999992</v>
      </c>
    </row>
    <row r="7894" spans="1:7" ht="45" x14ac:dyDescent="0.25">
      <c r="A7894" s="141" t="s">
        <v>4593</v>
      </c>
      <c r="B7894" s="151" t="s">
        <v>4594</v>
      </c>
      <c r="C7894" s="153" t="s">
        <v>3471</v>
      </c>
      <c r="D7894" s="152">
        <v>14</v>
      </c>
      <c r="E7894" s="154">
        <v>37.24</v>
      </c>
      <c r="F7894" s="154">
        <v>1.0000000000000009E-2</v>
      </c>
      <c r="G7894" s="154">
        <v>0.14000000000000012</v>
      </c>
    </row>
    <row r="7895" spans="1:7" ht="30" x14ac:dyDescent="0.25">
      <c r="A7895" s="141" t="s">
        <v>4593</v>
      </c>
      <c r="B7895" s="151" t="s">
        <v>4594</v>
      </c>
      <c r="C7895" s="153" t="s">
        <v>3583</v>
      </c>
      <c r="D7895" s="152">
        <v>113</v>
      </c>
      <c r="E7895" s="154">
        <v>300.58000000000004</v>
      </c>
      <c r="F7895" s="154">
        <v>1.0000000000000009E-2</v>
      </c>
      <c r="G7895" s="154">
        <v>1.130000000000001</v>
      </c>
    </row>
    <row r="7896" spans="1:7" ht="90" x14ac:dyDescent="0.25">
      <c r="A7896" s="141" t="s">
        <v>4593</v>
      </c>
      <c r="B7896" s="151" t="s">
        <v>4594</v>
      </c>
      <c r="C7896" s="153" t="s">
        <v>3452</v>
      </c>
      <c r="D7896" s="152">
        <v>262</v>
      </c>
      <c r="E7896" s="154">
        <v>6843.4400000000005</v>
      </c>
      <c r="F7896" s="154">
        <v>3.0000000000000027E-2</v>
      </c>
      <c r="G7896" s="154">
        <v>7.8600000000000065</v>
      </c>
    </row>
    <row r="7897" spans="1:7" ht="30" x14ac:dyDescent="0.25">
      <c r="A7897" s="141" t="s">
        <v>4593</v>
      </c>
      <c r="B7897" s="151" t="s">
        <v>4594</v>
      </c>
      <c r="C7897" s="153" t="s">
        <v>3453</v>
      </c>
      <c r="D7897" s="152">
        <v>3</v>
      </c>
      <c r="E7897" s="154">
        <v>5.97</v>
      </c>
      <c r="F7897" s="154">
        <v>1.0000000000000009E-2</v>
      </c>
      <c r="G7897" s="154">
        <v>3.0000000000000027E-2</v>
      </c>
    </row>
    <row r="7898" spans="1:7" ht="30" x14ac:dyDescent="0.25">
      <c r="A7898" s="141" t="s">
        <v>4593</v>
      </c>
      <c r="B7898" s="151" t="s">
        <v>4594</v>
      </c>
      <c r="C7898" s="153" t="s">
        <v>3583</v>
      </c>
      <c r="D7898" s="152">
        <v>3</v>
      </c>
      <c r="E7898" s="154">
        <v>7.98</v>
      </c>
      <c r="F7898" s="154">
        <v>1.0000000000000009E-2</v>
      </c>
      <c r="G7898" s="154">
        <v>3.0000000000000027E-2</v>
      </c>
    </row>
    <row r="7899" spans="1:7" ht="30" x14ac:dyDescent="0.25">
      <c r="A7899" s="141" t="s">
        <v>4593</v>
      </c>
      <c r="B7899" s="151" t="s">
        <v>4594</v>
      </c>
      <c r="C7899" s="153" t="s">
        <v>3662</v>
      </c>
      <c r="D7899" s="152">
        <v>100</v>
      </c>
      <c r="E7899" s="154">
        <v>870</v>
      </c>
      <c r="F7899" s="154">
        <v>4.9999999999999933E-2</v>
      </c>
      <c r="G7899" s="154">
        <v>4.9999999999999929</v>
      </c>
    </row>
    <row r="7900" spans="1:7" ht="90" x14ac:dyDescent="0.25">
      <c r="A7900" s="141" t="s">
        <v>4593</v>
      </c>
      <c r="B7900" s="151" t="s">
        <v>4594</v>
      </c>
      <c r="C7900" s="153" t="s">
        <v>3456</v>
      </c>
      <c r="D7900" s="152">
        <v>62</v>
      </c>
      <c r="E7900" s="154">
        <v>1999.5</v>
      </c>
      <c r="F7900" s="154">
        <v>2.0000000000000018E-2</v>
      </c>
      <c r="G7900" s="154">
        <v>1.2400000000000011</v>
      </c>
    </row>
    <row r="7901" spans="1:7" ht="75" x14ac:dyDescent="0.25">
      <c r="A7901" s="141" t="s">
        <v>4593</v>
      </c>
      <c r="B7901" s="151" t="s">
        <v>4594</v>
      </c>
      <c r="C7901" s="153" t="s">
        <v>3457</v>
      </c>
      <c r="D7901" s="152">
        <v>155</v>
      </c>
      <c r="E7901" s="154">
        <v>4195.8500000000004</v>
      </c>
      <c r="F7901" s="154">
        <v>3.0000000000000027E-2</v>
      </c>
      <c r="G7901" s="154">
        <v>4.6500000000000039</v>
      </c>
    </row>
    <row r="7902" spans="1:7" ht="30" x14ac:dyDescent="0.25">
      <c r="A7902" s="141" t="s">
        <v>4593</v>
      </c>
      <c r="B7902" s="151" t="s">
        <v>4594</v>
      </c>
      <c r="C7902" s="153" t="s">
        <v>3585</v>
      </c>
      <c r="D7902" s="152">
        <v>5</v>
      </c>
      <c r="E7902" s="154">
        <v>52.05</v>
      </c>
      <c r="F7902" s="154">
        <v>2.0000000000000018E-2</v>
      </c>
      <c r="G7902" s="154">
        <v>0.10000000000000009</v>
      </c>
    </row>
    <row r="7903" spans="1:7" ht="30" x14ac:dyDescent="0.25">
      <c r="A7903" s="141" t="s">
        <v>4593</v>
      </c>
      <c r="B7903" s="151" t="s">
        <v>4594</v>
      </c>
      <c r="C7903" s="153" t="s">
        <v>3453</v>
      </c>
      <c r="D7903" s="152">
        <v>105</v>
      </c>
      <c r="E7903" s="154">
        <v>208.95000000000002</v>
      </c>
      <c r="F7903" s="154">
        <v>1.0000000000000009E-2</v>
      </c>
      <c r="G7903" s="154">
        <v>1.0500000000000009</v>
      </c>
    </row>
    <row r="7904" spans="1:7" ht="45" x14ac:dyDescent="0.25">
      <c r="A7904" s="141" t="s">
        <v>4593</v>
      </c>
      <c r="B7904" s="151" t="s">
        <v>4594</v>
      </c>
      <c r="C7904" s="153" t="s">
        <v>3454</v>
      </c>
      <c r="D7904" s="152">
        <v>10</v>
      </c>
      <c r="E7904" s="154">
        <v>35.400000000000006</v>
      </c>
      <c r="F7904" s="154">
        <v>1.9999999999999962E-2</v>
      </c>
      <c r="G7904" s="154">
        <v>0.19999999999999962</v>
      </c>
    </row>
    <row r="7905" spans="1:7" ht="30" x14ac:dyDescent="0.25">
      <c r="A7905" s="141" t="s">
        <v>4593</v>
      </c>
      <c r="B7905" s="151" t="s">
        <v>4594</v>
      </c>
      <c r="C7905" s="153" t="s">
        <v>3583</v>
      </c>
      <c r="D7905" s="152">
        <v>26</v>
      </c>
      <c r="E7905" s="154">
        <v>69.16</v>
      </c>
      <c r="F7905" s="154">
        <v>1.0000000000000009E-2</v>
      </c>
      <c r="G7905" s="154">
        <v>0.26000000000000023</v>
      </c>
    </row>
    <row r="7906" spans="1:7" ht="30" x14ac:dyDescent="0.25">
      <c r="A7906" s="141" t="s">
        <v>4593</v>
      </c>
      <c r="B7906" s="151" t="s">
        <v>4594</v>
      </c>
      <c r="C7906" s="153" t="s">
        <v>3522</v>
      </c>
      <c r="D7906" s="152">
        <v>2</v>
      </c>
      <c r="E7906" s="154">
        <v>11.34</v>
      </c>
      <c r="F7906" s="154">
        <v>0.1599999999999997</v>
      </c>
      <c r="G7906" s="154">
        <v>0.3199999999999994</v>
      </c>
    </row>
    <row r="7907" spans="1:7" ht="30" x14ac:dyDescent="0.25">
      <c r="A7907" s="141" t="s">
        <v>4593</v>
      </c>
      <c r="B7907" s="151" t="s">
        <v>4594</v>
      </c>
      <c r="C7907" s="153" t="s">
        <v>3523</v>
      </c>
      <c r="D7907" s="152">
        <v>4</v>
      </c>
      <c r="E7907" s="154">
        <v>32.92</v>
      </c>
      <c r="F7907" s="154">
        <v>8.0000000000000071E-2</v>
      </c>
      <c r="G7907" s="154">
        <v>0.32000000000000028</v>
      </c>
    </row>
    <row r="7908" spans="1:7" ht="30" x14ac:dyDescent="0.25">
      <c r="A7908" s="141" t="s">
        <v>4593</v>
      </c>
      <c r="B7908" s="151" t="s">
        <v>4594</v>
      </c>
      <c r="C7908" s="153" t="s">
        <v>3524</v>
      </c>
      <c r="D7908" s="152">
        <v>9</v>
      </c>
      <c r="E7908" s="154">
        <v>51.660000000000004</v>
      </c>
      <c r="F7908" s="154">
        <v>4.0000000000000036E-2</v>
      </c>
      <c r="G7908" s="154">
        <v>0.36000000000000032</v>
      </c>
    </row>
    <row r="7909" spans="1:7" ht="30" x14ac:dyDescent="0.25">
      <c r="A7909" s="141" t="s">
        <v>4593</v>
      </c>
      <c r="B7909" s="151" t="s">
        <v>4594</v>
      </c>
      <c r="C7909" s="153" t="s">
        <v>3662</v>
      </c>
      <c r="D7909" s="152">
        <v>2</v>
      </c>
      <c r="E7909" s="154">
        <v>17.400000000000002</v>
      </c>
      <c r="F7909" s="154">
        <v>4.9999999999999933E-2</v>
      </c>
      <c r="G7909" s="154">
        <v>9.9999999999999867E-2</v>
      </c>
    </row>
    <row r="7910" spans="1:7" ht="30" x14ac:dyDescent="0.25">
      <c r="A7910" s="141" t="s">
        <v>4593</v>
      </c>
      <c r="B7910" s="151" t="s">
        <v>4594</v>
      </c>
      <c r="C7910" s="153" t="s">
        <v>3585</v>
      </c>
      <c r="D7910" s="152">
        <v>11</v>
      </c>
      <c r="E7910" s="154">
        <v>114.51</v>
      </c>
      <c r="F7910" s="154">
        <v>2.0000000000000018E-2</v>
      </c>
      <c r="G7910" s="154">
        <v>0.2200000000000002</v>
      </c>
    </row>
    <row r="7911" spans="1:7" ht="45" x14ac:dyDescent="0.25">
      <c r="A7911" s="141" t="s">
        <v>4595</v>
      </c>
      <c r="B7911" s="151" t="s">
        <v>4596</v>
      </c>
      <c r="C7911" s="153" t="s">
        <v>3501</v>
      </c>
      <c r="D7911" s="152">
        <v>42</v>
      </c>
      <c r="E7911" s="154">
        <v>368.76</v>
      </c>
      <c r="F7911" s="154">
        <v>3.9999999999999925E-2</v>
      </c>
      <c r="G7911" s="154">
        <v>1.6799999999999968</v>
      </c>
    </row>
    <row r="7912" spans="1:7" ht="45" x14ac:dyDescent="0.25">
      <c r="A7912" s="141" t="s">
        <v>4595</v>
      </c>
      <c r="B7912" s="151" t="s">
        <v>4596</v>
      </c>
      <c r="C7912" s="153" t="s">
        <v>3471</v>
      </c>
      <c r="D7912" s="152">
        <v>2</v>
      </c>
      <c r="E7912" s="154">
        <v>5.32</v>
      </c>
      <c r="F7912" s="154">
        <v>1.0000000000000009E-2</v>
      </c>
      <c r="G7912" s="154">
        <v>2.0000000000000018E-2</v>
      </c>
    </row>
    <row r="7913" spans="1:7" ht="30" x14ac:dyDescent="0.25">
      <c r="A7913" s="141" t="s">
        <v>4595</v>
      </c>
      <c r="B7913" s="151" t="s">
        <v>4596</v>
      </c>
      <c r="C7913" s="153" t="s">
        <v>3583</v>
      </c>
      <c r="D7913" s="152">
        <v>50</v>
      </c>
      <c r="E7913" s="154">
        <v>133</v>
      </c>
      <c r="F7913" s="154">
        <v>1.0000000000000009E-2</v>
      </c>
      <c r="G7913" s="154">
        <v>0.50000000000000044</v>
      </c>
    </row>
    <row r="7914" spans="1:7" ht="90" x14ac:dyDescent="0.25">
      <c r="A7914" s="141" t="s">
        <v>4595</v>
      </c>
      <c r="B7914" s="151" t="s">
        <v>4596</v>
      </c>
      <c r="C7914" s="153" t="s">
        <v>3452</v>
      </c>
      <c r="D7914" s="152">
        <v>70</v>
      </c>
      <c r="E7914" s="154">
        <v>1828.4</v>
      </c>
      <c r="F7914" s="154">
        <v>3.0000000000000027E-2</v>
      </c>
      <c r="G7914" s="154">
        <v>2.1000000000000019</v>
      </c>
    </row>
    <row r="7915" spans="1:7" ht="30" x14ac:dyDescent="0.25">
      <c r="A7915" s="141" t="s">
        <v>4595</v>
      </c>
      <c r="B7915" s="151" t="s">
        <v>4596</v>
      </c>
      <c r="C7915" s="153" t="s">
        <v>3453</v>
      </c>
      <c r="D7915" s="152">
        <v>115</v>
      </c>
      <c r="E7915" s="154">
        <v>228.85000000000002</v>
      </c>
      <c r="F7915" s="154">
        <v>1.0000000000000009E-2</v>
      </c>
      <c r="G7915" s="154">
        <v>1.150000000000001</v>
      </c>
    </row>
    <row r="7916" spans="1:7" ht="30" x14ac:dyDescent="0.25">
      <c r="A7916" s="141" t="s">
        <v>4595</v>
      </c>
      <c r="B7916" s="151" t="s">
        <v>4596</v>
      </c>
      <c r="C7916" s="153" t="s">
        <v>3583</v>
      </c>
      <c r="D7916" s="152">
        <v>3</v>
      </c>
      <c r="E7916" s="154">
        <v>7.98</v>
      </c>
      <c r="F7916" s="154">
        <v>1.0000000000000009E-2</v>
      </c>
      <c r="G7916" s="154">
        <v>3.0000000000000027E-2</v>
      </c>
    </row>
    <row r="7917" spans="1:7" ht="30" x14ac:dyDescent="0.25">
      <c r="A7917" s="141" t="s">
        <v>4595</v>
      </c>
      <c r="B7917" s="151" t="s">
        <v>4596</v>
      </c>
      <c r="C7917" s="153" t="s">
        <v>3663</v>
      </c>
      <c r="D7917" s="152">
        <v>5</v>
      </c>
      <c r="E7917" s="154">
        <v>111.85</v>
      </c>
      <c r="F7917" s="154">
        <v>0.72999999999999865</v>
      </c>
      <c r="G7917" s="154">
        <v>3.6499999999999932</v>
      </c>
    </row>
    <row r="7918" spans="1:7" ht="30" x14ac:dyDescent="0.25">
      <c r="A7918" s="141" t="s">
        <v>4595</v>
      </c>
      <c r="B7918" s="151" t="s">
        <v>4596</v>
      </c>
      <c r="C7918" s="153" t="s">
        <v>3523</v>
      </c>
      <c r="D7918" s="152">
        <v>3</v>
      </c>
      <c r="E7918" s="154">
        <v>24.69</v>
      </c>
      <c r="F7918" s="154">
        <v>8.0000000000000071E-2</v>
      </c>
      <c r="G7918" s="154">
        <v>0.24000000000000021</v>
      </c>
    </row>
    <row r="7919" spans="1:7" ht="30" x14ac:dyDescent="0.25">
      <c r="A7919" s="141" t="s">
        <v>4595</v>
      </c>
      <c r="B7919" s="151" t="s">
        <v>4596</v>
      </c>
      <c r="C7919" s="153" t="s">
        <v>3524</v>
      </c>
      <c r="D7919" s="152">
        <v>5</v>
      </c>
      <c r="E7919" s="154">
        <v>28.7</v>
      </c>
      <c r="F7919" s="154">
        <v>4.0000000000000036E-2</v>
      </c>
      <c r="G7919" s="154">
        <v>0.20000000000000018</v>
      </c>
    </row>
    <row r="7920" spans="1:7" ht="45" x14ac:dyDescent="0.25">
      <c r="A7920" s="141" t="s">
        <v>4597</v>
      </c>
      <c r="B7920" s="151" t="s">
        <v>4598</v>
      </c>
      <c r="C7920" s="153" t="s">
        <v>3501</v>
      </c>
      <c r="D7920" s="152">
        <v>86</v>
      </c>
      <c r="E7920" s="154">
        <v>755.07999999999993</v>
      </c>
      <c r="F7920" s="154">
        <v>3.9999999999999925E-2</v>
      </c>
      <c r="G7920" s="154">
        <v>3.4399999999999933</v>
      </c>
    </row>
    <row r="7921" spans="1:7" ht="45" x14ac:dyDescent="0.25">
      <c r="A7921" s="141" t="s">
        <v>4597</v>
      </c>
      <c r="B7921" s="151" t="s">
        <v>4598</v>
      </c>
      <c r="C7921" s="153" t="s">
        <v>3471</v>
      </c>
      <c r="D7921" s="152">
        <v>68</v>
      </c>
      <c r="E7921" s="154">
        <v>180.88000000000002</v>
      </c>
      <c r="F7921" s="154">
        <v>1.0000000000000009E-2</v>
      </c>
      <c r="G7921" s="154">
        <v>0.6800000000000006</v>
      </c>
    </row>
    <row r="7922" spans="1:7" ht="30" x14ac:dyDescent="0.25">
      <c r="A7922" s="141" t="s">
        <v>4597</v>
      </c>
      <c r="B7922" s="151" t="s">
        <v>4598</v>
      </c>
      <c r="C7922" s="153" t="s">
        <v>3583</v>
      </c>
      <c r="D7922" s="152">
        <v>84</v>
      </c>
      <c r="E7922" s="154">
        <v>223.44000000000003</v>
      </c>
      <c r="F7922" s="154">
        <v>1.0000000000000009E-2</v>
      </c>
      <c r="G7922" s="154">
        <v>0.84000000000000075</v>
      </c>
    </row>
    <row r="7923" spans="1:7" ht="90" x14ac:dyDescent="0.25">
      <c r="A7923" s="141" t="s">
        <v>4597</v>
      </c>
      <c r="B7923" s="151" t="s">
        <v>4598</v>
      </c>
      <c r="C7923" s="153" t="s">
        <v>3452</v>
      </c>
      <c r="D7923" s="152">
        <v>232</v>
      </c>
      <c r="E7923" s="154">
        <v>6059.84</v>
      </c>
      <c r="F7923" s="154">
        <v>3.0000000000000027E-2</v>
      </c>
      <c r="G7923" s="154">
        <v>6.9600000000000062</v>
      </c>
    </row>
    <row r="7924" spans="1:7" ht="30" x14ac:dyDescent="0.25">
      <c r="A7924" s="141" t="s">
        <v>4597</v>
      </c>
      <c r="B7924" s="151" t="s">
        <v>4598</v>
      </c>
      <c r="C7924" s="153" t="s">
        <v>3453</v>
      </c>
      <c r="D7924" s="152">
        <v>1</v>
      </c>
      <c r="E7924" s="154">
        <v>1.99</v>
      </c>
      <c r="F7924" s="154">
        <v>1.0000000000000009E-2</v>
      </c>
      <c r="G7924" s="154">
        <v>1.0000000000000009E-2</v>
      </c>
    </row>
    <row r="7925" spans="1:7" ht="45" x14ac:dyDescent="0.25">
      <c r="A7925" s="141" t="s">
        <v>4597</v>
      </c>
      <c r="B7925" s="151" t="s">
        <v>4598</v>
      </c>
      <c r="C7925" s="153" t="s">
        <v>3471</v>
      </c>
      <c r="D7925" s="152">
        <v>4</v>
      </c>
      <c r="E7925" s="154">
        <v>10.64</v>
      </c>
      <c r="F7925" s="154">
        <v>1.0000000000000009E-2</v>
      </c>
      <c r="G7925" s="154">
        <v>4.0000000000000036E-2</v>
      </c>
    </row>
    <row r="7926" spans="1:7" ht="30" x14ac:dyDescent="0.25">
      <c r="A7926" s="141" t="s">
        <v>4597</v>
      </c>
      <c r="B7926" s="151" t="s">
        <v>4598</v>
      </c>
      <c r="C7926" s="153" t="s">
        <v>3453</v>
      </c>
      <c r="D7926" s="152">
        <v>423</v>
      </c>
      <c r="E7926" s="154">
        <v>841.7700000000001</v>
      </c>
      <c r="F7926" s="154">
        <v>1.0000000000000009E-2</v>
      </c>
      <c r="G7926" s="154">
        <v>4.230000000000004</v>
      </c>
    </row>
    <row r="7927" spans="1:7" ht="30" x14ac:dyDescent="0.25">
      <c r="A7927" s="141" t="s">
        <v>4597</v>
      </c>
      <c r="B7927" s="151" t="s">
        <v>4598</v>
      </c>
      <c r="C7927" s="153" t="s">
        <v>3583</v>
      </c>
      <c r="D7927" s="152">
        <v>28</v>
      </c>
      <c r="E7927" s="154">
        <v>74.48</v>
      </c>
      <c r="F7927" s="154">
        <v>1.0000000000000009E-2</v>
      </c>
      <c r="G7927" s="154">
        <v>0.28000000000000025</v>
      </c>
    </row>
    <row r="7928" spans="1:7" ht="30" x14ac:dyDescent="0.25">
      <c r="A7928" s="141" t="s">
        <v>4597</v>
      </c>
      <c r="B7928" s="151" t="s">
        <v>4598</v>
      </c>
      <c r="C7928" s="153" t="s">
        <v>3523</v>
      </c>
      <c r="D7928" s="152">
        <v>11</v>
      </c>
      <c r="E7928" s="154">
        <v>90.53</v>
      </c>
      <c r="F7928" s="154">
        <v>8.0000000000000071E-2</v>
      </c>
      <c r="G7928" s="154">
        <v>0.88000000000000078</v>
      </c>
    </row>
    <row r="7929" spans="1:7" ht="30" x14ac:dyDescent="0.25">
      <c r="A7929" s="141" t="s">
        <v>4597</v>
      </c>
      <c r="B7929" s="151" t="s">
        <v>4598</v>
      </c>
      <c r="C7929" s="153" t="s">
        <v>3524</v>
      </c>
      <c r="D7929" s="152">
        <v>17</v>
      </c>
      <c r="E7929" s="154">
        <v>97.58</v>
      </c>
      <c r="F7929" s="154">
        <v>4.0000000000000036E-2</v>
      </c>
      <c r="G7929" s="154">
        <v>0.6800000000000006</v>
      </c>
    </row>
    <row r="7930" spans="1:7" ht="45" x14ac:dyDescent="0.25">
      <c r="A7930" s="141" t="s">
        <v>4599</v>
      </c>
      <c r="B7930" s="151" t="s">
        <v>4600</v>
      </c>
      <c r="C7930" s="153" t="s">
        <v>3501</v>
      </c>
      <c r="D7930" s="152">
        <v>71</v>
      </c>
      <c r="E7930" s="154">
        <v>623.38</v>
      </c>
      <c r="F7930" s="154">
        <v>3.9999999999999925E-2</v>
      </c>
      <c r="G7930" s="154">
        <v>2.8399999999999945</v>
      </c>
    </row>
    <row r="7931" spans="1:7" ht="30" x14ac:dyDescent="0.25">
      <c r="A7931" s="141" t="s">
        <v>4599</v>
      </c>
      <c r="B7931" s="151" t="s">
        <v>4600</v>
      </c>
      <c r="C7931" s="153" t="s">
        <v>3583</v>
      </c>
      <c r="D7931" s="152">
        <v>71</v>
      </c>
      <c r="E7931" s="154">
        <v>188.86</v>
      </c>
      <c r="F7931" s="154">
        <v>1.0000000000000009E-2</v>
      </c>
      <c r="G7931" s="154">
        <v>0.71000000000000063</v>
      </c>
    </row>
    <row r="7932" spans="1:7" ht="90" x14ac:dyDescent="0.25">
      <c r="A7932" s="141" t="s">
        <v>4599</v>
      </c>
      <c r="B7932" s="151" t="s">
        <v>4600</v>
      </c>
      <c r="C7932" s="153" t="s">
        <v>3452</v>
      </c>
      <c r="D7932" s="152">
        <v>159</v>
      </c>
      <c r="E7932" s="154">
        <v>4153.08</v>
      </c>
      <c r="F7932" s="154">
        <v>3.0000000000000027E-2</v>
      </c>
      <c r="G7932" s="154">
        <v>4.770000000000004</v>
      </c>
    </row>
    <row r="7933" spans="1:7" ht="30" x14ac:dyDescent="0.25">
      <c r="A7933" s="141" t="s">
        <v>4599</v>
      </c>
      <c r="B7933" s="151" t="s">
        <v>4600</v>
      </c>
      <c r="C7933" s="153" t="s">
        <v>3453</v>
      </c>
      <c r="D7933" s="152">
        <v>17</v>
      </c>
      <c r="E7933" s="154">
        <v>33.83</v>
      </c>
      <c r="F7933" s="154">
        <v>1.0000000000000009E-2</v>
      </c>
      <c r="G7933" s="154">
        <v>0.17000000000000015</v>
      </c>
    </row>
    <row r="7934" spans="1:7" ht="30" x14ac:dyDescent="0.25">
      <c r="A7934" s="141" t="s">
        <v>4599</v>
      </c>
      <c r="B7934" s="151" t="s">
        <v>4600</v>
      </c>
      <c r="C7934" s="153" t="s">
        <v>3583</v>
      </c>
      <c r="D7934" s="152">
        <v>13</v>
      </c>
      <c r="E7934" s="154">
        <v>34.58</v>
      </c>
      <c r="F7934" s="154">
        <v>1.0000000000000009E-2</v>
      </c>
      <c r="G7934" s="154">
        <v>0.13000000000000012</v>
      </c>
    </row>
    <row r="7935" spans="1:7" ht="30" x14ac:dyDescent="0.25">
      <c r="A7935" s="141" t="s">
        <v>4599</v>
      </c>
      <c r="B7935" s="151" t="s">
        <v>4600</v>
      </c>
      <c r="C7935" s="153" t="s">
        <v>3453</v>
      </c>
      <c r="D7935" s="152">
        <v>50</v>
      </c>
      <c r="E7935" s="154">
        <v>99.5</v>
      </c>
      <c r="F7935" s="154">
        <v>1.0000000000000009E-2</v>
      </c>
      <c r="G7935" s="154">
        <v>0.50000000000000044</v>
      </c>
    </row>
    <row r="7936" spans="1:7" ht="30" x14ac:dyDescent="0.25">
      <c r="A7936" s="141" t="s">
        <v>4599</v>
      </c>
      <c r="B7936" s="151" t="s">
        <v>4600</v>
      </c>
      <c r="C7936" s="153" t="s">
        <v>3583</v>
      </c>
      <c r="D7936" s="152">
        <v>11</v>
      </c>
      <c r="E7936" s="154">
        <v>29.26</v>
      </c>
      <c r="F7936" s="154">
        <v>1.0000000000000009E-2</v>
      </c>
      <c r="G7936" s="154">
        <v>0.1100000000000001</v>
      </c>
    </row>
    <row r="7937" spans="1:7" ht="30" x14ac:dyDescent="0.25">
      <c r="A7937" s="141" t="s">
        <v>4599</v>
      </c>
      <c r="B7937" s="151" t="s">
        <v>4600</v>
      </c>
      <c r="C7937" s="153" t="s">
        <v>3523</v>
      </c>
      <c r="D7937" s="152">
        <v>9</v>
      </c>
      <c r="E7937" s="154">
        <v>74.070000000000007</v>
      </c>
      <c r="F7937" s="154">
        <v>8.0000000000000071E-2</v>
      </c>
      <c r="G7937" s="154">
        <v>0.72000000000000064</v>
      </c>
    </row>
    <row r="7938" spans="1:7" ht="30" x14ac:dyDescent="0.25">
      <c r="A7938" s="141" t="s">
        <v>4599</v>
      </c>
      <c r="B7938" s="151" t="s">
        <v>4600</v>
      </c>
      <c r="C7938" s="153" t="s">
        <v>3524</v>
      </c>
      <c r="D7938" s="152">
        <v>11</v>
      </c>
      <c r="E7938" s="154">
        <v>63.14</v>
      </c>
      <c r="F7938" s="154">
        <v>4.0000000000000036E-2</v>
      </c>
      <c r="G7938" s="154">
        <v>0.44000000000000039</v>
      </c>
    </row>
    <row r="7939" spans="1:7" ht="30" x14ac:dyDescent="0.25">
      <c r="A7939" s="141" t="s">
        <v>4601</v>
      </c>
      <c r="B7939" s="151" t="s">
        <v>4602</v>
      </c>
      <c r="C7939" s="153" t="s">
        <v>3604</v>
      </c>
      <c r="D7939" s="152">
        <v>1</v>
      </c>
      <c r="E7939" s="154">
        <v>15.290000000000001</v>
      </c>
      <c r="F7939" s="154">
        <v>0.10000000000000009</v>
      </c>
      <c r="G7939" s="154">
        <v>0.10000000000000009</v>
      </c>
    </row>
    <row r="7940" spans="1:7" x14ac:dyDescent="0.25">
      <c r="A7940" s="141" t="s">
        <v>4603</v>
      </c>
      <c r="B7940" s="151" t="s">
        <v>4604</v>
      </c>
      <c r="C7940" s="153" t="s">
        <v>3637</v>
      </c>
      <c r="D7940" s="152">
        <v>389</v>
      </c>
      <c r="E7940" s="154">
        <v>719.65</v>
      </c>
      <c r="F7940" s="154">
        <v>1.0000000000000009E-2</v>
      </c>
      <c r="G7940" s="154">
        <v>3.8900000000000032</v>
      </c>
    </row>
    <row r="7941" spans="1:7" ht="30" x14ac:dyDescent="0.25">
      <c r="A7941" s="141" t="s">
        <v>4603</v>
      </c>
      <c r="B7941" s="151" t="s">
        <v>4604</v>
      </c>
      <c r="C7941" s="153" t="s">
        <v>3462</v>
      </c>
      <c r="D7941" s="152">
        <v>12</v>
      </c>
      <c r="E7941" s="154">
        <v>31.44</v>
      </c>
      <c r="F7941" s="154">
        <v>9.999999999999995E-3</v>
      </c>
      <c r="G7941" s="154">
        <v>0.11999999999999994</v>
      </c>
    </row>
    <row r="7942" spans="1:7" ht="30" x14ac:dyDescent="0.25">
      <c r="A7942" s="141" t="s">
        <v>4603</v>
      </c>
      <c r="B7942" s="151" t="s">
        <v>4604</v>
      </c>
      <c r="C7942" s="153" t="s">
        <v>3463</v>
      </c>
      <c r="D7942" s="152">
        <v>6</v>
      </c>
      <c r="E7942" s="154">
        <v>15.72</v>
      </c>
      <c r="F7942" s="154">
        <v>9.999999999999995E-3</v>
      </c>
      <c r="G7942" s="154">
        <v>5.999999999999997E-2</v>
      </c>
    </row>
    <row r="7943" spans="1:7" x14ac:dyDescent="0.25">
      <c r="A7943" s="141" t="s">
        <v>4603</v>
      </c>
      <c r="B7943" s="151" t="s">
        <v>4604</v>
      </c>
      <c r="C7943" s="153" t="s">
        <v>3443</v>
      </c>
      <c r="D7943" s="152">
        <v>702</v>
      </c>
      <c r="E7943" s="154">
        <v>3432.78</v>
      </c>
      <c r="F7943" s="154">
        <v>9.9999999999999811E-3</v>
      </c>
      <c r="G7943" s="154">
        <v>7.0199999999999871</v>
      </c>
    </row>
    <row r="7944" spans="1:7" x14ac:dyDescent="0.25">
      <c r="A7944" s="141" t="s">
        <v>4603</v>
      </c>
      <c r="B7944" s="151" t="s">
        <v>4604</v>
      </c>
      <c r="C7944" s="153" t="s">
        <v>3464</v>
      </c>
      <c r="D7944" s="152">
        <v>1</v>
      </c>
      <c r="E7944" s="154">
        <v>4.9400000000000004</v>
      </c>
      <c r="F7944" s="154">
        <v>1.0000000000000009E-2</v>
      </c>
      <c r="G7944" s="154">
        <v>1.0000000000000009E-2</v>
      </c>
    </row>
    <row r="7945" spans="1:7" ht="30" x14ac:dyDescent="0.25">
      <c r="A7945" s="141" t="s">
        <v>4603</v>
      </c>
      <c r="B7945" s="151" t="s">
        <v>4604</v>
      </c>
      <c r="C7945" s="153" t="s">
        <v>3596</v>
      </c>
      <c r="D7945" s="152">
        <v>42</v>
      </c>
      <c r="E7945" s="154">
        <v>399.42000000000007</v>
      </c>
      <c r="F7945" s="154">
        <v>2.0000000000000018E-2</v>
      </c>
      <c r="G7945" s="154">
        <v>0.84000000000000075</v>
      </c>
    </row>
    <row r="7946" spans="1:7" x14ac:dyDescent="0.25">
      <c r="A7946" s="141" t="s">
        <v>4603</v>
      </c>
      <c r="B7946" s="151" t="s">
        <v>4604</v>
      </c>
      <c r="C7946" s="153" t="s">
        <v>3502</v>
      </c>
      <c r="D7946" s="152">
        <v>19</v>
      </c>
      <c r="E7946" s="154">
        <v>97.28</v>
      </c>
      <c r="F7946" s="154">
        <v>1.0000000000000009E-2</v>
      </c>
      <c r="G7946" s="154">
        <v>0.19000000000000017</v>
      </c>
    </row>
    <row r="7947" spans="1:7" x14ac:dyDescent="0.25">
      <c r="A7947" s="141" t="s">
        <v>4603</v>
      </c>
      <c r="B7947" s="151" t="s">
        <v>4604</v>
      </c>
      <c r="C7947" s="153" t="s">
        <v>3444</v>
      </c>
      <c r="D7947" s="152">
        <v>356</v>
      </c>
      <c r="E7947" s="154">
        <v>1381.28</v>
      </c>
      <c r="F7947" s="154">
        <v>3.0000000000000027E-2</v>
      </c>
      <c r="G7947" s="154">
        <v>10.68000000000001</v>
      </c>
    </row>
    <row r="7948" spans="1:7" x14ac:dyDescent="0.25">
      <c r="A7948" s="141" t="s">
        <v>4603</v>
      </c>
      <c r="B7948" s="151" t="s">
        <v>4604</v>
      </c>
      <c r="C7948" s="153" t="s">
        <v>3503</v>
      </c>
      <c r="D7948" s="152">
        <v>23</v>
      </c>
      <c r="E7948" s="154">
        <v>98.9</v>
      </c>
      <c r="F7948" s="154">
        <v>5.0000000000000044E-2</v>
      </c>
      <c r="G7948" s="154">
        <v>1.150000000000001</v>
      </c>
    </row>
    <row r="7949" spans="1:7" ht="45" x14ac:dyDescent="0.25">
      <c r="A7949" s="141" t="s">
        <v>4603</v>
      </c>
      <c r="B7949" s="151" t="s">
        <v>4604</v>
      </c>
      <c r="C7949" s="153" t="s">
        <v>3445</v>
      </c>
      <c r="D7949" s="152">
        <v>345</v>
      </c>
      <c r="E7949" s="154">
        <v>2225.25</v>
      </c>
      <c r="F7949" s="154">
        <v>2.9999999999999916E-2</v>
      </c>
      <c r="G7949" s="154">
        <v>10.349999999999971</v>
      </c>
    </row>
    <row r="7950" spans="1:7" ht="30" x14ac:dyDescent="0.25">
      <c r="A7950" s="141" t="s">
        <v>4603</v>
      </c>
      <c r="B7950" s="151" t="s">
        <v>4604</v>
      </c>
      <c r="C7950" s="153" t="s">
        <v>3597</v>
      </c>
      <c r="D7950" s="152">
        <v>496</v>
      </c>
      <c r="E7950" s="154">
        <v>5510.5599999999995</v>
      </c>
      <c r="F7950" s="154">
        <v>8.9999999999999858E-2</v>
      </c>
      <c r="G7950" s="154">
        <v>44.63999999999993</v>
      </c>
    </row>
    <row r="7951" spans="1:7" ht="30" x14ac:dyDescent="0.25">
      <c r="A7951" s="141" t="s">
        <v>4603</v>
      </c>
      <c r="B7951" s="151" t="s">
        <v>4604</v>
      </c>
      <c r="C7951" s="153" t="s">
        <v>4059</v>
      </c>
      <c r="D7951" s="152">
        <v>4</v>
      </c>
      <c r="E7951" s="154">
        <v>31.32</v>
      </c>
      <c r="F7951" s="154">
        <v>0.10000000000000009</v>
      </c>
      <c r="G7951" s="154">
        <v>0.40000000000000036</v>
      </c>
    </row>
    <row r="7952" spans="1:7" x14ac:dyDescent="0.25">
      <c r="A7952" s="141" t="s">
        <v>4603</v>
      </c>
      <c r="B7952" s="151" t="s">
        <v>4604</v>
      </c>
      <c r="C7952" s="153" t="s">
        <v>3446</v>
      </c>
      <c r="D7952" s="152">
        <v>346</v>
      </c>
      <c r="E7952" s="154">
        <v>685.08</v>
      </c>
      <c r="F7952" s="154">
        <v>9.999999999999995E-3</v>
      </c>
      <c r="G7952" s="154">
        <v>3.4599999999999982</v>
      </c>
    </row>
    <row r="7953" spans="1:7" ht="60" x14ac:dyDescent="0.25">
      <c r="A7953" s="141" t="s">
        <v>4603</v>
      </c>
      <c r="B7953" s="151" t="s">
        <v>4604</v>
      </c>
      <c r="C7953" s="153" t="s">
        <v>3598</v>
      </c>
      <c r="D7953" s="152">
        <v>517</v>
      </c>
      <c r="E7953" s="154">
        <v>3102</v>
      </c>
      <c r="F7953" s="154">
        <v>0.10000000000000009</v>
      </c>
      <c r="G7953" s="154">
        <v>51.700000000000045</v>
      </c>
    </row>
    <row r="7954" spans="1:7" ht="45" x14ac:dyDescent="0.25">
      <c r="A7954" s="141" t="s">
        <v>4603</v>
      </c>
      <c r="B7954" s="151" t="s">
        <v>4604</v>
      </c>
      <c r="C7954" s="153" t="s">
        <v>3599</v>
      </c>
      <c r="D7954" s="152">
        <v>9</v>
      </c>
      <c r="E7954" s="154">
        <v>24.12</v>
      </c>
      <c r="F7954" s="154">
        <v>9.9999999999999811E-3</v>
      </c>
      <c r="G7954" s="154">
        <v>8.999999999999983E-2</v>
      </c>
    </row>
    <row r="7955" spans="1:7" x14ac:dyDescent="0.25">
      <c r="A7955" s="141" t="s">
        <v>4603</v>
      </c>
      <c r="B7955" s="151" t="s">
        <v>4604</v>
      </c>
      <c r="C7955" s="153" t="s">
        <v>3505</v>
      </c>
      <c r="D7955" s="152">
        <v>7</v>
      </c>
      <c r="E7955" s="154">
        <v>171.57</v>
      </c>
      <c r="F7955" s="154">
        <v>0.37999999999999989</v>
      </c>
      <c r="G7955" s="154">
        <v>2.6599999999999993</v>
      </c>
    </row>
    <row r="7956" spans="1:7" ht="30" x14ac:dyDescent="0.25">
      <c r="A7956" s="141" t="s">
        <v>4603</v>
      </c>
      <c r="B7956" s="151" t="s">
        <v>4604</v>
      </c>
      <c r="C7956" s="153" t="s">
        <v>3853</v>
      </c>
      <c r="D7956" s="152">
        <v>2</v>
      </c>
      <c r="E7956" s="154">
        <v>63.940000000000005</v>
      </c>
      <c r="F7956" s="154">
        <v>0.92999999999999972</v>
      </c>
      <c r="G7956" s="154">
        <v>1.8599999999999994</v>
      </c>
    </row>
    <row r="7957" spans="1:7" x14ac:dyDescent="0.25">
      <c r="A7957" s="141" t="s">
        <v>4605</v>
      </c>
      <c r="B7957" s="151" t="s">
        <v>4606</v>
      </c>
      <c r="C7957" s="153" t="s">
        <v>3460</v>
      </c>
      <c r="D7957" s="152">
        <v>96</v>
      </c>
      <c r="E7957" s="154">
        <v>1548.48</v>
      </c>
      <c r="F7957" s="154">
        <v>2.0000000000000018E-2</v>
      </c>
      <c r="G7957" s="154">
        <v>1.9200000000000017</v>
      </c>
    </row>
    <row r="7958" spans="1:7" x14ac:dyDescent="0.25">
      <c r="A7958" s="141" t="s">
        <v>4605</v>
      </c>
      <c r="B7958" s="151" t="s">
        <v>4606</v>
      </c>
      <c r="C7958" s="153" t="s">
        <v>3637</v>
      </c>
      <c r="D7958" s="152">
        <v>46</v>
      </c>
      <c r="E7958" s="154">
        <v>85.1</v>
      </c>
      <c r="F7958" s="154">
        <v>1.0000000000000009E-2</v>
      </c>
      <c r="G7958" s="154">
        <v>0.46000000000000041</v>
      </c>
    </row>
    <row r="7959" spans="1:7" ht="30" x14ac:dyDescent="0.25">
      <c r="A7959" s="141" t="s">
        <v>4605</v>
      </c>
      <c r="B7959" s="151" t="s">
        <v>4606</v>
      </c>
      <c r="C7959" s="153" t="s">
        <v>3731</v>
      </c>
      <c r="D7959" s="152">
        <v>17</v>
      </c>
      <c r="E7959" s="154">
        <v>23.630000000000003</v>
      </c>
      <c r="F7959" s="154">
        <v>9.9999999999999811E-3</v>
      </c>
      <c r="G7959" s="154">
        <v>0.16999999999999968</v>
      </c>
    </row>
    <row r="7960" spans="1:7" x14ac:dyDescent="0.25">
      <c r="A7960" s="141" t="s">
        <v>4605</v>
      </c>
      <c r="B7960" s="151" t="s">
        <v>4606</v>
      </c>
      <c r="C7960" s="153" t="s">
        <v>3813</v>
      </c>
      <c r="D7960" s="152">
        <v>19</v>
      </c>
      <c r="E7960" s="154">
        <v>31.540000000000003</v>
      </c>
      <c r="F7960" s="154">
        <v>9.999999999999995E-3</v>
      </c>
      <c r="G7960" s="154">
        <v>0.18999999999999989</v>
      </c>
    </row>
    <row r="7961" spans="1:7" ht="30" x14ac:dyDescent="0.25">
      <c r="A7961" s="141" t="s">
        <v>4605</v>
      </c>
      <c r="B7961" s="151" t="s">
        <v>4606</v>
      </c>
      <c r="C7961" s="153" t="s">
        <v>3462</v>
      </c>
      <c r="D7961" s="152">
        <v>10</v>
      </c>
      <c r="E7961" s="154">
        <v>26.200000000000003</v>
      </c>
      <c r="F7961" s="154">
        <v>9.999999999999995E-3</v>
      </c>
      <c r="G7961" s="154">
        <v>9.999999999999995E-2</v>
      </c>
    </row>
    <row r="7962" spans="1:7" ht="30" x14ac:dyDescent="0.25">
      <c r="A7962" s="141" t="s">
        <v>4605</v>
      </c>
      <c r="B7962" s="151" t="s">
        <v>4606</v>
      </c>
      <c r="C7962" s="153" t="s">
        <v>3463</v>
      </c>
      <c r="D7962" s="152">
        <v>4</v>
      </c>
      <c r="E7962" s="154">
        <v>10.48</v>
      </c>
      <c r="F7962" s="154">
        <v>9.999999999999995E-3</v>
      </c>
      <c r="G7962" s="154">
        <v>3.999999999999998E-2</v>
      </c>
    </row>
    <row r="7963" spans="1:7" x14ac:dyDescent="0.25">
      <c r="A7963" s="141" t="s">
        <v>4605</v>
      </c>
      <c r="B7963" s="151" t="s">
        <v>4606</v>
      </c>
      <c r="C7963" s="153" t="s">
        <v>3443</v>
      </c>
      <c r="D7963" s="152">
        <v>350</v>
      </c>
      <c r="E7963" s="154">
        <v>1711.5</v>
      </c>
      <c r="F7963" s="154">
        <v>9.9999999999999811E-3</v>
      </c>
      <c r="G7963" s="154">
        <v>3.4999999999999933</v>
      </c>
    </row>
    <row r="7964" spans="1:7" x14ac:dyDescent="0.25">
      <c r="A7964" s="141" t="s">
        <v>4605</v>
      </c>
      <c r="B7964" s="151" t="s">
        <v>4606</v>
      </c>
      <c r="C7964" s="153" t="s">
        <v>3464</v>
      </c>
      <c r="D7964" s="152">
        <v>1</v>
      </c>
      <c r="E7964" s="154">
        <v>4.9400000000000004</v>
      </c>
      <c r="F7964" s="154">
        <v>1.0000000000000009E-2</v>
      </c>
      <c r="G7964" s="154">
        <v>1.0000000000000009E-2</v>
      </c>
    </row>
    <row r="7965" spans="1:7" x14ac:dyDescent="0.25">
      <c r="A7965" s="141" t="s">
        <v>4605</v>
      </c>
      <c r="B7965" s="151" t="s">
        <v>4606</v>
      </c>
      <c r="C7965" s="153" t="s">
        <v>3444</v>
      </c>
      <c r="D7965" s="152">
        <v>385</v>
      </c>
      <c r="E7965" s="154">
        <v>1493.8000000000002</v>
      </c>
      <c r="F7965" s="154">
        <v>3.0000000000000027E-2</v>
      </c>
      <c r="G7965" s="154">
        <v>11.55000000000001</v>
      </c>
    </row>
    <row r="7966" spans="1:7" ht="45" x14ac:dyDescent="0.25">
      <c r="A7966" s="141" t="s">
        <v>4605</v>
      </c>
      <c r="B7966" s="151" t="s">
        <v>4606</v>
      </c>
      <c r="C7966" s="153" t="s">
        <v>3445</v>
      </c>
      <c r="D7966" s="152">
        <v>250</v>
      </c>
      <c r="E7966" s="154">
        <v>1612.5</v>
      </c>
      <c r="F7966" s="154">
        <v>2.9999999999999916E-2</v>
      </c>
      <c r="G7966" s="154">
        <v>7.4999999999999787</v>
      </c>
    </row>
    <row r="7967" spans="1:7" x14ac:dyDescent="0.25">
      <c r="A7967" s="141" t="s">
        <v>4605</v>
      </c>
      <c r="B7967" s="151" t="s">
        <v>4606</v>
      </c>
      <c r="C7967" s="153" t="s">
        <v>3504</v>
      </c>
      <c r="D7967" s="152">
        <v>102</v>
      </c>
      <c r="E7967" s="154">
        <v>532.44000000000005</v>
      </c>
      <c r="F7967" s="154">
        <v>1.0000000000000009E-2</v>
      </c>
      <c r="G7967" s="154">
        <v>1.0200000000000009</v>
      </c>
    </row>
    <row r="7968" spans="1:7" x14ac:dyDescent="0.25">
      <c r="A7968" s="141" t="s">
        <v>4605</v>
      </c>
      <c r="B7968" s="151" t="s">
        <v>4606</v>
      </c>
      <c r="C7968" s="153" t="s">
        <v>3446</v>
      </c>
      <c r="D7968" s="152">
        <v>348</v>
      </c>
      <c r="E7968" s="154">
        <v>689.04</v>
      </c>
      <c r="F7968" s="154">
        <v>9.999999999999995E-3</v>
      </c>
      <c r="G7968" s="154">
        <v>3.4799999999999982</v>
      </c>
    </row>
    <row r="7969" spans="1:7" ht="45" x14ac:dyDescent="0.25">
      <c r="A7969" s="141" t="s">
        <v>4605</v>
      </c>
      <c r="B7969" s="151" t="s">
        <v>4606</v>
      </c>
      <c r="C7969" s="153" t="s">
        <v>3599</v>
      </c>
      <c r="D7969" s="152">
        <v>17</v>
      </c>
      <c r="E7969" s="154">
        <v>45.56</v>
      </c>
      <c r="F7969" s="154">
        <v>9.9999999999999811E-3</v>
      </c>
      <c r="G7969" s="154">
        <v>0.16999999999999968</v>
      </c>
    </row>
    <row r="7970" spans="1:7" x14ac:dyDescent="0.25">
      <c r="A7970" s="141" t="s">
        <v>4605</v>
      </c>
      <c r="B7970" s="151" t="s">
        <v>4606</v>
      </c>
      <c r="C7970" s="153" t="s">
        <v>3505</v>
      </c>
      <c r="D7970" s="152">
        <v>36</v>
      </c>
      <c r="E7970" s="154">
        <v>882.3599999999999</v>
      </c>
      <c r="F7970" s="154">
        <v>0.37999999999999989</v>
      </c>
      <c r="G7970" s="154">
        <v>13.679999999999996</v>
      </c>
    </row>
    <row r="7971" spans="1:7" x14ac:dyDescent="0.25">
      <c r="A7971" s="141" t="s">
        <v>4607</v>
      </c>
      <c r="B7971" s="151" t="s">
        <v>4608</v>
      </c>
      <c r="C7971" s="153" t="s">
        <v>3460</v>
      </c>
      <c r="D7971" s="152">
        <v>49</v>
      </c>
      <c r="E7971" s="154">
        <v>790.37</v>
      </c>
      <c r="F7971" s="154">
        <v>2.0000000000000018E-2</v>
      </c>
      <c r="G7971" s="154">
        <v>0.98000000000000087</v>
      </c>
    </row>
    <row r="7972" spans="1:7" x14ac:dyDescent="0.25">
      <c r="A7972" s="141" t="s">
        <v>4607</v>
      </c>
      <c r="B7972" s="151" t="s">
        <v>4608</v>
      </c>
      <c r="C7972" s="153" t="s">
        <v>3637</v>
      </c>
      <c r="D7972" s="152">
        <v>2</v>
      </c>
      <c r="E7972" s="154">
        <v>3.7</v>
      </c>
      <c r="F7972" s="154">
        <v>1.0000000000000009E-2</v>
      </c>
      <c r="G7972" s="154">
        <v>2.0000000000000018E-2</v>
      </c>
    </row>
    <row r="7973" spans="1:7" ht="30" x14ac:dyDescent="0.25">
      <c r="A7973" s="141" t="s">
        <v>4607</v>
      </c>
      <c r="B7973" s="151" t="s">
        <v>4608</v>
      </c>
      <c r="C7973" s="153" t="s">
        <v>3595</v>
      </c>
      <c r="D7973" s="152">
        <v>54</v>
      </c>
      <c r="E7973" s="154">
        <v>167.94</v>
      </c>
      <c r="F7973" s="154">
        <v>9.999999999999995E-3</v>
      </c>
      <c r="G7973" s="154">
        <v>0.5399999999999997</v>
      </c>
    </row>
    <row r="7974" spans="1:7" ht="30" x14ac:dyDescent="0.25">
      <c r="A7974" s="141" t="s">
        <v>4607</v>
      </c>
      <c r="B7974" s="151" t="s">
        <v>4608</v>
      </c>
      <c r="C7974" s="153" t="s">
        <v>3461</v>
      </c>
      <c r="D7974" s="152">
        <v>40</v>
      </c>
      <c r="E7974" s="154">
        <v>192</v>
      </c>
      <c r="F7974" s="154">
        <v>9.999999999999995E-3</v>
      </c>
      <c r="G7974" s="154">
        <v>0.3999999999999998</v>
      </c>
    </row>
    <row r="7975" spans="1:7" x14ac:dyDescent="0.25">
      <c r="A7975" s="141" t="s">
        <v>4607</v>
      </c>
      <c r="B7975" s="151" t="s">
        <v>4608</v>
      </c>
      <c r="C7975" s="153" t="s">
        <v>3813</v>
      </c>
      <c r="D7975" s="152">
        <v>36</v>
      </c>
      <c r="E7975" s="154">
        <v>59.760000000000005</v>
      </c>
      <c r="F7975" s="154">
        <v>9.999999999999995E-3</v>
      </c>
      <c r="G7975" s="154">
        <v>0.35999999999999982</v>
      </c>
    </row>
    <row r="7976" spans="1:7" ht="30" x14ac:dyDescent="0.25">
      <c r="A7976" s="141" t="s">
        <v>4607</v>
      </c>
      <c r="B7976" s="151" t="s">
        <v>4608</v>
      </c>
      <c r="C7976" s="153" t="s">
        <v>3462</v>
      </c>
      <c r="D7976" s="152">
        <v>76</v>
      </c>
      <c r="E7976" s="154">
        <v>199.12</v>
      </c>
      <c r="F7976" s="154">
        <v>9.999999999999995E-3</v>
      </c>
      <c r="G7976" s="154">
        <v>0.75999999999999956</v>
      </c>
    </row>
    <row r="7977" spans="1:7" ht="30" x14ac:dyDescent="0.25">
      <c r="A7977" s="141" t="s">
        <v>4607</v>
      </c>
      <c r="B7977" s="151" t="s">
        <v>4608</v>
      </c>
      <c r="C7977" s="153" t="s">
        <v>3463</v>
      </c>
      <c r="D7977" s="152">
        <v>75</v>
      </c>
      <c r="E7977" s="154">
        <v>196.5</v>
      </c>
      <c r="F7977" s="154">
        <v>9.999999999999995E-3</v>
      </c>
      <c r="G7977" s="154">
        <v>0.74999999999999967</v>
      </c>
    </row>
    <row r="7978" spans="1:7" x14ac:dyDescent="0.25">
      <c r="A7978" s="141" t="s">
        <v>4607</v>
      </c>
      <c r="B7978" s="151" t="s">
        <v>4608</v>
      </c>
      <c r="C7978" s="153" t="s">
        <v>3443</v>
      </c>
      <c r="D7978" s="152">
        <v>675</v>
      </c>
      <c r="E7978" s="154">
        <v>3300.75</v>
      </c>
      <c r="F7978" s="154">
        <v>9.9999999999999811E-3</v>
      </c>
      <c r="G7978" s="154">
        <v>6.7499999999999876</v>
      </c>
    </row>
    <row r="7979" spans="1:7" x14ac:dyDescent="0.25">
      <c r="A7979" s="141" t="s">
        <v>4607</v>
      </c>
      <c r="B7979" s="151" t="s">
        <v>4608</v>
      </c>
      <c r="C7979" s="153" t="s">
        <v>3464</v>
      </c>
      <c r="D7979" s="152">
        <v>1</v>
      </c>
      <c r="E7979" s="154">
        <v>4.9400000000000004</v>
      </c>
      <c r="F7979" s="154">
        <v>1.0000000000000009E-2</v>
      </c>
      <c r="G7979" s="154">
        <v>1.0000000000000009E-2</v>
      </c>
    </row>
    <row r="7980" spans="1:7" x14ac:dyDescent="0.25">
      <c r="A7980" s="141" t="s">
        <v>4607</v>
      </c>
      <c r="B7980" s="151" t="s">
        <v>4608</v>
      </c>
      <c r="C7980" s="153" t="s">
        <v>3444</v>
      </c>
      <c r="D7980" s="152">
        <v>371</v>
      </c>
      <c r="E7980" s="154">
        <v>1439.48</v>
      </c>
      <c r="F7980" s="154">
        <v>3.0000000000000027E-2</v>
      </c>
      <c r="G7980" s="154">
        <v>11.13000000000001</v>
      </c>
    </row>
    <row r="7981" spans="1:7" ht="45" x14ac:dyDescent="0.25">
      <c r="A7981" s="141" t="s">
        <v>4607</v>
      </c>
      <c r="B7981" s="151" t="s">
        <v>4608</v>
      </c>
      <c r="C7981" s="153" t="s">
        <v>3445</v>
      </c>
      <c r="D7981" s="152">
        <v>262</v>
      </c>
      <c r="E7981" s="154">
        <v>1689.9</v>
      </c>
      <c r="F7981" s="154">
        <v>2.9999999999999916E-2</v>
      </c>
      <c r="G7981" s="154">
        <v>7.8599999999999781</v>
      </c>
    </row>
    <row r="7982" spans="1:7" x14ac:dyDescent="0.25">
      <c r="A7982" s="141" t="s">
        <v>4607</v>
      </c>
      <c r="B7982" s="151" t="s">
        <v>4608</v>
      </c>
      <c r="C7982" s="153" t="s">
        <v>3504</v>
      </c>
      <c r="D7982" s="152">
        <v>94</v>
      </c>
      <c r="E7982" s="154">
        <v>490.68</v>
      </c>
      <c r="F7982" s="154">
        <v>1.0000000000000009E-2</v>
      </c>
      <c r="G7982" s="154">
        <v>0.94000000000000083</v>
      </c>
    </row>
    <row r="7983" spans="1:7" x14ac:dyDescent="0.25">
      <c r="A7983" s="141" t="s">
        <v>4607</v>
      </c>
      <c r="B7983" s="151" t="s">
        <v>4608</v>
      </c>
      <c r="C7983" s="153" t="s">
        <v>3446</v>
      </c>
      <c r="D7983" s="152">
        <v>282</v>
      </c>
      <c r="E7983" s="154">
        <v>558.36</v>
      </c>
      <c r="F7983" s="154">
        <v>9.999999999999995E-3</v>
      </c>
      <c r="G7983" s="154">
        <v>2.8199999999999985</v>
      </c>
    </row>
    <row r="7984" spans="1:7" ht="45" x14ac:dyDescent="0.25">
      <c r="A7984" s="141" t="s">
        <v>4607</v>
      </c>
      <c r="B7984" s="151" t="s">
        <v>4608</v>
      </c>
      <c r="C7984" s="153" t="s">
        <v>3599</v>
      </c>
      <c r="D7984" s="152">
        <v>1</v>
      </c>
      <c r="E7984" s="154">
        <v>2.68</v>
      </c>
      <c r="F7984" s="154">
        <v>9.9999999999999811E-3</v>
      </c>
      <c r="G7984" s="154">
        <v>9.9999999999999811E-3</v>
      </c>
    </row>
    <row r="7985" spans="1:7" x14ac:dyDescent="0.25">
      <c r="A7985" s="141" t="s">
        <v>4607</v>
      </c>
      <c r="B7985" s="151" t="s">
        <v>4608</v>
      </c>
      <c r="C7985" s="153" t="s">
        <v>3505</v>
      </c>
      <c r="D7985" s="152">
        <v>14</v>
      </c>
      <c r="E7985" s="154">
        <v>343.14</v>
      </c>
      <c r="F7985" s="154">
        <v>0.37999999999999989</v>
      </c>
      <c r="G7985" s="154">
        <v>5.3199999999999985</v>
      </c>
    </row>
    <row r="7986" spans="1:7" x14ac:dyDescent="0.25">
      <c r="A7986" s="141" t="s">
        <v>4609</v>
      </c>
      <c r="B7986" s="151" t="s">
        <v>4610</v>
      </c>
      <c r="C7986" s="153" t="s">
        <v>3443</v>
      </c>
      <c r="D7986" s="152">
        <v>84</v>
      </c>
      <c r="E7986" s="154">
        <v>410.76</v>
      </c>
      <c r="F7986" s="154">
        <v>9.9999999999999811E-3</v>
      </c>
      <c r="G7986" s="154">
        <v>0.83999999999999841</v>
      </c>
    </row>
    <row r="7987" spans="1:7" x14ac:dyDescent="0.25">
      <c r="A7987" s="141" t="s">
        <v>4609</v>
      </c>
      <c r="B7987" s="151" t="s">
        <v>4610</v>
      </c>
      <c r="C7987" s="153" t="s">
        <v>3444</v>
      </c>
      <c r="D7987" s="152">
        <v>301</v>
      </c>
      <c r="E7987" s="154">
        <v>1167.8800000000001</v>
      </c>
      <c r="F7987" s="154">
        <v>3.0000000000000027E-2</v>
      </c>
      <c r="G7987" s="154">
        <v>9.0300000000000082</v>
      </c>
    </row>
    <row r="7988" spans="1:7" x14ac:dyDescent="0.25">
      <c r="A7988" s="141" t="s">
        <v>4609</v>
      </c>
      <c r="B7988" s="151" t="s">
        <v>4610</v>
      </c>
      <c r="C7988" s="153" t="s">
        <v>4058</v>
      </c>
      <c r="D7988" s="152">
        <v>1</v>
      </c>
      <c r="E7988" s="154">
        <v>1.3900000000000001</v>
      </c>
      <c r="F7988" s="154">
        <v>9.9999999999999811E-3</v>
      </c>
      <c r="G7988" s="154">
        <v>9.9999999999999811E-3</v>
      </c>
    </row>
    <row r="7989" spans="1:7" ht="30" x14ac:dyDescent="0.25">
      <c r="A7989" s="141" t="s">
        <v>4609</v>
      </c>
      <c r="B7989" s="151" t="s">
        <v>4610</v>
      </c>
      <c r="C7989" s="153" t="s">
        <v>4059</v>
      </c>
      <c r="D7989" s="152">
        <v>1</v>
      </c>
      <c r="E7989" s="154">
        <v>7.83</v>
      </c>
      <c r="F7989" s="154">
        <v>0.10000000000000009</v>
      </c>
      <c r="G7989" s="154">
        <v>0.10000000000000009</v>
      </c>
    </row>
    <row r="7990" spans="1:7" x14ac:dyDescent="0.25">
      <c r="A7990" s="141" t="s">
        <v>4609</v>
      </c>
      <c r="B7990" s="151" t="s">
        <v>4610</v>
      </c>
      <c r="C7990" s="153" t="s">
        <v>3446</v>
      </c>
      <c r="D7990" s="152">
        <v>262</v>
      </c>
      <c r="E7990" s="154">
        <v>518.76</v>
      </c>
      <c r="F7990" s="154">
        <v>9.999999999999995E-3</v>
      </c>
      <c r="G7990" s="154">
        <v>2.6199999999999988</v>
      </c>
    </row>
    <row r="7991" spans="1:7" ht="45" x14ac:dyDescent="0.25">
      <c r="A7991" s="141" t="s">
        <v>4609</v>
      </c>
      <c r="B7991" s="151" t="s">
        <v>4610</v>
      </c>
      <c r="C7991" s="153" t="s">
        <v>3599</v>
      </c>
      <c r="D7991" s="152">
        <v>11</v>
      </c>
      <c r="E7991" s="154">
        <v>29.480000000000004</v>
      </c>
      <c r="F7991" s="154">
        <v>9.9999999999999811E-3</v>
      </c>
      <c r="G7991" s="154">
        <v>0.10999999999999979</v>
      </c>
    </row>
    <row r="7992" spans="1:7" x14ac:dyDescent="0.25">
      <c r="A7992" s="141" t="s">
        <v>4609</v>
      </c>
      <c r="B7992" s="151" t="s">
        <v>4610</v>
      </c>
      <c r="C7992" s="153" t="s">
        <v>3505</v>
      </c>
      <c r="D7992" s="152">
        <v>11</v>
      </c>
      <c r="E7992" s="154">
        <v>269.61</v>
      </c>
      <c r="F7992" s="154">
        <v>0.37999999999999989</v>
      </c>
      <c r="G7992" s="154">
        <v>4.1799999999999988</v>
      </c>
    </row>
    <row r="7993" spans="1:7" ht="30" x14ac:dyDescent="0.25">
      <c r="A7993" s="141" t="s">
        <v>3434</v>
      </c>
      <c r="B7993" s="151" t="s">
        <v>3435</v>
      </c>
      <c r="C7993" s="153" t="s">
        <v>3496</v>
      </c>
      <c r="D7993" s="152">
        <v>91</v>
      </c>
      <c r="E7993" s="154">
        <v>653.38000000000011</v>
      </c>
      <c r="F7993" s="154">
        <v>1.0000000000000009E-2</v>
      </c>
      <c r="G7993" s="154">
        <v>0.91000000000000081</v>
      </c>
    </row>
    <row r="7994" spans="1:7" ht="30" x14ac:dyDescent="0.25">
      <c r="A7994" s="141" t="s">
        <v>3434</v>
      </c>
      <c r="B7994" s="151" t="s">
        <v>3435</v>
      </c>
      <c r="C7994" s="153" t="s">
        <v>3497</v>
      </c>
      <c r="D7994" s="152">
        <v>86</v>
      </c>
      <c r="E7994" s="154">
        <v>1056.0800000000002</v>
      </c>
      <c r="F7994" s="154">
        <v>1.0000000000000009E-2</v>
      </c>
      <c r="G7994" s="154">
        <v>0.86000000000000076</v>
      </c>
    </row>
    <row r="7995" spans="1:7" ht="30" x14ac:dyDescent="0.25">
      <c r="A7995" s="141" t="s">
        <v>3434</v>
      </c>
      <c r="B7995" s="151" t="s">
        <v>3435</v>
      </c>
      <c r="C7995" s="153" t="s">
        <v>3498</v>
      </c>
      <c r="D7995" s="152">
        <v>43</v>
      </c>
      <c r="E7995" s="154">
        <v>866.88</v>
      </c>
      <c r="F7995" s="154">
        <v>4.0000000000000036E-2</v>
      </c>
      <c r="G7995" s="154">
        <v>1.7200000000000015</v>
      </c>
    </row>
    <row r="7996" spans="1:7" ht="45" x14ac:dyDescent="0.25">
      <c r="A7996" s="141" t="s">
        <v>3434</v>
      </c>
      <c r="B7996" s="151" t="s">
        <v>3435</v>
      </c>
      <c r="C7996" s="153" t="s">
        <v>3499</v>
      </c>
      <c r="D7996" s="152">
        <v>2</v>
      </c>
      <c r="E7996" s="154">
        <v>58.54</v>
      </c>
      <c r="F7996" s="154">
        <v>1.0000000000000009E-2</v>
      </c>
      <c r="G7996" s="154">
        <v>2.0000000000000018E-2</v>
      </c>
    </row>
    <row r="7997" spans="1:7" ht="30" x14ac:dyDescent="0.25">
      <c r="A7997" s="141" t="s">
        <v>3434</v>
      </c>
      <c r="B7997" s="151" t="s">
        <v>3435</v>
      </c>
      <c r="C7997" s="153" t="s">
        <v>3541</v>
      </c>
      <c r="D7997" s="152">
        <v>95</v>
      </c>
      <c r="E7997" s="154">
        <v>818.90000000000009</v>
      </c>
      <c r="F7997" s="154">
        <v>4.9999999999999822E-2</v>
      </c>
      <c r="G7997" s="154">
        <v>4.7499999999999831</v>
      </c>
    </row>
    <row r="7998" spans="1:7" ht="45" x14ac:dyDescent="0.25">
      <c r="A7998" s="141" t="s">
        <v>3434</v>
      </c>
      <c r="B7998" s="151" t="s">
        <v>3435</v>
      </c>
      <c r="C7998" s="153" t="s">
        <v>3542</v>
      </c>
      <c r="D7998" s="152">
        <v>63</v>
      </c>
      <c r="E7998" s="154">
        <v>655.83</v>
      </c>
      <c r="F7998" s="154">
        <v>2.0000000000000018E-2</v>
      </c>
      <c r="G7998" s="154">
        <v>1.2600000000000011</v>
      </c>
    </row>
    <row r="7999" spans="1:7" ht="75" x14ac:dyDescent="0.25">
      <c r="A7999" s="141" t="s">
        <v>3434</v>
      </c>
      <c r="B7999" s="151" t="s">
        <v>3435</v>
      </c>
      <c r="C7999" s="153" t="s">
        <v>3527</v>
      </c>
      <c r="D7999" s="152">
        <v>18</v>
      </c>
      <c r="E7999" s="154">
        <v>377.82</v>
      </c>
      <c r="F7999" s="154">
        <v>0.16000000000000014</v>
      </c>
      <c r="G7999" s="154">
        <v>2.8800000000000026</v>
      </c>
    </row>
    <row r="8000" spans="1:7" ht="30" x14ac:dyDescent="0.25">
      <c r="A8000" s="141" t="s">
        <v>3434</v>
      </c>
      <c r="B8000" s="151" t="s">
        <v>3435</v>
      </c>
      <c r="C8000" s="153" t="s">
        <v>3512</v>
      </c>
      <c r="D8000" s="152">
        <v>2</v>
      </c>
      <c r="E8000" s="154">
        <v>2.88</v>
      </c>
      <c r="F8000" s="154">
        <v>3.0000000000000027E-2</v>
      </c>
      <c r="G8000" s="154">
        <v>6.0000000000000053E-2</v>
      </c>
    </row>
    <row r="8001" spans="1:7" ht="45" x14ac:dyDescent="0.25">
      <c r="A8001" s="141" t="s">
        <v>3434</v>
      </c>
      <c r="B8001" s="151" t="s">
        <v>3435</v>
      </c>
      <c r="C8001" s="153" t="s">
        <v>3535</v>
      </c>
      <c r="D8001" s="152">
        <v>2</v>
      </c>
      <c r="E8001" s="154">
        <v>26.48</v>
      </c>
      <c r="F8001" s="154">
        <v>0.16000000000000014</v>
      </c>
      <c r="G8001" s="154">
        <v>0.32000000000000028</v>
      </c>
    </row>
    <row r="8002" spans="1:7" ht="60" x14ac:dyDescent="0.25">
      <c r="A8002" s="141" t="s">
        <v>3434</v>
      </c>
      <c r="B8002" s="151" t="s">
        <v>3435</v>
      </c>
      <c r="C8002" s="153" t="s">
        <v>3536</v>
      </c>
      <c r="D8002" s="152">
        <v>1</v>
      </c>
      <c r="E8002" s="154">
        <v>21.39</v>
      </c>
      <c r="F8002" s="154">
        <v>0.3199999999999994</v>
      </c>
      <c r="G8002" s="154">
        <v>0.3199999999999994</v>
      </c>
    </row>
    <row r="8003" spans="1:7" ht="45" x14ac:dyDescent="0.25">
      <c r="A8003" s="141" t="s">
        <v>3434</v>
      </c>
      <c r="B8003" s="151" t="s">
        <v>3435</v>
      </c>
      <c r="C8003" s="153" t="s">
        <v>3506</v>
      </c>
      <c r="D8003" s="152">
        <v>1</v>
      </c>
      <c r="E8003" s="154">
        <v>9.01</v>
      </c>
      <c r="F8003" s="154">
        <v>2.9999999999999916E-2</v>
      </c>
      <c r="G8003" s="154">
        <v>2.9999999999999916E-2</v>
      </c>
    </row>
    <row r="8004" spans="1:7" ht="75" x14ac:dyDescent="0.25">
      <c r="A8004" s="141" t="s">
        <v>3434</v>
      </c>
      <c r="B8004" s="151" t="s">
        <v>3435</v>
      </c>
      <c r="C8004" s="153" t="s">
        <v>3516</v>
      </c>
      <c r="D8004" s="152">
        <v>7</v>
      </c>
      <c r="E8004" s="154">
        <v>66.150000000000006</v>
      </c>
      <c r="F8004" s="154">
        <v>2.0000000000000018E-2</v>
      </c>
      <c r="G8004" s="154">
        <v>0.14000000000000012</v>
      </c>
    </row>
    <row r="8005" spans="1:7" ht="60" x14ac:dyDescent="0.25">
      <c r="A8005" s="141" t="s">
        <v>3434</v>
      </c>
      <c r="B8005" s="151" t="s">
        <v>3435</v>
      </c>
      <c r="C8005" s="153" t="s">
        <v>3517</v>
      </c>
      <c r="D8005" s="152">
        <v>1</v>
      </c>
      <c r="E8005" s="154">
        <v>10.42</v>
      </c>
      <c r="F8005" s="154">
        <v>6.999999999999984E-2</v>
      </c>
      <c r="G8005" s="154">
        <v>6.999999999999984E-2</v>
      </c>
    </row>
    <row r="8006" spans="1:7" ht="30" x14ac:dyDescent="0.25">
      <c r="A8006" s="141" t="s">
        <v>3434</v>
      </c>
      <c r="B8006" s="151" t="s">
        <v>3435</v>
      </c>
      <c r="C8006" s="153" t="s">
        <v>3612</v>
      </c>
      <c r="D8006" s="152">
        <v>2</v>
      </c>
      <c r="E8006" s="154">
        <v>43.32</v>
      </c>
      <c r="F8006" s="154">
        <v>0.33000000000000007</v>
      </c>
      <c r="G8006" s="154">
        <v>0.66000000000000014</v>
      </c>
    </row>
    <row r="8007" spans="1:7" ht="30" x14ac:dyDescent="0.25">
      <c r="A8007" s="141" t="s">
        <v>3434</v>
      </c>
      <c r="B8007" s="151" t="s">
        <v>3435</v>
      </c>
      <c r="C8007" s="153" t="s">
        <v>3508</v>
      </c>
      <c r="D8007" s="152">
        <v>5</v>
      </c>
      <c r="E8007" s="154">
        <v>26.85</v>
      </c>
      <c r="F8007" s="154">
        <v>2.0000000000000018E-2</v>
      </c>
      <c r="G8007" s="154">
        <v>0.10000000000000009</v>
      </c>
    </row>
    <row r="8008" spans="1:7" ht="30" x14ac:dyDescent="0.25">
      <c r="A8008" s="141" t="s">
        <v>3434</v>
      </c>
      <c r="B8008" s="151" t="s">
        <v>3435</v>
      </c>
      <c r="C8008" s="153" t="s">
        <v>3614</v>
      </c>
      <c r="D8008" s="152">
        <v>1</v>
      </c>
      <c r="E8008" s="154">
        <v>12.77</v>
      </c>
      <c r="F8008" s="154">
        <v>0.11999999999999966</v>
      </c>
      <c r="G8008" s="154">
        <v>0.11999999999999966</v>
      </c>
    </row>
    <row r="8009" spans="1:7" ht="30" x14ac:dyDescent="0.25">
      <c r="A8009" s="141" t="s">
        <v>3434</v>
      </c>
      <c r="B8009" s="151" t="s">
        <v>3435</v>
      </c>
      <c r="C8009" s="153" t="s">
        <v>3538</v>
      </c>
      <c r="D8009" s="152">
        <v>54</v>
      </c>
      <c r="E8009" s="154">
        <v>273.77999999999997</v>
      </c>
      <c r="F8009" s="154">
        <v>2.0000000000000018E-2</v>
      </c>
      <c r="G8009" s="154">
        <v>1.080000000000001</v>
      </c>
    </row>
    <row r="8010" spans="1:7" ht="30" x14ac:dyDescent="0.25">
      <c r="A8010" s="141" t="s">
        <v>3434</v>
      </c>
      <c r="B8010" s="151" t="s">
        <v>3435</v>
      </c>
      <c r="C8010" s="153" t="s">
        <v>3525</v>
      </c>
      <c r="D8010" s="152">
        <v>8</v>
      </c>
      <c r="E8010" s="154">
        <v>39.04</v>
      </c>
      <c r="F8010" s="154">
        <v>1.0000000000000009E-2</v>
      </c>
      <c r="G8010" s="154">
        <v>8.0000000000000071E-2</v>
      </c>
    </row>
    <row r="8011" spans="1:7" ht="30" x14ac:dyDescent="0.25">
      <c r="A8011" s="141" t="s">
        <v>3434</v>
      </c>
      <c r="B8011" s="151" t="s">
        <v>3435</v>
      </c>
      <c r="C8011" s="153" t="s">
        <v>3871</v>
      </c>
      <c r="D8011" s="152">
        <v>10</v>
      </c>
      <c r="E8011" s="154">
        <v>68.600000000000009</v>
      </c>
      <c r="F8011" s="154">
        <v>1.0000000000000009E-2</v>
      </c>
      <c r="G8011" s="154">
        <v>0.10000000000000009</v>
      </c>
    </row>
    <row r="8012" spans="1:7" ht="30" x14ac:dyDescent="0.25">
      <c r="A8012" s="141" t="s">
        <v>3434</v>
      </c>
      <c r="B8012" s="151" t="s">
        <v>3435</v>
      </c>
      <c r="C8012" s="153" t="s">
        <v>3526</v>
      </c>
      <c r="D8012" s="152">
        <v>12</v>
      </c>
      <c r="E8012" s="154">
        <v>50.28</v>
      </c>
      <c r="F8012" s="154">
        <v>1.0000000000000009E-2</v>
      </c>
      <c r="G8012" s="154">
        <v>0.12000000000000011</v>
      </c>
    </row>
    <row r="8013" spans="1:7" ht="30" x14ac:dyDescent="0.25">
      <c r="A8013" s="141" t="s">
        <v>3434</v>
      </c>
      <c r="B8013" s="151" t="s">
        <v>3435</v>
      </c>
      <c r="C8013" s="153" t="s">
        <v>3622</v>
      </c>
      <c r="D8013" s="152">
        <v>20</v>
      </c>
      <c r="E8013" s="154">
        <v>214.6</v>
      </c>
      <c r="F8013" s="154">
        <v>2.0000000000000018E-2</v>
      </c>
      <c r="G8013" s="154">
        <v>0.40000000000000036</v>
      </c>
    </row>
    <row r="8014" spans="1:7" ht="45" x14ac:dyDescent="0.25">
      <c r="A8014" s="141" t="s">
        <v>3434</v>
      </c>
      <c r="B8014" s="151" t="s">
        <v>3435</v>
      </c>
      <c r="C8014" s="153" t="s">
        <v>3623</v>
      </c>
      <c r="D8014" s="152">
        <v>20</v>
      </c>
      <c r="E8014" s="154">
        <v>234.8</v>
      </c>
      <c r="F8014" s="154">
        <v>1.0000000000000009E-2</v>
      </c>
      <c r="G8014" s="154">
        <v>0.20000000000000018</v>
      </c>
    </row>
    <row r="8015" spans="1:7" ht="45" x14ac:dyDescent="0.25">
      <c r="A8015" s="141" t="s">
        <v>3434</v>
      </c>
      <c r="B8015" s="151" t="s">
        <v>3435</v>
      </c>
      <c r="C8015" s="153" t="s">
        <v>3624</v>
      </c>
      <c r="D8015" s="152">
        <v>40</v>
      </c>
      <c r="E8015" s="154">
        <v>631.20000000000005</v>
      </c>
      <c r="F8015" s="154">
        <v>1.0000000000000009E-2</v>
      </c>
      <c r="G8015" s="154">
        <v>0.40000000000000036</v>
      </c>
    </row>
    <row r="8016" spans="1:7" ht="75" x14ac:dyDescent="0.25">
      <c r="A8016" s="141" t="s">
        <v>3434</v>
      </c>
      <c r="B8016" s="151" t="s">
        <v>3435</v>
      </c>
      <c r="C8016" s="153" t="s">
        <v>3634</v>
      </c>
      <c r="D8016" s="152">
        <v>10</v>
      </c>
      <c r="E8016" s="154">
        <v>110.60000000000001</v>
      </c>
      <c r="F8016" s="154">
        <v>9.999999999999995E-3</v>
      </c>
      <c r="G8016" s="154">
        <v>9.999999999999995E-2</v>
      </c>
    </row>
    <row r="8017" spans="1:7" ht="60" x14ac:dyDescent="0.25">
      <c r="A8017" s="141" t="s">
        <v>3434</v>
      </c>
      <c r="B8017" s="151" t="s">
        <v>3435</v>
      </c>
      <c r="C8017" s="153" t="s">
        <v>3635</v>
      </c>
      <c r="D8017" s="152">
        <v>20</v>
      </c>
      <c r="E8017" s="154">
        <v>39.4</v>
      </c>
      <c r="F8017" s="154">
        <v>9.999999999999995E-3</v>
      </c>
      <c r="G8017" s="154">
        <v>0.1999999999999999</v>
      </c>
    </row>
    <row r="8018" spans="1:7" ht="75" x14ac:dyDescent="0.25">
      <c r="A8018" s="141" t="s">
        <v>3434</v>
      </c>
      <c r="B8018" s="151" t="s">
        <v>3435</v>
      </c>
      <c r="C8018" s="153" t="s">
        <v>3626</v>
      </c>
      <c r="D8018" s="152">
        <v>184</v>
      </c>
      <c r="E8018" s="154">
        <v>3372.72</v>
      </c>
      <c r="F8018" s="154">
        <v>1.0000000000000009E-2</v>
      </c>
      <c r="G8018" s="154">
        <v>1.8400000000000016</v>
      </c>
    </row>
    <row r="8019" spans="1:7" ht="45" x14ac:dyDescent="0.25">
      <c r="A8019" s="141" t="s">
        <v>3434</v>
      </c>
      <c r="B8019" s="151" t="s">
        <v>3435</v>
      </c>
      <c r="C8019" s="153" t="s">
        <v>3725</v>
      </c>
      <c r="D8019" s="152">
        <v>20</v>
      </c>
      <c r="E8019" s="154">
        <v>204.8</v>
      </c>
      <c r="F8019" s="154">
        <v>1.0000000000000009E-2</v>
      </c>
      <c r="G8019" s="154">
        <v>0.20000000000000018</v>
      </c>
    </row>
    <row r="8020" spans="1:7" ht="45" x14ac:dyDescent="0.25">
      <c r="A8020" s="141" t="s">
        <v>3434</v>
      </c>
      <c r="B8020" s="151" t="s">
        <v>3435</v>
      </c>
      <c r="C8020" s="153" t="s">
        <v>3623</v>
      </c>
      <c r="D8020" s="152">
        <v>33</v>
      </c>
      <c r="E8020" s="154">
        <v>387.42</v>
      </c>
      <c r="F8020" s="154">
        <v>1.0000000000000009E-2</v>
      </c>
      <c r="G8020" s="154">
        <v>0.33000000000000029</v>
      </c>
    </row>
    <row r="8021" spans="1:7" ht="60" x14ac:dyDescent="0.25">
      <c r="A8021" s="141" t="s">
        <v>3434</v>
      </c>
      <c r="B8021" s="151" t="s">
        <v>3435</v>
      </c>
      <c r="C8021" s="153" t="s">
        <v>3724</v>
      </c>
      <c r="D8021" s="152">
        <v>4</v>
      </c>
      <c r="E8021" s="154">
        <v>73.320000000000007</v>
      </c>
      <c r="F8021" s="154">
        <v>1.0000000000000009E-2</v>
      </c>
      <c r="G8021" s="154">
        <v>4.0000000000000036E-2</v>
      </c>
    </row>
    <row r="8022" spans="1:7" ht="75" x14ac:dyDescent="0.25">
      <c r="A8022" s="141" t="s">
        <v>3434</v>
      </c>
      <c r="B8022" s="151" t="s">
        <v>3435</v>
      </c>
      <c r="C8022" s="153" t="s">
        <v>3626</v>
      </c>
      <c r="D8022" s="152">
        <v>248</v>
      </c>
      <c r="E8022" s="154">
        <v>4545.84</v>
      </c>
      <c r="F8022" s="154">
        <v>1.0000000000000009E-2</v>
      </c>
      <c r="G8022" s="154">
        <v>2.4800000000000022</v>
      </c>
    </row>
    <row r="8023" spans="1:7" ht="45" x14ac:dyDescent="0.25">
      <c r="A8023" s="141" t="s">
        <v>2795</v>
      </c>
      <c r="B8023" s="151" t="s">
        <v>2796</v>
      </c>
      <c r="C8023" s="153" t="s">
        <v>3722</v>
      </c>
      <c r="D8023" s="152">
        <v>1</v>
      </c>
      <c r="E8023" s="154">
        <v>23.98</v>
      </c>
      <c r="F8023" s="154">
        <v>7.0000000000000062E-2</v>
      </c>
      <c r="G8023" s="154">
        <v>7.0000000000000062E-2</v>
      </c>
    </row>
    <row r="8024" spans="1:7" ht="30" x14ac:dyDescent="0.25">
      <c r="A8024" s="141" t="s">
        <v>2795</v>
      </c>
      <c r="B8024" s="151" t="s">
        <v>2796</v>
      </c>
      <c r="C8024" s="153" t="s">
        <v>3495</v>
      </c>
      <c r="D8024" s="152">
        <v>6</v>
      </c>
      <c r="E8024" s="154">
        <v>29.64</v>
      </c>
      <c r="F8024" s="154">
        <v>1.0000000000000009E-2</v>
      </c>
      <c r="G8024" s="154">
        <v>6.0000000000000053E-2</v>
      </c>
    </row>
    <row r="8025" spans="1:7" ht="45" x14ac:dyDescent="0.25">
      <c r="A8025" s="141" t="s">
        <v>2795</v>
      </c>
      <c r="B8025" s="151" t="s">
        <v>2796</v>
      </c>
      <c r="C8025" s="153" t="s">
        <v>3720</v>
      </c>
      <c r="D8025" s="152">
        <v>158</v>
      </c>
      <c r="E8025" s="154">
        <v>2180.4</v>
      </c>
      <c r="F8025" s="154">
        <v>0.18999999999999995</v>
      </c>
      <c r="G8025" s="154">
        <v>30.019999999999992</v>
      </c>
    </row>
    <row r="8026" spans="1:7" ht="45" x14ac:dyDescent="0.25">
      <c r="A8026" s="141" t="s">
        <v>2795</v>
      </c>
      <c r="B8026" s="151" t="s">
        <v>2796</v>
      </c>
      <c r="C8026" s="153" t="s">
        <v>3520</v>
      </c>
      <c r="D8026" s="152">
        <v>4</v>
      </c>
      <c r="E8026" s="154">
        <v>98.44</v>
      </c>
      <c r="F8026" s="154">
        <v>0.13999999999999968</v>
      </c>
      <c r="G8026" s="154">
        <v>0.55999999999999872</v>
      </c>
    </row>
    <row r="8027" spans="1:7" ht="30" x14ac:dyDescent="0.25">
      <c r="A8027" s="141" t="s">
        <v>4611</v>
      </c>
      <c r="B8027" s="151" t="s">
        <v>4612</v>
      </c>
      <c r="C8027" s="153" t="s">
        <v>3585</v>
      </c>
      <c r="D8027" s="152">
        <v>422</v>
      </c>
      <c r="E8027" s="154">
        <v>4393.0200000000004</v>
      </c>
      <c r="F8027" s="154">
        <v>2.0000000000000018E-2</v>
      </c>
      <c r="G8027" s="154">
        <v>8.4400000000000084</v>
      </c>
    </row>
    <row r="8028" spans="1:7" ht="45" x14ac:dyDescent="0.25">
      <c r="A8028" s="141" t="s">
        <v>4611</v>
      </c>
      <c r="B8028" s="151" t="s">
        <v>4612</v>
      </c>
      <c r="C8028" s="153" t="s">
        <v>3501</v>
      </c>
      <c r="D8028" s="152">
        <v>70</v>
      </c>
      <c r="E8028" s="154">
        <v>614.59999999999991</v>
      </c>
      <c r="F8028" s="154">
        <v>3.9999999999999925E-2</v>
      </c>
      <c r="G8028" s="154">
        <v>2.7999999999999945</v>
      </c>
    </row>
    <row r="8029" spans="1:7" ht="30" x14ac:dyDescent="0.25">
      <c r="A8029" s="141" t="s">
        <v>4611</v>
      </c>
      <c r="B8029" s="151" t="s">
        <v>4612</v>
      </c>
      <c r="C8029" s="153" t="s">
        <v>3583</v>
      </c>
      <c r="D8029" s="152">
        <v>113</v>
      </c>
      <c r="E8029" s="154">
        <v>300.58000000000004</v>
      </c>
      <c r="F8029" s="154">
        <v>1.0000000000000009E-2</v>
      </c>
      <c r="G8029" s="154">
        <v>1.130000000000001</v>
      </c>
    </row>
    <row r="8030" spans="1:7" ht="90" x14ac:dyDescent="0.25">
      <c r="A8030" s="141" t="s">
        <v>4611</v>
      </c>
      <c r="B8030" s="151" t="s">
        <v>4612</v>
      </c>
      <c r="C8030" s="153" t="s">
        <v>3452</v>
      </c>
      <c r="D8030" s="152">
        <v>178</v>
      </c>
      <c r="E8030" s="154">
        <v>4649.3600000000006</v>
      </c>
      <c r="F8030" s="154">
        <v>3.0000000000000027E-2</v>
      </c>
      <c r="G8030" s="154">
        <v>5.3400000000000052</v>
      </c>
    </row>
    <row r="8031" spans="1:7" ht="45" x14ac:dyDescent="0.25">
      <c r="A8031" s="141" t="s">
        <v>4611</v>
      </c>
      <c r="B8031" s="151" t="s">
        <v>4612</v>
      </c>
      <c r="C8031" s="153" t="s">
        <v>3471</v>
      </c>
      <c r="D8031" s="152">
        <v>6</v>
      </c>
      <c r="E8031" s="154">
        <v>15.96</v>
      </c>
      <c r="F8031" s="154">
        <v>1.0000000000000009E-2</v>
      </c>
      <c r="G8031" s="154">
        <v>6.0000000000000053E-2</v>
      </c>
    </row>
    <row r="8032" spans="1:7" ht="30" x14ac:dyDescent="0.25">
      <c r="A8032" s="141" t="s">
        <v>4611</v>
      </c>
      <c r="B8032" s="151" t="s">
        <v>4612</v>
      </c>
      <c r="C8032" s="153" t="s">
        <v>3453</v>
      </c>
      <c r="D8032" s="152">
        <v>31</v>
      </c>
      <c r="E8032" s="154">
        <v>61.690000000000005</v>
      </c>
      <c r="F8032" s="154">
        <v>1.0000000000000009E-2</v>
      </c>
      <c r="G8032" s="154">
        <v>0.31000000000000028</v>
      </c>
    </row>
    <row r="8033" spans="1:7" ht="45" x14ac:dyDescent="0.25">
      <c r="A8033" s="141" t="s">
        <v>4611</v>
      </c>
      <c r="B8033" s="151" t="s">
        <v>4612</v>
      </c>
      <c r="C8033" s="153" t="s">
        <v>3454</v>
      </c>
      <c r="D8033" s="152">
        <v>25</v>
      </c>
      <c r="E8033" s="154">
        <v>88.5</v>
      </c>
      <c r="F8033" s="154">
        <v>1.9999999999999962E-2</v>
      </c>
      <c r="G8033" s="154">
        <v>0.49999999999999906</v>
      </c>
    </row>
    <row r="8034" spans="1:7" ht="30" x14ac:dyDescent="0.25">
      <c r="A8034" s="141" t="s">
        <v>4611</v>
      </c>
      <c r="B8034" s="151" t="s">
        <v>4612</v>
      </c>
      <c r="C8034" s="153" t="s">
        <v>3583</v>
      </c>
      <c r="D8034" s="152">
        <v>17</v>
      </c>
      <c r="E8034" s="154">
        <v>45.22</v>
      </c>
      <c r="F8034" s="154">
        <v>1.0000000000000009E-2</v>
      </c>
      <c r="G8034" s="154">
        <v>0.17000000000000015</v>
      </c>
    </row>
    <row r="8035" spans="1:7" ht="90" x14ac:dyDescent="0.25">
      <c r="A8035" s="141" t="s">
        <v>4611</v>
      </c>
      <c r="B8035" s="151" t="s">
        <v>4612</v>
      </c>
      <c r="C8035" s="153" t="s">
        <v>3456</v>
      </c>
      <c r="D8035" s="152">
        <v>20</v>
      </c>
      <c r="E8035" s="154">
        <v>645</v>
      </c>
      <c r="F8035" s="154">
        <v>2.0000000000000018E-2</v>
      </c>
      <c r="G8035" s="154">
        <v>0.40000000000000036</v>
      </c>
    </row>
    <row r="8036" spans="1:7" ht="75" x14ac:dyDescent="0.25">
      <c r="A8036" s="141" t="s">
        <v>4611</v>
      </c>
      <c r="B8036" s="151" t="s">
        <v>4612</v>
      </c>
      <c r="C8036" s="153" t="s">
        <v>3457</v>
      </c>
      <c r="D8036" s="152">
        <v>93</v>
      </c>
      <c r="E8036" s="154">
        <v>2517.5100000000002</v>
      </c>
      <c r="F8036" s="154">
        <v>3.0000000000000027E-2</v>
      </c>
      <c r="G8036" s="154">
        <v>2.7900000000000027</v>
      </c>
    </row>
    <row r="8037" spans="1:7" ht="45" x14ac:dyDescent="0.25">
      <c r="A8037" s="141" t="s">
        <v>4611</v>
      </c>
      <c r="B8037" s="151" t="s">
        <v>4612</v>
      </c>
      <c r="C8037" s="153" t="s">
        <v>3471</v>
      </c>
      <c r="D8037" s="152">
        <v>9</v>
      </c>
      <c r="E8037" s="154">
        <v>23.94</v>
      </c>
      <c r="F8037" s="154">
        <v>1.0000000000000009E-2</v>
      </c>
      <c r="G8037" s="154">
        <v>9.000000000000008E-2</v>
      </c>
    </row>
    <row r="8038" spans="1:7" ht="30" x14ac:dyDescent="0.25">
      <c r="A8038" s="141" t="s">
        <v>4611</v>
      </c>
      <c r="B8038" s="151" t="s">
        <v>4612</v>
      </c>
      <c r="C8038" s="153" t="s">
        <v>3453</v>
      </c>
      <c r="D8038" s="152">
        <v>242</v>
      </c>
      <c r="E8038" s="154">
        <v>481.58</v>
      </c>
      <c r="F8038" s="154">
        <v>1.0000000000000009E-2</v>
      </c>
      <c r="G8038" s="154">
        <v>2.4200000000000021</v>
      </c>
    </row>
    <row r="8039" spans="1:7" ht="45" x14ac:dyDescent="0.25">
      <c r="A8039" s="141" t="s">
        <v>4611</v>
      </c>
      <c r="B8039" s="151" t="s">
        <v>4612</v>
      </c>
      <c r="C8039" s="153" t="s">
        <v>3454</v>
      </c>
      <c r="D8039" s="152">
        <v>44</v>
      </c>
      <c r="E8039" s="154">
        <v>155.76</v>
      </c>
      <c r="F8039" s="154">
        <v>1.9999999999999962E-2</v>
      </c>
      <c r="G8039" s="154">
        <v>0.87999999999999834</v>
      </c>
    </row>
    <row r="8040" spans="1:7" ht="30" x14ac:dyDescent="0.25">
      <c r="A8040" s="141" t="s">
        <v>4611</v>
      </c>
      <c r="B8040" s="151" t="s">
        <v>4612</v>
      </c>
      <c r="C8040" s="153" t="s">
        <v>3583</v>
      </c>
      <c r="D8040" s="152">
        <v>40</v>
      </c>
      <c r="E8040" s="154">
        <v>106.4</v>
      </c>
      <c r="F8040" s="154">
        <v>1.0000000000000009E-2</v>
      </c>
      <c r="G8040" s="154">
        <v>0.40000000000000036</v>
      </c>
    </row>
    <row r="8041" spans="1:7" ht="30" x14ac:dyDescent="0.25">
      <c r="A8041" s="141" t="s">
        <v>4611</v>
      </c>
      <c r="B8041" s="151" t="s">
        <v>4612</v>
      </c>
      <c r="C8041" s="153" t="s">
        <v>3663</v>
      </c>
      <c r="D8041" s="152">
        <v>1</v>
      </c>
      <c r="E8041" s="154">
        <v>22.37</v>
      </c>
      <c r="F8041" s="154">
        <v>0.72999999999999865</v>
      </c>
      <c r="G8041" s="154">
        <v>0.72999999999999865</v>
      </c>
    </row>
    <row r="8042" spans="1:7" ht="30" x14ac:dyDescent="0.25">
      <c r="A8042" s="141" t="s">
        <v>4611</v>
      </c>
      <c r="B8042" s="151" t="s">
        <v>4612</v>
      </c>
      <c r="C8042" s="153" t="s">
        <v>3521</v>
      </c>
      <c r="D8042" s="152">
        <v>19</v>
      </c>
      <c r="E8042" s="154">
        <v>177.46</v>
      </c>
      <c r="F8042" s="154">
        <v>6.999999999999984E-2</v>
      </c>
      <c r="G8042" s="154">
        <v>1.329999999999997</v>
      </c>
    </row>
    <row r="8043" spans="1:7" ht="30" x14ac:dyDescent="0.25">
      <c r="A8043" s="141" t="s">
        <v>4611</v>
      </c>
      <c r="B8043" s="151" t="s">
        <v>4612</v>
      </c>
      <c r="C8043" s="153" t="s">
        <v>3523</v>
      </c>
      <c r="D8043" s="152">
        <v>13</v>
      </c>
      <c r="E8043" s="154">
        <v>106.99000000000001</v>
      </c>
      <c r="F8043" s="154">
        <v>8.0000000000000071E-2</v>
      </c>
      <c r="G8043" s="154">
        <v>1.0400000000000009</v>
      </c>
    </row>
    <row r="8044" spans="1:7" ht="30" x14ac:dyDescent="0.25">
      <c r="A8044" s="141" t="s">
        <v>4611</v>
      </c>
      <c r="B8044" s="151" t="s">
        <v>4612</v>
      </c>
      <c r="C8044" s="153" t="s">
        <v>3524</v>
      </c>
      <c r="D8044" s="152">
        <v>14</v>
      </c>
      <c r="E8044" s="154">
        <v>80.36</v>
      </c>
      <c r="F8044" s="154">
        <v>4.0000000000000036E-2</v>
      </c>
      <c r="G8044" s="154">
        <v>0.5600000000000005</v>
      </c>
    </row>
    <row r="8045" spans="1:7" ht="30" x14ac:dyDescent="0.25">
      <c r="A8045" s="141" t="s">
        <v>4611</v>
      </c>
      <c r="B8045" s="151" t="s">
        <v>4612</v>
      </c>
      <c r="C8045" s="153" t="s">
        <v>3651</v>
      </c>
      <c r="D8045" s="152">
        <v>1</v>
      </c>
      <c r="E8045" s="154">
        <v>28.43</v>
      </c>
      <c r="F8045" s="154">
        <v>0.20999999999999996</v>
      </c>
      <c r="G8045" s="154">
        <v>0.20999999999999996</v>
      </c>
    </row>
    <row r="8046" spans="1:7" ht="30" x14ac:dyDescent="0.25">
      <c r="A8046" s="141" t="s">
        <v>4611</v>
      </c>
      <c r="B8046" s="151" t="s">
        <v>4613</v>
      </c>
      <c r="C8046" s="153" t="s">
        <v>3585</v>
      </c>
      <c r="D8046" s="152">
        <v>158</v>
      </c>
      <c r="E8046" s="154">
        <v>1644.78</v>
      </c>
      <c r="F8046" s="154">
        <v>2.0000000000000018E-2</v>
      </c>
      <c r="G8046" s="154">
        <v>3.1600000000000028</v>
      </c>
    </row>
    <row r="8047" spans="1:7" ht="45" x14ac:dyDescent="0.25">
      <c r="A8047" s="141" t="s">
        <v>4611</v>
      </c>
      <c r="B8047" s="151" t="s">
        <v>4613</v>
      </c>
      <c r="C8047" s="153" t="s">
        <v>3501</v>
      </c>
      <c r="D8047" s="152">
        <v>30</v>
      </c>
      <c r="E8047" s="154">
        <v>263.39999999999998</v>
      </c>
      <c r="F8047" s="154">
        <v>3.9999999999999925E-2</v>
      </c>
      <c r="G8047" s="154">
        <v>1.1999999999999977</v>
      </c>
    </row>
    <row r="8048" spans="1:7" ht="30" x14ac:dyDescent="0.25">
      <c r="A8048" s="141" t="s">
        <v>4611</v>
      </c>
      <c r="B8048" s="151" t="s">
        <v>4613</v>
      </c>
      <c r="C8048" s="153" t="s">
        <v>3583</v>
      </c>
      <c r="D8048" s="152">
        <v>47</v>
      </c>
      <c r="E8048" s="154">
        <v>125.02</v>
      </c>
      <c r="F8048" s="154">
        <v>1.0000000000000009E-2</v>
      </c>
      <c r="G8048" s="154">
        <v>0.47000000000000042</v>
      </c>
    </row>
    <row r="8049" spans="1:7" ht="90" x14ac:dyDescent="0.25">
      <c r="A8049" s="141" t="s">
        <v>4611</v>
      </c>
      <c r="B8049" s="151" t="s">
        <v>4613</v>
      </c>
      <c r="C8049" s="153" t="s">
        <v>3452</v>
      </c>
      <c r="D8049" s="152">
        <v>65</v>
      </c>
      <c r="E8049" s="154">
        <v>1697.8</v>
      </c>
      <c r="F8049" s="154">
        <v>3.0000000000000027E-2</v>
      </c>
      <c r="G8049" s="154">
        <v>1.9500000000000017</v>
      </c>
    </row>
    <row r="8050" spans="1:7" ht="30" x14ac:dyDescent="0.25">
      <c r="A8050" s="141" t="s">
        <v>4611</v>
      </c>
      <c r="B8050" s="151" t="s">
        <v>4613</v>
      </c>
      <c r="C8050" s="153" t="s">
        <v>3453</v>
      </c>
      <c r="D8050" s="152">
        <v>11</v>
      </c>
      <c r="E8050" s="154">
        <v>21.89</v>
      </c>
      <c r="F8050" s="154">
        <v>1.0000000000000009E-2</v>
      </c>
      <c r="G8050" s="154">
        <v>0.1100000000000001</v>
      </c>
    </row>
    <row r="8051" spans="1:7" ht="45" x14ac:dyDescent="0.25">
      <c r="A8051" s="141" t="s">
        <v>4611</v>
      </c>
      <c r="B8051" s="151" t="s">
        <v>4613</v>
      </c>
      <c r="C8051" s="153" t="s">
        <v>3454</v>
      </c>
      <c r="D8051" s="152">
        <v>13</v>
      </c>
      <c r="E8051" s="154">
        <v>46.02</v>
      </c>
      <c r="F8051" s="154">
        <v>1.9999999999999962E-2</v>
      </c>
      <c r="G8051" s="154">
        <v>0.25999999999999951</v>
      </c>
    </row>
    <row r="8052" spans="1:7" ht="30" x14ac:dyDescent="0.25">
      <c r="A8052" s="141" t="s">
        <v>4611</v>
      </c>
      <c r="B8052" s="151" t="s">
        <v>4613</v>
      </c>
      <c r="C8052" s="153" t="s">
        <v>3583</v>
      </c>
      <c r="D8052" s="152">
        <v>9</v>
      </c>
      <c r="E8052" s="154">
        <v>23.94</v>
      </c>
      <c r="F8052" s="154">
        <v>1.0000000000000009E-2</v>
      </c>
      <c r="G8052" s="154">
        <v>9.000000000000008E-2</v>
      </c>
    </row>
    <row r="8053" spans="1:7" ht="90" x14ac:dyDescent="0.25">
      <c r="A8053" s="141" t="s">
        <v>4611</v>
      </c>
      <c r="B8053" s="151" t="s">
        <v>4613</v>
      </c>
      <c r="C8053" s="153" t="s">
        <v>3456</v>
      </c>
      <c r="D8053" s="152">
        <v>4</v>
      </c>
      <c r="E8053" s="154">
        <v>129</v>
      </c>
      <c r="F8053" s="154">
        <v>2.0000000000000018E-2</v>
      </c>
      <c r="G8053" s="154">
        <v>8.0000000000000071E-2</v>
      </c>
    </row>
    <row r="8054" spans="1:7" ht="75" x14ac:dyDescent="0.25">
      <c r="A8054" s="141" t="s">
        <v>4611</v>
      </c>
      <c r="B8054" s="151" t="s">
        <v>4613</v>
      </c>
      <c r="C8054" s="153" t="s">
        <v>3457</v>
      </c>
      <c r="D8054" s="152">
        <v>33</v>
      </c>
      <c r="E8054" s="154">
        <v>893.31000000000006</v>
      </c>
      <c r="F8054" s="154">
        <v>3.0000000000000027E-2</v>
      </c>
      <c r="G8054" s="154">
        <v>0.99000000000000088</v>
      </c>
    </row>
    <row r="8055" spans="1:7" ht="45" x14ac:dyDescent="0.25">
      <c r="A8055" s="141" t="s">
        <v>4611</v>
      </c>
      <c r="B8055" s="151" t="s">
        <v>4613</v>
      </c>
      <c r="C8055" s="153" t="s">
        <v>3471</v>
      </c>
      <c r="D8055" s="152">
        <v>6</v>
      </c>
      <c r="E8055" s="154">
        <v>15.96</v>
      </c>
      <c r="F8055" s="154">
        <v>1.0000000000000009E-2</v>
      </c>
      <c r="G8055" s="154">
        <v>6.0000000000000053E-2</v>
      </c>
    </row>
    <row r="8056" spans="1:7" ht="30" x14ac:dyDescent="0.25">
      <c r="A8056" s="141" t="s">
        <v>4611</v>
      </c>
      <c r="B8056" s="151" t="s">
        <v>4613</v>
      </c>
      <c r="C8056" s="153" t="s">
        <v>3453</v>
      </c>
      <c r="D8056" s="152">
        <v>84</v>
      </c>
      <c r="E8056" s="154">
        <v>167.16</v>
      </c>
      <c r="F8056" s="154">
        <v>1.0000000000000009E-2</v>
      </c>
      <c r="G8056" s="154">
        <v>0.84000000000000075</v>
      </c>
    </row>
    <row r="8057" spans="1:7" ht="45" x14ac:dyDescent="0.25">
      <c r="A8057" s="141" t="s">
        <v>4611</v>
      </c>
      <c r="B8057" s="151" t="s">
        <v>4613</v>
      </c>
      <c r="C8057" s="153" t="s">
        <v>3454</v>
      </c>
      <c r="D8057" s="152">
        <v>9</v>
      </c>
      <c r="E8057" s="154">
        <v>31.86</v>
      </c>
      <c r="F8057" s="154">
        <v>1.9999999999999962E-2</v>
      </c>
      <c r="G8057" s="154">
        <v>0.17999999999999966</v>
      </c>
    </row>
    <row r="8058" spans="1:7" ht="30" x14ac:dyDescent="0.25">
      <c r="A8058" s="141" t="s">
        <v>4611</v>
      </c>
      <c r="B8058" s="151" t="s">
        <v>4613</v>
      </c>
      <c r="C8058" s="153" t="s">
        <v>3583</v>
      </c>
      <c r="D8058" s="152">
        <v>8</v>
      </c>
      <c r="E8058" s="154">
        <v>21.28</v>
      </c>
      <c r="F8058" s="154">
        <v>1.0000000000000009E-2</v>
      </c>
      <c r="G8058" s="154">
        <v>8.0000000000000071E-2</v>
      </c>
    </row>
    <row r="8059" spans="1:7" ht="30" x14ac:dyDescent="0.25">
      <c r="A8059" s="141" t="s">
        <v>4611</v>
      </c>
      <c r="B8059" s="151" t="s">
        <v>4613</v>
      </c>
      <c r="C8059" s="153" t="s">
        <v>3521</v>
      </c>
      <c r="D8059" s="152">
        <v>6</v>
      </c>
      <c r="E8059" s="154">
        <v>56.04</v>
      </c>
      <c r="F8059" s="154">
        <v>6.999999999999984E-2</v>
      </c>
      <c r="G8059" s="154">
        <v>0.41999999999999904</v>
      </c>
    </row>
    <row r="8060" spans="1:7" ht="30" x14ac:dyDescent="0.25">
      <c r="A8060" s="141" t="s">
        <v>4611</v>
      </c>
      <c r="B8060" s="151" t="s">
        <v>4613</v>
      </c>
      <c r="C8060" s="153" t="s">
        <v>3523</v>
      </c>
      <c r="D8060" s="152">
        <v>3</v>
      </c>
      <c r="E8060" s="154">
        <v>24.69</v>
      </c>
      <c r="F8060" s="154">
        <v>8.0000000000000071E-2</v>
      </c>
      <c r="G8060" s="154">
        <v>0.24000000000000021</v>
      </c>
    </row>
    <row r="8061" spans="1:7" ht="30" x14ac:dyDescent="0.25">
      <c r="A8061" s="141" t="s">
        <v>4611</v>
      </c>
      <c r="B8061" s="151" t="s">
        <v>4613</v>
      </c>
      <c r="C8061" s="153" t="s">
        <v>3524</v>
      </c>
      <c r="D8061" s="152">
        <v>3</v>
      </c>
      <c r="E8061" s="154">
        <v>17.22</v>
      </c>
      <c r="F8061" s="154">
        <v>4.0000000000000036E-2</v>
      </c>
      <c r="G8061" s="154">
        <v>0.12000000000000011</v>
      </c>
    </row>
    <row r="8062" spans="1:7" x14ac:dyDescent="0.25">
      <c r="A8062" s="141" t="s">
        <v>4614</v>
      </c>
      <c r="B8062" s="151" t="s">
        <v>4615</v>
      </c>
      <c r="C8062" s="153" t="s">
        <v>3460</v>
      </c>
      <c r="D8062" s="152">
        <v>42</v>
      </c>
      <c r="E8062" s="154">
        <v>677.46</v>
      </c>
      <c r="F8062" s="154">
        <v>2.0000000000000018E-2</v>
      </c>
      <c r="G8062" s="154">
        <v>0.84000000000000075</v>
      </c>
    </row>
    <row r="8063" spans="1:7" ht="30" x14ac:dyDescent="0.25">
      <c r="A8063" s="141" t="s">
        <v>4614</v>
      </c>
      <c r="B8063" s="151" t="s">
        <v>4615</v>
      </c>
      <c r="C8063" s="153" t="s">
        <v>3731</v>
      </c>
      <c r="D8063" s="152">
        <v>7</v>
      </c>
      <c r="E8063" s="154">
        <v>9.73</v>
      </c>
      <c r="F8063" s="154">
        <v>9.9999999999999811E-3</v>
      </c>
      <c r="G8063" s="154">
        <v>6.9999999999999868E-2</v>
      </c>
    </row>
    <row r="8064" spans="1:7" x14ac:dyDescent="0.25">
      <c r="A8064" s="141" t="s">
        <v>4614</v>
      </c>
      <c r="B8064" s="151" t="s">
        <v>4615</v>
      </c>
      <c r="C8064" s="153" t="s">
        <v>3813</v>
      </c>
      <c r="D8064" s="152">
        <v>12</v>
      </c>
      <c r="E8064" s="154">
        <v>19.920000000000002</v>
      </c>
      <c r="F8064" s="154">
        <v>9.999999999999995E-3</v>
      </c>
      <c r="G8064" s="154">
        <v>0.11999999999999994</v>
      </c>
    </row>
    <row r="8065" spans="1:7" ht="30" x14ac:dyDescent="0.25">
      <c r="A8065" s="141" t="s">
        <v>4614</v>
      </c>
      <c r="B8065" s="151" t="s">
        <v>4615</v>
      </c>
      <c r="C8065" s="153" t="s">
        <v>3462</v>
      </c>
      <c r="D8065" s="152">
        <v>40</v>
      </c>
      <c r="E8065" s="154">
        <v>104.80000000000001</v>
      </c>
      <c r="F8065" s="154">
        <v>9.999999999999995E-3</v>
      </c>
      <c r="G8065" s="154">
        <v>0.3999999999999998</v>
      </c>
    </row>
    <row r="8066" spans="1:7" x14ac:dyDescent="0.25">
      <c r="A8066" s="141" t="s">
        <v>4614</v>
      </c>
      <c r="B8066" s="151" t="s">
        <v>4615</v>
      </c>
      <c r="C8066" s="153" t="s">
        <v>3444</v>
      </c>
      <c r="D8066" s="152">
        <v>36</v>
      </c>
      <c r="E8066" s="154">
        <v>139.68</v>
      </c>
      <c r="F8066" s="154">
        <v>3.0000000000000027E-2</v>
      </c>
      <c r="G8066" s="154">
        <v>1.080000000000001</v>
      </c>
    </row>
    <row r="8067" spans="1:7" x14ac:dyDescent="0.25">
      <c r="A8067" s="141" t="s">
        <v>4614</v>
      </c>
      <c r="B8067" s="151" t="s">
        <v>4615</v>
      </c>
      <c r="C8067" s="153" t="s">
        <v>3446</v>
      </c>
      <c r="D8067" s="152">
        <v>215</v>
      </c>
      <c r="E8067" s="154">
        <v>425.70000000000005</v>
      </c>
      <c r="F8067" s="154">
        <v>9.999999999999995E-3</v>
      </c>
      <c r="G8067" s="154">
        <v>2.149999999999999</v>
      </c>
    </row>
    <row r="8068" spans="1:7" ht="105" x14ac:dyDescent="0.25">
      <c r="A8068" s="141" t="s">
        <v>4616</v>
      </c>
      <c r="B8068" s="151" t="s">
        <v>4617</v>
      </c>
      <c r="C8068" s="153" t="s">
        <v>3476</v>
      </c>
      <c r="D8068" s="152">
        <v>24</v>
      </c>
      <c r="E8068" s="154">
        <v>638.4</v>
      </c>
      <c r="F8068" s="154">
        <v>0.22000000000000064</v>
      </c>
      <c r="G8068" s="154">
        <v>5.2800000000000153</v>
      </c>
    </row>
    <row r="8069" spans="1:7" ht="45" x14ac:dyDescent="0.25">
      <c r="A8069" s="141" t="s">
        <v>4616</v>
      </c>
      <c r="B8069" s="151" t="s">
        <v>4617</v>
      </c>
      <c r="C8069" s="153" t="s">
        <v>3623</v>
      </c>
      <c r="D8069" s="152">
        <v>74</v>
      </c>
      <c r="E8069" s="154">
        <v>868.76</v>
      </c>
      <c r="F8069" s="154">
        <v>1.0000000000000009E-2</v>
      </c>
      <c r="G8069" s="154">
        <v>0.74000000000000066</v>
      </c>
    </row>
    <row r="8070" spans="1:7" ht="45" x14ac:dyDescent="0.25">
      <c r="A8070" s="141" t="s">
        <v>4616</v>
      </c>
      <c r="B8070" s="151" t="s">
        <v>4617</v>
      </c>
      <c r="C8070" s="153" t="s">
        <v>3624</v>
      </c>
      <c r="D8070" s="152">
        <v>139</v>
      </c>
      <c r="E8070" s="154">
        <v>2193.42</v>
      </c>
      <c r="F8070" s="154">
        <v>1.0000000000000009E-2</v>
      </c>
      <c r="G8070" s="154">
        <v>1.3900000000000012</v>
      </c>
    </row>
    <row r="8071" spans="1:7" ht="75" x14ac:dyDescent="0.25">
      <c r="A8071" s="141" t="s">
        <v>4616</v>
      </c>
      <c r="B8071" s="151" t="s">
        <v>4617</v>
      </c>
      <c r="C8071" s="153" t="s">
        <v>3625</v>
      </c>
      <c r="D8071" s="152">
        <v>50</v>
      </c>
      <c r="E8071" s="154">
        <v>396.5</v>
      </c>
      <c r="F8071" s="154">
        <v>9.999999999999995E-3</v>
      </c>
      <c r="G8071" s="154">
        <v>0.49999999999999978</v>
      </c>
    </row>
    <row r="8072" spans="1:7" ht="75" x14ac:dyDescent="0.25">
      <c r="A8072" s="141" t="s">
        <v>4616</v>
      </c>
      <c r="B8072" s="151" t="s">
        <v>4617</v>
      </c>
      <c r="C8072" s="153" t="s">
        <v>3634</v>
      </c>
      <c r="D8072" s="152">
        <v>161</v>
      </c>
      <c r="E8072" s="154">
        <v>1780.6599999999999</v>
      </c>
      <c r="F8072" s="154">
        <v>9.999999999999995E-3</v>
      </c>
      <c r="G8072" s="154">
        <v>1.6099999999999992</v>
      </c>
    </row>
    <row r="8073" spans="1:7" ht="60" x14ac:dyDescent="0.25">
      <c r="A8073" s="141" t="s">
        <v>4616</v>
      </c>
      <c r="B8073" s="151" t="s">
        <v>4617</v>
      </c>
      <c r="C8073" s="153" t="s">
        <v>3635</v>
      </c>
      <c r="D8073" s="152">
        <v>240</v>
      </c>
      <c r="E8073" s="154">
        <v>472.8</v>
      </c>
      <c r="F8073" s="154">
        <v>9.999999999999995E-3</v>
      </c>
      <c r="G8073" s="154">
        <v>2.3999999999999986</v>
      </c>
    </row>
    <row r="8074" spans="1:7" ht="75" x14ac:dyDescent="0.25">
      <c r="A8074" s="141" t="s">
        <v>4616</v>
      </c>
      <c r="B8074" s="151" t="s">
        <v>4617</v>
      </c>
      <c r="C8074" s="153" t="s">
        <v>3626</v>
      </c>
      <c r="D8074" s="152">
        <v>551</v>
      </c>
      <c r="E8074" s="154">
        <v>10099.83</v>
      </c>
      <c r="F8074" s="154">
        <v>1.0000000000000009E-2</v>
      </c>
      <c r="G8074" s="154">
        <v>5.5100000000000051</v>
      </c>
    </row>
    <row r="8075" spans="1:7" ht="45" x14ac:dyDescent="0.25">
      <c r="A8075" s="141" t="s">
        <v>4616</v>
      </c>
      <c r="B8075" s="151" t="s">
        <v>4617</v>
      </c>
      <c r="C8075" s="153" t="s">
        <v>3623</v>
      </c>
      <c r="D8075" s="152">
        <v>36</v>
      </c>
      <c r="E8075" s="154">
        <v>422.64000000000004</v>
      </c>
      <c r="F8075" s="154">
        <v>1.0000000000000009E-2</v>
      </c>
      <c r="G8075" s="154">
        <v>0.36000000000000032</v>
      </c>
    </row>
    <row r="8076" spans="1:7" ht="60" x14ac:dyDescent="0.25">
      <c r="A8076" s="141" t="s">
        <v>4616</v>
      </c>
      <c r="B8076" s="151" t="s">
        <v>4617</v>
      </c>
      <c r="C8076" s="153" t="s">
        <v>3724</v>
      </c>
      <c r="D8076" s="152">
        <v>39</v>
      </c>
      <c r="E8076" s="154">
        <v>714.87</v>
      </c>
      <c r="F8076" s="154">
        <v>1.0000000000000009E-2</v>
      </c>
      <c r="G8076" s="154">
        <v>0.39000000000000035</v>
      </c>
    </row>
    <row r="8077" spans="1:7" ht="75" x14ac:dyDescent="0.25">
      <c r="A8077" s="141" t="s">
        <v>4616</v>
      </c>
      <c r="B8077" s="151" t="s">
        <v>4617</v>
      </c>
      <c r="C8077" s="153" t="s">
        <v>3626</v>
      </c>
      <c r="D8077" s="152">
        <v>371</v>
      </c>
      <c r="E8077" s="154">
        <v>6800.4299999999994</v>
      </c>
      <c r="F8077" s="154">
        <v>1.0000000000000009E-2</v>
      </c>
      <c r="G8077" s="154">
        <v>3.7100000000000035</v>
      </c>
    </row>
    <row r="8078" spans="1:7" ht="45" x14ac:dyDescent="0.25">
      <c r="A8078" s="141" t="s">
        <v>4616</v>
      </c>
      <c r="B8078" s="151" t="s">
        <v>4617</v>
      </c>
      <c r="C8078" s="153" t="s">
        <v>3726</v>
      </c>
      <c r="D8078" s="152">
        <v>10</v>
      </c>
      <c r="E8078" s="154">
        <v>102.4</v>
      </c>
      <c r="F8078" s="154">
        <v>1.0000000000000009E-2</v>
      </c>
      <c r="G8078" s="154">
        <v>0.10000000000000009</v>
      </c>
    </row>
    <row r="8079" spans="1:7" ht="30" x14ac:dyDescent="0.25">
      <c r="A8079" s="141" t="s">
        <v>3090</v>
      </c>
      <c r="B8079" s="151" t="s">
        <v>3091</v>
      </c>
      <c r="C8079" s="153" t="s">
        <v>3497</v>
      </c>
      <c r="D8079" s="152">
        <v>211</v>
      </c>
      <c r="E8079" s="154">
        <v>2591.08</v>
      </c>
      <c r="F8079" s="154">
        <v>1.0000000000000009E-2</v>
      </c>
      <c r="G8079" s="154">
        <v>2.1100000000000021</v>
      </c>
    </row>
    <row r="8080" spans="1:7" ht="30" x14ac:dyDescent="0.25">
      <c r="A8080" s="141" t="s">
        <v>3090</v>
      </c>
      <c r="B8080" s="151" t="s">
        <v>3091</v>
      </c>
      <c r="C8080" s="153" t="s">
        <v>3498</v>
      </c>
      <c r="D8080" s="152">
        <v>1</v>
      </c>
      <c r="E8080" s="154">
        <v>20.16</v>
      </c>
      <c r="F8080" s="154">
        <v>4.0000000000000036E-2</v>
      </c>
      <c r="G8080" s="154">
        <v>4.0000000000000036E-2</v>
      </c>
    </row>
    <row r="8081" spans="1:7" ht="30" x14ac:dyDescent="0.25">
      <c r="A8081" s="141" t="s">
        <v>3090</v>
      </c>
      <c r="B8081" s="151" t="s">
        <v>3091</v>
      </c>
      <c r="C8081" s="153" t="s">
        <v>3541</v>
      </c>
      <c r="D8081" s="152">
        <v>33</v>
      </c>
      <c r="E8081" s="154">
        <v>284.45999999999998</v>
      </c>
      <c r="F8081" s="154">
        <v>4.9999999999999822E-2</v>
      </c>
      <c r="G8081" s="154">
        <v>1.6499999999999941</v>
      </c>
    </row>
    <row r="8082" spans="1:7" ht="45" x14ac:dyDescent="0.25">
      <c r="A8082" s="141" t="s">
        <v>3090</v>
      </c>
      <c r="B8082" s="151" t="s">
        <v>3091</v>
      </c>
      <c r="C8082" s="153" t="s">
        <v>3542</v>
      </c>
      <c r="D8082" s="152">
        <v>16</v>
      </c>
      <c r="E8082" s="154">
        <v>166.56</v>
      </c>
      <c r="F8082" s="154">
        <v>2.0000000000000018E-2</v>
      </c>
      <c r="G8082" s="154">
        <v>0.32000000000000028</v>
      </c>
    </row>
    <row r="8083" spans="1:7" ht="30" x14ac:dyDescent="0.25">
      <c r="A8083" s="141" t="s">
        <v>3090</v>
      </c>
      <c r="B8083" s="151" t="s">
        <v>3091</v>
      </c>
      <c r="C8083" s="153" t="s">
        <v>3585</v>
      </c>
      <c r="D8083" s="152">
        <v>35</v>
      </c>
      <c r="E8083" s="154">
        <v>364.35</v>
      </c>
      <c r="F8083" s="154">
        <v>2.0000000000000018E-2</v>
      </c>
      <c r="G8083" s="154">
        <v>0.70000000000000062</v>
      </c>
    </row>
    <row r="8084" spans="1:7" ht="75" x14ac:dyDescent="0.25">
      <c r="A8084" s="141" t="s">
        <v>3090</v>
      </c>
      <c r="B8084" s="151" t="s">
        <v>3091</v>
      </c>
      <c r="C8084" s="153" t="s">
        <v>3527</v>
      </c>
      <c r="D8084" s="152">
        <v>208</v>
      </c>
      <c r="E8084" s="154">
        <v>4365.92</v>
      </c>
      <c r="F8084" s="154">
        <v>0.16000000000000014</v>
      </c>
      <c r="G8084" s="154">
        <v>33.28000000000003</v>
      </c>
    </row>
    <row r="8085" spans="1:7" ht="45" x14ac:dyDescent="0.25">
      <c r="A8085" s="141" t="s">
        <v>3090</v>
      </c>
      <c r="B8085" s="151" t="s">
        <v>3091</v>
      </c>
      <c r="C8085" s="153" t="s">
        <v>3501</v>
      </c>
      <c r="D8085" s="152">
        <v>8</v>
      </c>
      <c r="E8085" s="154">
        <v>70.239999999999995</v>
      </c>
      <c r="F8085" s="154">
        <v>3.9999999999999925E-2</v>
      </c>
      <c r="G8085" s="154">
        <v>0.3199999999999994</v>
      </c>
    </row>
    <row r="8086" spans="1:7" ht="30" x14ac:dyDescent="0.25">
      <c r="A8086" s="141" t="s">
        <v>3090</v>
      </c>
      <c r="B8086" s="151" t="s">
        <v>3091</v>
      </c>
      <c r="C8086" s="153" t="s">
        <v>3583</v>
      </c>
      <c r="D8086" s="152">
        <v>8</v>
      </c>
      <c r="E8086" s="154">
        <v>21.28</v>
      </c>
      <c r="F8086" s="154">
        <v>1.0000000000000009E-2</v>
      </c>
      <c r="G8086" s="154">
        <v>8.0000000000000071E-2</v>
      </c>
    </row>
    <row r="8087" spans="1:7" ht="90" x14ac:dyDescent="0.25">
      <c r="A8087" s="141" t="s">
        <v>3090</v>
      </c>
      <c r="B8087" s="151" t="s">
        <v>3091</v>
      </c>
      <c r="C8087" s="153" t="s">
        <v>3452</v>
      </c>
      <c r="D8087" s="152">
        <v>6</v>
      </c>
      <c r="E8087" s="154">
        <v>156.72</v>
      </c>
      <c r="F8087" s="154">
        <v>3.0000000000000027E-2</v>
      </c>
      <c r="G8087" s="154">
        <v>0.18000000000000016</v>
      </c>
    </row>
    <row r="8088" spans="1:7" ht="45" x14ac:dyDescent="0.25">
      <c r="A8088" s="141" t="s">
        <v>3090</v>
      </c>
      <c r="B8088" s="151" t="s">
        <v>3091</v>
      </c>
      <c r="C8088" s="153" t="s">
        <v>3454</v>
      </c>
      <c r="D8088" s="152">
        <v>1</v>
      </c>
      <c r="E8088" s="154">
        <v>3.54</v>
      </c>
      <c r="F8088" s="154">
        <v>1.9999999999999962E-2</v>
      </c>
      <c r="G8088" s="154">
        <v>1.9999999999999962E-2</v>
      </c>
    </row>
    <row r="8089" spans="1:7" ht="90" x14ac:dyDescent="0.25">
      <c r="A8089" s="141" t="s">
        <v>3090</v>
      </c>
      <c r="B8089" s="151" t="s">
        <v>3091</v>
      </c>
      <c r="C8089" s="153" t="s">
        <v>3456</v>
      </c>
      <c r="D8089" s="152">
        <v>1</v>
      </c>
      <c r="E8089" s="154">
        <v>32.25</v>
      </c>
      <c r="F8089" s="154">
        <v>2.0000000000000018E-2</v>
      </c>
      <c r="G8089" s="154">
        <v>2.0000000000000018E-2</v>
      </c>
    </row>
    <row r="8090" spans="1:7" ht="75" x14ac:dyDescent="0.25">
      <c r="A8090" s="141" t="s">
        <v>3090</v>
      </c>
      <c r="B8090" s="151" t="s">
        <v>3091</v>
      </c>
      <c r="C8090" s="153" t="s">
        <v>3457</v>
      </c>
      <c r="D8090" s="152">
        <v>4</v>
      </c>
      <c r="E8090" s="154">
        <v>108.28</v>
      </c>
      <c r="F8090" s="154">
        <v>3.0000000000000027E-2</v>
      </c>
      <c r="G8090" s="154">
        <v>0.12000000000000011</v>
      </c>
    </row>
    <row r="8091" spans="1:7" ht="60" x14ac:dyDescent="0.25">
      <c r="A8091" s="141" t="s">
        <v>3090</v>
      </c>
      <c r="B8091" s="151" t="s">
        <v>3091</v>
      </c>
      <c r="C8091" s="153" t="s">
        <v>3479</v>
      </c>
      <c r="D8091" s="152">
        <v>6</v>
      </c>
      <c r="E8091" s="154">
        <v>48.300000000000004</v>
      </c>
      <c r="F8091" s="154">
        <v>3.0000000000000027E-2</v>
      </c>
      <c r="G8091" s="154">
        <v>0.18000000000000016</v>
      </c>
    </row>
    <row r="8092" spans="1:7" ht="30" x14ac:dyDescent="0.25">
      <c r="A8092" s="141" t="s">
        <v>3090</v>
      </c>
      <c r="B8092" s="151" t="s">
        <v>3091</v>
      </c>
      <c r="C8092" s="153" t="s">
        <v>3558</v>
      </c>
      <c r="D8092" s="152">
        <v>4</v>
      </c>
      <c r="E8092" s="154">
        <v>38</v>
      </c>
      <c r="F8092" s="154">
        <v>8.0000000000000071E-2</v>
      </c>
      <c r="G8092" s="154">
        <v>0.32000000000000028</v>
      </c>
    </row>
    <row r="8093" spans="1:7" ht="30" x14ac:dyDescent="0.25">
      <c r="A8093" s="141" t="s">
        <v>3090</v>
      </c>
      <c r="B8093" s="151" t="s">
        <v>3091</v>
      </c>
      <c r="C8093" s="153" t="s">
        <v>3560</v>
      </c>
      <c r="D8093" s="152">
        <v>3</v>
      </c>
      <c r="E8093" s="154">
        <v>32.910000000000004</v>
      </c>
      <c r="F8093" s="154">
        <v>1.0000000000000009E-2</v>
      </c>
      <c r="G8093" s="154">
        <v>3.0000000000000027E-2</v>
      </c>
    </row>
    <row r="8094" spans="1:7" ht="30" x14ac:dyDescent="0.25">
      <c r="A8094" s="141" t="s">
        <v>3090</v>
      </c>
      <c r="B8094" s="151" t="s">
        <v>3091</v>
      </c>
      <c r="C8094" s="153" t="s">
        <v>3482</v>
      </c>
      <c r="D8094" s="152">
        <v>11</v>
      </c>
      <c r="E8094" s="154">
        <v>67.650000000000006</v>
      </c>
      <c r="F8094" s="154">
        <v>1.0000000000000009E-2</v>
      </c>
      <c r="G8094" s="154">
        <v>0.1100000000000001</v>
      </c>
    </row>
    <row r="8095" spans="1:7" ht="45" x14ac:dyDescent="0.25">
      <c r="A8095" s="141" t="s">
        <v>3090</v>
      </c>
      <c r="B8095" s="151" t="s">
        <v>3091</v>
      </c>
      <c r="C8095" s="153" t="s">
        <v>3484</v>
      </c>
      <c r="D8095" s="152">
        <v>43</v>
      </c>
      <c r="E8095" s="154">
        <v>341.85</v>
      </c>
      <c r="F8095" s="154">
        <v>9.9999999999999534E-3</v>
      </c>
      <c r="G8095" s="154">
        <v>0.42999999999999799</v>
      </c>
    </row>
    <row r="8096" spans="1:7" ht="30" x14ac:dyDescent="0.25">
      <c r="A8096" s="141" t="s">
        <v>3090</v>
      </c>
      <c r="B8096" s="151" t="s">
        <v>3091</v>
      </c>
      <c r="C8096" s="153" t="s">
        <v>3487</v>
      </c>
      <c r="D8096" s="152">
        <v>5</v>
      </c>
      <c r="E8096" s="154">
        <v>51.15</v>
      </c>
      <c r="F8096" s="154">
        <v>9.000000000000008E-2</v>
      </c>
      <c r="G8096" s="154">
        <v>0.4500000000000004</v>
      </c>
    </row>
    <row r="8097" spans="1:7" ht="60" x14ac:dyDescent="0.25">
      <c r="A8097" s="141" t="s">
        <v>3090</v>
      </c>
      <c r="B8097" s="151" t="s">
        <v>3091</v>
      </c>
      <c r="C8097" s="153" t="s">
        <v>3488</v>
      </c>
      <c r="D8097" s="152">
        <v>23</v>
      </c>
      <c r="E8097" s="154">
        <v>318.32</v>
      </c>
      <c r="F8097" s="154">
        <v>4.0000000000000036E-2</v>
      </c>
      <c r="G8097" s="154">
        <v>0.92000000000000082</v>
      </c>
    </row>
    <row r="8098" spans="1:7" ht="90" x14ac:dyDescent="0.25">
      <c r="A8098" s="141" t="s">
        <v>3090</v>
      </c>
      <c r="B8098" s="151" t="s">
        <v>3091</v>
      </c>
      <c r="C8098" s="153" t="s">
        <v>3489</v>
      </c>
      <c r="D8098" s="152">
        <v>23</v>
      </c>
      <c r="E8098" s="154">
        <v>315.10000000000002</v>
      </c>
      <c r="F8098" s="154">
        <v>4.0000000000000036E-2</v>
      </c>
      <c r="G8098" s="154">
        <v>0.92000000000000082</v>
      </c>
    </row>
    <row r="8099" spans="1:7" ht="30" x14ac:dyDescent="0.25">
      <c r="A8099" s="141" t="s">
        <v>3090</v>
      </c>
      <c r="B8099" s="151" t="s">
        <v>3091</v>
      </c>
      <c r="C8099" s="153" t="s">
        <v>3519</v>
      </c>
      <c r="D8099" s="152">
        <v>12</v>
      </c>
      <c r="E8099" s="154">
        <v>243.48000000000002</v>
      </c>
      <c r="F8099" s="154">
        <v>0.16999999999999993</v>
      </c>
      <c r="G8099" s="154">
        <v>2.0399999999999991</v>
      </c>
    </row>
    <row r="8100" spans="1:7" ht="30" x14ac:dyDescent="0.25">
      <c r="A8100" s="141" t="s">
        <v>3090</v>
      </c>
      <c r="B8100" s="151" t="s">
        <v>3091</v>
      </c>
      <c r="C8100" s="153" t="s">
        <v>3512</v>
      </c>
      <c r="D8100" s="152">
        <v>6</v>
      </c>
      <c r="E8100" s="154">
        <v>8.64</v>
      </c>
      <c r="F8100" s="154">
        <v>3.0000000000000027E-2</v>
      </c>
      <c r="G8100" s="154">
        <v>0.18000000000000016</v>
      </c>
    </row>
    <row r="8101" spans="1:7" ht="30" x14ac:dyDescent="0.25">
      <c r="A8101" s="141" t="s">
        <v>3090</v>
      </c>
      <c r="B8101" s="151" t="s">
        <v>3091</v>
      </c>
      <c r="C8101" s="153" t="s">
        <v>3514</v>
      </c>
      <c r="D8101" s="152">
        <v>2</v>
      </c>
      <c r="E8101" s="154">
        <v>3.34</v>
      </c>
      <c r="F8101" s="154">
        <v>9.9999999999999811E-3</v>
      </c>
      <c r="G8101" s="154">
        <v>1.9999999999999962E-2</v>
      </c>
    </row>
    <row r="8102" spans="1:7" ht="30" x14ac:dyDescent="0.25">
      <c r="A8102" s="141" t="s">
        <v>3090</v>
      </c>
      <c r="B8102" s="151" t="s">
        <v>3091</v>
      </c>
      <c r="C8102" s="153" t="s">
        <v>3515</v>
      </c>
      <c r="D8102" s="152">
        <v>19</v>
      </c>
      <c r="E8102" s="154">
        <v>225.34</v>
      </c>
      <c r="F8102" s="154">
        <v>6.999999999999984E-2</v>
      </c>
      <c r="G8102" s="154">
        <v>1.329999999999997</v>
      </c>
    </row>
    <row r="8103" spans="1:7" ht="45" x14ac:dyDescent="0.25">
      <c r="A8103" s="141" t="s">
        <v>3090</v>
      </c>
      <c r="B8103" s="151" t="s">
        <v>3091</v>
      </c>
      <c r="C8103" s="153" t="s">
        <v>3506</v>
      </c>
      <c r="D8103" s="152">
        <v>23</v>
      </c>
      <c r="E8103" s="154">
        <v>207.23000000000002</v>
      </c>
      <c r="F8103" s="154">
        <v>2.9999999999999916E-2</v>
      </c>
      <c r="G8103" s="154">
        <v>0.68999999999999806</v>
      </c>
    </row>
    <row r="8104" spans="1:7" ht="60" x14ac:dyDescent="0.25">
      <c r="A8104" s="141" t="s">
        <v>3090</v>
      </c>
      <c r="B8104" s="151" t="s">
        <v>3091</v>
      </c>
      <c r="C8104" s="153" t="s">
        <v>3714</v>
      </c>
      <c r="D8104" s="152">
        <v>3</v>
      </c>
      <c r="E8104" s="154">
        <v>41.13</v>
      </c>
      <c r="F8104" s="154">
        <v>6.0000000000000053E-2</v>
      </c>
      <c r="G8104" s="154">
        <v>0.18000000000000016</v>
      </c>
    </row>
    <row r="8105" spans="1:7" ht="75" x14ac:dyDescent="0.25">
      <c r="A8105" s="141" t="s">
        <v>3090</v>
      </c>
      <c r="B8105" s="151" t="s">
        <v>3091</v>
      </c>
      <c r="C8105" s="153" t="s">
        <v>3516</v>
      </c>
      <c r="D8105" s="152">
        <v>19</v>
      </c>
      <c r="E8105" s="154">
        <v>179.55</v>
      </c>
      <c r="F8105" s="154">
        <v>2.0000000000000018E-2</v>
      </c>
      <c r="G8105" s="154">
        <v>0.38000000000000034</v>
      </c>
    </row>
    <row r="8106" spans="1:7" ht="60" x14ac:dyDescent="0.25">
      <c r="A8106" s="141" t="s">
        <v>3090</v>
      </c>
      <c r="B8106" s="151" t="s">
        <v>3091</v>
      </c>
      <c r="C8106" s="153" t="s">
        <v>3517</v>
      </c>
      <c r="D8106" s="152">
        <v>19</v>
      </c>
      <c r="E8106" s="154">
        <v>197.98000000000002</v>
      </c>
      <c r="F8106" s="154">
        <v>6.999999999999984E-2</v>
      </c>
      <c r="G8106" s="154">
        <v>1.329999999999997</v>
      </c>
    </row>
    <row r="8107" spans="1:7" ht="30" x14ac:dyDescent="0.25">
      <c r="A8107" s="141" t="s">
        <v>3090</v>
      </c>
      <c r="B8107" s="151" t="s">
        <v>3091</v>
      </c>
      <c r="C8107" s="153" t="s">
        <v>3612</v>
      </c>
      <c r="D8107" s="152">
        <v>1</v>
      </c>
      <c r="E8107" s="154">
        <v>21.66</v>
      </c>
      <c r="F8107" s="154">
        <v>0.33000000000000007</v>
      </c>
      <c r="G8107" s="154">
        <v>0.33000000000000007</v>
      </c>
    </row>
    <row r="8108" spans="1:7" ht="30" x14ac:dyDescent="0.25">
      <c r="A8108" s="141" t="s">
        <v>3090</v>
      </c>
      <c r="B8108" s="151" t="s">
        <v>3091</v>
      </c>
      <c r="C8108" s="153" t="s">
        <v>3508</v>
      </c>
      <c r="D8108" s="152">
        <v>9</v>
      </c>
      <c r="E8108" s="154">
        <v>48.33</v>
      </c>
      <c r="F8108" s="154">
        <v>2.0000000000000018E-2</v>
      </c>
      <c r="G8108" s="154">
        <v>0.18000000000000016</v>
      </c>
    </row>
    <row r="8109" spans="1:7" ht="45" x14ac:dyDescent="0.25">
      <c r="A8109" s="141" t="s">
        <v>3090</v>
      </c>
      <c r="B8109" s="151" t="s">
        <v>3091</v>
      </c>
      <c r="C8109" s="153" t="s">
        <v>3528</v>
      </c>
      <c r="D8109" s="152">
        <v>4</v>
      </c>
      <c r="E8109" s="154">
        <v>36.44</v>
      </c>
      <c r="F8109" s="154">
        <v>0.12999999999999989</v>
      </c>
      <c r="G8109" s="154">
        <v>0.51999999999999957</v>
      </c>
    </row>
    <row r="8110" spans="1:7" ht="45" x14ac:dyDescent="0.25">
      <c r="A8110" s="141" t="s">
        <v>3090</v>
      </c>
      <c r="B8110" s="151" t="s">
        <v>3091</v>
      </c>
      <c r="C8110" s="153" t="s">
        <v>3529</v>
      </c>
      <c r="D8110" s="152">
        <v>1</v>
      </c>
      <c r="E8110" s="154">
        <v>32.230000000000004</v>
      </c>
      <c r="F8110" s="154">
        <v>0.26000000000000068</v>
      </c>
      <c r="G8110" s="154">
        <v>0.26000000000000068</v>
      </c>
    </row>
    <row r="8111" spans="1:7" ht="60" x14ac:dyDescent="0.25">
      <c r="A8111" s="141" t="s">
        <v>3090</v>
      </c>
      <c r="B8111" s="151" t="s">
        <v>3091</v>
      </c>
      <c r="C8111" s="153" t="s">
        <v>3510</v>
      </c>
      <c r="D8111" s="152">
        <v>1</v>
      </c>
      <c r="E8111" s="154">
        <v>40.17</v>
      </c>
      <c r="F8111" s="154">
        <v>0.37999999999999989</v>
      </c>
      <c r="G8111" s="154">
        <v>0.37999999999999989</v>
      </c>
    </row>
    <row r="8112" spans="1:7" ht="45" x14ac:dyDescent="0.25">
      <c r="A8112" s="141" t="s">
        <v>3090</v>
      </c>
      <c r="B8112" s="151" t="s">
        <v>3091</v>
      </c>
      <c r="C8112" s="153" t="s">
        <v>3530</v>
      </c>
      <c r="D8112" s="152">
        <v>1</v>
      </c>
      <c r="E8112" s="154">
        <v>29.330000000000002</v>
      </c>
      <c r="F8112" s="154">
        <v>9.000000000000008E-2</v>
      </c>
      <c r="G8112" s="154">
        <v>9.000000000000008E-2</v>
      </c>
    </row>
    <row r="8113" spans="1:7" ht="45" x14ac:dyDescent="0.25">
      <c r="A8113" s="141" t="s">
        <v>3090</v>
      </c>
      <c r="B8113" s="151" t="s">
        <v>3091</v>
      </c>
      <c r="C8113" s="153" t="s">
        <v>3471</v>
      </c>
      <c r="D8113" s="152">
        <v>3</v>
      </c>
      <c r="E8113" s="154">
        <v>7.98</v>
      </c>
      <c r="F8113" s="154">
        <v>1.0000000000000009E-2</v>
      </c>
      <c r="G8113" s="154">
        <v>3.0000000000000027E-2</v>
      </c>
    </row>
    <row r="8114" spans="1:7" ht="30" x14ac:dyDescent="0.25">
      <c r="A8114" s="141" t="s">
        <v>3090</v>
      </c>
      <c r="B8114" s="151" t="s">
        <v>3091</v>
      </c>
      <c r="C8114" s="153" t="s">
        <v>3453</v>
      </c>
      <c r="D8114" s="152">
        <v>3</v>
      </c>
      <c r="E8114" s="154">
        <v>5.97</v>
      </c>
      <c r="F8114" s="154">
        <v>1.0000000000000009E-2</v>
      </c>
      <c r="G8114" s="154">
        <v>3.0000000000000027E-2</v>
      </c>
    </row>
    <row r="8115" spans="1:7" ht="30" x14ac:dyDescent="0.25">
      <c r="A8115" s="141" t="s">
        <v>3090</v>
      </c>
      <c r="B8115" s="151" t="s">
        <v>3091</v>
      </c>
      <c r="C8115" s="153" t="s">
        <v>3583</v>
      </c>
      <c r="D8115" s="152">
        <v>1</v>
      </c>
      <c r="E8115" s="154">
        <v>2.66</v>
      </c>
      <c r="F8115" s="154">
        <v>1.0000000000000009E-2</v>
      </c>
      <c r="G8115" s="154">
        <v>1.0000000000000009E-2</v>
      </c>
    </row>
    <row r="8116" spans="1:7" ht="30" x14ac:dyDescent="0.25">
      <c r="A8116" s="141" t="s">
        <v>3090</v>
      </c>
      <c r="B8116" s="151" t="s">
        <v>3091</v>
      </c>
      <c r="C8116" s="153" t="s">
        <v>3522</v>
      </c>
      <c r="D8116" s="152">
        <v>1</v>
      </c>
      <c r="E8116" s="154">
        <v>5.67</v>
      </c>
      <c r="F8116" s="154">
        <v>0.1599999999999997</v>
      </c>
      <c r="G8116" s="154">
        <v>0.1599999999999997</v>
      </c>
    </row>
    <row r="8117" spans="1:7" ht="30" x14ac:dyDescent="0.25">
      <c r="A8117" s="141" t="s">
        <v>3090</v>
      </c>
      <c r="B8117" s="151" t="s">
        <v>3091</v>
      </c>
      <c r="C8117" s="153" t="s">
        <v>3523</v>
      </c>
      <c r="D8117" s="152">
        <v>1</v>
      </c>
      <c r="E8117" s="154">
        <v>8.23</v>
      </c>
      <c r="F8117" s="154">
        <v>8.0000000000000071E-2</v>
      </c>
      <c r="G8117" s="154">
        <v>8.0000000000000071E-2</v>
      </c>
    </row>
    <row r="8118" spans="1:7" ht="30" x14ac:dyDescent="0.25">
      <c r="A8118" s="141" t="s">
        <v>3090</v>
      </c>
      <c r="B8118" s="151" t="s">
        <v>3091</v>
      </c>
      <c r="C8118" s="153" t="s">
        <v>3524</v>
      </c>
      <c r="D8118" s="152">
        <v>1</v>
      </c>
      <c r="E8118" s="154">
        <v>5.74</v>
      </c>
      <c r="F8118" s="154">
        <v>4.0000000000000036E-2</v>
      </c>
      <c r="G8118" s="154">
        <v>4.0000000000000036E-2</v>
      </c>
    </row>
    <row r="8119" spans="1:7" ht="30" x14ac:dyDescent="0.25">
      <c r="A8119" s="141" t="s">
        <v>3090</v>
      </c>
      <c r="B8119" s="151" t="s">
        <v>3091</v>
      </c>
      <c r="C8119" s="153" t="s">
        <v>3651</v>
      </c>
      <c r="D8119" s="152">
        <v>1</v>
      </c>
      <c r="E8119" s="154">
        <v>28.43</v>
      </c>
      <c r="F8119" s="154">
        <v>0.20999999999999996</v>
      </c>
      <c r="G8119" s="154">
        <v>0.20999999999999996</v>
      </c>
    </row>
    <row r="8120" spans="1:7" ht="30" x14ac:dyDescent="0.25">
      <c r="A8120" s="141" t="s">
        <v>3090</v>
      </c>
      <c r="B8120" s="151" t="s">
        <v>3091</v>
      </c>
      <c r="C8120" s="153" t="s">
        <v>3538</v>
      </c>
      <c r="D8120" s="152">
        <v>51</v>
      </c>
      <c r="E8120" s="154">
        <v>258.57</v>
      </c>
      <c r="F8120" s="154">
        <v>2.0000000000000018E-2</v>
      </c>
      <c r="G8120" s="154">
        <v>1.0200000000000009</v>
      </c>
    </row>
    <row r="8121" spans="1:7" ht="45" x14ac:dyDescent="0.25">
      <c r="A8121" s="141" t="s">
        <v>3090</v>
      </c>
      <c r="B8121" s="151" t="s">
        <v>3091</v>
      </c>
      <c r="C8121" s="153" t="s">
        <v>3623</v>
      </c>
      <c r="D8121" s="152">
        <v>4</v>
      </c>
      <c r="E8121" s="154">
        <v>46.96</v>
      </c>
      <c r="F8121" s="154">
        <v>1.0000000000000009E-2</v>
      </c>
      <c r="G8121" s="154">
        <v>4.0000000000000036E-2</v>
      </c>
    </row>
    <row r="8122" spans="1:7" ht="45" x14ac:dyDescent="0.25">
      <c r="A8122" s="141" t="s">
        <v>3090</v>
      </c>
      <c r="B8122" s="151" t="s">
        <v>3091</v>
      </c>
      <c r="C8122" s="153" t="s">
        <v>3624</v>
      </c>
      <c r="D8122" s="152">
        <v>4</v>
      </c>
      <c r="E8122" s="154">
        <v>63.120000000000005</v>
      </c>
      <c r="F8122" s="154">
        <v>1.0000000000000009E-2</v>
      </c>
      <c r="G8122" s="154">
        <v>4.0000000000000036E-2</v>
      </c>
    </row>
    <row r="8123" spans="1:7" ht="75" x14ac:dyDescent="0.25">
      <c r="A8123" s="141" t="s">
        <v>3090</v>
      </c>
      <c r="B8123" s="151" t="s">
        <v>3091</v>
      </c>
      <c r="C8123" s="153" t="s">
        <v>3625</v>
      </c>
      <c r="D8123" s="152">
        <v>3</v>
      </c>
      <c r="E8123" s="154">
        <v>23.79</v>
      </c>
      <c r="F8123" s="154">
        <v>9.999999999999995E-3</v>
      </c>
      <c r="G8123" s="154">
        <v>2.9999999999999985E-2</v>
      </c>
    </row>
    <row r="8124" spans="1:7" ht="60" x14ac:dyDescent="0.25">
      <c r="A8124" s="141" t="s">
        <v>3090</v>
      </c>
      <c r="B8124" s="151" t="s">
        <v>3091</v>
      </c>
      <c r="C8124" s="153" t="s">
        <v>3635</v>
      </c>
      <c r="D8124" s="152">
        <v>8</v>
      </c>
      <c r="E8124" s="154">
        <v>15.76</v>
      </c>
      <c r="F8124" s="154">
        <v>9.999999999999995E-3</v>
      </c>
      <c r="G8124" s="154">
        <v>7.999999999999996E-2</v>
      </c>
    </row>
    <row r="8125" spans="1:7" ht="75" x14ac:dyDescent="0.25">
      <c r="A8125" s="141" t="s">
        <v>3090</v>
      </c>
      <c r="B8125" s="151" t="s">
        <v>3091</v>
      </c>
      <c r="C8125" s="153" t="s">
        <v>3626</v>
      </c>
      <c r="D8125" s="152">
        <v>23</v>
      </c>
      <c r="E8125" s="154">
        <v>421.59000000000003</v>
      </c>
      <c r="F8125" s="154">
        <v>1.0000000000000009E-2</v>
      </c>
      <c r="G8125" s="154">
        <v>0.2300000000000002</v>
      </c>
    </row>
    <row r="8126" spans="1:7" ht="45" x14ac:dyDescent="0.25">
      <c r="A8126" s="141" t="s">
        <v>3090</v>
      </c>
      <c r="B8126" s="151" t="s">
        <v>3091</v>
      </c>
      <c r="C8126" s="153" t="s">
        <v>3623</v>
      </c>
      <c r="D8126" s="152">
        <v>11</v>
      </c>
      <c r="E8126" s="154">
        <v>129.14000000000001</v>
      </c>
      <c r="F8126" s="154">
        <v>1.0000000000000009E-2</v>
      </c>
      <c r="G8126" s="154">
        <v>0.1100000000000001</v>
      </c>
    </row>
    <row r="8127" spans="1:7" ht="45" x14ac:dyDescent="0.25">
      <c r="A8127" s="141" t="s">
        <v>3090</v>
      </c>
      <c r="B8127" s="151" t="s">
        <v>3091</v>
      </c>
      <c r="C8127" s="153" t="s">
        <v>3624</v>
      </c>
      <c r="D8127" s="152">
        <v>11</v>
      </c>
      <c r="E8127" s="154">
        <v>173.58</v>
      </c>
      <c r="F8127" s="154">
        <v>1.0000000000000009E-2</v>
      </c>
      <c r="G8127" s="154">
        <v>0.1100000000000001</v>
      </c>
    </row>
    <row r="8128" spans="1:7" ht="60" x14ac:dyDescent="0.25">
      <c r="A8128" s="141" t="s">
        <v>3090</v>
      </c>
      <c r="B8128" s="151" t="s">
        <v>3091</v>
      </c>
      <c r="C8128" s="153" t="s">
        <v>3724</v>
      </c>
      <c r="D8128" s="152">
        <v>9</v>
      </c>
      <c r="E8128" s="154">
        <v>164.97</v>
      </c>
      <c r="F8128" s="154">
        <v>1.0000000000000009E-2</v>
      </c>
      <c r="G8128" s="154">
        <v>9.000000000000008E-2</v>
      </c>
    </row>
    <row r="8129" spans="1:7" ht="75" x14ac:dyDescent="0.25">
      <c r="A8129" s="141" t="s">
        <v>3090</v>
      </c>
      <c r="B8129" s="151" t="s">
        <v>3091</v>
      </c>
      <c r="C8129" s="153" t="s">
        <v>3626</v>
      </c>
      <c r="D8129" s="152">
        <v>31</v>
      </c>
      <c r="E8129" s="154">
        <v>568.23</v>
      </c>
      <c r="F8129" s="154">
        <v>1.0000000000000009E-2</v>
      </c>
      <c r="G8129" s="154">
        <v>0.31000000000000028</v>
      </c>
    </row>
    <row r="8130" spans="1:7" ht="45" x14ac:dyDescent="0.25">
      <c r="A8130" s="141" t="s">
        <v>3090</v>
      </c>
      <c r="B8130" s="151" t="s">
        <v>3091</v>
      </c>
      <c r="C8130" s="153" t="s">
        <v>3725</v>
      </c>
      <c r="D8130" s="152">
        <v>8</v>
      </c>
      <c r="E8130" s="154">
        <v>81.92</v>
      </c>
      <c r="F8130" s="154">
        <v>1.0000000000000009E-2</v>
      </c>
      <c r="G8130" s="154">
        <v>8.0000000000000071E-2</v>
      </c>
    </row>
    <row r="8131" spans="1:7" ht="30" x14ac:dyDescent="0.25">
      <c r="A8131" s="141" t="s">
        <v>3090</v>
      </c>
      <c r="B8131" s="151" t="s">
        <v>4618</v>
      </c>
      <c r="C8131" s="153" t="s">
        <v>3497</v>
      </c>
      <c r="D8131" s="152">
        <v>561</v>
      </c>
      <c r="E8131" s="154">
        <v>6889.08</v>
      </c>
      <c r="F8131" s="154">
        <v>1.0000000000000009E-2</v>
      </c>
      <c r="G8131" s="154">
        <v>5.6100000000000048</v>
      </c>
    </row>
    <row r="8132" spans="1:7" ht="30" x14ac:dyDescent="0.25">
      <c r="A8132" s="141" t="s">
        <v>3090</v>
      </c>
      <c r="B8132" s="151" t="s">
        <v>4618</v>
      </c>
      <c r="C8132" s="153" t="s">
        <v>3498</v>
      </c>
      <c r="D8132" s="152">
        <v>7</v>
      </c>
      <c r="E8132" s="154">
        <v>141.12</v>
      </c>
      <c r="F8132" s="154">
        <v>4.0000000000000036E-2</v>
      </c>
      <c r="G8132" s="154">
        <v>0.28000000000000025</v>
      </c>
    </row>
    <row r="8133" spans="1:7" ht="30" x14ac:dyDescent="0.25">
      <c r="A8133" s="141" t="s">
        <v>3090</v>
      </c>
      <c r="B8133" s="151" t="s">
        <v>4618</v>
      </c>
      <c r="C8133" s="153" t="s">
        <v>4619</v>
      </c>
      <c r="D8133" s="152">
        <v>1</v>
      </c>
      <c r="E8133" s="154">
        <v>26.22</v>
      </c>
      <c r="F8133" s="154">
        <v>1.3100000000000023</v>
      </c>
      <c r="G8133" s="154">
        <v>1.3100000000000023</v>
      </c>
    </row>
    <row r="8134" spans="1:7" ht="30" x14ac:dyDescent="0.25">
      <c r="A8134" s="141" t="s">
        <v>3090</v>
      </c>
      <c r="B8134" s="151" t="s">
        <v>4618</v>
      </c>
      <c r="C8134" s="153" t="s">
        <v>3541</v>
      </c>
      <c r="D8134" s="152">
        <v>94</v>
      </c>
      <c r="E8134" s="154">
        <v>810.28</v>
      </c>
      <c r="F8134" s="154">
        <v>4.9999999999999822E-2</v>
      </c>
      <c r="G8134" s="154">
        <v>4.6999999999999833</v>
      </c>
    </row>
    <row r="8135" spans="1:7" ht="45" x14ac:dyDescent="0.25">
      <c r="A8135" s="141" t="s">
        <v>3090</v>
      </c>
      <c r="B8135" s="151" t="s">
        <v>4618</v>
      </c>
      <c r="C8135" s="153" t="s">
        <v>3542</v>
      </c>
      <c r="D8135" s="152">
        <v>50</v>
      </c>
      <c r="E8135" s="154">
        <v>520.5</v>
      </c>
      <c r="F8135" s="154">
        <v>2.0000000000000018E-2</v>
      </c>
      <c r="G8135" s="154">
        <v>1.0000000000000009</v>
      </c>
    </row>
    <row r="8136" spans="1:7" ht="30" x14ac:dyDescent="0.25">
      <c r="A8136" s="141" t="s">
        <v>3090</v>
      </c>
      <c r="B8136" s="151" t="s">
        <v>4618</v>
      </c>
      <c r="C8136" s="153" t="s">
        <v>3585</v>
      </c>
      <c r="D8136" s="152">
        <v>88</v>
      </c>
      <c r="E8136" s="154">
        <v>916.07999999999993</v>
      </c>
      <c r="F8136" s="154">
        <v>2.0000000000000018E-2</v>
      </c>
      <c r="G8136" s="154">
        <v>1.7600000000000016</v>
      </c>
    </row>
    <row r="8137" spans="1:7" ht="75" x14ac:dyDescent="0.25">
      <c r="A8137" s="141" t="s">
        <v>3090</v>
      </c>
      <c r="B8137" s="151" t="s">
        <v>4618</v>
      </c>
      <c r="C8137" s="153" t="s">
        <v>3527</v>
      </c>
      <c r="D8137" s="152">
        <v>471</v>
      </c>
      <c r="E8137" s="154">
        <v>9886.2899999999991</v>
      </c>
      <c r="F8137" s="154">
        <v>0.16000000000000014</v>
      </c>
      <c r="G8137" s="154">
        <v>75.36000000000007</v>
      </c>
    </row>
    <row r="8138" spans="1:7" ht="45" x14ac:dyDescent="0.25">
      <c r="A8138" s="141" t="s">
        <v>3090</v>
      </c>
      <c r="B8138" s="151" t="s">
        <v>4618</v>
      </c>
      <c r="C8138" s="153" t="s">
        <v>3501</v>
      </c>
      <c r="D8138" s="152">
        <v>45</v>
      </c>
      <c r="E8138" s="154">
        <v>395.09999999999997</v>
      </c>
      <c r="F8138" s="154">
        <v>3.9999999999999925E-2</v>
      </c>
      <c r="G8138" s="154">
        <v>1.7999999999999967</v>
      </c>
    </row>
    <row r="8139" spans="1:7" ht="45" x14ac:dyDescent="0.25">
      <c r="A8139" s="141" t="s">
        <v>3090</v>
      </c>
      <c r="B8139" s="151" t="s">
        <v>4618</v>
      </c>
      <c r="C8139" s="153" t="s">
        <v>3471</v>
      </c>
      <c r="D8139" s="152">
        <v>13</v>
      </c>
      <c r="E8139" s="154">
        <v>34.58</v>
      </c>
      <c r="F8139" s="154">
        <v>1.0000000000000009E-2</v>
      </c>
      <c r="G8139" s="154">
        <v>0.13000000000000012</v>
      </c>
    </row>
    <row r="8140" spans="1:7" ht="30" x14ac:dyDescent="0.25">
      <c r="A8140" s="141" t="s">
        <v>3090</v>
      </c>
      <c r="B8140" s="151" t="s">
        <v>4618</v>
      </c>
      <c r="C8140" s="153" t="s">
        <v>3583</v>
      </c>
      <c r="D8140" s="152">
        <v>32</v>
      </c>
      <c r="E8140" s="154">
        <v>85.12</v>
      </c>
      <c r="F8140" s="154">
        <v>1.0000000000000009E-2</v>
      </c>
      <c r="G8140" s="154">
        <v>0.32000000000000028</v>
      </c>
    </row>
    <row r="8141" spans="1:7" ht="90" x14ac:dyDescent="0.25">
      <c r="A8141" s="141" t="s">
        <v>3090</v>
      </c>
      <c r="B8141" s="151" t="s">
        <v>4618</v>
      </c>
      <c r="C8141" s="153" t="s">
        <v>3452</v>
      </c>
      <c r="D8141" s="152">
        <v>23</v>
      </c>
      <c r="E8141" s="154">
        <v>600.76</v>
      </c>
      <c r="F8141" s="154">
        <v>3.0000000000000027E-2</v>
      </c>
      <c r="G8141" s="154">
        <v>0.69000000000000061</v>
      </c>
    </row>
    <row r="8142" spans="1:7" ht="45" x14ac:dyDescent="0.25">
      <c r="A8142" s="141" t="s">
        <v>3090</v>
      </c>
      <c r="B8142" s="151" t="s">
        <v>4618</v>
      </c>
      <c r="C8142" s="153" t="s">
        <v>3454</v>
      </c>
      <c r="D8142" s="152">
        <v>1</v>
      </c>
      <c r="E8142" s="154">
        <v>3.54</v>
      </c>
      <c r="F8142" s="154">
        <v>1.9999999999999962E-2</v>
      </c>
      <c r="G8142" s="154">
        <v>1.9999999999999962E-2</v>
      </c>
    </row>
    <row r="8143" spans="1:7" ht="30" x14ac:dyDescent="0.25">
      <c r="A8143" s="141" t="s">
        <v>3090</v>
      </c>
      <c r="B8143" s="151" t="s">
        <v>4618</v>
      </c>
      <c r="C8143" s="153" t="s">
        <v>3455</v>
      </c>
      <c r="D8143" s="152">
        <v>4</v>
      </c>
      <c r="E8143" s="154">
        <v>51.72</v>
      </c>
      <c r="F8143" s="154">
        <v>3.0000000000000027E-2</v>
      </c>
      <c r="G8143" s="154">
        <v>0.12000000000000011</v>
      </c>
    </row>
    <row r="8144" spans="1:7" ht="90" x14ac:dyDescent="0.25">
      <c r="A8144" s="141" t="s">
        <v>3090</v>
      </c>
      <c r="B8144" s="151" t="s">
        <v>4618</v>
      </c>
      <c r="C8144" s="153" t="s">
        <v>3456</v>
      </c>
      <c r="D8144" s="152">
        <v>3</v>
      </c>
      <c r="E8144" s="154">
        <v>96.75</v>
      </c>
      <c r="F8144" s="154">
        <v>2.0000000000000018E-2</v>
      </c>
      <c r="G8144" s="154">
        <v>6.0000000000000053E-2</v>
      </c>
    </row>
    <row r="8145" spans="1:7" ht="75" x14ac:dyDescent="0.25">
      <c r="A8145" s="141" t="s">
        <v>3090</v>
      </c>
      <c r="B8145" s="151" t="s">
        <v>4618</v>
      </c>
      <c r="C8145" s="153" t="s">
        <v>3457</v>
      </c>
      <c r="D8145" s="152">
        <v>7</v>
      </c>
      <c r="E8145" s="154">
        <v>189.49</v>
      </c>
      <c r="F8145" s="154">
        <v>3.0000000000000027E-2</v>
      </c>
      <c r="G8145" s="154">
        <v>0.21000000000000019</v>
      </c>
    </row>
    <row r="8146" spans="1:7" ht="60" x14ac:dyDescent="0.25">
      <c r="A8146" s="141" t="s">
        <v>3090</v>
      </c>
      <c r="B8146" s="151" t="s">
        <v>4618</v>
      </c>
      <c r="C8146" s="153" t="s">
        <v>3479</v>
      </c>
      <c r="D8146" s="152">
        <v>24</v>
      </c>
      <c r="E8146" s="154">
        <v>193.20000000000002</v>
      </c>
      <c r="F8146" s="154">
        <v>3.0000000000000027E-2</v>
      </c>
      <c r="G8146" s="154">
        <v>0.72000000000000064</v>
      </c>
    </row>
    <row r="8147" spans="1:7" ht="30" x14ac:dyDescent="0.25">
      <c r="A8147" s="141" t="s">
        <v>3090</v>
      </c>
      <c r="B8147" s="151" t="s">
        <v>4618</v>
      </c>
      <c r="C8147" s="153" t="s">
        <v>3558</v>
      </c>
      <c r="D8147" s="152">
        <v>21</v>
      </c>
      <c r="E8147" s="154">
        <v>199.5</v>
      </c>
      <c r="F8147" s="154">
        <v>8.0000000000000071E-2</v>
      </c>
      <c r="G8147" s="154">
        <v>1.6800000000000015</v>
      </c>
    </row>
    <row r="8148" spans="1:7" ht="30" x14ac:dyDescent="0.25">
      <c r="A8148" s="141" t="s">
        <v>3090</v>
      </c>
      <c r="B8148" s="151" t="s">
        <v>4618</v>
      </c>
      <c r="C8148" s="153" t="s">
        <v>3560</v>
      </c>
      <c r="D8148" s="152">
        <v>3</v>
      </c>
      <c r="E8148" s="154">
        <v>32.910000000000004</v>
      </c>
      <c r="F8148" s="154">
        <v>1.0000000000000009E-2</v>
      </c>
      <c r="G8148" s="154">
        <v>3.0000000000000027E-2</v>
      </c>
    </row>
    <row r="8149" spans="1:7" ht="30" x14ac:dyDescent="0.25">
      <c r="A8149" s="141" t="s">
        <v>3090</v>
      </c>
      <c r="B8149" s="151" t="s">
        <v>4618</v>
      </c>
      <c r="C8149" s="153" t="s">
        <v>3482</v>
      </c>
      <c r="D8149" s="152">
        <v>48</v>
      </c>
      <c r="E8149" s="154">
        <v>295.20000000000005</v>
      </c>
      <c r="F8149" s="154">
        <v>1.0000000000000009E-2</v>
      </c>
      <c r="G8149" s="154">
        <v>0.48000000000000043</v>
      </c>
    </row>
    <row r="8150" spans="1:7" ht="45" x14ac:dyDescent="0.25">
      <c r="A8150" s="141" t="s">
        <v>3090</v>
      </c>
      <c r="B8150" s="151" t="s">
        <v>4618</v>
      </c>
      <c r="C8150" s="153" t="s">
        <v>3484</v>
      </c>
      <c r="D8150" s="152">
        <v>146</v>
      </c>
      <c r="E8150" s="154">
        <v>1160.7</v>
      </c>
      <c r="F8150" s="154">
        <v>9.9999999999999534E-3</v>
      </c>
      <c r="G8150" s="154">
        <v>1.4599999999999933</v>
      </c>
    </row>
    <row r="8151" spans="1:7" ht="30" x14ac:dyDescent="0.25">
      <c r="A8151" s="141" t="s">
        <v>3090</v>
      </c>
      <c r="B8151" s="151" t="s">
        <v>4618</v>
      </c>
      <c r="C8151" s="153" t="s">
        <v>3487</v>
      </c>
      <c r="D8151" s="152">
        <v>22</v>
      </c>
      <c r="E8151" s="154">
        <v>225.06</v>
      </c>
      <c r="F8151" s="154">
        <v>9.000000000000008E-2</v>
      </c>
      <c r="G8151" s="154">
        <v>1.9800000000000018</v>
      </c>
    </row>
    <row r="8152" spans="1:7" ht="30" x14ac:dyDescent="0.25">
      <c r="A8152" s="141" t="s">
        <v>3090</v>
      </c>
      <c r="B8152" s="151" t="s">
        <v>4618</v>
      </c>
      <c r="C8152" s="153" t="s">
        <v>3638</v>
      </c>
      <c r="D8152" s="152">
        <v>7</v>
      </c>
      <c r="E8152" s="154">
        <v>72.45</v>
      </c>
      <c r="F8152" s="154">
        <v>9.000000000000008E-2</v>
      </c>
      <c r="G8152" s="154">
        <v>0.63000000000000056</v>
      </c>
    </row>
    <row r="8153" spans="1:7" ht="60" x14ac:dyDescent="0.25">
      <c r="A8153" s="141" t="s">
        <v>3090</v>
      </c>
      <c r="B8153" s="151" t="s">
        <v>4618</v>
      </c>
      <c r="C8153" s="153" t="s">
        <v>3488</v>
      </c>
      <c r="D8153" s="152">
        <v>70</v>
      </c>
      <c r="E8153" s="154">
        <v>968.8</v>
      </c>
      <c r="F8153" s="154">
        <v>4.0000000000000036E-2</v>
      </c>
      <c r="G8153" s="154">
        <v>2.8000000000000025</v>
      </c>
    </row>
    <row r="8154" spans="1:7" ht="90" x14ac:dyDescent="0.25">
      <c r="A8154" s="141" t="s">
        <v>3090</v>
      </c>
      <c r="B8154" s="151" t="s">
        <v>4618</v>
      </c>
      <c r="C8154" s="153" t="s">
        <v>3489</v>
      </c>
      <c r="D8154" s="152">
        <v>68</v>
      </c>
      <c r="E8154" s="154">
        <v>931.6</v>
      </c>
      <c r="F8154" s="154">
        <v>4.0000000000000036E-2</v>
      </c>
      <c r="G8154" s="154">
        <v>2.7200000000000024</v>
      </c>
    </row>
    <row r="8155" spans="1:7" ht="30" x14ac:dyDescent="0.25">
      <c r="A8155" s="141" t="s">
        <v>3090</v>
      </c>
      <c r="B8155" s="151" t="s">
        <v>4618</v>
      </c>
      <c r="C8155" s="153" t="s">
        <v>3519</v>
      </c>
      <c r="D8155" s="152">
        <v>45</v>
      </c>
      <c r="E8155" s="154">
        <v>913.05000000000007</v>
      </c>
      <c r="F8155" s="154">
        <v>0.16999999999999993</v>
      </c>
      <c r="G8155" s="154">
        <v>7.6499999999999968</v>
      </c>
    </row>
    <row r="8156" spans="1:7" ht="30" x14ac:dyDescent="0.25">
      <c r="A8156" s="141" t="s">
        <v>3090</v>
      </c>
      <c r="B8156" s="151" t="s">
        <v>4618</v>
      </c>
      <c r="C8156" s="153" t="s">
        <v>3512</v>
      </c>
      <c r="D8156" s="152">
        <v>9</v>
      </c>
      <c r="E8156" s="154">
        <v>12.96</v>
      </c>
      <c r="F8156" s="154">
        <v>3.0000000000000027E-2</v>
      </c>
      <c r="G8156" s="154">
        <v>0.27000000000000024</v>
      </c>
    </row>
    <row r="8157" spans="1:7" ht="60" x14ac:dyDescent="0.25">
      <c r="A8157" s="141" t="s">
        <v>3090</v>
      </c>
      <c r="B8157" s="151" t="s">
        <v>4618</v>
      </c>
      <c r="C8157" s="153" t="s">
        <v>3513</v>
      </c>
      <c r="D8157" s="152">
        <v>2</v>
      </c>
      <c r="E8157" s="154">
        <v>33.72</v>
      </c>
      <c r="F8157" s="154">
        <v>0.33999999999999986</v>
      </c>
      <c r="G8157" s="154">
        <v>0.67999999999999972</v>
      </c>
    </row>
    <row r="8158" spans="1:7" ht="45" x14ac:dyDescent="0.25">
      <c r="A8158" s="141" t="s">
        <v>3090</v>
      </c>
      <c r="B8158" s="151" t="s">
        <v>4618</v>
      </c>
      <c r="C8158" s="153" t="s">
        <v>3535</v>
      </c>
      <c r="D8158" s="152">
        <v>1</v>
      </c>
      <c r="E8158" s="154">
        <v>13.24</v>
      </c>
      <c r="F8158" s="154">
        <v>0.16000000000000014</v>
      </c>
      <c r="G8158" s="154">
        <v>0.16000000000000014</v>
      </c>
    </row>
    <row r="8159" spans="1:7" ht="30" x14ac:dyDescent="0.25">
      <c r="A8159" s="141" t="s">
        <v>3090</v>
      </c>
      <c r="B8159" s="151" t="s">
        <v>4618</v>
      </c>
      <c r="C8159" s="153" t="s">
        <v>3858</v>
      </c>
      <c r="D8159" s="152">
        <v>1</v>
      </c>
      <c r="E8159" s="154">
        <v>16.48</v>
      </c>
      <c r="F8159" s="154">
        <v>0.28000000000000025</v>
      </c>
      <c r="G8159" s="154">
        <v>0.28000000000000025</v>
      </c>
    </row>
    <row r="8160" spans="1:7" ht="30" x14ac:dyDescent="0.25">
      <c r="A8160" s="141" t="s">
        <v>3090</v>
      </c>
      <c r="B8160" s="151" t="s">
        <v>4618</v>
      </c>
      <c r="C8160" s="153" t="s">
        <v>3514</v>
      </c>
      <c r="D8160" s="152">
        <v>4</v>
      </c>
      <c r="E8160" s="154">
        <v>6.68</v>
      </c>
      <c r="F8160" s="154">
        <v>9.9999999999999811E-3</v>
      </c>
      <c r="G8160" s="154">
        <v>3.9999999999999925E-2</v>
      </c>
    </row>
    <row r="8161" spans="1:7" ht="30" x14ac:dyDescent="0.25">
      <c r="A8161" s="141" t="s">
        <v>3090</v>
      </c>
      <c r="B8161" s="151" t="s">
        <v>4618</v>
      </c>
      <c r="C8161" s="153" t="s">
        <v>3511</v>
      </c>
      <c r="D8161" s="152">
        <v>1</v>
      </c>
      <c r="E8161" s="154">
        <v>1.04</v>
      </c>
      <c r="F8161" s="154">
        <v>9.999999999999995E-3</v>
      </c>
      <c r="G8161" s="154">
        <v>9.999999999999995E-3</v>
      </c>
    </row>
    <row r="8162" spans="1:7" ht="30" x14ac:dyDescent="0.25">
      <c r="A8162" s="141" t="s">
        <v>3090</v>
      </c>
      <c r="B8162" s="151" t="s">
        <v>4618</v>
      </c>
      <c r="C8162" s="153" t="s">
        <v>3515</v>
      </c>
      <c r="D8162" s="152">
        <v>19</v>
      </c>
      <c r="E8162" s="154">
        <v>225.33999999999997</v>
      </c>
      <c r="F8162" s="154">
        <v>6.999999999999984E-2</v>
      </c>
      <c r="G8162" s="154">
        <v>1.329999999999997</v>
      </c>
    </row>
    <row r="8163" spans="1:7" ht="30" x14ac:dyDescent="0.25">
      <c r="A8163" s="141" t="s">
        <v>3090</v>
      </c>
      <c r="B8163" s="151" t="s">
        <v>4618</v>
      </c>
      <c r="C8163" s="153" t="s">
        <v>3713</v>
      </c>
      <c r="D8163" s="152">
        <v>2</v>
      </c>
      <c r="E8163" s="154">
        <v>19.22</v>
      </c>
      <c r="F8163" s="154">
        <v>7.9999999999999849E-2</v>
      </c>
      <c r="G8163" s="154">
        <v>0.1599999999999997</v>
      </c>
    </row>
    <row r="8164" spans="1:7" ht="45" x14ac:dyDescent="0.25">
      <c r="A8164" s="141" t="s">
        <v>3090</v>
      </c>
      <c r="B8164" s="151" t="s">
        <v>4618</v>
      </c>
      <c r="C8164" s="153" t="s">
        <v>3506</v>
      </c>
      <c r="D8164" s="152">
        <v>29</v>
      </c>
      <c r="E8164" s="154">
        <v>261.29000000000002</v>
      </c>
      <c r="F8164" s="154">
        <v>2.9999999999999916E-2</v>
      </c>
      <c r="G8164" s="154">
        <v>0.86999999999999755</v>
      </c>
    </row>
    <row r="8165" spans="1:7" ht="60" x14ac:dyDescent="0.25">
      <c r="A8165" s="141" t="s">
        <v>3090</v>
      </c>
      <c r="B8165" s="151" t="s">
        <v>4618</v>
      </c>
      <c r="C8165" s="153" t="s">
        <v>3714</v>
      </c>
      <c r="D8165" s="152">
        <v>3</v>
      </c>
      <c r="E8165" s="154">
        <v>41.13</v>
      </c>
      <c r="F8165" s="154">
        <v>6.0000000000000053E-2</v>
      </c>
      <c r="G8165" s="154">
        <v>0.18000000000000016</v>
      </c>
    </row>
    <row r="8166" spans="1:7" ht="75" x14ac:dyDescent="0.25">
      <c r="A8166" s="141" t="s">
        <v>3090</v>
      </c>
      <c r="B8166" s="151" t="s">
        <v>4618</v>
      </c>
      <c r="C8166" s="153" t="s">
        <v>3516</v>
      </c>
      <c r="D8166" s="152">
        <v>63</v>
      </c>
      <c r="E8166" s="154">
        <v>595.35000000000014</v>
      </c>
      <c r="F8166" s="154">
        <v>2.0000000000000018E-2</v>
      </c>
      <c r="G8166" s="154">
        <v>1.2600000000000011</v>
      </c>
    </row>
    <row r="8167" spans="1:7" ht="60" x14ac:dyDescent="0.25">
      <c r="A8167" s="141" t="s">
        <v>3090</v>
      </c>
      <c r="B8167" s="151" t="s">
        <v>4618</v>
      </c>
      <c r="C8167" s="153" t="s">
        <v>3517</v>
      </c>
      <c r="D8167" s="152">
        <v>21</v>
      </c>
      <c r="E8167" s="154">
        <v>218.82</v>
      </c>
      <c r="F8167" s="154">
        <v>6.999999999999984E-2</v>
      </c>
      <c r="G8167" s="154">
        <v>1.4699999999999966</v>
      </c>
    </row>
    <row r="8168" spans="1:7" ht="30" x14ac:dyDescent="0.25">
      <c r="A8168" s="141" t="s">
        <v>3090</v>
      </c>
      <c r="B8168" s="151" t="s">
        <v>4618</v>
      </c>
      <c r="C8168" s="153" t="s">
        <v>3508</v>
      </c>
      <c r="D8168" s="152">
        <v>16</v>
      </c>
      <c r="E8168" s="154">
        <v>85.92</v>
      </c>
      <c r="F8168" s="154">
        <v>2.0000000000000018E-2</v>
      </c>
      <c r="G8168" s="154">
        <v>0.32000000000000028</v>
      </c>
    </row>
    <row r="8169" spans="1:7" ht="30" x14ac:dyDescent="0.25">
      <c r="A8169" s="141" t="s">
        <v>3090</v>
      </c>
      <c r="B8169" s="151" t="s">
        <v>4618</v>
      </c>
      <c r="C8169" s="153" t="s">
        <v>3648</v>
      </c>
      <c r="D8169" s="152">
        <v>4</v>
      </c>
      <c r="E8169" s="154">
        <v>48.44</v>
      </c>
      <c r="F8169" s="154">
        <v>6.0000000000000053E-2</v>
      </c>
      <c r="G8169" s="154">
        <v>0.24000000000000021</v>
      </c>
    </row>
    <row r="8170" spans="1:7" ht="30" x14ac:dyDescent="0.25">
      <c r="A8170" s="141" t="s">
        <v>3090</v>
      </c>
      <c r="B8170" s="151" t="s">
        <v>4618</v>
      </c>
      <c r="C8170" s="153" t="s">
        <v>3518</v>
      </c>
      <c r="D8170" s="152">
        <v>1</v>
      </c>
      <c r="E8170" s="154">
        <v>22.6</v>
      </c>
      <c r="F8170" s="154">
        <v>0.28000000000000025</v>
      </c>
      <c r="G8170" s="154">
        <v>0.28000000000000025</v>
      </c>
    </row>
    <row r="8171" spans="1:7" ht="45" x14ac:dyDescent="0.25">
      <c r="A8171" s="141" t="s">
        <v>3090</v>
      </c>
      <c r="B8171" s="151" t="s">
        <v>4618</v>
      </c>
      <c r="C8171" s="153" t="s">
        <v>3528</v>
      </c>
      <c r="D8171" s="152">
        <v>3</v>
      </c>
      <c r="E8171" s="154">
        <v>27.33</v>
      </c>
      <c r="F8171" s="154">
        <v>0.12999999999999989</v>
      </c>
      <c r="G8171" s="154">
        <v>0.38999999999999968</v>
      </c>
    </row>
    <row r="8172" spans="1:7" ht="30" x14ac:dyDescent="0.25">
      <c r="A8172" s="141" t="s">
        <v>3090</v>
      </c>
      <c r="B8172" s="151" t="s">
        <v>4618</v>
      </c>
      <c r="C8172" s="153" t="s">
        <v>3604</v>
      </c>
      <c r="D8172" s="152">
        <v>1</v>
      </c>
      <c r="E8172" s="154">
        <v>15.290000000000001</v>
      </c>
      <c r="F8172" s="154">
        <v>0.10000000000000009</v>
      </c>
      <c r="G8172" s="154">
        <v>0.10000000000000009</v>
      </c>
    </row>
    <row r="8173" spans="1:7" ht="45" x14ac:dyDescent="0.25">
      <c r="A8173" s="141" t="s">
        <v>3090</v>
      </c>
      <c r="B8173" s="151" t="s">
        <v>4618</v>
      </c>
      <c r="C8173" s="153" t="s">
        <v>3529</v>
      </c>
      <c r="D8173" s="152">
        <v>2</v>
      </c>
      <c r="E8173" s="154">
        <v>64.460000000000008</v>
      </c>
      <c r="F8173" s="154">
        <v>0.26000000000000068</v>
      </c>
      <c r="G8173" s="154">
        <v>0.52000000000000135</v>
      </c>
    </row>
    <row r="8174" spans="1:7" ht="60" x14ac:dyDescent="0.25">
      <c r="A8174" s="141" t="s">
        <v>3090</v>
      </c>
      <c r="B8174" s="151" t="s">
        <v>4618</v>
      </c>
      <c r="C8174" s="153" t="s">
        <v>3510</v>
      </c>
      <c r="D8174" s="152">
        <v>3</v>
      </c>
      <c r="E8174" s="154">
        <v>120.51</v>
      </c>
      <c r="F8174" s="154">
        <v>0.37999999999999989</v>
      </c>
      <c r="G8174" s="154">
        <v>1.1399999999999997</v>
      </c>
    </row>
    <row r="8175" spans="1:7" ht="30" x14ac:dyDescent="0.25">
      <c r="A8175" s="141" t="s">
        <v>3090</v>
      </c>
      <c r="B8175" s="151" t="s">
        <v>4618</v>
      </c>
      <c r="C8175" s="153" t="s">
        <v>3453</v>
      </c>
      <c r="D8175" s="152">
        <v>12</v>
      </c>
      <c r="E8175" s="154">
        <v>23.88</v>
      </c>
      <c r="F8175" s="154">
        <v>1.0000000000000009E-2</v>
      </c>
      <c r="G8175" s="154">
        <v>0.12000000000000011</v>
      </c>
    </row>
    <row r="8176" spans="1:7" ht="30" x14ac:dyDescent="0.25">
      <c r="A8176" s="141" t="s">
        <v>3090</v>
      </c>
      <c r="B8176" s="151" t="s">
        <v>4618</v>
      </c>
      <c r="C8176" s="153" t="s">
        <v>3455</v>
      </c>
      <c r="D8176" s="152">
        <v>1</v>
      </c>
      <c r="E8176" s="154">
        <v>12.93</v>
      </c>
      <c r="F8176" s="154">
        <v>3.0000000000000027E-2</v>
      </c>
      <c r="G8176" s="154">
        <v>3.0000000000000027E-2</v>
      </c>
    </row>
    <row r="8177" spans="1:7" ht="30" x14ac:dyDescent="0.25">
      <c r="A8177" s="141" t="s">
        <v>3090</v>
      </c>
      <c r="B8177" s="151" t="s">
        <v>4618</v>
      </c>
      <c r="C8177" s="153" t="s">
        <v>3522</v>
      </c>
      <c r="D8177" s="152">
        <v>12</v>
      </c>
      <c r="E8177" s="154">
        <v>68.040000000000006</v>
      </c>
      <c r="F8177" s="154">
        <v>0.1599999999999997</v>
      </c>
      <c r="G8177" s="154">
        <v>1.9199999999999964</v>
      </c>
    </row>
    <row r="8178" spans="1:7" ht="30" x14ac:dyDescent="0.25">
      <c r="A8178" s="141" t="s">
        <v>3090</v>
      </c>
      <c r="B8178" s="151" t="s">
        <v>4618</v>
      </c>
      <c r="C8178" s="153" t="s">
        <v>3523</v>
      </c>
      <c r="D8178" s="152">
        <v>1</v>
      </c>
      <c r="E8178" s="154">
        <v>8.23</v>
      </c>
      <c r="F8178" s="154">
        <v>8.0000000000000071E-2</v>
      </c>
      <c r="G8178" s="154">
        <v>8.0000000000000071E-2</v>
      </c>
    </row>
    <row r="8179" spans="1:7" ht="30" x14ac:dyDescent="0.25">
      <c r="A8179" s="141" t="s">
        <v>3090</v>
      </c>
      <c r="B8179" s="151" t="s">
        <v>4618</v>
      </c>
      <c r="C8179" s="153" t="s">
        <v>3524</v>
      </c>
      <c r="D8179" s="152">
        <v>3</v>
      </c>
      <c r="E8179" s="154">
        <v>17.22</v>
      </c>
      <c r="F8179" s="154">
        <v>4.0000000000000036E-2</v>
      </c>
      <c r="G8179" s="154">
        <v>0.12000000000000011</v>
      </c>
    </row>
    <row r="8180" spans="1:7" ht="105" x14ac:dyDescent="0.25">
      <c r="A8180" s="141" t="s">
        <v>3090</v>
      </c>
      <c r="B8180" s="151" t="s">
        <v>4618</v>
      </c>
      <c r="C8180" s="153" t="s">
        <v>3476</v>
      </c>
      <c r="D8180" s="152">
        <v>8</v>
      </c>
      <c r="E8180" s="154">
        <v>212.8</v>
      </c>
      <c r="F8180" s="154">
        <v>0.22000000000000064</v>
      </c>
      <c r="G8180" s="154">
        <v>1.7600000000000051</v>
      </c>
    </row>
    <row r="8181" spans="1:7" ht="30" x14ac:dyDescent="0.25">
      <c r="A8181" s="141" t="s">
        <v>3090</v>
      </c>
      <c r="B8181" s="151" t="s">
        <v>4618</v>
      </c>
      <c r="C8181" s="153" t="s">
        <v>3538</v>
      </c>
      <c r="D8181" s="152">
        <v>150</v>
      </c>
      <c r="E8181" s="154">
        <v>760.5</v>
      </c>
      <c r="F8181" s="154">
        <v>2.0000000000000018E-2</v>
      </c>
      <c r="G8181" s="154">
        <v>3.0000000000000027</v>
      </c>
    </row>
    <row r="8182" spans="1:7" ht="45" x14ac:dyDescent="0.25">
      <c r="A8182" s="141" t="s">
        <v>3090</v>
      </c>
      <c r="B8182" s="151" t="s">
        <v>4618</v>
      </c>
      <c r="C8182" s="153" t="s">
        <v>3623</v>
      </c>
      <c r="D8182" s="152">
        <v>10</v>
      </c>
      <c r="E8182" s="154">
        <v>117.4</v>
      </c>
      <c r="F8182" s="154">
        <v>1.0000000000000009E-2</v>
      </c>
      <c r="G8182" s="154">
        <v>0.10000000000000009</v>
      </c>
    </row>
    <row r="8183" spans="1:7" ht="45" x14ac:dyDescent="0.25">
      <c r="A8183" s="141" t="s">
        <v>3090</v>
      </c>
      <c r="B8183" s="151" t="s">
        <v>4618</v>
      </c>
      <c r="C8183" s="153" t="s">
        <v>3624</v>
      </c>
      <c r="D8183" s="152">
        <v>10</v>
      </c>
      <c r="E8183" s="154">
        <v>157.80000000000001</v>
      </c>
      <c r="F8183" s="154">
        <v>1.0000000000000009E-2</v>
      </c>
      <c r="G8183" s="154">
        <v>0.10000000000000009</v>
      </c>
    </row>
    <row r="8184" spans="1:7" ht="60" x14ac:dyDescent="0.25">
      <c r="A8184" s="141" t="s">
        <v>3090</v>
      </c>
      <c r="B8184" s="151" t="s">
        <v>4618</v>
      </c>
      <c r="C8184" s="153" t="s">
        <v>3636</v>
      </c>
      <c r="D8184" s="152">
        <v>13</v>
      </c>
      <c r="E8184" s="154">
        <v>128.31</v>
      </c>
      <c r="F8184" s="154">
        <v>2.0000000000000018E-2</v>
      </c>
      <c r="G8184" s="154">
        <v>0.26000000000000023</v>
      </c>
    </row>
    <row r="8185" spans="1:7" ht="75" x14ac:dyDescent="0.25">
      <c r="A8185" s="141" t="s">
        <v>3090</v>
      </c>
      <c r="B8185" s="151" t="s">
        <v>4618</v>
      </c>
      <c r="C8185" s="153" t="s">
        <v>3625</v>
      </c>
      <c r="D8185" s="152">
        <v>5</v>
      </c>
      <c r="E8185" s="154">
        <v>39.65</v>
      </c>
      <c r="F8185" s="154">
        <v>9.999999999999995E-3</v>
      </c>
      <c r="G8185" s="154">
        <v>4.9999999999999975E-2</v>
      </c>
    </row>
    <row r="8186" spans="1:7" ht="75" x14ac:dyDescent="0.25">
      <c r="A8186" s="141" t="s">
        <v>3090</v>
      </c>
      <c r="B8186" s="151" t="s">
        <v>4618</v>
      </c>
      <c r="C8186" s="153" t="s">
        <v>3634</v>
      </c>
      <c r="D8186" s="152">
        <v>10</v>
      </c>
      <c r="E8186" s="154">
        <v>110.6</v>
      </c>
      <c r="F8186" s="154">
        <v>9.999999999999995E-3</v>
      </c>
      <c r="G8186" s="154">
        <v>9.999999999999995E-2</v>
      </c>
    </row>
    <row r="8187" spans="1:7" ht="60" x14ac:dyDescent="0.25">
      <c r="A8187" s="141" t="s">
        <v>3090</v>
      </c>
      <c r="B8187" s="151" t="s">
        <v>4618</v>
      </c>
      <c r="C8187" s="153" t="s">
        <v>3635</v>
      </c>
      <c r="D8187" s="152">
        <v>15</v>
      </c>
      <c r="E8187" s="154">
        <v>29.55</v>
      </c>
      <c r="F8187" s="154">
        <v>9.999999999999995E-3</v>
      </c>
      <c r="G8187" s="154">
        <v>0.14999999999999991</v>
      </c>
    </row>
    <row r="8188" spans="1:7" ht="60" x14ac:dyDescent="0.25">
      <c r="A8188" s="141" t="s">
        <v>3090</v>
      </c>
      <c r="B8188" s="151" t="s">
        <v>4618</v>
      </c>
      <c r="C8188" s="153" t="s">
        <v>3724</v>
      </c>
      <c r="D8188" s="152">
        <v>5</v>
      </c>
      <c r="E8188" s="154">
        <v>91.65</v>
      </c>
      <c r="F8188" s="154">
        <v>1.0000000000000009E-2</v>
      </c>
      <c r="G8188" s="154">
        <v>5.0000000000000044E-2</v>
      </c>
    </row>
    <row r="8189" spans="1:7" ht="75" x14ac:dyDescent="0.25">
      <c r="A8189" s="141" t="s">
        <v>3090</v>
      </c>
      <c r="B8189" s="151" t="s">
        <v>4618</v>
      </c>
      <c r="C8189" s="153" t="s">
        <v>3626</v>
      </c>
      <c r="D8189" s="152">
        <v>69</v>
      </c>
      <c r="E8189" s="154">
        <v>1264.77</v>
      </c>
      <c r="F8189" s="154">
        <v>1.0000000000000009E-2</v>
      </c>
      <c r="G8189" s="154">
        <v>0.69000000000000061</v>
      </c>
    </row>
    <row r="8190" spans="1:7" ht="45" x14ac:dyDescent="0.25">
      <c r="A8190" s="141" t="s">
        <v>3090</v>
      </c>
      <c r="B8190" s="151" t="s">
        <v>4618</v>
      </c>
      <c r="C8190" s="153" t="s">
        <v>3726</v>
      </c>
      <c r="D8190" s="152">
        <v>10</v>
      </c>
      <c r="E8190" s="154">
        <v>102.4</v>
      </c>
      <c r="F8190" s="154">
        <v>1.0000000000000009E-2</v>
      </c>
      <c r="G8190" s="154">
        <v>0.10000000000000009</v>
      </c>
    </row>
    <row r="8191" spans="1:7" ht="45" x14ac:dyDescent="0.25">
      <c r="A8191" s="141" t="s">
        <v>3090</v>
      </c>
      <c r="B8191" s="151" t="s">
        <v>4618</v>
      </c>
      <c r="C8191" s="153" t="s">
        <v>3623</v>
      </c>
      <c r="D8191" s="152">
        <v>39</v>
      </c>
      <c r="E8191" s="154">
        <v>457.86</v>
      </c>
      <c r="F8191" s="154">
        <v>1.0000000000000009E-2</v>
      </c>
      <c r="G8191" s="154">
        <v>0.39000000000000035</v>
      </c>
    </row>
    <row r="8192" spans="1:7" ht="45" x14ac:dyDescent="0.25">
      <c r="A8192" s="141" t="s">
        <v>3090</v>
      </c>
      <c r="B8192" s="151" t="s">
        <v>4618</v>
      </c>
      <c r="C8192" s="153" t="s">
        <v>3624</v>
      </c>
      <c r="D8192" s="152">
        <v>39</v>
      </c>
      <c r="E8192" s="154">
        <v>615.42000000000007</v>
      </c>
      <c r="F8192" s="154">
        <v>1.0000000000000009E-2</v>
      </c>
      <c r="G8192" s="154">
        <v>0.39000000000000035</v>
      </c>
    </row>
    <row r="8193" spans="1:7" ht="60" x14ac:dyDescent="0.25">
      <c r="A8193" s="141" t="s">
        <v>3090</v>
      </c>
      <c r="B8193" s="151" t="s">
        <v>4618</v>
      </c>
      <c r="C8193" s="153" t="s">
        <v>3636</v>
      </c>
      <c r="D8193" s="152">
        <v>10</v>
      </c>
      <c r="E8193" s="154">
        <v>98.7</v>
      </c>
      <c r="F8193" s="154">
        <v>2.0000000000000018E-2</v>
      </c>
      <c r="G8193" s="154">
        <v>0.20000000000000018</v>
      </c>
    </row>
    <row r="8194" spans="1:7" ht="60" x14ac:dyDescent="0.25">
      <c r="A8194" s="141" t="s">
        <v>3090</v>
      </c>
      <c r="B8194" s="151" t="s">
        <v>4618</v>
      </c>
      <c r="C8194" s="153" t="s">
        <v>3724</v>
      </c>
      <c r="D8194" s="152">
        <v>7</v>
      </c>
      <c r="E8194" s="154">
        <v>128.31</v>
      </c>
      <c r="F8194" s="154">
        <v>1.0000000000000009E-2</v>
      </c>
      <c r="G8194" s="154">
        <v>7.0000000000000062E-2</v>
      </c>
    </row>
    <row r="8195" spans="1:7" ht="75" x14ac:dyDescent="0.25">
      <c r="A8195" s="141" t="s">
        <v>3090</v>
      </c>
      <c r="B8195" s="151" t="s">
        <v>4618</v>
      </c>
      <c r="C8195" s="153" t="s">
        <v>3626</v>
      </c>
      <c r="D8195" s="152">
        <v>362</v>
      </c>
      <c r="E8195" s="154">
        <v>6635.4600000000009</v>
      </c>
      <c r="F8195" s="154">
        <v>1.0000000000000009E-2</v>
      </c>
      <c r="G8195" s="154">
        <v>3.6200000000000032</v>
      </c>
    </row>
    <row r="8196" spans="1:7" ht="45" x14ac:dyDescent="0.25">
      <c r="A8196" s="141" t="s">
        <v>3090</v>
      </c>
      <c r="B8196" s="151" t="s">
        <v>4618</v>
      </c>
      <c r="C8196" s="153" t="s">
        <v>3725</v>
      </c>
      <c r="D8196" s="152">
        <v>10</v>
      </c>
      <c r="E8196" s="154">
        <v>102.4</v>
      </c>
      <c r="F8196" s="154">
        <v>1.0000000000000009E-2</v>
      </c>
      <c r="G8196" s="154">
        <v>0.10000000000000009</v>
      </c>
    </row>
    <row r="8197" spans="1:7" ht="45" x14ac:dyDescent="0.25">
      <c r="A8197" s="141" t="s">
        <v>3090</v>
      </c>
      <c r="B8197" s="151" t="s">
        <v>4618</v>
      </c>
      <c r="C8197" s="153" t="s">
        <v>3726</v>
      </c>
      <c r="D8197" s="152">
        <v>10</v>
      </c>
      <c r="E8197" s="154">
        <v>102.4</v>
      </c>
      <c r="F8197" s="154">
        <v>1.0000000000000009E-2</v>
      </c>
      <c r="G8197" s="154">
        <v>0.10000000000000009</v>
      </c>
    </row>
    <row r="8198" spans="1:7" ht="45" x14ac:dyDescent="0.25">
      <c r="A8198" s="141" t="s">
        <v>3090</v>
      </c>
      <c r="B8198" s="151" t="s">
        <v>4618</v>
      </c>
      <c r="C8198" s="153" t="s">
        <v>3623</v>
      </c>
      <c r="D8198" s="152">
        <v>1</v>
      </c>
      <c r="E8198" s="154">
        <v>11.74</v>
      </c>
      <c r="F8198" s="154">
        <v>1.0000000000000009E-2</v>
      </c>
      <c r="G8198" s="154">
        <v>1.0000000000000009E-2</v>
      </c>
    </row>
    <row r="8199" spans="1:7" ht="45" x14ac:dyDescent="0.25">
      <c r="A8199" s="141" t="s">
        <v>3090</v>
      </c>
      <c r="B8199" s="151" t="s">
        <v>4618</v>
      </c>
      <c r="C8199" s="153" t="s">
        <v>3624</v>
      </c>
      <c r="D8199" s="152">
        <v>1</v>
      </c>
      <c r="E8199" s="154">
        <v>15.780000000000001</v>
      </c>
      <c r="F8199" s="154">
        <v>1.0000000000000009E-2</v>
      </c>
      <c r="G8199" s="154">
        <v>1.0000000000000009E-2</v>
      </c>
    </row>
    <row r="8200" spans="1:7" ht="45" x14ac:dyDescent="0.25">
      <c r="A8200" s="141" t="s">
        <v>3090</v>
      </c>
      <c r="B8200" s="151" t="s">
        <v>4618</v>
      </c>
      <c r="C8200" s="153" t="s">
        <v>3726</v>
      </c>
      <c r="D8200" s="152">
        <v>10</v>
      </c>
      <c r="E8200" s="154">
        <v>102.4</v>
      </c>
      <c r="F8200" s="154">
        <v>1.0000000000000009E-2</v>
      </c>
      <c r="G8200" s="154">
        <v>0.10000000000000009</v>
      </c>
    </row>
    <row r="8201" spans="1:7" x14ac:dyDescent="0.25">
      <c r="A8201" s="141" t="s">
        <v>4620</v>
      </c>
      <c r="B8201" s="151" t="s">
        <v>4621</v>
      </c>
      <c r="C8201" s="153" t="s">
        <v>3460</v>
      </c>
      <c r="D8201" s="152">
        <v>36</v>
      </c>
      <c r="E8201" s="154">
        <v>580.68000000000006</v>
      </c>
      <c r="F8201" s="154">
        <v>2.0000000000000018E-2</v>
      </c>
      <c r="G8201" s="154">
        <v>0.72000000000000064</v>
      </c>
    </row>
    <row r="8202" spans="1:7" ht="30" x14ac:dyDescent="0.25">
      <c r="A8202" s="141" t="s">
        <v>4620</v>
      </c>
      <c r="B8202" s="151" t="s">
        <v>4621</v>
      </c>
      <c r="C8202" s="153" t="s">
        <v>3462</v>
      </c>
      <c r="D8202" s="152">
        <v>21</v>
      </c>
      <c r="E8202" s="154">
        <v>55.019999999999996</v>
      </c>
      <c r="F8202" s="154">
        <v>9.999999999999995E-3</v>
      </c>
      <c r="G8202" s="154">
        <v>0.20999999999999991</v>
      </c>
    </row>
    <row r="8203" spans="1:7" ht="30" x14ac:dyDescent="0.25">
      <c r="A8203" s="141" t="s">
        <v>4620</v>
      </c>
      <c r="B8203" s="151" t="s">
        <v>4621</v>
      </c>
      <c r="C8203" s="153" t="s">
        <v>3463</v>
      </c>
      <c r="D8203" s="152">
        <v>3</v>
      </c>
      <c r="E8203" s="154">
        <v>7.86</v>
      </c>
      <c r="F8203" s="154">
        <v>9.999999999999995E-3</v>
      </c>
      <c r="G8203" s="154">
        <v>2.9999999999999985E-2</v>
      </c>
    </row>
    <row r="8204" spans="1:7" x14ac:dyDescent="0.25">
      <c r="A8204" s="141" t="s">
        <v>4620</v>
      </c>
      <c r="B8204" s="151" t="s">
        <v>4621</v>
      </c>
      <c r="C8204" s="153" t="s">
        <v>3443</v>
      </c>
      <c r="D8204" s="152">
        <v>81</v>
      </c>
      <c r="E8204" s="154">
        <v>396.09000000000003</v>
      </c>
      <c r="F8204" s="154">
        <v>9.9999999999999811E-3</v>
      </c>
      <c r="G8204" s="154">
        <v>0.8099999999999985</v>
      </c>
    </row>
    <row r="8205" spans="1:7" x14ac:dyDescent="0.25">
      <c r="A8205" s="141" t="s">
        <v>4620</v>
      </c>
      <c r="B8205" s="151" t="s">
        <v>4621</v>
      </c>
      <c r="C8205" s="153" t="s">
        <v>3444</v>
      </c>
      <c r="D8205" s="152">
        <v>409</v>
      </c>
      <c r="E8205" s="154">
        <v>1586.92</v>
      </c>
      <c r="F8205" s="154">
        <v>3.0000000000000027E-2</v>
      </c>
      <c r="G8205" s="154">
        <v>12.27000000000001</v>
      </c>
    </row>
    <row r="8206" spans="1:7" ht="30" x14ac:dyDescent="0.25">
      <c r="A8206" s="141" t="s">
        <v>4620</v>
      </c>
      <c r="B8206" s="151" t="s">
        <v>4621</v>
      </c>
      <c r="C8206" s="153" t="s">
        <v>3597</v>
      </c>
      <c r="D8206" s="152">
        <v>88</v>
      </c>
      <c r="E8206" s="154">
        <v>977.68000000000006</v>
      </c>
      <c r="F8206" s="154">
        <v>8.9999999999999858E-2</v>
      </c>
      <c r="G8206" s="154">
        <v>7.9199999999999875</v>
      </c>
    </row>
    <row r="8207" spans="1:7" x14ac:dyDescent="0.25">
      <c r="A8207" s="141" t="s">
        <v>4620</v>
      </c>
      <c r="B8207" s="151" t="s">
        <v>4621</v>
      </c>
      <c r="C8207" s="153" t="s">
        <v>3446</v>
      </c>
      <c r="D8207" s="152">
        <v>441</v>
      </c>
      <c r="E8207" s="154">
        <v>873.18000000000006</v>
      </c>
      <c r="F8207" s="154">
        <v>9.999999999999995E-3</v>
      </c>
      <c r="G8207" s="154">
        <v>4.4099999999999975</v>
      </c>
    </row>
    <row r="8208" spans="1:7" ht="45" x14ac:dyDescent="0.25">
      <c r="A8208" s="141" t="s">
        <v>4622</v>
      </c>
      <c r="B8208" s="151" t="s">
        <v>4623</v>
      </c>
      <c r="C8208" s="153" t="s">
        <v>3720</v>
      </c>
      <c r="D8208" s="152">
        <v>1</v>
      </c>
      <c r="E8208" s="154">
        <v>13.8</v>
      </c>
      <c r="F8208" s="154">
        <v>0.18999999999999995</v>
      </c>
      <c r="G8208" s="154">
        <v>0.18999999999999995</v>
      </c>
    </row>
    <row r="8209" spans="1:7" ht="30" x14ac:dyDescent="0.25">
      <c r="A8209" s="141" t="s">
        <v>4624</v>
      </c>
      <c r="B8209" s="151" t="s">
        <v>4625</v>
      </c>
      <c r="C8209" s="153" t="s">
        <v>3495</v>
      </c>
      <c r="D8209" s="152">
        <v>2</v>
      </c>
      <c r="E8209" s="154">
        <v>9.8800000000000008</v>
      </c>
      <c r="F8209" s="154">
        <v>1.0000000000000009E-2</v>
      </c>
      <c r="G8209" s="154">
        <v>2.0000000000000018E-2</v>
      </c>
    </row>
    <row r="8210" spans="1:7" ht="45" x14ac:dyDescent="0.25">
      <c r="A8210" s="141" t="s">
        <v>4624</v>
      </c>
      <c r="B8210" s="151" t="s">
        <v>4625</v>
      </c>
      <c r="C8210" s="153" t="s">
        <v>4484</v>
      </c>
      <c r="D8210" s="152">
        <v>126</v>
      </c>
      <c r="E8210" s="154">
        <v>1407.42</v>
      </c>
      <c r="F8210" s="154">
        <v>6.0000000000000053E-2</v>
      </c>
      <c r="G8210" s="154">
        <v>7.5600000000000067</v>
      </c>
    </row>
    <row r="8211" spans="1:7" ht="60" x14ac:dyDescent="0.25">
      <c r="A8211" s="141" t="s">
        <v>4626</v>
      </c>
      <c r="B8211" s="151" t="s">
        <v>4627</v>
      </c>
      <c r="C8211" s="153" t="s">
        <v>3479</v>
      </c>
      <c r="D8211" s="152">
        <v>158</v>
      </c>
      <c r="E8211" s="154">
        <v>1271.9000000000001</v>
      </c>
      <c r="F8211" s="154">
        <v>3.0000000000000027E-2</v>
      </c>
      <c r="G8211" s="154">
        <v>4.7400000000000038</v>
      </c>
    </row>
    <row r="8212" spans="1:7" ht="30" x14ac:dyDescent="0.25">
      <c r="A8212" s="141" t="s">
        <v>4626</v>
      </c>
      <c r="B8212" s="151" t="s">
        <v>4627</v>
      </c>
      <c r="C8212" s="153" t="s">
        <v>4628</v>
      </c>
      <c r="D8212" s="152">
        <v>1</v>
      </c>
      <c r="E8212" s="154">
        <v>28.69</v>
      </c>
      <c r="F8212" s="154">
        <v>0.16999999999999993</v>
      </c>
      <c r="G8212" s="154">
        <v>0.16999999999999993</v>
      </c>
    </row>
    <row r="8213" spans="1:7" ht="45" x14ac:dyDescent="0.25">
      <c r="A8213" s="141" t="s">
        <v>4626</v>
      </c>
      <c r="B8213" s="151" t="s">
        <v>4627</v>
      </c>
      <c r="C8213" s="153" t="s">
        <v>3573</v>
      </c>
      <c r="D8213" s="152">
        <v>158</v>
      </c>
      <c r="E8213" s="154">
        <v>7136.8600000000006</v>
      </c>
      <c r="F8213" s="154">
        <v>0.58999999999999986</v>
      </c>
      <c r="G8213" s="154">
        <v>93.21999999999997</v>
      </c>
    </row>
    <row r="8214" spans="1:7" ht="45" x14ac:dyDescent="0.25">
      <c r="A8214" s="141" t="s">
        <v>4626</v>
      </c>
      <c r="B8214" s="151" t="s">
        <v>4627</v>
      </c>
      <c r="C8214" s="153" t="s">
        <v>4404</v>
      </c>
      <c r="D8214" s="152">
        <v>1</v>
      </c>
      <c r="E8214" s="154">
        <v>45.84</v>
      </c>
      <c r="F8214" s="154">
        <v>0.63000000000000078</v>
      </c>
      <c r="G8214" s="154">
        <v>0.63000000000000078</v>
      </c>
    </row>
    <row r="8215" spans="1:7" ht="75" x14ac:dyDescent="0.25">
      <c r="A8215" s="141" t="s">
        <v>4626</v>
      </c>
      <c r="B8215" s="151" t="s">
        <v>4627</v>
      </c>
      <c r="C8215" s="153" t="s">
        <v>4027</v>
      </c>
      <c r="D8215" s="152">
        <v>37</v>
      </c>
      <c r="E8215" s="154">
        <v>1300.55</v>
      </c>
      <c r="F8215" s="154">
        <v>0.72000000000000064</v>
      </c>
      <c r="G8215" s="154">
        <v>26.640000000000022</v>
      </c>
    </row>
    <row r="8216" spans="1:7" ht="60" x14ac:dyDescent="0.25">
      <c r="A8216" s="141" t="s">
        <v>4626</v>
      </c>
      <c r="B8216" s="151" t="s">
        <v>4627</v>
      </c>
      <c r="C8216" s="153" t="s">
        <v>4405</v>
      </c>
      <c r="D8216" s="152">
        <v>1</v>
      </c>
      <c r="E8216" s="154">
        <v>50.67</v>
      </c>
      <c r="F8216" s="154">
        <v>7.9999999999999849E-2</v>
      </c>
      <c r="G8216" s="154">
        <v>7.9999999999999849E-2</v>
      </c>
    </row>
    <row r="8217" spans="1:7" ht="30" x14ac:dyDescent="0.25">
      <c r="A8217" s="141" t="s">
        <v>4626</v>
      </c>
      <c r="B8217" s="151" t="s">
        <v>4627</v>
      </c>
      <c r="C8217" s="153" t="s">
        <v>3710</v>
      </c>
      <c r="D8217" s="152">
        <v>63</v>
      </c>
      <c r="E8217" s="154">
        <v>469.35</v>
      </c>
      <c r="F8217" s="154">
        <v>0.11999999999999966</v>
      </c>
      <c r="G8217" s="154">
        <v>7.5599999999999792</v>
      </c>
    </row>
    <row r="8218" spans="1:7" ht="60" x14ac:dyDescent="0.25">
      <c r="A8218" s="141" t="s">
        <v>4626</v>
      </c>
      <c r="B8218" s="151" t="s">
        <v>4627</v>
      </c>
      <c r="C8218" s="153" t="s">
        <v>3534</v>
      </c>
      <c r="D8218" s="152">
        <v>49</v>
      </c>
      <c r="E8218" s="154">
        <v>4117.96</v>
      </c>
      <c r="F8218" s="154">
        <v>0.66999999999999993</v>
      </c>
      <c r="G8218" s="154">
        <v>32.83</v>
      </c>
    </row>
    <row r="8219" spans="1:7" ht="90" x14ac:dyDescent="0.25">
      <c r="A8219" s="141" t="s">
        <v>4626</v>
      </c>
      <c r="B8219" s="151" t="s">
        <v>4627</v>
      </c>
      <c r="C8219" s="153" t="s">
        <v>3575</v>
      </c>
      <c r="D8219" s="152">
        <v>16</v>
      </c>
      <c r="E8219" s="154">
        <v>890.72</v>
      </c>
      <c r="F8219" s="154">
        <v>0.15000000000000036</v>
      </c>
      <c r="G8219" s="154">
        <v>2.4000000000000057</v>
      </c>
    </row>
    <row r="8220" spans="1:7" ht="90" x14ac:dyDescent="0.25">
      <c r="A8220" s="141" t="s">
        <v>4626</v>
      </c>
      <c r="B8220" s="151" t="s">
        <v>4627</v>
      </c>
      <c r="C8220" s="153" t="s">
        <v>3576</v>
      </c>
      <c r="D8220" s="152">
        <v>14</v>
      </c>
      <c r="E8220" s="154">
        <v>864.07999999999993</v>
      </c>
      <c r="F8220" s="154">
        <v>0.46000000000000085</v>
      </c>
      <c r="G8220" s="154">
        <v>6.4400000000000119</v>
      </c>
    </row>
    <row r="8221" spans="1:7" ht="30" x14ac:dyDescent="0.25">
      <c r="A8221" s="141" t="s">
        <v>4626</v>
      </c>
      <c r="B8221" s="151" t="s">
        <v>4627</v>
      </c>
      <c r="C8221" s="153" t="s">
        <v>3902</v>
      </c>
      <c r="D8221" s="152">
        <v>37</v>
      </c>
      <c r="E8221" s="154">
        <v>1630.96</v>
      </c>
      <c r="F8221" s="154">
        <v>2.2000000000000028</v>
      </c>
      <c r="G8221" s="154">
        <v>81.400000000000105</v>
      </c>
    </row>
    <row r="8222" spans="1:7" ht="60" x14ac:dyDescent="0.25">
      <c r="A8222" s="141" t="s">
        <v>4626</v>
      </c>
      <c r="B8222" s="151" t="s">
        <v>4627</v>
      </c>
      <c r="C8222" s="153" t="s">
        <v>3577</v>
      </c>
      <c r="D8222" s="152">
        <v>207</v>
      </c>
      <c r="E8222" s="154">
        <v>1670.4900000000002</v>
      </c>
      <c r="F8222" s="154">
        <v>2.9999999999999916E-2</v>
      </c>
      <c r="G8222" s="154">
        <v>6.2099999999999822</v>
      </c>
    </row>
    <row r="8223" spans="1:7" ht="30" x14ac:dyDescent="0.25">
      <c r="A8223" s="141" t="s">
        <v>4626</v>
      </c>
      <c r="B8223" s="151" t="s">
        <v>4627</v>
      </c>
      <c r="C8223" s="153" t="s">
        <v>3578</v>
      </c>
      <c r="D8223" s="152">
        <v>208</v>
      </c>
      <c r="E8223" s="154">
        <v>1112.8000000000002</v>
      </c>
      <c r="F8223" s="154">
        <v>0.27000000000000046</v>
      </c>
      <c r="G8223" s="154">
        <v>56.160000000000096</v>
      </c>
    </row>
    <row r="8224" spans="1:7" ht="75" x14ac:dyDescent="0.25">
      <c r="A8224" s="141" t="s">
        <v>4626</v>
      </c>
      <c r="B8224" s="151" t="s">
        <v>4627</v>
      </c>
      <c r="C8224" s="153" t="s">
        <v>4027</v>
      </c>
      <c r="D8224" s="152">
        <v>22</v>
      </c>
      <c r="E8224" s="154">
        <v>773.30000000000007</v>
      </c>
      <c r="F8224" s="154">
        <v>0.72000000000000064</v>
      </c>
      <c r="G8224" s="154">
        <v>15.840000000000014</v>
      </c>
    </row>
    <row r="8225" spans="1:7" ht="30" x14ac:dyDescent="0.25">
      <c r="A8225" s="141" t="s">
        <v>4626</v>
      </c>
      <c r="B8225" s="151" t="s">
        <v>4627</v>
      </c>
      <c r="C8225" s="153" t="s">
        <v>3710</v>
      </c>
      <c r="D8225" s="152">
        <v>21</v>
      </c>
      <c r="E8225" s="154">
        <v>156.44999999999999</v>
      </c>
      <c r="F8225" s="154">
        <v>0.11999999999999966</v>
      </c>
      <c r="G8225" s="154">
        <v>2.5199999999999929</v>
      </c>
    </row>
    <row r="8226" spans="1:7" ht="45" x14ac:dyDescent="0.25">
      <c r="A8226" s="141" t="s">
        <v>4626</v>
      </c>
      <c r="B8226" s="151" t="s">
        <v>4627</v>
      </c>
      <c r="C8226" s="153" t="s">
        <v>3574</v>
      </c>
      <c r="D8226" s="152">
        <v>1</v>
      </c>
      <c r="E8226" s="154">
        <v>52.01</v>
      </c>
      <c r="F8226" s="154">
        <v>0.22000000000000064</v>
      </c>
      <c r="G8226" s="154">
        <v>0.22000000000000064</v>
      </c>
    </row>
    <row r="8227" spans="1:7" ht="60" x14ac:dyDescent="0.25">
      <c r="A8227" s="141" t="s">
        <v>4626</v>
      </c>
      <c r="B8227" s="151" t="s">
        <v>4627</v>
      </c>
      <c r="C8227" s="153" t="s">
        <v>3534</v>
      </c>
      <c r="D8227" s="152">
        <v>44</v>
      </c>
      <c r="E8227" s="154">
        <v>3697.76</v>
      </c>
      <c r="F8227" s="154">
        <v>0.66999999999999993</v>
      </c>
      <c r="G8227" s="154">
        <v>29.479999999999997</v>
      </c>
    </row>
    <row r="8228" spans="1:7" ht="90" x14ac:dyDescent="0.25">
      <c r="A8228" s="141" t="s">
        <v>4626</v>
      </c>
      <c r="B8228" s="151" t="s">
        <v>4627</v>
      </c>
      <c r="C8228" s="153" t="s">
        <v>3575</v>
      </c>
      <c r="D8228" s="152">
        <v>7</v>
      </c>
      <c r="E8228" s="154">
        <v>389.69</v>
      </c>
      <c r="F8228" s="154">
        <v>0.15000000000000036</v>
      </c>
      <c r="G8228" s="154">
        <v>1.0500000000000025</v>
      </c>
    </row>
    <row r="8229" spans="1:7" ht="90" x14ac:dyDescent="0.25">
      <c r="A8229" s="141" t="s">
        <v>4626</v>
      </c>
      <c r="B8229" s="151" t="s">
        <v>4627</v>
      </c>
      <c r="C8229" s="153" t="s">
        <v>3576</v>
      </c>
      <c r="D8229" s="152">
        <v>17</v>
      </c>
      <c r="E8229" s="154">
        <v>1049.24</v>
      </c>
      <c r="F8229" s="154">
        <v>0.46000000000000085</v>
      </c>
      <c r="G8229" s="154">
        <v>7.8200000000000145</v>
      </c>
    </row>
    <row r="8230" spans="1:7" ht="30" x14ac:dyDescent="0.25">
      <c r="A8230" s="141" t="s">
        <v>4626</v>
      </c>
      <c r="B8230" s="151" t="s">
        <v>4627</v>
      </c>
      <c r="C8230" s="153" t="s">
        <v>3902</v>
      </c>
      <c r="D8230" s="152">
        <v>22</v>
      </c>
      <c r="E8230" s="154">
        <v>969.76</v>
      </c>
      <c r="F8230" s="154">
        <v>2.2000000000000028</v>
      </c>
      <c r="G8230" s="154">
        <v>48.400000000000063</v>
      </c>
    </row>
    <row r="8231" spans="1:7" ht="60" x14ac:dyDescent="0.25">
      <c r="A8231" s="141" t="s">
        <v>4626</v>
      </c>
      <c r="B8231" s="151" t="s">
        <v>4627</v>
      </c>
      <c r="C8231" s="153" t="s">
        <v>3577</v>
      </c>
      <c r="D8231" s="152">
        <v>43</v>
      </c>
      <c r="E8231" s="154">
        <v>347.01</v>
      </c>
      <c r="F8231" s="154">
        <v>2.9999999999999916E-2</v>
      </c>
      <c r="G8231" s="154">
        <v>1.2899999999999965</v>
      </c>
    </row>
    <row r="8232" spans="1:7" ht="30" x14ac:dyDescent="0.25">
      <c r="A8232" s="141" t="s">
        <v>4626</v>
      </c>
      <c r="B8232" s="151" t="s">
        <v>4627</v>
      </c>
      <c r="C8232" s="153" t="s">
        <v>3578</v>
      </c>
      <c r="D8232" s="152">
        <v>44</v>
      </c>
      <c r="E8232" s="154">
        <v>235.4</v>
      </c>
      <c r="F8232" s="154">
        <v>0.27000000000000046</v>
      </c>
      <c r="G8232" s="154">
        <v>11.88000000000002</v>
      </c>
    </row>
    <row r="8233" spans="1:7" ht="60" x14ac:dyDescent="0.25">
      <c r="A8233" s="141" t="s">
        <v>4626</v>
      </c>
      <c r="B8233" s="151" t="s">
        <v>4627</v>
      </c>
      <c r="C8233" s="153" t="s">
        <v>3479</v>
      </c>
      <c r="D8233" s="152">
        <v>1</v>
      </c>
      <c r="E8233" s="154">
        <v>8.0500000000000007</v>
      </c>
      <c r="F8233" s="154">
        <v>3.0000000000000027E-2</v>
      </c>
      <c r="G8233" s="154">
        <v>3.0000000000000027E-2</v>
      </c>
    </row>
    <row r="8234" spans="1:7" ht="45" x14ac:dyDescent="0.25">
      <c r="A8234" s="141" t="s">
        <v>4626</v>
      </c>
      <c r="B8234" s="151" t="s">
        <v>4627</v>
      </c>
      <c r="C8234" s="153" t="s">
        <v>3573</v>
      </c>
      <c r="D8234" s="152">
        <v>1</v>
      </c>
      <c r="E8234" s="154">
        <v>45.17</v>
      </c>
      <c r="F8234" s="154">
        <v>0.58999999999999986</v>
      </c>
      <c r="G8234" s="154">
        <v>0.58999999999999986</v>
      </c>
    </row>
    <row r="8235" spans="1:7" ht="75" x14ac:dyDescent="0.25">
      <c r="A8235" s="141" t="s">
        <v>4626</v>
      </c>
      <c r="B8235" s="151" t="s">
        <v>4627</v>
      </c>
      <c r="C8235" s="153" t="s">
        <v>4027</v>
      </c>
      <c r="D8235" s="152">
        <v>2</v>
      </c>
      <c r="E8235" s="154">
        <v>70.3</v>
      </c>
      <c r="F8235" s="154">
        <v>0.72000000000000064</v>
      </c>
      <c r="G8235" s="154">
        <v>1.4400000000000013</v>
      </c>
    </row>
    <row r="8236" spans="1:7" ht="30" x14ac:dyDescent="0.25">
      <c r="A8236" s="141" t="s">
        <v>4626</v>
      </c>
      <c r="B8236" s="151" t="s">
        <v>4627</v>
      </c>
      <c r="C8236" s="153" t="s">
        <v>3710</v>
      </c>
      <c r="D8236" s="152">
        <v>5</v>
      </c>
      <c r="E8236" s="154">
        <v>37.25</v>
      </c>
      <c r="F8236" s="154">
        <v>0.11999999999999966</v>
      </c>
      <c r="G8236" s="154">
        <v>0.59999999999999831</v>
      </c>
    </row>
    <row r="8237" spans="1:7" ht="60" x14ac:dyDescent="0.25">
      <c r="A8237" s="141" t="s">
        <v>4626</v>
      </c>
      <c r="B8237" s="151" t="s">
        <v>4627</v>
      </c>
      <c r="C8237" s="153" t="s">
        <v>3534</v>
      </c>
      <c r="D8237" s="152">
        <v>10</v>
      </c>
      <c r="E8237" s="154">
        <v>840.40000000000009</v>
      </c>
      <c r="F8237" s="154">
        <v>0.66999999999999993</v>
      </c>
      <c r="G8237" s="154">
        <v>6.6999999999999993</v>
      </c>
    </row>
    <row r="8238" spans="1:7" ht="90" x14ac:dyDescent="0.25">
      <c r="A8238" s="141" t="s">
        <v>4626</v>
      </c>
      <c r="B8238" s="151" t="s">
        <v>4627</v>
      </c>
      <c r="C8238" s="153" t="s">
        <v>3575</v>
      </c>
      <c r="D8238" s="152">
        <v>1</v>
      </c>
      <c r="E8238" s="154">
        <v>55.67</v>
      </c>
      <c r="F8238" s="154">
        <v>0.15000000000000036</v>
      </c>
      <c r="G8238" s="154">
        <v>0.15000000000000036</v>
      </c>
    </row>
    <row r="8239" spans="1:7" ht="90" x14ac:dyDescent="0.25">
      <c r="A8239" s="141" t="s">
        <v>4626</v>
      </c>
      <c r="B8239" s="151" t="s">
        <v>4627</v>
      </c>
      <c r="C8239" s="153" t="s">
        <v>3576</v>
      </c>
      <c r="D8239" s="152">
        <v>1</v>
      </c>
      <c r="E8239" s="154">
        <v>61.72</v>
      </c>
      <c r="F8239" s="154">
        <v>0.46000000000000085</v>
      </c>
      <c r="G8239" s="154">
        <v>0.46000000000000085</v>
      </c>
    </row>
    <row r="8240" spans="1:7" ht="30" x14ac:dyDescent="0.25">
      <c r="A8240" s="141" t="s">
        <v>4626</v>
      </c>
      <c r="B8240" s="151" t="s">
        <v>4627</v>
      </c>
      <c r="C8240" s="153" t="s">
        <v>3902</v>
      </c>
      <c r="D8240" s="152">
        <v>2</v>
      </c>
      <c r="E8240" s="154">
        <v>88.16</v>
      </c>
      <c r="F8240" s="154">
        <v>2.2000000000000028</v>
      </c>
      <c r="G8240" s="154">
        <v>4.4000000000000057</v>
      </c>
    </row>
    <row r="8241" spans="1:7" ht="60" x14ac:dyDescent="0.25">
      <c r="A8241" s="141" t="s">
        <v>4626</v>
      </c>
      <c r="B8241" s="151" t="s">
        <v>4627</v>
      </c>
      <c r="C8241" s="153" t="s">
        <v>3577</v>
      </c>
      <c r="D8241" s="152">
        <v>11</v>
      </c>
      <c r="E8241" s="154">
        <v>88.77000000000001</v>
      </c>
      <c r="F8241" s="154">
        <v>2.9999999999999916E-2</v>
      </c>
      <c r="G8241" s="154">
        <v>0.32999999999999907</v>
      </c>
    </row>
    <row r="8242" spans="1:7" ht="30" x14ac:dyDescent="0.25">
      <c r="A8242" s="141" t="s">
        <v>4626</v>
      </c>
      <c r="B8242" s="151" t="s">
        <v>4627</v>
      </c>
      <c r="C8242" s="153" t="s">
        <v>3578</v>
      </c>
      <c r="D8242" s="152">
        <v>11</v>
      </c>
      <c r="E8242" s="154">
        <v>58.850000000000009</v>
      </c>
      <c r="F8242" s="154">
        <v>0.27000000000000046</v>
      </c>
      <c r="G8242" s="154">
        <v>2.9700000000000051</v>
      </c>
    </row>
    <row r="8243" spans="1:7" ht="30" x14ac:dyDescent="0.25">
      <c r="A8243" s="141" t="s">
        <v>3094</v>
      </c>
      <c r="B8243" s="151" t="s">
        <v>3095</v>
      </c>
      <c r="C8243" s="153" t="s">
        <v>3496</v>
      </c>
      <c r="D8243" s="152">
        <v>195</v>
      </c>
      <c r="E8243" s="154">
        <v>1400.1000000000001</v>
      </c>
      <c r="F8243" s="154">
        <v>1.0000000000000009E-2</v>
      </c>
      <c r="G8243" s="154">
        <v>1.9500000000000017</v>
      </c>
    </row>
    <row r="8244" spans="1:7" ht="30" x14ac:dyDescent="0.25">
      <c r="A8244" s="141" t="s">
        <v>3094</v>
      </c>
      <c r="B8244" s="151" t="s">
        <v>3095</v>
      </c>
      <c r="C8244" s="153" t="s">
        <v>3497</v>
      </c>
      <c r="D8244" s="152">
        <v>471</v>
      </c>
      <c r="E8244" s="154">
        <v>5783.88</v>
      </c>
      <c r="F8244" s="154">
        <v>1.0000000000000009E-2</v>
      </c>
      <c r="G8244" s="154">
        <v>4.7100000000000044</v>
      </c>
    </row>
    <row r="8245" spans="1:7" ht="30" x14ac:dyDescent="0.25">
      <c r="A8245" s="141" t="s">
        <v>3094</v>
      </c>
      <c r="B8245" s="151" t="s">
        <v>3095</v>
      </c>
      <c r="C8245" s="153" t="s">
        <v>3498</v>
      </c>
      <c r="D8245" s="152">
        <v>723</v>
      </c>
      <c r="E8245" s="154">
        <v>14575.68</v>
      </c>
      <c r="F8245" s="154">
        <v>4.0000000000000036E-2</v>
      </c>
      <c r="G8245" s="154">
        <v>28.920000000000027</v>
      </c>
    </row>
    <row r="8246" spans="1:7" ht="45" x14ac:dyDescent="0.25">
      <c r="A8246" s="141" t="s">
        <v>3094</v>
      </c>
      <c r="B8246" s="151" t="s">
        <v>3095</v>
      </c>
      <c r="C8246" s="153" t="s">
        <v>3499</v>
      </c>
      <c r="D8246" s="152">
        <v>110</v>
      </c>
      <c r="E8246" s="154">
        <v>3219.7</v>
      </c>
      <c r="F8246" s="154">
        <v>1.0000000000000009E-2</v>
      </c>
      <c r="G8246" s="154">
        <v>1.100000000000001</v>
      </c>
    </row>
    <row r="8247" spans="1:7" ht="45" x14ac:dyDescent="0.25">
      <c r="A8247" s="141" t="s">
        <v>3094</v>
      </c>
      <c r="B8247" s="151" t="s">
        <v>3095</v>
      </c>
      <c r="C8247" s="153" t="s">
        <v>3891</v>
      </c>
      <c r="D8247" s="152">
        <v>3</v>
      </c>
      <c r="E8247" s="154">
        <v>22.26</v>
      </c>
      <c r="F8247" s="154">
        <v>3.0000000000000027E-2</v>
      </c>
      <c r="G8247" s="154">
        <v>9.000000000000008E-2</v>
      </c>
    </row>
    <row r="8248" spans="1:7" ht="45" x14ac:dyDescent="0.25">
      <c r="A8248" s="141" t="s">
        <v>3094</v>
      </c>
      <c r="B8248" s="151" t="s">
        <v>3095</v>
      </c>
      <c r="C8248" s="153" t="s">
        <v>3892</v>
      </c>
      <c r="D8248" s="152">
        <v>3</v>
      </c>
      <c r="E8248" s="154">
        <v>81.84</v>
      </c>
      <c r="F8248" s="154">
        <v>0.46000000000000085</v>
      </c>
      <c r="G8248" s="154">
        <v>1.3800000000000026</v>
      </c>
    </row>
    <row r="8249" spans="1:7" ht="30" x14ac:dyDescent="0.25">
      <c r="A8249" s="141" t="s">
        <v>3094</v>
      </c>
      <c r="B8249" s="151" t="s">
        <v>3095</v>
      </c>
      <c r="C8249" s="153" t="s">
        <v>3679</v>
      </c>
      <c r="D8249" s="152">
        <v>159</v>
      </c>
      <c r="E8249" s="154">
        <v>2351.61</v>
      </c>
      <c r="F8249" s="154">
        <v>0.12999999999999989</v>
      </c>
      <c r="G8249" s="154">
        <v>20.669999999999984</v>
      </c>
    </row>
    <row r="8250" spans="1:7" ht="30" x14ac:dyDescent="0.25">
      <c r="A8250" s="141" t="s">
        <v>3094</v>
      </c>
      <c r="B8250" s="151" t="s">
        <v>3095</v>
      </c>
      <c r="C8250" s="153" t="s">
        <v>3680</v>
      </c>
      <c r="D8250" s="152">
        <v>162</v>
      </c>
      <c r="E8250" s="154">
        <v>4850.2800000000007</v>
      </c>
      <c r="F8250" s="154">
        <v>0.41999999999999993</v>
      </c>
      <c r="G8250" s="154">
        <v>68.039999999999992</v>
      </c>
    </row>
    <row r="8251" spans="1:7" ht="30" x14ac:dyDescent="0.25">
      <c r="A8251" s="141" t="s">
        <v>3094</v>
      </c>
      <c r="B8251" s="151" t="s">
        <v>3095</v>
      </c>
      <c r="C8251" s="153" t="s">
        <v>3681</v>
      </c>
      <c r="D8251" s="152">
        <v>70</v>
      </c>
      <c r="E8251" s="154">
        <v>2258.9</v>
      </c>
      <c r="F8251" s="154">
        <v>0.48999999999999844</v>
      </c>
      <c r="G8251" s="154">
        <v>34.299999999999891</v>
      </c>
    </row>
    <row r="8252" spans="1:7" ht="30" x14ac:dyDescent="0.25">
      <c r="A8252" s="141" t="s">
        <v>3094</v>
      </c>
      <c r="B8252" s="151" t="s">
        <v>3095</v>
      </c>
      <c r="C8252" s="153" t="s">
        <v>3682</v>
      </c>
      <c r="D8252" s="152">
        <v>300</v>
      </c>
      <c r="E8252" s="154">
        <v>7572</v>
      </c>
      <c r="F8252" s="154">
        <v>0.13999999999999968</v>
      </c>
      <c r="G8252" s="154">
        <v>41.999999999999901</v>
      </c>
    </row>
    <row r="8253" spans="1:7" ht="30" x14ac:dyDescent="0.25">
      <c r="A8253" s="141" t="s">
        <v>3094</v>
      </c>
      <c r="B8253" s="151" t="s">
        <v>3095</v>
      </c>
      <c r="C8253" s="153" t="s">
        <v>3683</v>
      </c>
      <c r="D8253" s="152">
        <v>14</v>
      </c>
      <c r="E8253" s="154">
        <v>490.98</v>
      </c>
      <c r="F8253" s="154">
        <v>0.12000000000000011</v>
      </c>
      <c r="G8253" s="154">
        <v>1.6800000000000015</v>
      </c>
    </row>
    <row r="8254" spans="1:7" ht="30" x14ac:dyDescent="0.25">
      <c r="A8254" s="141" t="s">
        <v>3094</v>
      </c>
      <c r="B8254" s="151" t="s">
        <v>3095</v>
      </c>
      <c r="C8254" s="153" t="s">
        <v>3684</v>
      </c>
      <c r="D8254" s="152">
        <v>309</v>
      </c>
      <c r="E8254" s="154">
        <v>7709.5499999999993</v>
      </c>
      <c r="F8254" s="154">
        <v>0.14000000000000012</v>
      </c>
      <c r="G8254" s="154">
        <v>43.260000000000041</v>
      </c>
    </row>
    <row r="8255" spans="1:7" ht="30" x14ac:dyDescent="0.25">
      <c r="A8255" s="141" t="s">
        <v>3094</v>
      </c>
      <c r="B8255" s="151" t="s">
        <v>3095</v>
      </c>
      <c r="C8255" s="153" t="s">
        <v>3686</v>
      </c>
      <c r="D8255" s="152">
        <v>46</v>
      </c>
      <c r="E8255" s="154">
        <v>662.86</v>
      </c>
      <c r="F8255" s="154">
        <v>0.66999999999999993</v>
      </c>
      <c r="G8255" s="154">
        <v>30.819999999999997</v>
      </c>
    </row>
    <row r="8256" spans="1:7" ht="30" x14ac:dyDescent="0.25">
      <c r="A8256" s="141" t="s">
        <v>3094</v>
      </c>
      <c r="B8256" s="151" t="s">
        <v>3095</v>
      </c>
      <c r="C8256" s="153" t="s">
        <v>4629</v>
      </c>
      <c r="D8256" s="152">
        <v>46</v>
      </c>
      <c r="E8256" s="154">
        <v>2823.94</v>
      </c>
      <c r="F8256" s="154">
        <v>3.0699999999999932</v>
      </c>
      <c r="G8256" s="154">
        <v>141.21999999999969</v>
      </c>
    </row>
    <row r="8257" spans="1:7" ht="45" x14ac:dyDescent="0.25">
      <c r="A8257" s="141" t="s">
        <v>3094</v>
      </c>
      <c r="B8257" s="151" t="s">
        <v>3095</v>
      </c>
      <c r="C8257" s="153" t="s">
        <v>3691</v>
      </c>
      <c r="D8257" s="152">
        <v>1</v>
      </c>
      <c r="E8257" s="154">
        <v>30.13</v>
      </c>
      <c r="F8257" s="154">
        <v>0.26999999999999957</v>
      </c>
      <c r="G8257" s="154">
        <v>0.26999999999999957</v>
      </c>
    </row>
    <row r="8258" spans="1:7" ht="30" x14ac:dyDescent="0.25">
      <c r="A8258" s="141" t="s">
        <v>3094</v>
      </c>
      <c r="B8258" s="151" t="s">
        <v>3095</v>
      </c>
      <c r="C8258" s="153" t="s">
        <v>3692</v>
      </c>
      <c r="D8258" s="152">
        <v>5</v>
      </c>
      <c r="E8258" s="154">
        <v>221.25</v>
      </c>
      <c r="F8258" s="154">
        <v>0.60999999999999943</v>
      </c>
      <c r="G8258" s="154">
        <v>3.0499999999999972</v>
      </c>
    </row>
    <row r="8259" spans="1:7" ht="30" x14ac:dyDescent="0.25">
      <c r="A8259" s="141" t="s">
        <v>3094</v>
      </c>
      <c r="B8259" s="151" t="s">
        <v>3095</v>
      </c>
      <c r="C8259" s="153" t="s">
        <v>3693</v>
      </c>
      <c r="D8259" s="152">
        <v>121</v>
      </c>
      <c r="E8259" s="154">
        <v>6408.16</v>
      </c>
      <c r="F8259" s="154">
        <v>0.55999999999999872</v>
      </c>
      <c r="G8259" s="154">
        <v>67.759999999999849</v>
      </c>
    </row>
    <row r="8260" spans="1:7" ht="30" x14ac:dyDescent="0.25">
      <c r="A8260" s="141" t="s">
        <v>3094</v>
      </c>
      <c r="B8260" s="151" t="s">
        <v>3095</v>
      </c>
      <c r="C8260" s="153" t="s">
        <v>3695</v>
      </c>
      <c r="D8260" s="152">
        <v>3</v>
      </c>
      <c r="E8260" s="154">
        <v>68.67</v>
      </c>
      <c r="F8260" s="154">
        <v>1.1400000000000006</v>
      </c>
      <c r="G8260" s="154">
        <v>3.4200000000000017</v>
      </c>
    </row>
    <row r="8261" spans="1:7" ht="30" x14ac:dyDescent="0.25">
      <c r="A8261" s="141" t="s">
        <v>3094</v>
      </c>
      <c r="B8261" s="151" t="s">
        <v>3095</v>
      </c>
      <c r="C8261" s="153" t="s">
        <v>3544</v>
      </c>
      <c r="D8261" s="152">
        <v>271</v>
      </c>
      <c r="E8261" s="154">
        <v>4306.1900000000005</v>
      </c>
      <c r="F8261" s="154">
        <v>2.0000000000000018E-2</v>
      </c>
      <c r="G8261" s="154">
        <v>5.4200000000000053</v>
      </c>
    </row>
    <row r="8262" spans="1:7" ht="30" x14ac:dyDescent="0.25">
      <c r="A8262" s="141" t="s">
        <v>3094</v>
      </c>
      <c r="B8262" s="151" t="s">
        <v>3095</v>
      </c>
      <c r="C8262" s="153" t="s">
        <v>3541</v>
      </c>
      <c r="D8262" s="152">
        <v>461</v>
      </c>
      <c r="E8262" s="154">
        <v>3973.82</v>
      </c>
      <c r="F8262" s="154">
        <v>4.9999999999999822E-2</v>
      </c>
      <c r="G8262" s="154">
        <v>23.049999999999919</v>
      </c>
    </row>
    <row r="8263" spans="1:7" ht="30" x14ac:dyDescent="0.25">
      <c r="A8263" s="141" t="s">
        <v>3094</v>
      </c>
      <c r="B8263" s="151" t="s">
        <v>3095</v>
      </c>
      <c r="C8263" s="153" t="s">
        <v>3696</v>
      </c>
      <c r="D8263" s="152">
        <v>2</v>
      </c>
      <c r="E8263" s="154">
        <v>14.48</v>
      </c>
      <c r="F8263" s="154">
        <v>4.0000000000000036E-2</v>
      </c>
      <c r="G8263" s="154">
        <v>8.0000000000000071E-2</v>
      </c>
    </row>
    <row r="8264" spans="1:7" ht="45" x14ac:dyDescent="0.25">
      <c r="A8264" s="141" t="s">
        <v>3094</v>
      </c>
      <c r="B8264" s="151" t="s">
        <v>3095</v>
      </c>
      <c r="C8264" s="153" t="s">
        <v>3542</v>
      </c>
      <c r="D8264" s="152">
        <v>244</v>
      </c>
      <c r="E8264" s="154">
        <v>2540.04</v>
      </c>
      <c r="F8264" s="154">
        <v>2.0000000000000018E-2</v>
      </c>
      <c r="G8264" s="154">
        <v>4.8800000000000043</v>
      </c>
    </row>
    <row r="8265" spans="1:7" ht="30" x14ac:dyDescent="0.25">
      <c r="A8265" s="141" t="s">
        <v>3094</v>
      </c>
      <c r="B8265" s="151" t="s">
        <v>3095</v>
      </c>
      <c r="C8265" s="153" t="s">
        <v>3584</v>
      </c>
      <c r="D8265" s="152">
        <v>67</v>
      </c>
      <c r="E8265" s="154">
        <v>697.47</v>
      </c>
      <c r="F8265" s="154">
        <v>2.0000000000000018E-2</v>
      </c>
      <c r="G8265" s="154">
        <v>1.3400000000000012</v>
      </c>
    </row>
    <row r="8266" spans="1:7" ht="30" x14ac:dyDescent="0.25">
      <c r="A8266" s="141" t="s">
        <v>3094</v>
      </c>
      <c r="B8266" s="151" t="s">
        <v>3095</v>
      </c>
      <c r="C8266" s="153" t="s">
        <v>3585</v>
      </c>
      <c r="D8266" s="152">
        <v>86</v>
      </c>
      <c r="E8266" s="154">
        <v>895.26</v>
      </c>
      <c r="F8266" s="154">
        <v>2.0000000000000018E-2</v>
      </c>
      <c r="G8266" s="154">
        <v>1.7200000000000015</v>
      </c>
    </row>
    <row r="8267" spans="1:7" ht="30" x14ac:dyDescent="0.25">
      <c r="A8267" s="141" t="s">
        <v>3094</v>
      </c>
      <c r="B8267" s="151" t="s">
        <v>3095</v>
      </c>
      <c r="C8267" s="153" t="s">
        <v>3545</v>
      </c>
      <c r="D8267" s="152">
        <v>134</v>
      </c>
      <c r="E8267" s="154">
        <v>3383.5</v>
      </c>
      <c r="F8267" s="154">
        <v>4.9999999999999933E-2</v>
      </c>
      <c r="G8267" s="154">
        <v>6.6999999999999913</v>
      </c>
    </row>
    <row r="8268" spans="1:7" ht="30" x14ac:dyDescent="0.25">
      <c r="A8268" s="141" t="s">
        <v>3094</v>
      </c>
      <c r="B8268" s="151" t="s">
        <v>3095</v>
      </c>
      <c r="C8268" s="153" t="s">
        <v>4129</v>
      </c>
      <c r="D8268" s="152">
        <v>2</v>
      </c>
      <c r="E8268" s="154">
        <v>58.74</v>
      </c>
      <c r="F8268" s="154">
        <v>0.10999999999999988</v>
      </c>
      <c r="G8268" s="154">
        <v>0.21999999999999975</v>
      </c>
    </row>
    <row r="8269" spans="1:7" ht="30" x14ac:dyDescent="0.25">
      <c r="A8269" s="141" t="s">
        <v>3094</v>
      </c>
      <c r="B8269" s="151" t="s">
        <v>3095</v>
      </c>
      <c r="C8269" s="153" t="s">
        <v>3641</v>
      </c>
      <c r="D8269" s="152">
        <v>70</v>
      </c>
      <c r="E8269" s="154">
        <v>1696.1</v>
      </c>
      <c r="F8269" s="154">
        <v>4.9999999999999933E-2</v>
      </c>
      <c r="G8269" s="154">
        <v>3.4999999999999956</v>
      </c>
    </row>
    <row r="8270" spans="1:7" ht="30" x14ac:dyDescent="0.25">
      <c r="A8270" s="141" t="s">
        <v>3094</v>
      </c>
      <c r="B8270" s="151" t="s">
        <v>3095</v>
      </c>
      <c r="C8270" s="153" t="s">
        <v>3546</v>
      </c>
      <c r="D8270" s="152">
        <v>134</v>
      </c>
      <c r="E8270" s="154">
        <v>4649.8</v>
      </c>
      <c r="F8270" s="154">
        <v>1.9999999999999962E-2</v>
      </c>
      <c r="G8270" s="154">
        <v>2.6799999999999948</v>
      </c>
    </row>
    <row r="8271" spans="1:7" ht="30" x14ac:dyDescent="0.25">
      <c r="A8271" s="141" t="s">
        <v>3094</v>
      </c>
      <c r="B8271" s="151" t="s">
        <v>3095</v>
      </c>
      <c r="C8271" s="153" t="s">
        <v>3642</v>
      </c>
      <c r="D8271" s="152">
        <v>74</v>
      </c>
      <c r="E8271" s="154">
        <v>2036.48</v>
      </c>
      <c r="F8271" s="154">
        <v>3.0000000000000027E-2</v>
      </c>
      <c r="G8271" s="154">
        <v>2.220000000000002</v>
      </c>
    </row>
    <row r="8272" spans="1:7" ht="30" x14ac:dyDescent="0.25">
      <c r="A8272" s="141" t="s">
        <v>3094</v>
      </c>
      <c r="B8272" s="151" t="s">
        <v>3095</v>
      </c>
      <c r="C8272" s="153" t="s">
        <v>4406</v>
      </c>
      <c r="D8272" s="152">
        <v>1</v>
      </c>
      <c r="E8272" s="154">
        <v>32.68</v>
      </c>
      <c r="F8272" s="154">
        <v>3.0000000000000027E-2</v>
      </c>
      <c r="G8272" s="154">
        <v>3.0000000000000027E-2</v>
      </c>
    </row>
    <row r="8273" spans="1:7" ht="30" x14ac:dyDescent="0.25">
      <c r="A8273" s="141" t="s">
        <v>3094</v>
      </c>
      <c r="B8273" s="151" t="s">
        <v>3095</v>
      </c>
      <c r="C8273" s="153" t="s">
        <v>3590</v>
      </c>
      <c r="D8273" s="152">
        <v>66</v>
      </c>
      <c r="E8273" s="154">
        <v>959.6400000000001</v>
      </c>
      <c r="F8273" s="154">
        <v>6.999999999999984E-2</v>
      </c>
      <c r="G8273" s="154">
        <v>4.6199999999999894</v>
      </c>
    </row>
    <row r="8274" spans="1:7" ht="45" x14ac:dyDescent="0.25">
      <c r="A8274" s="141" t="s">
        <v>3094</v>
      </c>
      <c r="B8274" s="151" t="s">
        <v>3095</v>
      </c>
      <c r="C8274" s="153" t="s">
        <v>3591</v>
      </c>
      <c r="D8274" s="152">
        <v>23</v>
      </c>
      <c r="E8274" s="154">
        <v>117.75999999999999</v>
      </c>
      <c r="F8274" s="154">
        <v>1.0000000000000009E-2</v>
      </c>
      <c r="G8274" s="154">
        <v>0.2300000000000002</v>
      </c>
    </row>
    <row r="8275" spans="1:7" ht="60" x14ac:dyDescent="0.25">
      <c r="A8275" s="141" t="s">
        <v>3094</v>
      </c>
      <c r="B8275" s="151" t="s">
        <v>3095</v>
      </c>
      <c r="C8275" s="153" t="s">
        <v>3592</v>
      </c>
      <c r="D8275" s="152">
        <v>41</v>
      </c>
      <c r="E8275" s="154">
        <v>209.92000000000002</v>
      </c>
      <c r="F8275" s="154">
        <v>1.0000000000000009E-2</v>
      </c>
      <c r="G8275" s="154">
        <v>0.41000000000000036</v>
      </c>
    </row>
    <row r="8276" spans="1:7" ht="60" x14ac:dyDescent="0.25">
      <c r="A8276" s="141" t="s">
        <v>3094</v>
      </c>
      <c r="B8276" s="151" t="s">
        <v>3095</v>
      </c>
      <c r="C8276" s="153" t="s">
        <v>3593</v>
      </c>
      <c r="D8276" s="152">
        <v>1</v>
      </c>
      <c r="E8276" s="154">
        <v>5.12</v>
      </c>
      <c r="F8276" s="154">
        <v>1.0000000000000009E-2</v>
      </c>
      <c r="G8276" s="154">
        <v>1.0000000000000009E-2</v>
      </c>
    </row>
    <row r="8277" spans="1:7" ht="75" x14ac:dyDescent="0.25">
      <c r="A8277" s="141" t="s">
        <v>3094</v>
      </c>
      <c r="B8277" s="151" t="s">
        <v>3095</v>
      </c>
      <c r="C8277" s="153" t="s">
        <v>3697</v>
      </c>
      <c r="D8277" s="152">
        <v>1</v>
      </c>
      <c r="E8277" s="154">
        <v>5.12</v>
      </c>
      <c r="F8277" s="154">
        <v>1.0000000000000009E-2</v>
      </c>
      <c r="G8277" s="154">
        <v>1.0000000000000009E-2</v>
      </c>
    </row>
    <row r="8278" spans="1:7" ht="30" x14ac:dyDescent="0.25">
      <c r="A8278" s="141" t="s">
        <v>3094</v>
      </c>
      <c r="B8278" s="151" t="s">
        <v>3095</v>
      </c>
      <c r="C8278" s="153" t="s">
        <v>3111</v>
      </c>
      <c r="D8278" s="152">
        <v>36</v>
      </c>
      <c r="E8278" s="154">
        <v>46.8</v>
      </c>
      <c r="F8278" s="154">
        <v>2.0000000000000018E-2</v>
      </c>
      <c r="G8278" s="154">
        <v>0.72000000000000064</v>
      </c>
    </row>
    <row r="8279" spans="1:7" ht="30" x14ac:dyDescent="0.25">
      <c r="A8279" s="141" t="s">
        <v>3094</v>
      </c>
      <c r="B8279" s="151" t="s">
        <v>3095</v>
      </c>
      <c r="C8279" s="153" t="s">
        <v>3112</v>
      </c>
      <c r="D8279" s="152">
        <v>18</v>
      </c>
      <c r="E8279" s="154">
        <v>25.92</v>
      </c>
      <c r="F8279" s="154">
        <v>3.0000000000000027E-2</v>
      </c>
      <c r="G8279" s="154">
        <v>0.54000000000000048</v>
      </c>
    </row>
    <row r="8280" spans="1:7" ht="30" x14ac:dyDescent="0.25">
      <c r="A8280" s="141" t="s">
        <v>3094</v>
      </c>
      <c r="B8280" s="151" t="s">
        <v>3095</v>
      </c>
      <c r="C8280" s="153" t="s">
        <v>3113</v>
      </c>
      <c r="D8280" s="152">
        <v>19</v>
      </c>
      <c r="E8280" s="154">
        <v>30.400000000000002</v>
      </c>
      <c r="F8280" s="154">
        <v>2.9999999999999916E-2</v>
      </c>
      <c r="G8280" s="154">
        <v>0.5699999999999984</v>
      </c>
    </row>
    <row r="8281" spans="1:7" ht="75" x14ac:dyDescent="0.25">
      <c r="A8281" s="141" t="s">
        <v>3094</v>
      </c>
      <c r="B8281" s="151" t="s">
        <v>3095</v>
      </c>
      <c r="C8281" s="153" t="s">
        <v>3116</v>
      </c>
      <c r="D8281" s="152">
        <v>30</v>
      </c>
      <c r="E8281" s="154">
        <v>126.9</v>
      </c>
      <c r="F8281" s="154">
        <v>5.0000000000000044E-2</v>
      </c>
      <c r="G8281" s="154">
        <v>1.5000000000000013</v>
      </c>
    </row>
    <row r="8282" spans="1:7" ht="45" x14ac:dyDescent="0.25">
      <c r="A8282" s="141" t="s">
        <v>3094</v>
      </c>
      <c r="B8282" s="151" t="s">
        <v>3095</v>
      </c>
      <c r="C8282" s="153" t="s">
        <v>3117</v>
      </c>
      <c r="D8282" s="152">
        <v>40</v>
      </c>
      <c r="E8282" s="154">
        <v>73.2</v>
      </c>
      <c r="F8282" s="154">
        <v>2.0000000000000018E-2</v>
      </c>
      <c r="G8282" s="154">
        <v>0.80000000000000071</v>
      </c>
    </row>
    <row r="8283" spans="1:7" ht="30" x14ac:dyDescent="0.25">
      <c r="A8283" s="141" t="s">
        <v>3094</v>
      </c>
      <c r="B8283" s="151" t="s">
        <v>3095</v>
      </c>
      <c r="C8283" s="153" t="s">
        <v>3120</v>
      </c>
      <c r="D8283" s="152">
        <v>98</v>
      </c>
      <c r="E8283" s="154">
        <v>143.08000000000001</v>
      </c>
      <c r="F8283" s="154">
        <v>2.0000000000000018E-2</v>
      </c>
      <c r="G8283" s="154">
        <v>1.9600000000000017</v>
      </c>
    </row>
    <row r="8284" spans="1:7" ht="30" x14ac:dyDescent="0.25">
      <c r="A8284" s="141" t="s">
        <v>3094</v>
      </c>
      <c r="B8284" s="151" t="s">
        <v>3095</v>
      </c>
      <c r="C8284" s="153" t="s">
        <v>3126</v>
      </c>
      <c r="D8284" s="152">
        <v>12</v>
      </c>
      <c r="E8284" s="154">
        <v>50.28</v>
      </c>
      <c r="F8284" s="154">
        <v>1.0000000000000009E-2</v>
      </c>
      <c r="G8284" s="154">
        <v>0.12000000000000011</v>
      </c>
    </row>
    <row r="8285" spans="1:7" ht="30" x14ac:dyDescent="0.25">
      <c r="A8285" s="141" t="s">
        <v>3094</v>
      </c>
      <c r="B8285" s="151" t="s">
        <v>3095</v>
      </c>
      <c r="C8285" s="153" t="s">
        <v>3278</v>
      </c>
      <c r="D8285" s="152">
        <v>17</v>
      </c>
      <c r="E8285" s="154">
        <v>56.95</v>
      </c>
      <c r="F8285" s="154">
        <v>1.9999999999999962E-2</v>
      </c>
      <c r="G8285" s="154">
        <v>0.33999999999999936</v>
      </c>
    </row>
    <row r="8286" spans="1:7" ht="30" x14ac:dyDescent="0.25">
      <c r="A8286" s="141" t="s">
        <v>3094</v>
      </c>
      <c r="B8286" s="151" t="s">
        <v>3095</v>
      </c>
      <c r="C8286" s="153" t="s">
        <v>3160</v>
      </c>
      <c r="D8286" s="152">
        <v>17</v>
      </c>
      <c r="E8286" s="154">
        <v>94.52000000000001</v>
      </c>
      <c r="F8286" s="154">
        <v>0.12999999999999989</v>
      </c>
      <c r="G8286" s="154">
        <v>2.2099999999999982</v>
      </c>
    </row>
    <row r="8287" spans="1:7" ht="45" x14ac:dyDescent="0.25">
      <c r="A8287" s="141" t="s">
        <v>3094</v>
      </c>
      <c r="B8287" s="151" t="s">
        <v>3095</v>
      </c>
      <c r="C8287" s="153" t="s">
        <v>3162</v>
      </c>
      <c r="D8287" s="152">
        <v>14</v>
      </c>
      <c r="E8287" s="154">
        <v>67.34</v>
      </c>
      <c r="F8287" s="154">
        <v>0.10000000000000009</v>
      </c>
      <c r="G8287" s="154">
        <v>1.4000000000000012</v>
      </c>
    </row>
    <row r="8288" spans="1:7" ht="30" x14ac:dyDescent="0.25">
      <c r="A8288" s="141" t="s">
        <v>3094</v>
      </c>
      <c r="B8288" s="151" t="s">
        <v>3095</v>
      </c>
      <c r="C8288" s="153" t="s">
        <v>3146</v>
      </c>
      <c r="D8288" s="152">
        <v>4</v>
      </c>
      <c r="E8288" s="154">
        <v>22.2</v>
      </c>
      <c r="F8288" s="154">
        <v>9.9999999999999811E-3</v>
      </c>
      <c r="G8288" s="154">
        <v>3.9999999999999925E-2</v>
      </c>
    </row>
    <row r="8289" spans="1:7" ht="30" x14ac:dyDescent="0.25">
      <c r="A8289" s="141" t="s">
        <v>3094</v>
      </c>
      <c r="B8289" s="151" t="s">
        <v>3095</v>
      </c>
      <c r="C8289" s="153" t="s">
        <v>3177</v>
      </c>
      <c r="D8289" s="152">
        <v>32</v>
      </c>
      <c r="E8289" s="154">
        <v>227.84</v>
      </c>
      <c r="F8289" s="154">
        <v>0.14000000000000012</v>
      </c>
      <c r="G8289" s="154">
        <v>4.480000000000004</v>
      </c>
    </row>
    <row r="8290" spans="1:7" ht="30" x14ac:dyDescent="0.25">
      <c r="A8290" s="141" t="s">
        <v>3094</v>
      </c>
      <c r="B8290" s="151" t="s">
        <v>3095</v>
      </c>
      <c r="C8290" s="153" t="s">
        <v>3188</v>
      </c>
      <c r="D8290" s="152">
        <v>27</v>
      </c>
      <c r="E8290" s="154">
        <v>60.75</v>
      </c>
      <c r="F8290" s="154">
        <v>2.0000000000000018E-2</v>
      </c>
      <c r="G8290" s="154">
        <v>0.54000000000000048</v>
      </c>
    </row>
    <row r="8291" spans="1:7" ht="30" x14ac:dyDescent="0.25">
      <c r="A8291" s="141" t="s">
        <v>3094</v>
      </c>
      <c r="B8291" s="151" t="s">
        <v>3095</v>
      </c>
      <c r="C8291" s="153" t="s">
        <v>3255</v>
      </c>
      <c r="D8291" s="152">
        <v>15</v>
      </c>
      <c r="E8291" s="154">
        <v>59.550000000000004</v>
      </c>
      <c r="F8291" s="154">
        <v>1.0000000000000009E-2</v>
      </c>
      <c r="G8291" s="154">
        <v>0.15000000000000013</v>
      </c>
    </row>
    <row r="8292" spans="1:7" ht="30" x14ac:dyDescent="0.25">
      <c r="A8292" s="141" t="s">
        <v>3094</v>
      </c>
      <c r="B8292" s="151" t="s">
        <v>3095</v>
      </c>
      <c r="C8292" s="153" t="s">
        <v>3192</v>
      </c>
      <c r="D8292" s="152">
        <v>15</v>
      </c>
      <c r="E8292" s="154">
        <v>55.650000000000006</v>
      </c>
      <c r="F8292" s="154">
        <v>3.0000000000000027E-2</v>
      </c>
      <c r="G8292" s="154">
        <v>0.4500000000000004</v>
      </c>
    </row>
    <row r="8293" spans="1:7" ht="45" x14ac:dyDescent="0.25">
      <c r="A8293" s="141" t="s">
        <v>3094</v>
      </c>
      <c r="B8293" s="151" t="s">
        <v>3095</v>
      </c>
      <c r="C8293" s="153" t="s">
        <v>3762</v>
      </c>
      <c r="D8293" s="152">
        <v>170</v>
      </c>
      <c r="E8293" s="154">
        <v>23111.5</v>
      </c>
      <c r="F8293" s="154">
        <v>2.490000000000002</v>
      </c>
      <c r="G8293" s="154">
        <v>423.30000000000035</v>
      </c>
    </row>
    <row r="8294" spans="1:7" ht="30" x14ac:dyDescent="0.25">
      <c r="A8294" s="141" t="s">
        <v>3094</v>
      </c>
      <c r="B8294" s="151" t="s">
        <v>3095</v>
      </c>
      <c r="C8294" s="153" t="s">
        <v>3763</v>
      </c>
      <c r="D8294" s="152">
        <v>38</v>
      </c>
      <c r="E8294" s="154">
        <v>443.84000000000003</v>
      </c>
      <c r="F8294" s="154">
        <v>0.58000000000000007</v>
      </c>
      <c r="G8294" s="154">
        <v>22.040000000000003</v>
      </c>
    </row>
    <row r="8295" spans="1:7" ht="45" x14ac:dyDescent="0.25">
      <c r="A8295" s="141" t="s">
        <v>3094</v>
      </c>
      <c r="B8295" s="151" t="s">
        <v>3095</v>
      </c>
      <c r="C8295" s="153" t="s">
        <v>3765</v>
      </c>
      <c r="D8295" s="152">
        <v>170</v>
      </c>
      <c r="E8295" s="154">
        <v>419.90000000000009</v>
      </c>
      <c r="F8295" s="154">
        <v>7.0000000000000062E-2</v>
      </c>
      <c r="G8295" s="154">
        <v>11.900000000000011</v>
      </c>
    </row>
    <row r="8296" spans="1:7" ht="45" x14ac:dyDescent="0.25">
      <c r="A8296" s="141" t="s">
        <v>3094</v>
      </c>
      <c r="B8296" s="151" t="s">
        <v>3095</v>
      </c>
      <c r="C8296" s="153" t="s">
        <v>3579</v>
      </c>
      <c r="D8296" s="152">
        <v>16</v>
      </c>
      <c r="E8296" s="154">
        <v>576.96</v>
      </c>
      <c r="F8296" s="154">
        <v>0.87999999999999901</v>
      </c>
      <c r="G8296" s="154">
        <v>14.079999999999984</v>
      </c>
    </row>
    <row r="8297" spans="1:7" ht="45" x14ac:dyDescent="0.25">
      <c r="A8297" s="141" t="s">
        <v>3094</v>
      </c>
      <c r="B8297" s="151" t="s">
        <v>3095</v>
      </c>
      <c r="C8297" s="153" t="s">
        <v>3580</v>
      </c>
      <c r="D8297" s="152">
        <v>9</v>
      </c>
      <c r="E8297" s="154">
        <v>173.25</v>
      </c>
      <c r="F8297" s="154">
        <v>0.26999999999999957</v>
      </c>
      <c r="G8297" s="154">
        <v>2.4299999999999962</v>
      </c>
    </row>
    <row r="8298" spans="1:7" ht="45" x14ac:dyDescent="0.25">
      <c r="A8298" s="141" t="s">
        <v>3094</v>
      </c>
      <c r="B8298" s="151" t="s">
        <v>3095</v>
      </c>
      <c r="C8298" s="153" t="s">
        <v>3904</v>
      </c>
      <c r="D8298" s="152">
        <v>14</v>
      </c>
      <c r="E8298" s="154">
        <v>1368.5</v>
      </c>
      <c r="F8298" s="154">
        <v>2.9200000000000017</v>
      </c>
      <c r="G8298" s="154">
        <v>40.880000000000024</v>
      </c>
    </row>
    <row r="8299" spans="1:7" ht="75" x14ac:dyDescent="0.25">
      <c r="A8299" s="141" t="s">
        <v>3094</v>
      </c>
      <c r="B8299" s="151" t="s">
        <v>3095</v>
      </c>
      <c r="C8299" s="153" t="s">
        <v>3527</v>
      </c>
      <c r="D8299" s="152">
        <v>167</v>
      </c>
      <c r="E8299" s="154">
        <v>3505.33</v>
      </c>
      <c r="F8299" s="154">
        <v>0.16000000000000014</v>
      </c>
      <c r="G8299" s="154">
        <v>26.720000000000024</v>
      </c>
    </row>
    <row r="8300" spans="1:7" ht="45" x14ac:dyDescent="0.25">
      <c r="A8300" s="141" t="s">
        <v>3094</v>
      </c>
      <c r="B8300" s="151" t="s">
        <v>3095</v>
      </c>
      <c r="C8300" s="153" t="s">
        <v>3929</v>
      </c>
      <c r="D8300" s="152">
        <v>2</v>
      </c>
      <c r="E8300" s="154">
        <v>9.2000000000000011</v>
      </c>
      <c r="F8300" s="154">
        <v>0.23000000000000043</v>
      </c>
      <c r="G8300" s="154">
        <v>0.46000000000000085</v>
      </c>
    </row>
    <row r="8301" spans="1:7" ht="30" x14ac:dyDescent="0.25">
      <c r="A8301" s="141" t="s">
        <v>3094</v>
      </c>
      <c r="B8301" s="151" t="s">
        <v>3095</v>
      </c>
      <c r="C8301" s="153" t="s">
        <v>4105</v>
      </c>
      <c r="D8301" s="152">
        <v>1</v>
      </c>
      <c r="E8301" s="154">
        <v>40.11</v>
      </c>
      <c r="F8301" s="154">
        <v>0.54000000000000092</v>
      </c>
      <c r="G8301" s="154">
        <v>0.54000000000000092</v>
      </c>
    </row>
    <row r="8302" spans="1:7" ht="30" x14ac:dyDescent="0.25">
      <c r="A8302" s="141" t="s">
        <v>3094</v>
      </c>
      <c r="B8302" s="151" t="s">
        <v>3095</v>
      </c>
      <c r="C8302" s="153" t="s">
        <v>3930</v>
      </c>
      <c r="D8302" s="152">
        <v>2</v>
      </c>
      <c r="E8302" s="154">
        <v>177.8</v>
      </c>
      <c r="F8302" s="154">
        <v>1.0500000000000007</v>
      </c>
      <c r="G8302" s="154">
        <v>2.1000000000000014</v>
      </c>
    </row>
    <row r="8303" spans="1:7" ht="30" x14ac:dyDescent="0.25">
      <c r="A8303" s="141" t="s">
        <v>3094</v>
      </c>
      <c r="B8303" s="151" t="s">
        <v>3095</v>
      </c>
      <c r="C8303" s="153" t="s">
        <v>3903</v>
      </c>
      <c r="D8303" s="152">
        <v>1</v>
      </c>
      <c r="E8303" s="154">
        <v>89.350000000000009</v>
      </c>
      <c r="F8303" s="154">
        <v>2.4799999999999969</v>
      </c>
      <c r="G8303" s="154">
        <v>2.4799999999999969</v>
      </c>
    </row>
    <row r="8304" spans="1:7" ht="45" x14ac:dyDescent="0.25">
      <c r="A8304" s="141" t="s">
        <v>3094</v>
      </c>
      <c r="B8304" s="151" t="s">
        <v>3095</v>
      </c>
      <c r="C8304" s="153" t="s">
        <v>3904</v>
      </c>
      <c r="D8304" s="152">
        <v>1</v>
      </c>
      <c r="E8304" s="154">
        <v>97.75</v>
      </c>
      <c r="F8304" s="154">
        <v>2.9200000000000017</v>
      </c>
      <c r="G8304" s="154">
        <v>2.9200000000000017</v>
      </c>
    </row>
    <row r="8305" spans="1:7" ht="30" x14ac:dyDescent="0.25">
      <c r="A8305" s="141" t="s">
        <v>3094</v>
      </c>
      <c r="B8305" s="151" t="s">
        <v>3095</v>
      </c>
      <c r="C8305" s="153" t="s">
        <v>3922</v>
      </c>
      <c r="D8305" s="152">
        <v>1</v>
      </c>
      <c r="E8305" s="154">
        <v>15.99</v>
      </c>
      <c r="F8305" s="154">
        <v>0.79999999999999893</v>
      </c>
      <c r="G8305" s="154">
        <v>0.79999999999999893</v>
      </c>
    </row>
    <row r="8306" spans="1:7" ht="30" x14ac:dyDescent="0.25">
      <c r="A8306" s="141" t="s">
        <v>3094</v>
      </c>
      <c r="B8306" s="151" t="s">
        <v>3095</v>
      </c>
      <c r="C8306" s="153" t="s">
        <v>3906</v>
      </c>
      <c r="D8306" s="152">
        <v>2</v>
      </c>
      <c r="E8306" s="154">
        <v>11.3</v>
      </c>
      <c r="F8306" s="154">
        <v>0.27999999999999936</v>
      </c>
      <c r="G8306" s="154">
        <v>0.55999999999999872</v>
      </c>
    </row>
    <row r="8307" spans="1:7" ht="75" x14ac:dyDescent="0.25">
      <c r="A8307" s="141" t="s">
        <v>3094</v>
      </c>
      <c r="B8307" s="151" t="s">
        <v>3095</v>
      </c>
      <c r="C8307" s="153" t="s">
        <v>3934</v>
      </c>
      <c r="D8307" s="152">
        <v>3</v>
      </c>
      <c r="E8307" s="154">
        <v>342.06</v>
      </c>
      <c r="F8307" s="154">
        <v>2.8100000000000023</v>
      </c>
      <c r="G8307" s="154">
        <v>8.4300000000000068</v>
      </c>
    </row>
    <row r="8308" spans="1:7" ht="30" x14ac:dyDescent="0.25">
      <c r="A8308" s="141" t="s">
        <v>3094</v>
      </c>
      <c r="B8308" s="151" t="s">
        <v>3095</v>
      </c>
      <c r="C8308" s="153" t="s">
        <v>3935</v>
      </c>
      <c r="D8308" s="152">
        <v>1</v>
      </c>
      <c r="E8308" s="154">
        <v>119.73</v>
      </c>
      <c r="F8308" s="154">
        <v>2.7299999999999969</v>
      </c>
      <c r="G8308" s="154">
        <v>2.7299999999999969</v>
      </c>
    </row>
    <row r="8309" spans="1:7" ht="45" x14ac:dyDescent="0.25">
      <c r="A8309" s="141" t="s">
        <v>3094</v>
      </c>
      <c r="B8309" s="151" t="s">
        <v>3095</v>
      </c>
      <c r="C8309" s="153" t="s">
        <v>3531</v>
      </c>
      <c r="D8309" s="152">
        <v>4</v>
      </c>
      <c r="E8309" s="154">
        <v>83.960000000000008</v>
      </c>
      <c r="F8309" s="154">
        <v>0.16000000000000014</v>
      </c>
      <c r="G8309" s="154">
        <v>0.64000000000000057</v>
      </c>
    </row>
    <row r="8310" spans="1:7" ht="45" x14ac:dyDescent="0.25">
      <c r="A8310" s="141" t="s">
        <v>3094</v>
      </c>
      <c r="B8310" s="151" t="s">
        <v>3095</v>
      </c>
      <c r="C8310" s="153" t="s">
        <v>3579</v>
      </c>
      <c r="D8310" s="152">
        <v>12</v>
      </c>
      <c r="E8310" s="154">
        <v>432.72</v>
      </c>
      <c r="F8310" s="154">
        <v>0.87999999999999901</v>
      </c>
      <c r="G8310" s="154">
        <v>10.559999999999988</v>
      </c>
    </row>
    <row r="8311" spans="1:7" ht="45" x14ac:dyDescent="0.25">
      <c r="A8311" s="141" t="s">
        <v>3094</v>
      </c>
      <c r="B8311" s="151" t="s">
        <v>3095</v>
      </c>
      <c r="C8311" s="153" t="s">
        <v>3580</v>
      </c>
      <c r="D8311" s="152">
        <v>2</v>
      </c>
      <c r="E8311" s="154">
        <v>38.5</v>
      </c>
      <c r="F8311" s="154">
        <v>0.26999999999999957</v>
      </c>
      <c r="G8311" s="154">
        <v>0.53999999999999915</v>
      </c>
    </row>
    <row r="8312" spans="1:7" ht="45" x14ac:dyDescent="0.25">
      <c r="A8312" s="141" t="s">
        <v>3094</v>
      </c>
      <c r="B8312" s="151" t="s">
        <v>3095</v>
      </c>
      <c r="C8312" s="153" t="s">
        <v>3904</v>
      </c>
      <c r="D8312" s="152">
        <v>5</v>
      </c>
      <c r="E8312" s="154">
        <v>488.75</v>
      </c>
      <c r="F8312" s="154">
        <v>2.9200000000000017</v>
      </c>
      <c r="G8312" s="154">
        <v>14.600000000000009</v>
      </c>
    </row>
    <row r="8313" spans="1:7" ht="30" x14ac:dyDescent="0.25">
      <c r="A8313" s="141" t="s">
        <v>3094</v>
      </c>
      <c r="B8313" s="151" t="s">
        <v>3095</v>
      </c>
      <c r="C8313" s="153" t="s">
        <v>3721</v>
      </c>
      <c r="D8313" s="152">
        <v>1</v>
      </c>
      <c r="E8313" s="154">
        <v>60.54</v>
      </c>
      <c r="F8313" s="154">
        <v>1.6700000000000017</v>
      </c>
      <c r="G8313" s="154">
        <v>1.6700000000000017</v>
      </c>
    </row>
    <row r="8314" spans="1:7" ht="30" x14ac:dyDescent="0.25">
      <c r="A8314" s="141" t="s">
        <v>3094</v>
      </c>
      <c r="B8314" s="151" t="s">
        <v>3095</v>
      </c>
      <c r="C8314" s="153" t="s">
        <v>3651</v>
      </c>
      <c r="D8314" s="152">
        <v>3</v>
      </c>
      <c r="E8314" s="154">
        <v>85.289999999999992</v>
      </c>
      <c r="F8314" s="154">
        <v>0.20999999999999996</v>
      </c>
      <c r="G8314" s="154">
        <v>0.62999999999999989</v>
      </c>
    </row>
    <row r="8315" spans="1:7" ht="30" x14ac:dyDescent="0.25">
      <c r="A8315" s="141" t="s">
        <v>3094</v>
      </c>
      <c r="B8315" s="151" t="s">
        <v>3095</v>
      </c>
      <c r="C8315" s="153" t="s">
        <v>3955</v>
      </c>
      <c r="D8315" s="152">
        <v>17</v>
      </c>
      <c r="E8315" s="154">
        <v>409.19000000000005</v>
      </c>
      <c r="F8315" s="154">
        <v>0.29999999999999982</v>
      </c>
      <c r="G8315" s="154">
        <v>5.099999999999997</v>
      </c>
    </row>
    <row r="8316" spans="1:7" ht="30" x14ac:dyDescent="0.25">
      <c r="A8316" s="141" t="s">
        <v>3094</v>
      </c>
      <c r="B8316" s="151" t="s">
        <v>3095</v>
      </c>
      <c r="C8316" s="153" t="s">
        <v>3956</v>
      </c>
      <c r="D8316" s="152">
        <v>1</v>
      </c>
      <c r="E8316" s="154">
        <v>56.09</v>
      </c>
      <c r="F8316" s="154">
        <v>0.37000000000000011</v>
      </c>
      <c r="G8316" s="154">
        <v>0.37000000000000011</v>
      </c>
    </row>
    <row r="8317" spans="1:7" ht="30" x14ac:dyDescent="0.25">
      <c r="A8317" s="141" t="s">
        <v>3094</v>
      </c>
      <c r="B8317" s="151" t="s">
        <v>3095</v>
      </c>
      <c r="C8317" s="153" t="s">
        <v>3959</v>
      </c>
      <c r="D8317" s="152">
        <v>10</v>
      </c>
      <c r="E8317" s="154">
        <v>1158.9000000000001</v>
      </c>
      <c r="F8317" s="154">
        <v>3.1900000000000048</v>
      </c>
      <c r="G8317" s="154">
        <v>31.900000000000048</v>
      </c>
    </row>
    <row r="8318" spans="1:7" ht="45" x14ac:dyDescent="0.25">
      <c r="A8318" s="141" t="s">
        <v>3094</v>
      </c>
      <c r="B8318" s="151" t="s">
        <v>3095</v>
      </c>
      <c r="C8318" s="153" t="s">
        <v>3531</v>
      </c>
      <c r="D8318" s="152">
        <v>17</v>
      </c>
      <c r="E8318" s="154">
        <v>356.83000000000004</v>
      </c>
      <c r="F8318" s="154">
        <v>0.16000000000000014</v>
      </c>
      <c r="G8318" s="154">
        <v>2.7200000000000024</v>
      </c>
    </row>
    <row r="8319" spans="1:7" ht="30" x14ac:dyDescent="0.25">
      <c r="A8319" s="141" t="s">
        <v>3094</v>
      </c>
      <c r="B8319" s="151" t="s">
        <v>3095</v>
      </c>
      <c r="C8319" s="153" t="s">
        <v>3903</v>
      </c>
      <c r="D8319" s="152">
        <v>6</v>
      </c>
      <c r="E8319" s="154">
        <v>536.1</v>
      </c>
      <c r="F8319" s="154">
        <v>2.4799999999999969</v>
      </c>
      <c r="G8319" s="154">
        <v>14.879999999999981</v>
      </c>
    </row>
    <row r="8320" spans="1:7" ht="45" x14ac:dyDescent="0.25">
      <c r="A8320" s="141" t="s">
        <v>3094</v>
      </c>
      <c r="B8320" s="151" t="s">
        <v>3095</v>
      </c>
      <c r="C8320" s="153" t="s">
        <v>3931</v>
      </c>
      <c r="D8320" s="152">
        <v>1</v>
      </c>
      <c r="E8320" s="154">
        <v>45.54</v>
      </c>
      <c r="F8320" s="154">
        <v>0.62000000000000099</v>
      </c>
      <c r="G8320" s="154">
        <v>0.62000000000000099</v>
      </c>
    </row>
    <row r="8321" spans="1:7" ht="30" x14ac:dyDescent="0.25">
      <c r="A8321" s="141" t="s">
        <v>3094</v>
      </c>
      <c r="B8321" s="151" t="s">
        <v>3095</v>
      </c>
      <c r="C8321" s="153" t="s">
        <v>3922</v>
      </c>
      <c r="D8321" s="152">
        <v>6</v>
      </c>
      <c r="E8321" s="154">
        <v>95.94</v>
      </c>
      <c r="F8321" s="154">
        <v>0.79999999999999893</v>
      </c>
      <c r="G8321" s="154">
        <v>4.7999999999999936</v>
      </c>
    </row>
    <row r="8322" spans="1:7" ht="60" x14ac:dyDescent="0.25">
      <c r="A8322" s="141" t="s">
        <v>3094</v>
      </c>
      <c r="B8322" s="151" t="s">
        <v>3095</v>
      </c>
      <c r="C8322" s="153" t="s">
        <v>3932</v>
      </c>
      <c r="D8322" s="152">
        <v>1</v>
      </c>
      <c r="E8322" s="154">
        <v>9.82</v>
      </c>
      <c r="F8322" s="154">
        <v>0.49000000000000021</v>
      </c>
      <c r="G8322" s="154">
        <v>0.49000000000000021</v>
      </c>
    </row>
    <row r="8323" spans="1:7" ht="30" x14ac:dyDescent="0.25">
      <c r="A8323" s="141" t="s">
        <v>3094</v>
      </c>
      <c r="B8323" s="151" t="s">
        <v>3095</v>
      </c>
      <c r="C8323" s="153" t="s">
        <v>3906</v>
      </c>
      <c r="D8323" s="152">
        <v>1</v>
      </c>
      <c r="E8323" s="154">
        <v>5.65</v>
      </c>
      <c r="F8323" s="154">
        <v>0.27999999999999936</v>
      </c>
      <c r="G8323" s="154">
        <v>0.27999999999999936</v>
      </c>
    </row>
    <row r="8324" spans="1:7" ht="30" x14ac:dyDescent="0.25">
      <c r="A8324" s="141" t="s">
        <v>3094</v>
      </c>
      <c r="B8324" s="151" t="s">
        <v>3095</v>
      </c>
      <c r="C8324" s="153" t="s">
        <v>3480</v>
      </c>
      <c r="D8324" s="152">
        <v>5</v>
      </c>
      <c r="E8324" s="154">
        <v>92.25</v>
      </c>
      <c r="F8324" s="154">
        <v>0.12000000000000011</v>
      </c>
      <c r="G8324" s="154">
        <v>0.60000000000000053</v>
      </c>
    </row>
    <row r="8325" spans="1:7" ht="30" x14ac:dyDescent="0.25">
      <c r="A8325" s="141" t="s">
        <v>3094</v>
      </c>
      <c r="B8325" s="151" t="s">
        <v>3095</v>
      </c>
      <c r="C8325" s="153" t="s">
        <v>3969</v>
      </c>
      <c r="D8325" s="152">
        <v>4</v>
      </c>
      <c r="E8325" s="154">
        <v>455.72</v>
      </c>
      <c r="F8325" s="154">
        <v>2.7600000000000051</v>
      </c>
      <c r="G8325" s="154">
        <v>11.04000000000002</v>
      </c>
    </row>
    <row r="8326" spans="1:7" ht="30" x14ac:dyDescent="0.25">
      <c r="A8326" s="141" t="s">
        <v>3094</v>
      </c>
      <c r="B8326" s="151" t="s">
        <v>3095</v>
      </c>
      <c r="C8326" s="153" t="s">
        <v>3974</v>
      </c>
      <c r="D8326" s="152">
        <v>1</v>
      </c>
      <c r="E8326" s="154">
        <v>113.93</v>
      </c>
      <c r="F8326" s="154">
        <v>2.7600000000000051</v>
      </c>
      <c r="G8326" s="154">
        <v>2.7600000000000051</v>
      </c>
    </row>
    <row r="8327" spans="1:7" ht="75" x14ac:dyDescent="0.25">
      <c r="A8327" s="141" t="s">
        <v>3094</v>
      </c>
      <c r="B8327" s="151" t="s">
        <v>3095</v>
      </c>
      <c r="C8327" s="153" t="s">
        <v>4145</v>
      </c>
      <c r="D8327" s="152">
        <v>2</v>
      </c>
      <c r="E8327" s="154">
        <v>227.86</v>
      </c>
      <c r="F8327" s="154">
        <v>2.7600000000000051</v>
      </c>
      <c r="G8327" s="154">
        <v>5.5200000000000102</v>
      </c>
    </row>
    <row r="8328" spans="1:7" ht="30" x14ac:dyDescent="0.25">
      <c r="A8328" s="141" t="s">
        <v>3094</v>
      </c>
      <c r="B8328" s="151" t="s">
        <v>3095</v>
      </c>
      <c r="C8328" s="153" t="s">
        <v>4147</v>
      </c>
      <c r="D8328" s="152">
        <v>2</v>
      </c>
      <c r="E8328" s="154">
        <v>151.66</v>
      </c>
      <c r="F8328" s="154">
        <v>2.9699999999999989</v>
      </c>
      <c r="G8328" s="154">
        <v>5.9399999999999977</v>
      </c>
    </row>
    <row r="8329" spans="1:7" ht="30" x14ac:dyDescent="0.25">
      <c r="A8329" s="141" t="s">
        <v>3094</v>
      </c>
      <c r="B8329" s="151" t="s">
        <v>3095</v>
      </c>
      <c r="C8329" s="153" t="s">
        <v>4142</v>
      </c>
      <c r="D8329" s="152">
        <v>1</v>
      </c>
      <c r="E8329" s="154">
        <v>99.38</v>
      </c>
      <c r="F8329" s="154">
        <v>2.8400000000000034</v>
      </c>
      <c r="G8329" s="154">
        <v>2.8400000000000034</v>
      </c>
    </row>
    <row r="8330" spans="1:7" ht="45" x14ac:dyDescent="0.25">
      <c r="A8330" s="141" t="s">
        <v>3094</v>
      </c>
      <c r="B8330" s="151" t="s">
        <v>3095</v>
      </c>
      <c r="C8330" s="153" t="s">
        <v>3531</v>
      </c>
      <c r="D8330" s="152">
        <v>6</v>
      </c>
      <c r="E8330" s="154">
        <v>125.94000000000001</v>
      </c>
      <c r="F8330" s="154">
        <v>0.16000000000000014</v>
      </c>
      <c r="G8330" s="154">
        <v>0.96000000000000085</v>
      </c>
    </row>
    <row r="8331" spans="1:7" ht="30" x14ac:dyDescent="0.25">
      <c r="A8331" s="141" t="s">
        <v>3094</v>
      </c>
      <c r="B8331" s="151" t="s">
        <v>3095</v>
      </c>
      <c r="C8331" s="153" t="s">
        <v>3611</v>
      </c>
      <c r="D8331" s="152">
        <v>49</v>
      </c>
      <c r="E8331" s="154">
        <v>673.75</v>
      </c>
      <c r="F8331" s="154">
        <v>0.29999999999999982</v>
      </c>
      <c r="G8331" s="154">
        <v>14.699999999999992</v>
      </c>
    </row>
    <row r="8332" spans="1:7" ht="30" x14ac:dyDescent="0.25">
      <c r="A8332" s="141" t="s">
        <v>3094</v>
      </c>
      <c r="B8332" s="151" t="s">
        <v>3095</v>
      </c>
      <c r="C8332" s="153" t="s">
        <v>4111</v>
      </c>
      <c r="D8332" s="152">
        <v>34</v>
      </c>
      <c r="E8332" s="154">
        <v>7096.82</v>
      </c>
      <c r="F8332" s="154">
        <v>3.9599999999999937</v>
      </c>
      <c r="G8332" s="154">
        <v>134.63999999999979</v>
      </c>
    </row>
    <row r="8333" spans="1:7" ht="30" x14ac:dyDescent="0.25">
      <c r="A8333" s="141" t="s">
        <v>3094</v>
      </c>
      <c r="B8333" s="151" t="s">
        <v>3095</v>
      </c>
      <c r="C8333" s="153" t="s">
        <v>4630</v>
      </c>
      <c r="D8333" s="152">
        <v>1</v>
      </c>
      <c r="E8333" s="154">
        <v>274.39</v>
      </c>
      <c r="F8333" s="154">
        <v>7.0200000000000102</v>
      </c>
      <c r="G8333" s="154">
        <v>7.0200000000000102</v>
      </c>
    </row>
    <row r="8334" spans="1:7" ht="30" x14ac:dyDescent="0.25">
      <c r="A8334" s="141" t="s">
        <v>3094</v>
      </c>
      <c r="B8334" s="151" t="s">
        <v>3095</v>
      </c>
      <c r="C8334" s="153" t="s">
        <v>4155</v>
      </c>
      <c r="D8334" s="152">
        <v>17</v>
      </c>
      <c r="E8334" s="154">
        <v>1971.3200000000002</v>
      </c>
      <c r="F8334" s="154">
        <v>2.4099999999999966</v>
      </c>
      <c r="G8334" s="154">
        <v>40.969999999999942</v>
      </c>
    </row>
    <row r="8335" spans="1:7" ht="30" x14ac:dyDescent="0.25">
      <c r="A8335" s="141" t="s">
        <v>3094</v>
      </c>
      <c r="B8335" s="151" t="s">
        <v>3095</v>
      </c>
      <c r="C8335" s="153" t="s">
        <v>4156</v>
      </c>
      <c r="D8335" s="152">
        <v>6</v>
      </c>
      <c r="E8335" s="154">
        <v>1521</v>
      </c>
      <c r="F8335" s="154">
        <v>2.8500000000000014</v>
      </c>
      <c r="G8335" s="154">
        <v>17.100000000000009</v>
      </c>
    </row>
    <row r="8336" spans="1:7" ht="30" x14ac:dyDescent="0.25">
      <c r="A8336" s="141" t="s">
        <v>3094</v>
      </c>
      <c r="B8336" s="151" t="s">
        <v>3095</v>
      </c>
      <c r="C8336" s="153" t="s">
        <v>4062</v>
      </c>
      <c r="D8336" s="152">
        <v>7</v>
      </c>
      <c r="E8336" s="154">
        <v>1044.8200000000002</v>
      </c>
      <c r="F8336" s="154">
        <v>4.6400000000000006</v>
      </c>
      <c r="G8336" s="154">
        <v>32.480000000000004</v>
      </c>
    </row>
    <row r="8337" spans="1:7" ht="30" x14ac:dyDescent="0.25">
      <c r="A8337" s="141" t="s">
        <v>3094</v>
      </c>
      <c r="B8337" s="151" t="s">
        <v>3095</v>
      </c>
      <c r="C8337" s="153" t="s">
        <v>4166</v>
      </c>
      <c r="D8337" s="152">
        <v>7</v>
      </c>
      <c r="E8337" s="154">
        <v>883.96</v>
      </c>
      <c r="F8337" s="154">
        <v>3.5300000000000011</v>
      </c>
      <c r="G8337" s="154">
        <v>24.710000000000008</v>
      </c>
    </row>
    <row r="8338" spans="1:7" ht="45" x14ac:dyDescent="0.25">
      <c r="A8338" s="141" t="s">
        <v>3094</v>
      </c>
      <c r="B8338" s="151" t="s">
        <v>3095</v>
      </c>
      <c r="C8338" s="153" t="s">
        <v>4049</v>
      </c>
      <c r="D8338" s="152">
        <v>11</v>
      </c>
      <c r="E8338" s="154">
        <v>1284.3600000000001</v>
      </c>
      <c r="F8338" s="154">
        <v>2.8099999999999952</v>
      </c>
      <c r="G8338" s="154">
        <v>30.909999999999947</v>
      </c>
    </row>
    <row r="8339" spans="1:7" ht="30" x14ac:dyDescent="0.25">
      <c r="A8339" s="141" t="s">
        <v>3094</v>
      </c>
      <c r="B8339" s="151" t="s">
        <v>3095</v>
      </c>
      <c r="C8339" s="153" t="s">
        <v>4050</v>
      </c>
      <c r="D8339" s="152">
        <v>7</v>
      </c>
      <c r="E8339" s="154">
        <v>873.39</v>
      </c>
      <c r="F8339" s="154">
        <v>3.1100000000000065</v>
      </c>
      <c r="G8339" s="154">
        <v>21.770000000000046</v>
      </c>
    </row>
    <row r="8340" spans="1:7" ht="30" x14ac:dyDescent="0.25">
      <c r="A8340" s="141" t="s">
        <v>3094</v>
      </c>
      <c r="B8340" s="151" t="s">
        <v>3095</v>
      </c>
      <c r="C8340" s="153" t="s">
        <v>4160</v>
      </c>
      <c r="D8340" s="152">
        <v>6</v>
      </c>
      <c r="E8340" s="154">
        <v>68.16</v>
      </c>
      <c r="F8340" s="154">
        <v>4.0000000000000036E-2</v>
      </c>
      <c r="G8340" s="154">
        <v>0.24000000000000021</v>
      </c>
    </row>
    <row r="8341" spans="1:7" ht="45" x14ac:dyDescent="0.25">
      <c r="A8341" s="141" t="s">
        <v>3094</v>
      </c>
      <c r="B8341" s="151" t="s">
        <v>3095</v>
      </c>
      <c r="C8341" s="153" t="s">
        <v>4313</v>
      </c>
      <c r="D8341" s="152">
        <v>1</v>
      </c>
      <c r="E8341" s="154">
        <v>24.62</v>
      </c>
      <c r="F8341" s="154">
        <v>0.23000000000000043</v>
      </c>
      <c r="G8341" s="154">
        <v>0.23000000000000043</v>
      </c>
    </row>
    <row r="8342" spans="1:7" ht="30" x14ac:dyDescent="0.25">
      <c r="A8342" s="141" t="s">
        <v>3094</v>
      </c>
      <c r="B8342" s="151" t="s">
        <v>3095</v>
      </c>
      <c r="C8342" s="153" t="s">
        <v>4162</v>
      </c>
      <c r="D8342" s="152">
        <v>3</v>
      </c>
      <c r="E8342" s="154">
        <v>693.51</v>
      </c>
      <c r="F8342" s="154">
        <v>3.5499999999999972</v>
      </c>
      <c r="G8342" s="154">
        <v>10.649999999999991</v>
      </c>
    </row>
    <row r="8343" spans="1:7" ht="45" x14ac:dyDescent="0.25">
      <c r="A8343" s="141" t="s">
        <v>3094</v>
      </c>
      <c r="B8343" s="151" t="s">
        <v>3095</v>
      </c>
      <c r="C8343" s="153" t="s">
        <v>3995</v>
      </c>
      <c r="D8343" s="152">
        <v>8</v>
      </c>
      <c r="E8343" s="154">
        <v>843.76</v>
      </c>
      <c r="F8343" s="154">
        <v>2.4299999999999997</v>
      </c>
      <c r="G8343" s="154">
        <v>19.439999999999998</v>
      </c>
    </row>
    <row r="8344" spans="1:7" ht="30" x14ac:dyDescent="0.25">
      <c r="A8344" s="141" t="s">
        <v>3094</v>
      </c>
      <c r="B8344" s="151" t="s">
        <v>3095</v>
      </c>
      <c r="C8344" s="153" t="s">
        <v>4053</v>
      </c>
      <c r="D8344" s="152">
        <v>5</v>
      </c>
      <c r="E8344" s="154">
        <v>514.4</v>
      </c>
      <c r="F8344" s="154">
        <v>1.1499999999999986</v>
      </c>
      <c r="G8344" s="154">
        <v>5.7499999999999929</v>
      </c>
    </row>
    <row r="8345" spans="1:7" ht="45" x14ac:dyDescent="0.25">
      <c r="A8345" s="141" t="s">
        <v>3094</v>
      </c>
      <c r="B8345" s="151" t="s">
        <v>3095</v>
      </c>
      <c r="C8345" s="153" t="s">
        <v>3531</v>
      </c>
      <c r="D8345" s="152">
        <v>17</v>
      </c>
      <c r="E8345" s="154">
        <v>356.83000000000004</v>
      </c>
      <c r="F8345" s="154">
        <v>0.16000000000000014</v>
      </c>
      <c r="G8345" s="154">
        <v>2.7200000000000024</v>
      </c>
    </row>
    <row r="8346" spans="1:7" ht="45" x14ac:dyDescent="0.25">
      <c r="A8346" s="141" t="s">
        <v>3094</v>
      </c>
      <c r="B8346" s="151" t="s">
        <v>3095</v>
      </c>
      <c r="C8346" s="153" t="s">
        <v>3506</v>
      </c>
      <c r="D8346" s="152">
        <v>4</v>
      </c>
      <c r="E8346" s="154">
        <v>36.04</v>
      </c>
      <c r="F8346" s="154">
        <v>2.9999999999999916E-2</v>
      </c>
      <c r="G8346" s="154">
        <v>0.11999999999999966</v>
      </c>
    </row>
    <row r="8347" spans="1:7" ht="45" x14ac:dyDescent="0.25">
      <c r="A8347" s="141" t="s">
        <v>3094</v>
      </c>
      <c r="B8347" s="151" t="s">
        <v>3095</v>
      </c>
      <c r="C8347" s="153" t="s">
        <v>4097</v>
      </c>
      <c r="D8347" s="152">
        <v>1</v>
      </c>
      <c r="E8347" s="154">
        <v>19.97</v>
      </c>
      <c r="F8347" s="154">
        <v>0.10999999999999988</v>
      </c>
      <c r="G8347" s="154">
        <v>0.10999999999999988</v>
      </c>
    </row>
    <row r="8348" spans="1:7" ht="45" x14ac:dyDescent="0.25">
      <c r="A8348" s="141" t="s">
        <v>3094</v>
      </c>
      <c r="B8348" s="151" t="s">
        <v>3095</v>
      </c>
      <c r="C8348" s="153" t="s">
        <v>3929</v>
      </c>
      <c r="D8348" s="152">
        <v>1</v>
      </c>
      <c r="E8348" s="154">
        <v>4.6000000000000005</v>
      </c>
      <c r="F8348" s="154">
        <v>0.23000000000000043</v>
      </c>
      <c r="G8348" s="154">
        <v>0.23000000000000043</v>
      </c>
    </row>
    <row r="8349" spans="1:7" ht="30" x14ac:dyDescent="0.25">
      <c r="A8349" s="141" t="s">
        <v>3094</v>
      </c>
      <c r="B8349" s="151" t="s">
        <v>3095</v>
      </c>
      <c r="C8349" s="153" t="s">
        <v>4105</v>
      </c>
      <c r="D8349" s="152">
        <v>3</v>
      </c>
      <c r="E8349" s="154">
        <v>120.33</v>
      </c>
      <c r="F8349" s="154">
        <v>0.54000000000000092</v>
      </c>
      <c r="G8349" s="154">
        <v>1.6200000000000028</v>
      </c>
    </row>
    <row r="8350" spans="1:7" ht="30" x14ac:dyDescent="0.25">
      <c r="A8350" s="141" t="s">
        <v>3094</v>
      </c>
      <c r="B8350" s="151" t="s">
        <v>3095</v>
      </c>
      <c r="C8350" s="153" t="s">
        <v>3930</v>
      </c>
      <c r="D8350" s="152">
        <v>1</v>
      </c>
      <c r="E8350" s="154">
        <v>88.9</v>
      </c>
      <c r="F8350" s="154">
        <v>1.0500000000000007</v>
      </c>
      <c r="G8350" s="154">
        <v>1.0500000000000007</v>
      </c>
    </row>
    <row r="8351" spans="1:7" ht="45" x14ac:dyDescent="0.25">
      <c r="A8351" s="141" t="s">
        <v>3094</v>
      </c>
      <c r="B8351" s="151" t="s">
        <v>3095</v>
      </c>
      <c r="C8351" s="153" t="s">
        <v>3579</v>
      </c>
      <c r="D8351" s="152">
        <v>1</v>
      </c>
      <c r="E8351" s="154">
        <v>36.06</v>
      </c>
      <c r="F8351" s="154">
        <v>0.87999999999999901</v>
      </c>
      <c r="G8351" s="154">
        <v>0.87999999999999901</v>
      </c>
    </row>
    <row r="8352" spans="1:7" ht="30" x14ac:dyDescent="0.25">
      <c r="A8352" s="141" t="s">
        <v>3094</v>
      </c>
      <c r="B8352" s="151" t="s">
        <v>3095</v>
      </c>
      <c r="C8352" s="153" t="s">
        <v>3903</v>
      </c>
      <c r="D8352" s="152">
        <v>1</v>
      </c>
      <c r="E8352" s="154">
        <v>89.350000000000009</v>
      </c>
      <c r="F8352" s="154">
        <v>2.4799999999999969</v>
      </c>
      <c r="G8352" s="154">
        <v>2.4799999999999969</v>
      </c>
    </row>
    <row r="8353" spans="1:7" ht="45" x14ac:dyDescent="0.25">
      <c r="A8353" s="141" t="s">
        <v>3094</v>
      </c>
      <c r="B8353" s="151" t="s">
        <v>3095</v>
      </c>
      <c r="C8353" s="153" t="s">
        <v>3904</v>
      </c>
      <c r="D8353" s="152">
        <v>2</v>
      </c>
      <c r="E8353" s="154">
        <v>195.5</v>
      </c>
      <c r="F8353" s="154">
        <v>2.9200000000000017</v>
      </c>
      <c r="G8353" s="154">
        <v>5.8400000000000034</v>
      </c>
    </row>
    <row r="8354" spans="1:7" ht="30" x14ac:dyDescent="0.25">
      <c r="A8354" s="141" t="s">
        <v>3094</v>
      </c>
      <c r="B8354" s="151" t="s">
        <v>3095</v>
      </c>
      <c r="C8354" s="153" t="s">
        <v>3922</v>
      </c>
      <c r="D8354" s="152">
        <v>4</v>
      </c>
      <c r="E8354" s="154">
        <v>63.96</v>
      </c>
      <c r="F8354" s="154">
        <v>0.79999999999999893</v>
      </c>
      <c r="G8354" s="154">
        <v>3.1999999999999957</v>
      </c>
    </row>
    <row r="8355" spans="1:7" ht="30" x14ac:dyDescent="0.25">
      <c r="A8355" s="141" t="s">
        <v>3094</v>
      </c>
      <c r="B8355" s="151" t="s">
        <v>3095</v>
      </c>
      <c r="C8355" s="153" t="s">
        <v>3906</v>
      </c>
      <c r="D8355" s="152">
        <v>4</v>
      </c>
      <c r="E8355" s="154">
        <v>22.6</v>
      </c>
      <c r="F8355" s="154">
        <v>0.27999999999999936</v>
      </c>
      <c r="G8355" s="154">
        <v>1.1199999999999974</v>
      </c>
    </row>
    <row r="8356" spans="1:7" ht="45" x14ac:dyDescent="0.25">
      <c r="A8356" s="141" t="s">
        <v>3094</v>
      </c>
      <c r="B8356" s="151" t="s">
        <v>3095</v>
      </c>
      <c r="C8356" s="153" t="s">
        <v>3983</v>
      </c>
      <c r="D8356" s="152">
        <v>9</v>
      </c>
      <c r="E8356" s="154">
        <v>448.92000000000007</v>
      </c>
      <c r="F8356" s="154">
        <v>1.120000000000001</v>
      </c>
      <c r="G8356" s="154">
        <v>10.080000000000009</v>
      </c>
    </row>
    <row r="8357" spans="1:7" ht="105" x14ac:dyDescent="0.25">
      <c r="A8357" s="141" t="s">
        <v>3094</v>
      </c>
      <c r="B8357" s="151" t="s">
        <v>3095</v>
      </c>
      <c r="C8357" s="153" t="s">
        <v>3998</v>
      </c>
      <c r="D8357" s="152">
        <v>4</v>
      </c>
      <c r="E8357" s="154">
        <v>471.8</v>
      </c>
      <c r="F8357" s="154">
        <v>2.730000000000004</v>
      </c>
      <c r="G8357" s="154">
        <v>10.920000000000016</v>
      </c>
    </row>
    <row r="8358" spans="1:7" ht="30" x14ac:dyDescent="0.25">
      <c r="A8358" s="141" t="s">
        <v>3094</v>
      </c>
      <c r="B8358" s="151" t="s">
        <v>3095</v>
      </c>
      <c r="C8358" s="153" t="s">
        <v>3718</v>
      </c>
      <c r="D8358" s="152">
        <v>1</v>
      </c>
      <c r="E8358" s="154">
        <v>114.36</v>
      </c>
      <c r="F8358" s="154">
        <v>2.75</v>
      </c>
      <c r="G8358" s="154">
        <v>2.75</v>
      </c>
    </row>
    <row r="8359" spans="1:7" ht="45" x14ac:dyDescent="0.25">
      <c r="A8359" s="141" t="s">
        <v>3094</v>
      </c>
      <c r="B8359" s="151" t="s">
        <v>3095</v>
      </c>
      <c r="C8359" s="153" t="s">
        <v>3531</v>
      </c>
      <c r="D8359" s="152">
        <v>12</v>
      </c>
      <c r="E8359" s="154">
        <v>251.88</v>
      </c>
      <c r="F8359" s="154">
        <v>0.16000000000000014</v>
      </c>
      <c r="G8359" s="154">
        <v>1.9200000000000017</v>
      </c>
    </row>
    <row r="8360" spans="1:7" ht="45" x14ac:dyDescent="0.25">
      <c r="A8360" s="141" t="s">
        <v>3094</v>
      </c>
      <c r="B8360" s="151" t="s">
        <v>3095</v>
      </c>
      <c r="C8360" s="153" t="s">
        <v>3501</v>
      </c>
      <c r="D8360" s="152">
        <v>35</v>
      </c>
      <c r="E8360" s="154">
        <v>307.29999999999995</v>
      </c>
      <c r="F8360" s="154">
        <v>3.9999999999999925E-2</v>
      </c>
      <c r="G8360" s="154">
        <v>1.3999999999999972</v>
      </c>
    </row>
    <row r="8361" spans="1:7" ht="45" x14ac:dyDescent="0.25">
      <c r="A8361" s="141" t="s">
        <v>3094</v>
      </c>
      <c r="B8361" s="151" t="s">
        <v>3095</v>
      </c>
      <c r="C8361" s="153" t="s">
        <v>3471</v>
      </c>
      <c r="D8361" s="152">
        <v>35</v>
      </c>
      <c r="E8361" s="154">
        <v>93.100000000000009</v>
      </c>
      <c r="F8361" s="154">
        <v>1.0000000000000009E-2</v>
      </c>
      <c r="G8361" s="154">
        <v>0.35000000000000031</v>
      </c>
    </row>
    <row r="8362" spans="1:7" ht="30" x14ac:dyDescent="0.25">
      <c r="A8362" s="141" t="s">
        <v>3094</v>
      </c>
      <c r="B8362" s="151" t="s">
        <v>3095</v>
      </c>
      <c r="C8362" s="153" t="s">
        <v>3590</v>
      </c>
      <c r="D8362" s="152">
        <v>101</v>
      </c>
      <c r="E8362" s="154">
        <v>1468.54</v>
      </c>
      <c r="F8362" s="154">
        <v>6.999999999999984E-2</v>
      </c>
      <c r="G8362" s="154">
        <v>7.0699999999999843</v>
      </c>
    </row>
    <row r="8363" spans="1:7" ht="45" x14ac:dyDescent="0.25">
      <c r="A8363" s="141" t="s">
        <v>3094</v>
      </c>
      <c r="B8363" s="151" t="s">
        <v>3095</v>
      </c>
      <c r="C8363" s="153" t="s">
        <v>3591</v>
      </c>
      <c r="D8363" s="152">
        <v>88</v>
      </c>
      <c r="E8363" s="154">
        <v>450.56000000000006</v>
      </c>
      <c r="F8363" s="154">
        <v>1.0000000000000009E-2</v>
      </c>
      <c r="G8363" s="154">
        <v>0.88000000000000078</v>
      </c>
    </row>
    <row r="8364" spans="1:7" ht="60" x14ac:dyDescent="0.25">
      <c r="A8364" s="141" t="s">
        <v>3094</v>
      </c>
      <c r="B8364" s="151" t="s">
        <v>3095</v>
      </c>
      <c r="C8364" s="153" t="s">
        <v>3592</v>
      </c>
      <c r="D8364" s="152">
        <v>110</v>
      </c>
      <c r="E8364" s="154">
        <v>563.20000000000005</v>
      </c>
      <c r="F8364" s="154">
        <v>1.0000000000000009E-2</v>
      </c>
      <c r="G8364" s="154">
        <v>1.100000000000001</v>
      </c>
    </row>
    <row r="8365" spans="1:7" ht="60" x14ac:dyDescent="0.25">
      <c r="A8365" s="141" t="s">
        <v>3094</v>
      </c>
      <c r="B8365" s="151" t="s">
        <v>3095</v>
      </c>
      <c r="C8365" s="153" t="s">
        <v>3593</v>
      </c>
      <c r="D8365" s="152">
        <v>2</v>
      </c>
      <c r="E8365" s="154">
        <v>10.24</v>
      </c>
      <c r="F8365" s="154">
        <v>1.0000000000000009E-2</v>
      </c>
      <c r="G8365" s="154">
        <v>2.0000000000000018E-2</v>
      </c>
    </row>
    <row r="8366" spans="1:7" ht="60" x14ac:dyDescent="0.25">
      <c r="A8366" s="141" t="s">
        <v>3094</v>
      </c>
      <c r="B8366" s="151" t="s">
        <v>3095</v>
      </c>
      <c r="C8366" s="153" t="s">
        <v>3594</v>
      </c>
      <c r="D8366" s="152">
        <v>2</v>
      </c>
      <c r="E8366" s="154">
        <v>10.24</v>
      </c>
      <c r="F8366" s="154">
        <v>1.0000000000000009E-2</v>
      </c>
      <c r="G8366" s="154">
        <v>2.0000000000000018E-2</v>
      </c>
    </row>
    <row r="8367" spans="1:7" ht="90" x14ac:dyDescent="0.25">
      <c r="A8367" s="141" t="s">
        <v>3094</v>
      </c>
      <c r="B8367" s="151" t="s">
        <v>3095</v>
      </c>
      <c r="C8367" s="153" t="s">
        <v>3452</v>
      </c>
      <c r="D8367" s="152">
        <v>194</v>
      </c>
      <c r="E8367" s="154">
        <v>5067.28</v>
      </c>
      <c r="F8367" s="154">
        <v>3.0000000000000027E-2</v>
      </c>
      <c r="G8367" s="154">
        <v>5.8200000000000056</v>
      </c>
    </row>
    <row r="8368" spans="1:7" ht="30" x14ac:dyDescent="0.25">
      <c r="A8368" s="141" t="s">
        <v>3094</v>
      </c>
      <c r="B8368" s="151" t="s">
        <v>3095</v>
      </c>
      <c r="C8368" s="153" t="s">
        <v>3453</v>
      </c>
      <c r="D8368" s="152">
        <v>17</v>
      </c>
      <c r="E8368" s="154">
        <v>33.83</v>
      </c>
      <c r="F8368" s="154">
        <v>1.0000000000000009E-2</v>
      </c>
      <c r="G8368" s="154">
        <v>0.17000000000000015</v>
      </c>
    </row>
    <row r="8369" spans="1:7" ht="45" x14ac:dyDescent="0.25">
      <c r="A8369" s="141" t="s">
        <v>3094</v>
      </c>
      <c r="B8369" s="151" t="s">
        <v>3095</v>
      </c>
      <c r="C8369" s="153" t="s">
        <v>3454</v>
      </c>
      <c r="D8369" s="152">
        <v>12</v>
      </c>
      <c r="E8369" s="154">
        <v>42.480000000000004</v>
      </c>
      <c r="F8369" s="154">
        <v>1.9999999999999962E-2</v>
      </c>
      <c r="G8369" s="154">
        <v>0.23999999999999955</v>
      </c>
    </row>
    <row r="8370" spans="1:7" ht="30" x14ac:dyDescent="0.25">
      <c r="A8370" s="141" t="s">
        <v>3094</v>
      </c>
      <c r="B8370" s="151" t="s">
        <v>3095</v>
      </c>
      <c r="C8370" s="153" t="s">
        <v>3455</v>
      </c>
      <c r="D8370" s="152">
        <v>176</v>
      </c>
      <c r="E8370" s="154">
        <v>2275.6799999999998</v>
      </c>
      <c r="F8370" s="154">
        <v>3.0000000000000027E-2</v>
      </c>
      <c r="G8370" s="154">
        <v>5.2800000000000047</v>
      </c>
    </row>
    <row r="8371" spans="1:7" ht="30" x14ac:dyDescent="0.25">
      <c r="A8371" s="141" t="s">
        <v>3094</v>
      </c>
      <c r="B8371" s="151" t="s">
        <v>3095</v>
      </c>
      <c r="C8371" s="153" t="s">
        <v>3662</v>
      </c>
      <c r="D8371" s="152">
        <v>7</v>
      </c>
      <c r="E8371" s="154">
        <v>60.900000000000006</v>
      </c>
      <c r="F8371" s="154">
        <v>4.9999999999999933E-2</v>
      </c>
      <c r="G8371" s="154">
        <v>0.34999999999999953</v>
      </c>
    </row>
    <row r="8372" spans="1:7" ht="75" x14ac:dyDescent="0.25">
      <c r="A8372" s="141" t="s">
        <v>3094</v>
      </c>
      <c r="B8372" s="151" t="s">
        <v>3095</v>
      </c>
      <c r="C8372" s="153" t="s">
        <v>3457</v>
      </c>
      <c r="D8372" s="152">
        <v>1</v>
      </c>
      <c r="E8372" s="154">
        <v>27.07</v>
      </c>
      <c r="F8372" s="154">
        <v>3.0000000000000027E-2</v>
      </c>
      <c r="G8372" s="154">
        <v>3.0000000000000027E-2</v>
      </c>
    </row>
    <row r="8373" spans="1:7" ht="30" x14ac:dyDescent="0.25">
      <c r="A8373" s="141" t="s">
        <v>3094</v>
      </c>
      <c r="B8373" s="151" t="s">
        <v>3095</v>
      </c>
      <c r="C8373" s="153" t="s">
        <v>3538</v>
      </c>
      <c r="D8373" s="152">
        <v>25</v>
      </c>
      <c r="E8373" s="154">
        <v>126.75</v>
      </c>
      <c r="F8373" s="154">
        <v>2.0000000000000018E-2</v>
      </c>
      <c r="G8373" s="154">
        <v>0.50000000000000044</v>
      </c>
    </row>
    <row r="8374" spans="1:7" ht="60" x14ac:dyDescent="0.25">
      <c r="A8374" s="141" t="s">
        <v>3094</v>
      </c>
      <c r="B8374" s="151" t="s">
        <v>3095</v>
      </c>
      <c r="C8374" s="153" t="s">
        <v>3479</v>
      </c>
      <c r="D8374" s="152">
        <v>341</v>
      </c>
      <c r="E8374" s="154">
        <v>2745.05</v>
      </c>
      <c r="F8374" s="154">
        <v>3.0000000000000027E-2</v>
      </c>
      <c r="G8374" s="154">
        <v>10.230000000000009</v>
      </c>
    </row>
    <row r="8375" spans="1:7" ht="30" x14ac:dyDescent="0.25">
      <c r="A8375" s="141" t="s">
        <v>3094</v>
      </c>
      <c r="B8375" s="151" t="s">
        <v>3095</v>
      </c>
      <c r="C8375" s="153" t="s">
        <v>3480</v>
      </c>
      <c r="D8375" s="152">
        <v>18</v>
      </c>
      <c r="E8375" s="154">
        <v>332.1</v>
      </c>
      <c r="F8375" s="154">
        <v>0.12000000000000011</v>
      </c>
      <c r="G8375" s="154">
        <v>2.1600000000000019</v>
      </c>
    </row>
    <row r="8376" spans="1:7" ht="30" x14ac:dyDescent="0.25">
      <c r="A8376" s="141" t="s">
        <v>3094</v>
      </c>
      <c r="B8376" s="151" t="s">
        <v>3095</v>
      </c>
      <c r="C8376" s="153" t="s">
        <v>3558</v>
      </c>
      <c r="D8376" s="152">
        <v>23</v>
      </c>
      <c r="E8376" s="154">
        <v>218.5</v>
      </c>
      <c r="F8376" s="154">
        <v>8.0000000000000071E-2</v>
      </c>
      <c r="G8376" s="154">
        <v>1.8400000000000016</v>
      </c>
    </row>
    <row r="8377" spans="1:7" ht="60" x14ac:dyDescent="0.25">
      <c r="A8377" s="141" t="s">
        <v>3094</v>
      </c>
      <c r="B8377" s="151" t="s">
        <v>3095</v>
      </c>
      <c r="C8377" s="153" t="s">
        <v>3481</v>
      </c>
      <c r="D8377" s="152">
        <v>106</v>
      </c>
      <c r="E8377" s="154">
        <v>1261.4000000000001</v>
      </c>
      <c r="F8377" s="154">
        <v>9.9999999999999534E-3</v>
      </c>
      <c r="G8377" s="154">
        <v>1.0599999999999952</v>
      </c>
    </row>
    <row r="8378" spans="1:7" ht="30" x14ac:dyDescent="0.25">
      <c r="A8378" s="141" t="s">
        <v>3094</v>
      </c>
      <c r="B8378" s="151" t="s">
        <v>3095</v>
      </c>
      <c r="C8378" s="153" t="s">
        <v>3560</v>
      </c>
      <c r="D8378" s="152">
        <v>11</v>
      </c>
      <c r="E8378" s="154">
        <v>120.67</v>
      </c>
      <c r="F8378" s="154">
        <v>1.0000000000000009E-2</v>
      </c>
      <c r="G8378" s="154">
        <v>0.1100000000000001</v>
      </c>
    </row>
    <row r="8379" spans="1:7" ht="30" x14ac:dyDescent="0.25">
      <c r="A8379" s="141" t="s">
        <v>3094</v>
      </c>
      <c r="B8379" s="151" t="s">
        <v>3095</v>
      </c>
      <c r="C8379" s="153" t="s">
        <v>3561</v>
      </c>
      <c r="D8379" s="152">
        <v>1</v>
      </c>
      <c r="E8379" s="154">
        <v>9.0400000000000009</v>
      </c>
      <c r="F8379" s="154">
        <v>5.0000000000000044E-2</v>
      </c>
      <c r="G8379" s="154">
        <v>5.0000000000000044E-2</v>
      </c>
    </row>
    <row r="8380" spans="1:7" ht="30" x14ac:dyDescent="0.25">
      <c r="A8380" s="141" t="s">
        <v>3094</v>
      </c>
      <c r="B8380" s="151" t="s">
        <v>3095</v>
      </c>
      <c r="C8380" s="153" t="s">
        <v>3562</v>
      </c>
      <c r="D8380" s="152">
        <v>4</v>
      </c>
      <c r="E8380" s="154">
        <v>59.96</v>
      </c>
      <c r="F8380" s="154">
        <v>9.9999999999999867E-2</v>
      </c>
      <c r="G8380" s="154">
        <v>0.39999999999999947</v>
      </c>
    </row>
    <row r="8381" spans="1:7" ht="30" x14ac:dyDescent="0.25">
      <c r="A8381" s="141" t="s">
        <v>3094</v>
      </c>
      <c r="B8381" s="151" t="s">
        <v>3095</v>
      </c>
      <c r="C8381" s="153" t="s">
        <v>3482</v>
      </c>
      <c r="D8381" s="152">
        <v>141</v>
      </c>
      <c r="E8381" s="154">
        <v>867.15000000000009</v>
      </c>
      <c r="F8381" s="154">
        <v>1.0000000000000009E-2</v>
      </c>
      <c r="G8381" s="154">
        <v>1.4100000000000013</v>
      </c>
    </row>
    <row r="8382" spans="1:7" ht="30" x14ac:dyDescent="0.25">
      <c r="A8382" s="141" t="s">
        <v>3094</v>
      </c>
      <c r="B8382" s="151" t="s">
        <v>3095</v>
      </c>
      <c r="C8382" s="153" t="s">
        <v>3483</v>
      </c>
      <c r="D8382" s="152">
        <v>5</v>
      </c>
      <c r="E8382" s="154">
        <v>35.25</v>
      </c>
      <c r="F8382" s="154">
        <v>1.9999999999999962E-2</v>
      </c>
      <c r="G8382" s="154">
        <v>9.9999999999999811E-2</v>
      </c>
    </row>
    <row r="8383" spans="1:7" ht="30" x14ac:dyDescent="0.25">
      <c r="A8383" s="141" t="s">
        <v>3094</v>
      </c>
      <c r="B8383" s="151" t="s">
        <v>3095</v>
      </c>
      <c r="C8383" s="153" t="s">
        <v>3565</v>
      </c>
      <c r="D8383" s="152">
        <v>1</v>
      </c>
      <c r="E8383" s="154">
        <v>16.740000000000002</v>
      </c>
      <c r="F8383" s="154">
        <v>0.14000000000000012</v>
      </c>
      <c r="G8383" s="154">
        <v>0.14000000000000012</v>
      </c>
    </row>
    <row r="8384" spans="1:7" ht="45" x14ac:dyDescent="0.25">
      <c r="A8384" s="141" t="s">
        <v>3094</v>
      </c>
      <c r="B8384" s="151" t="s">
        <v>3095</v>
      </c>
      <c r="C8384" s="153" t="s">
        <v>3484</v>
      </c>
      <c r="D8384" s="152">
        <v>273</v>
      </c>
      <c r="E8384" s="154">
        <v>2170.3500000000004</v>
      </c>
      <c r="F8384" s="154">
        <v>9.9999999999999534E-3</v>
      </c>
      <c r="G8384" s="154">
        <v>2.7299999999999871</v>
      </c>
    </row>
    <row r="8385" spans="1:7" ht="30" x14ac:dyDescent="0.25">
      <c r="A8385" s="141" t="s">
        <v>3094</v>
      </c>
      <c r="B8385" s="151" t="s">
        <v>3095</v>
      </c>
      <c r="C8385" s="153" t="s">
        <v>3487</v>
      </c>
      <c r="D8385" s="152">
        <v>40</v>
      </c>
      <c r="E8385" s="154">
        <v>409.2</v>
      </c>
      <c r="F8385" s="154">
        <v>9.000000000000008E-2</v>
      </c>
      <c r="G8385" s="154">
        <v>3.6000000000000032</v>
      </c>
    </row>
    <row r="8386" spans="1:7" ht="30" x14ac:dyDescent="0.25">
      <c r="A8386" s="141" t="s">
        <v>3094</v>
      </c>
      <c r="B8386" s="151" t="s">
        <v>3095</v>
      </c>
      <c r="C8386" s="153" t="s">
        <v>3638</v>
      </c>
      <c r="D8386" s="152">
        <v>111</v>
      </c>
      <c r="E8386" s="154">
        <v>1148.8499999999999</v>
      </c>
      <c r="F8386" s="154">
        <v>9.000000000000008E-2</v>
      </c>
      <c r="G8386" s="154">
        <v>9.9900000000000091</v>
      </c>
    </row>
    <row r="8387" spans="1:7" ht="60" x14ac:dyDescent="0.25">
      <c r="A8387" s="141" t="s">
        <v>3094</v>
      </c>
      <c r="B8387" s="151" t="s">
        <v>3095</v>
      </c>
      <c r="C8387" s="153" t="s">
        <v>3488</v>
      </c>
      <c r="D8387" s="152">
        <v>217</v>
      </c>
      <c r="E8387" s="154">
        <v>3003.28</v>
      </c>
      <c r="F8387" s="154">
        <v>4.0000000000000036E-2</v>
      </c>
      <c r="G8387" s="154">
        <v>8.6800000000000068</v>
      </c>
    </row>
    <row r="8388" spans="1:7" ht="90" x14ac:dyDescent="0.25">
      <c r="A8388" s="141" t="s">
        <v>3094</v>
      </c>
      <c r="B8388" s="151" t="s">
        <v>3095</v>
      </c>
      <c r="C8388" s="153" t="s">
        <v>3489</v>
      </c>
      <c r="D8388" s="152">
        <v>220</v>
      </c>
      <c r="E8388" s="154">
        <v>3014</v>
      </c>
      <c r="F8388" s="154">
        <v>4.0000000000000036E-2</v>
      </c>
      <c r="G8388" s="154">
        <v>8.8000000000000078</v>
      </c>
    </row>
    <row r="8389" spans="1:7" ht="45" x14ac:dyDescent="0.25">
      <c r="A8389" s="141" t="s">
        <v>3094</v>
      </c>
      <c r="B8389" s="151" t="s">
        <v>3095</v>
      </c>
      <c r="C8389" s="153" t="s">
        <v>3529</v>
      </c>
      <c r="D8389" s="152">
        <v>10</v>
      </c>
      <c r="E8389" s="154">
        <v>322.3</v>
      </c>
      <c r="F8389" s="154">
        <v>0.26000000000000068</v>
      </c>
      <c r="G8389" s="154">
        <v>2.6000000000000068</v>
      </c>
    </row>
    <row r="8390" spans="1:7" ht="30" x14ac:dyDescent="0.25">
      <c r="A8390" s="141" t="s">
        <v>3094</v>
      </c>
      <c r="B8390" s="151" t="s">
        <v>3095</v>
      </c>
      <c r="C8390" s="153" t="s">
        <v>3862</v>
      </c>
      <c r="D8390" s="152">
        <v>1</v>
      </c>
      <c r="E8390" s="154">
        <v>0</v>
      </c>
      <c r="F8390" s="154">
        <v>4.0000000000000036E-2</v>
      </c>
      <c r="G8390" s="154">
        <v>4.0000000000000036E-2</v>
      </c>
    </row>
    <row r="8391" spans="1:7" ht="30" x14ac:dyDescent="0.25">
      <c r="A8391" s="141" t="s">
        <v>3094</v>
      </c>
      <c r="B8391" s="151" t="s">
        <v>3095</v>
      </c>
      <c r="C8391" s="153" t="s">
        <v>3606</v>
      </c>
      <c r="D8391" s="152">
        <v>6</v>
      </c>
      <c r="E8391" s="154">
        <v>43.98</v>
      </c>
      <c r="F8391" s="154">
        <v>0.11999999999999966</v>
      </c>
      <c r="G8391" s="154">
        <v>0.71999999999999797</v>
      </c>
    </row>
    <row r="8392" spans="1:7" ht="45" x14ac:dyDescent="0.25">
      <c r="A8392" s="141" t="s">
        <v>3094</v>
      </c>
      <c r="B8392" s="151" t="s">
        <v>3095</v>
      </c>
      <c r="C8392" s="153" t="s">
        <v>3607</v>
      </c>
      <c r="D8392" s="152">
        <v>18</v>
      </c>
      <c r="E8392" s="154">
        <v>185.4</v>
      </c>
      <c r="F8392" s="154">
        <v>0.18000000000000016</v>
      </c>
      <c r="G8392" s="154">
        <v>3.2400000000000029</v>
      </c>
    </row>
    <row r="8393" spans="1:7" ht="30" x14ac:dyDescent="0.25">
      <c r="A8393" s="141" t="s">
        <v>3094</v>
      </c>
      <c r="B8393" s="151" t="s">
        <v>3095</v>
      </c>
      <c r="C8393" s="153" t="s">
        <v>3857</v>
      </c>
      <c r="D8393" s="152">
        <v>7</v>
      </c>
      <c r="E8393" s="154">
        <v>23.52</v>
      </c>
      <c r="F8393" s="154">
        <v>4.0000000000000036E-2</v>
      </c>
      <c r="G8393" s="154">
        <v>0.28000000000000025</v>
      </c>
    </row>
    <row r="8394" spans="1:7" ht="60" x14ac:dyDescent="0.25">
      <c r="A8394" s="141" t="s">
        <v>3094</v>
      </c>
      <c r="B8394" s="151" t="s">
        <v>3095</v>
      </c>
      <c r="C8394" s="153" t="s">
        <v>3513</v>
      </c>
      <c r="D8394" s="152">
        <v>6</v>
      </c>
      <c r="E8394" s="154">
        <v>101.16</v>
      </c>
      <c r="F8394" s="154">
        <v>0.33999999999999986</v>
      </c>
      <c r="G8394" s="154">
        <v>2.0399999999999991</v>
      </c>
    </row>
    <row r="8395" spans="1:7" ht="45" x14ac:dyDescent="0.25">
      <c r="A8395" s="141" t="s">
        <v>3094</v>
      </c>
      <c r="B8395" s="151" t="s">
        <v>3095</v>
      </c>
      <c r="C8395" s="153" t="s">
        <v>3535</v>
      </c>
      <c r="D8395" s="152">
        <v>11</v>
      </c>
      <c r="E8395" s="154">
        <v>145.63999999999999</v>
      </c>
      <c r="F8395" s="154">
        <v>0.16000000000000014</v>
      </c>
      <c r="G8395" s="154">
        <v>1.7600000000000016</v>
      </c>
    </row>
    <row r="8396" spans="1:7" ht="30" x14ac:dyDescent="0.25">
      <c r="A8396" s="141" t="s">
        <v>3094</v>
      </c>
      <c r="B8396" s="151" t="s">
        <v>3095</v>
      </c>
      <c r="C8396" s="153" t="s">
        <v>3617</v>
      </c>
      <c r="D8396" s="152">
        <v>5</v>
      </c>
      <c r="E8396" s="154">
        <v>84.1</v>
      </c>
      <c r="F8396" s="154">
        <v>0.21999999999999975</v>
      </c>
      <c r="G8396" s="154">
        <v>1.0999999999999988</v>
      </c>
    </row>
    <row r="8397" spans="1:7" ht="60" x14ac:dyDescent="0.25">
      <c r="A8397" s="141" t="s">
        <v>3094</v>
      </c>
      <c r="B8397" s="151" t="s">
        <v>3095</v>
      </c>
      <c r="C8397" s="153" t="s">
        <v>3536</v>
      </c>
      <c r="D8397" s="152">
        <v>6</v>
      </c>
      <c r="E8397" s="154">
        <v>128.34</v>
      </c>
      <c r="F8397" s="154">
        <v>0.3199999999999994</v>
      </c>
      <c r="G8397" s="154">
        <v>1.9199999999999964</v>
      </c>
    </row>
    <row r="8398" spans="1:7" ht="60" x14ac:dyDescent="0.25">
      <c r="A8398" s="141" t="s">
        <v>3094</v>
      </c>
      <c r="B8398" s="151" t="s">
        <v>3095</v>
      </c>
      <c r="C8398" s="153" t="s">
        <v>4080</v>
      </c>
      <c r="D8398" s="152">
        <v>1</v>
      </c>
      <c r="E8398" s="154">
        <v>24.96</v>
      </c>
      <c r="F8398" s="154">
        <v>0.44999999999999929</v>
      </c>
      <c r="G8398" s="154">
        <v>0.44999999999999929</v>
      </c>
    </row>
    <row r="8399" spans="1:7" ht="30" x14ac:dyDescent="0.25">
      <c r="A8399" s="141" t="s">
        <v>3094</v>
      </c>
      <c r="B8399" s="151" t="s">
        <v>3095</v>
      </c>
      <c r="C8399" s="153" t="s">
        <v>4631</v>
      </c>
      <c r="D8399" s="152">
        <v>7</v>
      </c>
      <c r="E8399" s="154">
        <v>214.62</v>
      </c>
      <c r="F8399" s="154">
        <v>0.75</v>
      </c>
      <c r="G8399" s="154">
        <v>5.25</v>
      </c>
    </row>
    <row r="8400" spans="1:7" ht="30" x14ac:dyDescent="0.25">
      <c r="A8400" s="141" t="s">
        <v>3094</v>
      </c>
      <c r="B8400" s="151" t="s">
        <v>3095</v>
      </c>
      <c r="C8400" s="153" t="s">
        <v>3639</v>
      </c>
      <c r="D8400" s="152">
        <v>4</v>
      </c>
      <c r="E8400" s="154">
        <v>24.68</v>
      </c>
      <c r="F8400" s="154">
        <v>1.0000000000000009E-2</v>
      </c>
      <c r="G8400" s="154">
        <v>4.0000000000000036E-2</v>
      </c>
    </row>
    <row r="8401" spans="1:7" ht="30" x14ac:dyDescent="0.25">
      <c r="A8401" s="141" t="s">
        <v>3094</v>
      </c>
      <c r="B8401" s="151" t="s">
        <v>3095</v>
      </c>
      <c r="C8401" s="153" t="s">
        <v>3514</v>
      </c>
      <c r="D8401" s="152">
        <v>48</v>
      </c>
      <c r="E8401" s="154">
        <v>80.16</v>
      </c>
      <c r="F8401" s="154">
        <v>9.9999999999999811E-3</v>
      </c>
      <c r="G8401" s="154">
        <v>0.47999999999999909</v>
      </c>
    </row>
    <row r="8402" spans="1:7" ht="30" x14ac:dyDescent="0.25">
      <c r="A8402" s="141" t="s">
        <v>3094</v>
      </c>
      <c r="B8402" s="151" t="s">
        <v>3095</v>
      </c>
      <c r="C8402" s="153" t="s">
        <v>3515</v>
      </c>
      <c r="D8402" s="152">
        <v>24</v>
      </c>
      <c r="E8402" s="154">
        <v>272.78000000000003</v>
      </c>
      <c r="F8402" s="154">
        <v>6.999999999999984E-2</v>
      </c>
      <c r="G8402" s="154">
        <v>1.6799999999999962</v>
      </c>
    </row>
    <row r="8403" spans="1:7" ht="45" x14ac:dyDescent="0.25">
      <c r="A8403" s="141" t="s">
        <v>3094</v>
      </c>
      <c r="B8403" s="151" t="s">
        <v>3095</v>
      </c>
      <c r="C8403" s="153" t="s">
        <v>3506</v>
      </c>
      <c r="D8403" s="152">
        <v>147</v>
      </c>
      <c r="E8403" s="154">
        <v>1324.47</v>
      </c>
      <c r="F8403" s="154">
        <v>2.9999999999999916E-2</v>
      </c>
      <c r="G8403" s="154">
        <v>4.4099999999999877</v>
      </c>
    </row>
    <row r="8404" spans="1:7" ht="45" x14ac:dyDescent="0.25">
      <c r="A8404" s="141" t="s">
        <v>3094</v>
      </c>
      <c r="B8404" s="151" t="s">
        <v>3095</v>
      </c>
      <c r="C8404" s="153" t="s">
        <v>4484</v>
      </c>
      <c r="D8404" s="152">
        <v>17</v>
      </c>
      <c r="E8404" s="154">
        <v>189.89000000000001</v>
      </c>
      <c r="F8404" s="154">
        <v>6.0000000000000053E-2</v>
      </c>
      <c r="G8404" s="154">
        <v>1.0200000000000009</v>
      </c>
    </row>
    <row r="8405" spans="1:7" ht="30" x14ac:dyDescent="0.25">
      <c r="A8405" s="141" t="s">
        <v>3094</v>
      </c>
      <c r="B8405" s="151" t="s">
        <v>3095</v>
      </c>
      <c r="C8405" s="153" t="s">
        <v>4021</v>
      </c>
      <c r="D8405" s="152">
        <v>2</v>
      </c>
      <c r="E8405" s="154">
        <v>27.6</v>
      </c>
      <c r="F8405" s="154">
        <v>0.18999999999999995</v>
      </c>
      <c r="G8405" s="154">
        <v>0.37999999999999989</v>
      </c>
    </row>
    <row r="8406" spans="1:7" ht="75" x14ac:dyDescent="0.25">
      <c r="A8406" s="141" t="s">
        <v>3094</v>
      </c>
      <c r="B8406" s="151" t="s">
        <v>3095</v>
      </c>
      <c r="C8406" s="153" t="s">
        <v>3516</v>
      </c>
      <c r="D8406" s="152">
        <v>125</v>
      </c>
      <c r="E8406" s="154">
        <v>1181.25</v>
      </c>
      <c r="F8406" s="154">
        <v>2.0000000000000018E-2</v>
      </c>
      <c r="G8406" s="154">
        <v>2.5000000000000022</v>
      </c>
    </row>
    <row r="8407" spans="1:7" ht="60" x14ac:dyDescent="0.25">
      <c r="A8407" s="141" t="s">
        <v>3094</v>
      </c>
      <c r="B8407" s="151" t="s">
        <v>3095</v>
      </c>
      <c r="C8407" s="153" t="s">
        <v>3517</v>
      </c>
      <c r="D8407" s="152">
        <v>86</v>
      </c>
      <c r="E8407" s="154">
        <v>896.12</v>
      </c>
      <c r="F8407" s="154">
        <v>6.999999999999984E-2</v>
      </c>
      <c r="G8407" s="154">
        <v>6.0199999999999863</v>
      </c>
    </row>
    <row r="8408" spans="1:7" ht="30" x14ac:dyDescent="0.25">
      <c r="A8408" s="141" t="s">
        <v>3094</v>
      </c>
      <c r="B8408" s="151" t="s">
        <v>3095</v>
      </c>
      <c r="C8408" s="153" t="s">
        <v>3612</v>
      </c>
      <c r="D8408" s="152">
        <v>24</v>
      </c>
      <c r="E8408" s="154">
        <v>0</v>
      </c>
      <c r="F8408" s="154">
        <v>0.33000000000000007</v>
      </c>
      <c r="G8408" s="154">
        <v>7.9200000000000017</v>
      </c>
    </row>
    <row r="8409" spans="1:7" ht="30" x14ac:dyDescent="0.25">
      <c r="A8409" s="141" t="s">
        <v>3094</v>
      </c>
      <c r="B8409" s="151" t="s">
        <v>3095</v>
      </c>
      <c r="C8409" s="153" t="s">
        <v>3508</v>
      </c>
      <c r="D8409" s="152">
        <v>56</v>
      </c>
      <c r="E8409" s="154">
        <v>300.72000000000003</v>
      </c>
      <c r="F8409" s="154">
        <v>2.0000000000000018E-2</v>
      </c>
      <c r="G8409" s="154">
        <v>1.120000000000001</v>
      </c>
    </row>
    <row r="8410" spans="1:7" ht="30" x14ac:dyDescent="0.25">
      <c r="A8410" s="141" t="s">
        <v>3094</v>
      </c>
      <c r="B8410" s="151" t="s">
        <v>3095</v>
      </c>
      <c r="C8410" s="153" t="s">
        <v>3518</v>
      </c>
      <c r="D8410" s="152">
        <v>46</v>
      </c>
      <c r="E8410" s="154">
        <v>1039.6000000000001</v>
      </c>
      <c r="F8410" s="154">
        <v>0.28000000000000025</v>
      </c>
      <c r="G8410" s="154">
        <v>12.880000000000011</v>
      </c>
    </row>
    <row r="8411" spans="1:7" ht="45" x14ac:dyDescent="0.25">
      <c r="A8411" s="141" t="s">
        <v>3094</v>
      </c>
      <c r="B8411" s="151" t="s">
        <v>3095</v>
      </c>
      <c r="C8411" s="153" t="s">
        <v>3528</v>
      </c>
      <c r="D8411" s="152">
        <v>26</v>
      </c>
      <c r="E8411" s="154">
        <v>236.86</v>
      </c>
      <c r="F8411" s="154">
        <v>0.12999999999999989</v>
      </c>
      <c r="G8411" s="154">
        <v>3.3799999999999972</v>
      </c>
    </row>
    <row r="8412" spans="1:7" ht="45" x14ac:dyDescent="0.25">
      <c r="A8412" s="141" t="s">
        <v>3094</v>
      </c>
      <c r="B8412" s="151" t="s">
        <v>3095</v>
      </c>
      <c r="C8412" s="153" t="s">
        <v>3529</v>
      </c>
      <c r="D8412" s="152">
        <v>51</v>
      </c>
      <c r="E8412" s="154">
        <v>1643.7300000000002</v>
      </c>
      <c r="F8412" s="154">
        <v>0.26000000000000068</v>
      </c>
      <c r="G8412" s="154">
        <v>13.260000000000034</v>
      </c>
    </row>
    <row r="8413" spans="1:7" ht="60" x14ac:dyDescent="0.25">
      <c r="A8413" s="141" t="s">
        <v>3094</v>
      </c>
      <c r="B8413" s="151" t="s">
        <v>3095</v>
      </c>
      <c r="C8413" s="153" t="s">
        <v>3510</v>
      </c>
      <c r="D8413" s="152">
        <v>13</v>
      </c>
      <c r="E8413" s="154">
        <v>522.21</v>
      </c>
      <c r="F8413" s="154">
        <v>0.37999999999999989</v>
      </c>
      <c r="G8413" s="154">
        <v>4.9399999999999986</v>
      </c>
    </row>
    <row r="8414" spans="1:7" ht="30" x14ac:dyDescent="0.25">
      <c r="A8414" s="141" t="s">
        <v>3094</v>
      </c>
      <c r="B8414" s="151" t="s">
        <v>3095</v>
      </c>
      <c r="C8414" s="153" t="s">
        <v>3614</v>
      </c>
      <c r="D8414" s="152">
        <v>7</v>
      </c>
      <c r="E8414" s="154">
        <v>76.62</v>
      </c>
      <c r="F8414" s="154">
        <v>0.11999999999999966</v>
      </c>
      <c r="G8414" s="154">
        <v>0.83999999999999764</v>
      </c>
    </row>
    <row r="8415" spans="1:7" ht="45" x14ac:dyDescent="0.25">
      <c r="A8415" s="141" t="s">
        <v>3094</v>
      </c>
      <c r="B8415" s="151" t="s">
        <v>3095</v>
      </c>
      <c r="C8415" s="153" t="s">
        <v>3530</v>
      </c>
      <c r="D8415" s="152">
        <v>5</v>
      </c>
      <c r="E8415" s="154">
        <v>146.65</v>
      </c>
      <c r="F8415" s="154">
        <v>9.000000000000008E-2</v>
      </c>
      <c r="G8415" s="154">
        <v>0.4500000000000004</v>
      </c>
    </row>
    <row r="8416" spans="1:7" ht="45" x14ac:dyDescent="0.25">
      <c r="A8416" s="141" t="s">
        <v>3094</v>
      </c>
      <c r="B8416" s="151" t="s">
        <v>3095</v>
      </c>
      <c r="C8416" s="153" t="s">
        <v>3860</v>
      </c>
      <c r="D8416" s="152">
        <v>3</v>
      </c>
      <c r="E8416" s="154">
        <v>110.28</v>
      </c>
      <c r="F8416" s="154">
        <v>0.72000000000000064</v>
      </c>
      <c r="G8416" s="154">
        <v>2.1600000000000019</v>
      </c>
    </row>
    <row r="8417" spans="1:7" ht="30" x14ac:dyDescent="0.25">
      <c r="A8417" s="141" t="s">
        <v>3094</v>
      </c>
      <c r="B8417" s="151" t="s">
        <v>3095</v>
      </c>
      <c r="C8417" s="153" t="s">
        <v>3989</v>
      </c>
      <c r="D8417" s="152">
        <v>2</v>
      </c>
      <c r="E8417" s="154">
        <v>300.32</v>
      </c>
      <c r="F8417" s="154">
        <v>2.5399999999999991</v>
      </c>
      <c r="G8417" s="154">
        <v>5.0799999999999983</v>
      </c>
    </row>
    <row r="8418" spans="1:7" ht="30" x14ac:dyDescent="0.25">
      <c r="A8418" s="141" t="s">
        <v>3094</v>
      </c>
      <c r="B8418" s="151" t="s">
        <v>3095</v>
      </c>
      <c r="C8418" s="153" t="s">
        <v>3619</v>
      </c>
      <c r="D8418" s="152">
        <v>2</v>
      </c>
      <c r="E8418" s="154">
        <v>22.04</v>
      </c>
      <c r="F8418" s="154">
        <v>5.0000000000000044E-2</v>
      </c>
      <c r="G8418" s="154">
        <v>0.10000000000000009</v>
      </c>
    </row>
    <row r="8419" spans="1:7" ht="30" x14ac:dyDescent="0.25">
      <c r="A8419" s="141" t="s">
        <v>3094</v>
      </c>
      <c r="B8419" s="151" t="s">
        <v>3095</v>
      </c>
      <c r="C8419" s="153" t="s">
        <v>3862</v>
      </c>
      <c r="D8419" s="152">
        <v>31</v>
      </c>
      <c r="E8419" s="154">
        <v>187.65</v>
      </c>
      <c r="F8419" s="154">
        <v>4.0000000000000036E-2</v>
      </c>
      <c r="G8419" s="154">
        <v>1.2400000000000011</v>
      </c>
    </row>
    <row r="8420" spans="1:7" ht="30" x14ac:dyDescent="0.25">
      <c r="A8420" s="141" t="s">
        <v>3094</v>
      </c>
      <c r="B8420" s="151" t="s">
        <v>3095</v>
      </c>
      <c r="C8420" s="153" t="s">
        <v>3511</v>
      </c>
      <c r="D8420" s="152">
        <v>1</v>
      </c>
      <c r="E8420" s="154">
        <v>1.04</v>
      </c>
      <c r="F8420" s="154">
        <v>9.999999999999995E-3</v>
      </c>
      <c r="G8420" s="154">
        <v>9.999999999999995E-3</v>
      </c>
    </row>
    <row r="8421" spans="1:7" ht="45" x14ac:dyDescent="0.25">
      <c r="A8421" s="141" t="s">
        <v>3094</v>
      </c>
      <c r="B8421" s="151" t="s">
        <v>3095</v>
      </c>
      <c r="C8421" s="153" t="s">
        <v>3506</v>
      </c>
      <c r="D8421" s="152">
        <v>1</v>
      </c>
      <c r="E8421" s="154">
        <v>9.01</v>
      </c>
      <c r="F8421" s="154">
        <v>2.9999999999999916E-2</v>
      </c>
      <c r="G8421" s="154">
        <v>2.9999999999999916E-2</v>
      </c>
    </row>
    <row r="8422" spans="1:7" ht="75" x14ac:dyDescent="0.25">
      <c r="A8422" s="141" t="s">
        <v>3094</v>
      </c>
      <c r="B8422" s="151" t="s">
        <v>3095</v>
      </c>
      <c r="C8422" s="153" t="s">
        <v>3516</v>
      </c>
      <c r="D8422" s="152">
        <v>1</v>
      </c>
      <c r="E8422" s="154">
        <v>9.4500000000000011</v>
      </c>
      <c r="F8422" s="154">
        <v>2.0000000000000018E-2</v>
      </c>
      <c r="G8422" s="154">
        <v>2.0000000000000018E-2</v>
      </c>
    </row>
    <row r="8423" spans="1:7" ht="30" x14ac:dyDescent="0.25">
      <c r="A8423" s="141" t="s">
        <v>3094</v>
      </c>
      <c r="B8423" s="151" t="s">
        <v>3095</v>
      </c>
      <c r="C8423" s="153" t="s">
        <v>3612</v>
      </c>
      <c r="D8423" s="152">
        <v>13</v>
      </c>
      <c r="E8423" s="154">
        <v>21.66</v>
      </c>
      <c r="F8423" s="154">
        <v>0.33000000000000007</v>
      </c>
      <c r="G8423" s="154">
        <v>4.2900000000000009</v>
      </c>
    </row>
    <row r="8424" spans="1:7" ht="30" x14ac:dyDescent="0.25">
      <c r="A8424" s="141" t="s">
        <v>3094</v>
      </c>
      <c r="B8424" s="151" t="s">
        <v>3095</v>
      </c>
      <c r="C8424" s="153" t="s">
        <v>3862</v>
      </c>
      <c r="D8424" s="152">
        <v>7</v>
      </c>
      <c r="E8424" s="154">
        <v>0</v>
      </c>
      <c r="F8424" s="154">
        <v>4.0000000000000036E-2</v>
      </c>
      <c r="G8424" s="154">
        <v>0.28000000000000025</v>
      </c>
    </row>
    <row r="8425" spans="1:7" ht="45" x14ac:dyDescent="0.25">
      <c r="A8425" s="141" t="s">
        <v>3094</v>
      </c>
      <c r="B8425" s="151" t="s">
        <v>3095</v>
      </c>
      <c r="C8425" s="153" t="s">
        <v>3471</v>
      </c>
      <c r="D8425" s="152">
        <v>156</v>
      </c>
      <c r="E8425" s="154">
        <v>414.96</v>
      </c>
      <c r="F8425" s="154">
        <v>1.0000000000000009E-2</v>
      </c>
      <c r="G8425" s="154">
        <v>1.5600000000000014</v>
      </c>
    </row>
    <row r="8426" spans="1:7" ht="30" x14ac:dyDescent="0.25">
      <c r="A8426" s="141" t="s">
        <v>3094</v>
      </c>
      <c r="B8426" s="151" t="s">
        <v>3095</v>
      </c>
      <c r="C8426" s="153" t="s">
        <v>3453</v>
      </c>
      <c r="D8426" s="152">
        <v>307</v>
      </c>
      <c r="E8426" s="154">
        <v>610.93000000000006</v>
      </c>
      <c r="F8426" s="154">
        <v>1.0000000000000009E-2</v>
      </c>
      <c r="G8426" s="154">
        <v>3.0700000000000029</v>
      </c>
    </row>
    <row r="8427" spans="1:7" ht="30" x14ac:dyDescent="0.25">
      <c r="A8427" s="141" t="s">
        <v>3094</v>
      </c>
      <c r="B8427" s="151" t="s">
        <v>3095</v>
      </c>
      <c r="C8427" s="153" t="s">
        <v>3522</v>
      </c>
      <c r="D8427" s="152">
        <v>3</v>
      </c>
      <c r="E8427" s="154">
        <v>17.009999999999998</v>
      </c>
      <c r="F8427" s="154">
        <v>0.1599999999999997</v>
      </c>
      <c r="G8427" s="154">
        <v>0.47999999999999909</v>
      </c>
    </row>
    <row r="8428" spans="1:7" ht="30" x14ac:dyDescent="0.25">
      <c r="A8428" s="141" t="s">
        <v>3094</v>
      </c>
      <c r="B8428" s="151" t="s">
        <v>3095</v>
      </c>
      <c r="C8428" s="153" t="s">
        <v>3523</v>
      </c>
      <c r="D8428" s="152">
        <v>1</v>
      </c>
      <c r="E8428" s="154">
        <v>8.23</v>
      </c>
      <c r="F8428" s="154">
        <v>8.0000000000000071E-2</v>
      </c>
      <c r="G8428" s="154">
        <v>8.0000000000000071E-2</v>
      </c>
    </row>
    <row r="8429" spans="1:7" ht="30" x14ac:dyDescent="0.25">
      <c r="A8429" s="141" t="s">
        <v>3094</v>
      </c>
      <c r="B8429" s="151" t="s">
        <v>3095</v>
      </c>
      <c r="C8429" s="153" t="s">
        <v>3524</v>
      </c>
      <c r="D8429" s="152">
        <v>1</v>
      </c>
      <c r="E8429" s="154">
        <v>5.74</v>
      </c>
      <c r="F8429" s="154">
        <v>4.0000000000000036E-2</v>
      </c>
      <c r="G8429" s="154">
        <v>4.0000000000000036E-2</v>
      </c>
    </row>
    <row r="8430" spans="1:7" ht="30" x14ac:dyDescent="0.25">
      <c r="A8430" s="141" t="s">
        <v>3094</v>
      </c>
      <c r="B8430" s="151" t="s">
        <v>3095</v>
      </c>
      <c r="C8430" s="153" t="s">
        <v>3651</v>
      </c>
      <c r="D8430" s="152">
        <v>1</v>
      </c>
      <c r="E8430" s="154">
        <v>28.43</v>
      </c>
      <c r="F8430" s="154">
        <v>0.20999999999999996</v>
      </c>
      <c r="G8430" s="154">
        <v>0.20999999999999996</v>
      </c>
    </row>
    <row r="8431" spans="1:7" ht="30" x14ac:dyDescent="0.25">
      <c r="A8431" s="141" t="s">
        <v>3094</v>
      </c>
      <c r="B8431" s="151" t="s">
        <v>3095</v>
      </c>
      <c r="C8431" s="153" t="s">
        <v>3508</v>
      </c>
      <c r="D8431" s="152">
        <v>2</v>
      </c>
      <c r="E8431" s="154">
        <v>10.74</v>
      </c>
      <c r="F8431" s="154">
        <v>2.0000000000000018E-2</v>
      </c>
      <c r="G8431" s="154">
        <v>4.0000000000000036E-2</v>
      </c>
    </row>
    <row r="8432" spans="1:7" ht="105" x14ac:dyDescent="0.25">
      <c r="A8432" s="141" t="s">
        <v>3094</v>
      </c>
      <c r="B8432" s="151" t="s">
        <v>3095</v>
      </c>
      <c r="C8432" s="153" t="s">
        <v>3476</v>
      </c>
      <c r="D8432" s="152">
        <v>6</v>
      </c>
      <c r="E8432" s="154">
        <v>159.6</v>
      </c>
      <c r="F8432" s="154">
        <v>0.22000000000000064</v>
      </c>
      <c r="G8432" s="154">
        <v>1.3200000000000038</v>
      </c>
    </row>
    <row r="8433" spans="1:7" ht="45" x14ac:dyDescent="0.25">
      <c r="A8433" s="141" t="s">
        <v>3094</v>
      </c>
      <c r="B8433" s="151" t="s">
        <v>3095</v>
      </c>
      <c r="C8433" s="153" t="s">
        <v>3537</v>
      </c>
      <c r="D8433" s="152">
        <v>1294</v>
      </c>
      <c r="E8433" s="154">
        <v>1268.1199999999999</v>
      </c>
      <c r="F8433" s="154">
        <v>4.9999999999999933E-2</v>
      </c>
      <c r="G8433" s="154">
        <v>64.699999999999918</v>
      </c>
    </row>
    <row r="8434" spans="1:7" ht="30" x14ac:dyDescent="0.25">
      <c r="A8434" s="141" t="s">
        <v>3094</v>
      </c>
      <c r="B8434" s="151" t="s">
        <v>3095</v>
      </c>
      <c r="C8434" s="153" t="s">
        <v>3179</v>
      </c>
      <c r="D8434" s="152">
        <v>2</v>
      </c>
      <c r="E8434" s="154">
        <v>10.28</v>
      </c>
      <c r="F8434" s="154">
        <v>0.10999999999999988</v>
      </c>
      <c r="G8434" s="154">
        <v>0.21999999999999975</v>
      </c>
    </row>
    <row r="8435" spans="1:7" ht="30" x14ac:dyDescent="0.25">
      <c r="A8435" s="141" t="s">
        <v>3094</v>
      </c>
      <c r="B8435" s="151" t="s">
        <v>3095</v>
      </c>
      <c r="C8435" s="153" t="s">
        <v>3681</v>
      </c>
      <c r="D8435" s="152">
        <v>2</v>
      </c>
      <c r="E8435" s="154">
        <v>64.540000000000006</v>
      </c>
      <c r="F8435" s="154">
        <v>0.48999999999999844</v>
      </c>
      <c r="G8435" s="154">
        <v>0.97999999999999687</v>
      </c>
    </row>
    <row r="8436" spans="1:7" ht="30" x14ac:dyDescent="0.25">
      <c r="A8436" s="141" t="s">
        <v>3094</v>
      </c>
      <c r="B8436" s="151" t="s">
        <v>3095</v>
      </c>
      <c r="C8436" s="153" t="s">
        <v>3686</v>
      </c>
      <c r="D8436" s="152">
        <v>1</v>
      </c>
      <c r="E8436" s="154">
        <v>14.41</v>
      </c>
      <c r="F8436" s="154">
        <v>0.66999999999999993</v>
      </c>
      <c r="G8436" s="154">
        <v>0.66999999999999993</v>
      </c>
    </row>
    <row r="8437" spans="1:7" ht="30" x14ac:dyDescent="0.25">
      <c r="A8437" s="141" t="s">
        <v>3094</v>
      </c>
      <c r="B8437" s="151" t="s">
        <v>3095</v>
      </c>
      <c r="C8437" s="153" t="s">
        <v>4629</v>
      </c>
      <c r="D8437" s="152">
        <v>1</v>
      </c>
      <c r="E8437" s="154">
        <v>61.39</v>
      </c>
      <c r="F8437" s="154">
        <v>3.0699999999999932</v>
      </c>
      <c r="G8437" s="154">
        <v>3.0699999999999932</v>
      </c>
    </row>
    <row r="8438" spans="1:7" ht="30" x14ac:dyDescent="0.25">
      <c r="A8438" s="141" t="s">
        <v>3094</v>
      </c>
      <c r="B8438" s="151" t="s">
        <v>3095</v>
      </c>
      <c r="C8438" s="153" t="s">
        <v>3693</v>
      </c>
      <c r="D8438" s="152">
        <v>3</v>
      </c>
      <c r="E8438" s="154">
        <v>158.88</v>
      </c>
      <c r="F8438" s="154">
        <v>0.55999999999999872</v>
      </c>
      <c r="G8438" s="154">
        <v>1.6799999999999962</v>
      </c>
    </row>
    <row r="8439" spans="1:7" ht="30" x14ac:dyDescent="0.25">
      <c r="A8439" s="141" t="s">
        <v>3094</v>
      </c>
      <c r="B8439" s="151" t="s">
        <v>3095</v>
      </c>
      <c r="C8439" s="153" t="s">
        <v>3541</v>
      </c>
      <c r="D8439" s="152">
        <v>1</v>
      </c>
      <c r="E8439" s="154">
        <v>8.620000000000001</v>
      </c>
      <c r="F8439" s="154">
        <v>4.9999999999999822E-2</v>
      </c>
      <c r="G8439" s="154">
        <v>4.9999999999999822E-2</v>
      </c>
    </row>
    <row r="8440" spans="1:7" ht="75" x14ac:dyDescent="0.25">
      <c r="A8440" s="141" t="s">
        <v>3094</v>
      </c>
      <c r="B8440" s="151" t="s">
        <v>3095</v>
      </c>
      <c r="C8440" s="153" t="s">
        <v>3116</v>
      </c>
      <c r="D8440" s="152">
        <v>1</v>
      </c>
      <c r="E8440" s="154">
        <v>4.2300000000000004</v>
      </c>
      <c r="F8440" s="154">
        <v>5.0000000000000044E-2</v>
      </c>
      <c r="G8440" s="154">
        <v>5.0000000000000044E-2</v>
      </c>
    </row>
    <row r="8441" spans="1:7" ht="30" x14ac:dyDescent="0.25">
      <c r="A8441" s="141" t="s">
        <v>3094</v>
      </c>
      <c r="B8441" s="151" t="s">
        <v>3095</v>
      </c>
      <c r="C8441" s="153" t="s">
        <v>3120</v>
      </c>
      <c r="D8441" s="152">
        <v>1</v>
      </c>
      <c r="E8441" s="154">
        <v>1.46</v>
      </c>
      <c r="F8441" s="154">
        <v>2.0000000000000018E-2</v>
      </c>
      <c r="G8441" s="154">
        <v>2.0000000000000018E-2</v>
      </c>
    </row>
    <row r="8442" spans="1:7" ht="30" x14ac:dyDescent="0.25">
      <c r="A8442" s="141" t="s">
        <v>3094</v>
      </c>
      <c r="B8442" s="151" t="s">
        <v>3095</v>
      </c>
      <c r="C8442" s="153" t="s">
        <v>3127</v>
      </c>
      <c r="D8442" s="152">
        <v>5</v>
      </c>
      <c r="E8442" s="154">
        <v>9.5500000000000007</v>
      </c>
      <c r="F8442" s="154">
        <v>9.9999999999999811E-3</v>
      </c>
      <c r="G8442" s="154">
        <v>4.9999999999999906E-2</v>
      </c>
    </row>
    <row r="8443" spans="1:7" ht="30" x14ac:dyDescent="0.25">
      <c r="A8443" s="141" t="s">
        <v>3094</v>
      </c>
      <c r="B8443" s="151" t="s">
        <v>3095</v>
      </c>
      <c r="C8443" s="153" t="s">
        <v>3128</v>
      </c>
      <c r="D8443" s="152">
        <v>1</v>
      </c>
      <c r="E8443" s="154">
        <v>1.73</v>
      </c>
      <c r="F8443" s="154">
        <v>1.0000000000000009E-2</v>
      </c>
      <c r="G8443" s="154">
        <v>1.0000000000000009E-2</v>
      </c>
    </row>
    <row r="8444" spans="1:7" ht="30" x14ac:dyDescent="0.25">
      <c r="A8444" s="141" t="s">
        <v>3094</v>
      </c>
      <c r="B8444" s="151" t="s">
        <v>3095</v>
      </c>
      <c r="C8444" s="153" t="s">
        <v>3130</v>
      </c>
      <c r="D8444" s="152">
        <v>4</v>
      </c>
      <c r="E8444" s="154">
        <v>5</v>
      </c>
      <c r="F8444" s="154">
        <v>1.0000000000000009E-2</v>
      </c>
      <c r="G8444" s="154">
        <v>4.0000000000000036E-2</v>
      </c>
    </row>
    <row r="8445" spans="1:7" ht="30" x14ac:dyDescent="0.25">
      <c r="A8445" s="141" t="s">
        <v>3094</v>
      </c>
      <c r="B8445" s="151" t="s">
        <v>3095</v>
      </c>
      <c r="C8445" s="153" t="s">
        <v>3131</v>
      </c>
      <c r="D8445" s="152">
        <v>9</v>
      </c>
      <c r="E8445" s="154">
        <v>11.25</v>
      </c>
      <c r="F8445" s="154">
        <v>1.0000000000000009E-2</v>
      </c>
      <c r="G8445" s="154">
        <v>9.000000000000008E-2</v>
      </c>
    </row>
    <row r="8446" spans="1:7" ht="30" x14ac:dyDescent="0.25">
      <c r="A8446" s="141" t="s">
        <v>3094</v>
      </c>
      <c r="B8446" s="151" t="s">
        <v>3095</v>
      </c>
      <c r="C8446" s="153" t="s">
        <v>3132</v>
      </c>
      <c r="D8446" s="152">
        <v>2</v>
      </c>
      <c r="E8446" s="154">
        <v>2.5</v>
      </c>
      <c r="F8446" s="154">
        <v>1.0000000000000009E-2</v>
      </c>
      <c r="G8446" s="154">
        <v>2.0000000000000018E-2</v>
      </c>
    </row>
    <row r="8447" spans="1:7" ht="30" x14ac:dyDescent="0.25">
      <c r="A8447" s="141" t="s">
        <v>3094</v>
      </c>
      <c r="B8447" s="151" t="s">
        <v>3095</v>
      </c>
      <c r="C8447" s="153" t="s">
        <v>3133</v>
      </c>
      <c r="D8447" s="152">
        <v>3</v>
      </c>
      <c r="E8447" s="154">
        <v>4.62</v>
      </c>
      <c r="F8447" s="154">
        <v>3.0000000000000027E-2</v>
      </c>
      <c r="G8447" s="154">
        <v>9.000000000000008E-2</v>
      </c>
    </row>
    <row r="8448" spans="1:7" ht="30" x14ac:dyDescent="0.25">
      <c r="A8448" s="141" t="s">
        <v>3094</v>
      </c>
      <c r="B8448" s="151" t="s">
        <v>3095</v>
      </c>
      <c r="C8448" s="153" t="s">
        <v>3138</v>
      </c>
      <c r="D8448" s="152">
        <v>1</v>
      </c>
      <c r="E8448" s="154">
        <v>1.45</v>
      </c>
      <c r="F8448" s="154">
        <v>1.0000000000000009E-2</v>
      </c>
      <c r="G8448" s="154">
        <v>1.0000000000000009E-2</v>
      </c>
    </row>
    <row r="8449" spans="1:7" ht="30" x14ac:dyDescent="0.25">
      <c r="A8449" s="141" t="s">
        <v>3094</v>
      </c>
      <c r="B8449" s="151" t="s">
        <v>3095</v>
      </c>
      <c r="C8449" s="153" t="s">
        <v>3139</v>
      </c>
      <c r="D8449" s="152">
        <v>1</v>
      </c>
      <c r="E8449" s="154">
        <v>3.49</v>
      </c>
      <c r="F8449" s="154">
        <v>5.0000000000000044E-2</v>
      </c>
      <c r="G8449" s="154">
        <v>5.0000000000000044E-2</v>
      </c>
    </row>
    <row r="8450" spans="1:7" ht="30" x14ac:dyDescent="0.25">
      <c r="A8450" s="141" t="s">
        <v>3094</v>
      </c>
      <c r="B8450" s="151" t="s">
        <v>3095</v>
      </c>
      <c r="C8450" s="153" t="s">
        <v>3149</v>
      </c>
      <c r="D8450" s="152">
        <v>1</v>
      </c>
      <c r="E8450" s="154">
        <v>2.5500000000000003</v>
      </c>
      <c r="F8450" s="154">
        <v>5.0000000000000044E-2</v>
      </c>
      <c r="G8450" s="154">
        <v>5.0000000000000044E-2</v>
      </c>
    </row>
    <row r="8451" spans="1:7" ht="30" x14ac:dyDescent="0.25">
      <c r="A8451" s="141" t="s">
        <v>3094</v>
      </c>
      <c r="B8451" s="151" t="s">
        <v>3095</v>
      </c>
      <c r="C8451" s="153" t="s">
        <v>3179</v>
      </c>
      <c r="D8451" s="152">
        <v>1</v>
      </c>
      <c r="E8451" s="154">
        <v>5.14</v>
      </c>
      <c r="F8451" s="154">
        <v>0.10999999999999988</v>
      </c>
      <c r="G8451" s="154">
        <v>0.10999999999999988</v>
      </c>
    </row>
    <row r="8452" spans="1:7" ht="30" x14ac:dyDescent="0.25">
      <c r="A8452" s="141" t="s">
        <v>3094</v>
      </c>
      <c r="B8452" s="151" t="s">
        <v>3095</v>
      </c>
      <c r="C8452" s="153" t="s">
        <v>3538</v>
      </c>
      <c r="D8452" s="152">
        <v>434</v>
      </c>
      <c r="E8452" s="154">
        <v>2200.38</v>
      </c>
      <c r="F8452" s="154">
        <v>2.0000000000000018E-2</v>
      </c>
      <c r="G8452" s="154">
        <v>8.6800000000000068</v>
      </c>
    </row>
    <row r="8453" spans="1:7" ht="30" x14ac:dyDescent="0.25">
      <c r="A8453" s="141" t="s">
        <v>3094</v>
      </c>
      <c r="B8453" s="151" t="s">
        <v>3095</v>
      </c>
      <c r="C8453" s="153" t="s">
        <v>3620</v>
      </c>
      <c r="D8453" s="152">
        <v>32</v>
      </c>
      <c r="E8453" s="154">
        <v>717.76</v>
      </c>
      <c r="F8453" s="154">
        <v>7.9999999999999849E-2</v>
      </c>
      <c r="G8453" s="154">
        <v>2.5599999999999952</v>
      </c>
    </row>
    <row r="8454" spans="1:7" ht="30" x14ac:dyDescent="0.25">
      <c r="A8454" s="141" t="s">
        <v>3094</v>
      </c>
      <c r="B8454" s="151" t="s">
        <v>3095</v>
      </c>
      <c r="C8454" s="153" t="s">
        <v>3548</v>
      </c>
      <c r="D8454" s="152">
        <v>204</v>
      </c>
      <c r="E8454" s="154">
        <v>8990.2799999999988</v>
      </c>
      <c r="F8454" s="154">
        <v>4.0000000000000036E-2</v>
      </c>
      <c r="G8454" s="154">
        <v>8.1600000000000072</v>
      </c>
    </row>
    <row r="8455" spans="1:7" ht="60" x14ac:dyDescent="0.25">
      <c r="A8455" s="141" t="s">
        <v>3094</v>
      </c>
      <c r="B8455" s="151" t="s">
        <v>3095</v>
      </c>
      <c r="C8455" s="153" t="s">
        <v>4193</v>
      </c>
      <c r="D8455" s="152">
        <v>3</v>
      </c>
      <c r="E8455" s="154">
        <v>158.97</v>
      </c>
      <c r="F8455" s="154">
        <v>0.34999999999999964</v>
      </c>
      <c r="G8455" s="154">
        <v>1.0499999999999989</v>
      </c>
    </row>
    <row r="8456" spans="1:7" ht="30" x14ac:dyDescent="0.25">
      <c r="A8456" s="141" t="s">
        <v>3094</v>
      </c>
      <c r="B8456" s="151" t="s">
        <v>3095</v>
      </c>
      <c r="C8456" s="153" t="s">
        <v>3525</v>
      </c>
      <c r="D8456" s="152">
        <v>3</v>
      </c>
      <c r="E8456" s="154">
        <v>14.64</v>
      </c>
      <c r="F8456" s="154">
        <v>1.0000000000000009E-2</v>
      </c>
      <c r="G8456" s="154">
        <v>3.0000000000000027E-2</v>
      </c>
    </row>
    <row r="8457" spans="1:7" ht="30" x14ac:dyDescent="0.25">
      <c r="A8457" s="141" t="s">
        <v>3094</v>
      </c>
      <c r="B8457" s="151" t="s">
        <v>3095</v>
      </c>
      <c r="C8457" s="153" t="s">
        <v>3871</v>
      </c>
      <c r="D8457" s="152">
        <v>10</v>
      </c>
      <c r="E8457" s="154">
        <v>68.600000000000009</v>
      </c>
      <c r="F8457" s="154">
        <v>1.0000000000000009E-2</v>
      </c>
      <c r="G8457" s="154">
        <v>0.10000000000000009</v>
      </c>
    </row>
    <row r="8458" spans="1:7" ht="30" x14ac:dyDescent="0.25">
      <c r="A8458" s="141" t="s">
        <v>3094</v>
      </c>
      <c r="B8458" s="151" t="s">
        <v>3095</v>
      </c>
      <c r="C8458" s="153" t="s">
        <v>3621</v>
      </c>
      <c r="D8458" s="152">
        <v>10</v>
      </c>
      <c r="E8458" s="154">
        <v>59.5</v>
      </c>
      <c r="F8458" s="154">
        <v>1.0000000000000009E-2</v>
      </c>
      <c r="G8458" s="154">
        <v>0.10000000000000009</v>
      </c>
    </row>
    <row r="8459" spans="1:7" ht="30" x14ac:dyDescent="0.25">
      <c r="A8459" s="141" t="s">
        <v>3094</v>
      </c>
      <c r="B8459" s="151" t="s">
        <v>3095</v>
      </c>
      <c r="C8459" s="153" t="s">
        <v>3874</v>
      </c>
      <c r="D8459" s="152">
        <v>10</v>
      </c>
      <c r="E8459" s="154">
        <v>68.3</v>
      </c>
      <c r="F8459" s="154">
        <v>1.0000000000000009E-2</v>
      </c>
      <c r="G8459" s="154">
        <v>0.10000000000000009</v>
      </c>
    </row>
    <row r="8460" spans="1:7" ht="30" x14ac:dyDescent="0.25">
      <c r="A8460" s="141" t="s">
        <v>3094</v>
      </c>
      <c r="B8460" s="151" t="s">
        <v>3095</v>
      </c>
      <c r="C8460" s="153" t="s">
        <v>3526</v>
      </c>
      <c r="D8460" s="152">
        <v>23</v>
      </c>
      <c r="E8460" s="154">
        <v>96.37</v>
      </c>
      <c r="F8460" s="154">
        <v>1.0000000000000009E-2</v>
      </c>
      <c r="G8460" s="154">
        <v>0.2300000000000002</v>
      </c>
    </row>
    <row r="8461" spans="1:7" ht="45" x14ac:dyDescent="0.25">
      <c r="A8461" s="141" t="s">
        <v>3094</v>
      </c>
      <c r="B8461" s="151" t="s">
        <v>3095</v>
      </c>
      <c r="C8461" s="153" t="s">
        <v>3623</v>
      </c>
      <c r="D8461" s="152">
        <v>121</v>
      </c>
      <c r="E8461" s="154">
        <v>1420.5400000000002</v>
      </c>
      <c r="F8461" s="154">
        <v>1.0000000000000009E-2</v>
      </c>
      <c r="G8461" s="154">
        <v>1.2100000000000011</v>
      </c>
    </row>
    <row r="8462" spans="1:7" ht="45" x14ac:dyDescent="0.25">
      <c r="A8462" s="141" t="s">
        <v>3094</v>
      </c>
      <c r="B8462" s="151" t="s">
        <v>3095</v>
      </c>
      <c r="C8462" s="153" t="s">
        <v>3624</v>
      </c>
      <c r="D8462" s="152">
        <v>80</v>
      </c>
      <c r="E8462" s="154">
        <v>1262.4000000000001</v>
      </c>
      <c r="F8462" s="154">
        <v>1.0000000000000009E-2</v>
      </c>
      <c r="G8462" s="154">
        <v>0.80000000000000071</v>
      </c>
    </row>
    <row r="8463" spans="1:7" ht="75" x14ac:dyDescent="0.25">
      <c r="A8463" s="141" t="s">
        <v>3094</v>
      </c>
      <c r="B8463" s="151" t="s">
        <v>3095</v>
      </c>
      <c r="C8463" s="153" t="s">
        <v>3625</v>
      </c>
      <c r="D8463" s="152">
        <v>101</v>
      </c>
      <c r="E8463" s="154">
        <v>800.93000000000006</v>
      </c>
      <c r="F8463" s="154">
        <v>9.999999999999995E-3</v>
      </c>
      <c r="G8463" s="154">
        <v>1.0099999999999996</v>
      </c>
    </row>
    <row r="8464" spans="1:7" ht="75" x14ac:dyDescent="0.25">
      <c r="A8464" s="141" t="s">
        <v>3094</v>
      </c>
      <c r="B8464" s="151" t="s">
        <v>3095</v>
      </c>
      <c r="C8464" s="153" t="s">
        <v>3634</v>
      </c>
      <c r="D8464" s="152">
        <v>57</v>
      </c>
      <c r="E8464" s="154">
        <v>630.41999999999996</v>
      </c>
      <c r="F8464" s="154">
        <v>9.999999999999995E-3</v>
      </c>
      <c r="G8464" s="154">
        <v>0.56999999999999973</v>
      </c>
    </row>
    <row r="8465" spans="1:7" ht="60" x14ac:dyDescent="0.25">
      <c r="A8465" s="141" t="s">
        <v>3094</v>
      </c>
      <c r="B8465" s="151" t="s">
        <v>3095</v>
      </c>
      <c r="C8465" s="153" t="s">
        <v>3635</v>
      </c>
      <c r="D8465" s="152">
        <v>178</v>
      </c>
      <c r="E8465" s="154">
        <v>350.66</v>
      </c>
      <c r="F8465" s="154">
        <v>9.999999999999995E-3</v>
      </c>
      <c r="G8465" s="154">
        <v>1.7799999999999991</v>
      </c>
    </row>
    <row r="8466" spans="1:7" ht="75" x14ac:dyDescent="0.25">
      <c r="A8466" s="141" t="s">
        <v>3094</v>
      </c>
      <c r="B8466" s="151" t="s">
        <v>3095</v>
      </c>
      <c r="C8466" s="153" t="s">
        <v>3626</v>
      </c>
      <c r="D8466" s="152">
        <v>542</v>
      </c>
      <c r="E8466" s="154">
        <v>9934.86</v>
      </c>
      <c r="F8466" s="154">
        <v>1.0000000000000009E-2</v>
      </c>
      <c r="G8466" s="154">
        <v>5.4200000000000053</v>
      </c>
    </row>
    <row r="8467" spans="1:7" ht="45" x14ac:dyDescent="0.25">
      <c r="A8467" s="141" t="s">
        <v>3094</v>
      </c>
      <c r="B8467" s="151" t="s">
        <v>3095</v>
      </c>
      <c r="C8467" s="153" t="s">
        <v>3725</v>
      </c>
      <c r="D8467" s="152">
        <v>7</v>
      </c>
      <c r="E8467" s="154">
        <v>71.680000000000007</v>
      </c>
      <c r="F8467" s="154">
        <v>1.0000000000000009E-2</v>
      </c>
      <c r="G8467" s="154">
        <v>7.0000000000000062E-2</v>
      </c>
    </row>
    <row r="8468" spans="1:7" ht="45" x14ac:dyDescent="0.25">
      <c r="A8468" s="141" t="s">
        <v>3094</v>
      </c>
      <c r="B8468" s="151" t="s">
        <v>3095</v>
      </c>
      <c r="C8468" s="153" t="s">
        <v>3623</v>
      </c>
      <c r="D8468" s="152">
        <v>211</v>
      </c>
      <c r="E8468" s="154">
        <v>2477.14</v>
      </c>
      <c r="F8468" s="154">
        <v>1.0000000000000009E-2</v>
      </c>
      <c r="G8468" s="154">
        <v>2.1100000000000021</v>
      </c>
    </row>
    <row r="8469" spans="1:7" ht="45" x14ac:dyDescent="0.25">
      <c r="A8469" s="141" t="s">
        <v>3094</v>
      </c>
      <c r="B8469" s="151" t="s">
        <v>3095</v>
      </c>
      <c r="C8469" s="153" t="s">
        <v>3624</v>
      </c>
      <c r="D8469" s="152">
        <v>7</v>
      </c>
      <c r="E8469" s="154">
        <v>110.46000000000001</v>
      </c>
      <c r="F8469" s="154">
        <v>1.0000000000000009E-2</v>
      </c>
      <c r="G8469" s="154">
        <v>7.0000000000000062E-2</v>
      </c>
    </row>
    <row r="8470" spans="1:7" ht="60" x14ac:dyDescent="0.25">
      <c r="A8470" s="141" t="s">
        <v>3094</v>
      </c>
      <c r="B8470" s="151" t="s">
        <v>3095</v>
      </c>
      <c r="C8470" s="153" t="s">
        <v>3635</v>
      </c>
      <c r="D8470" s="152">
        <v>1</v>
      </c>
      <c r="E8470" s="154">
        <v>1.97</v>
      </c>
      <c r="F8470" s="154">
        <v>9.999999999999995E-3</v>
      </c>
      <c r="G8470" s="154">
        <v>9.999999999999995E-3</v>
      </c>
    </row>
    <row r="8471" spans="1:7" ht="60" x14ac:dyDescent="0.25">
      <c r="A8471" s="141" t="s">
        <v>3094</v>
      </c>
      <c r="B8471" s="151" t="s">
        <v>3095</v>
      </c>
      <c r="C8471" s="153" t="s">
        <v>3724</v>
      </c>
      <c r="D8471" s="152">
        <v>66</v>
      </c>
      <c r="E8471" s="154">
        <v>1209.78</v>
      </c>
      <c r="F8471" s="154">
        <v>1.0000000000000009E-2</v>
      </c>
      <c r="G8471" s="154">
        <v>0.66000000000000059</v>
      </c>
    </row>
    <row r="8472" spans="1:7" ht="75" x14ac:dyDescent="0.25">
      <c r="A8472" s="141" t="s">
        <v>3094</v>
      </c>
      <c r="B8472" s="151" t="s">
        <v>3095</v>
      </c>
      <c r="C8472" s="153" t="s">
        <v>3626</v>
      </c>
      <c r="D8472" s="152">
        <v>1058</v>
      </c>
      <c r="E8472" s="154">
        <v>19393.14</v>
      </c>
      <c r="F8472" s="154">
        <v>1.0000000000000009E-2</v>
      </c>
      <c r="G8472" s="154">
        <v>10.580000000000009</v>
      </c>
    </row>
    <row r="8473" spans="1:7" ht="45" x14ac:dyDescent="0.25">
      <c r="A8473" s="141" t="s">
        <v>3094</v>
      </c>
      <c r="B8473" s="151" t="s">
        <v>3095</v>
      </c>
      <c r="C8473" s="153" t="s">
        <v>3725</v>
      </c>
      <c r="D8473" s="152">
        <v>5</v>
      </c>
      <c r="E8473" s="154">
        <v>51.2</v>
      </c>
      <c r="F8473" s="154">
        <v>1.0000000000000009E-2</v>
      </c>
      <c r="G8473" s="154">
        <v>5.0000000000000044E-2</v>
      </c>
    </row>
    <row r="8474" spans="1:7" ht="45" x14ac:dyDescent="0.25">
      <c r="A8474" s="141" t="s">
        <v>3094</v>
      </c>
      <c r="B8474" s="151" t="s">
        <v>3095</v>
      </c>
      <c r="C8474" s="153" t="s">
        <v>3726</v>
      </c>
      <c r="D8474" s="152">
        <v>12</v>
      </c>
      <c r="E8474" s="154">
        <v>122.88000000000001</v>
      </c>
      <c r="F8474" s="154">
        <v>1.0000000000000009E-2</v>
      </c>
      <c r="G8474" s="154">
        <v>0.12000000000000011</v>
      </c>
    </row>
    <row r="8475" spans="1:7" ht="45" x14ac:dyDescent="0.25">
      <c r="A8475" s="141" t="s">
        <v>3094</v>
      </c>
      <c r="B8475" s="151" t="s">
        <v>3095</v>
      </c>
      <c r="C8475" s="153" t="s">
        <v>4196</v>
      </c>
      <c r="D8475" s="152">
        <v>21</v>
      </c>
      <c r="E8475" s="154">
        <v>384.93</v>
      </c>
      <c r="F8475" s="154">
        <v>1.0000000000000009E-2</v>
      </c>
      <c r="G8475" s="154">
        <v>0.21000000000000019</v>
      </c>
    </row>
    <row r="8476" spans="1:7" ht="75" x14ac:dyDescent="0.25">
      <c r="A8476" s="141" t="s">
        <v>3094</v>
      </c>
      <c r="B8476" s="151" t="s">
        <v>3095</v>
      </c>
      <c r="C8476" s="153" t="s">
        <v>3116</v>
      </c>
      <c r="D8476" s="152">
        <v>1</v>
      </c>
      <c r="E8476" s="154">
        <v>4.2300000000000004</v>
      </c>
      <c r="F8476" s="154">
        <v>5.0000000000000044E-2</v>
      </c>
      <c r="G8476" s="154">
        <v>5.0000000000000044E-2</v>
      </c>
    </row>
    <row r="8477" spans="1:7" ht="45" x14ac:dyDescent="0.25">
      <c r="A8477" s="141" t="s">
        <v>3094</v>
      </c>
      <c r="B8477" s="151" t="s">
        <v>3095</v>
      </c>
      <c r="C8477" s="153" t="s">
        <v>3117</v>
      </c>
      <c r="D8477" s="152">
        <v>1</v>
      </c>
      <c r="E8477" s="154">
        <v>1.83</v>
      </c>
      <c r="F8477" s="154">
        <v>2.0000000000000018E-2</v>
      </c>
      <c r="G8477" s="154">
        <v>2.0000000000000018E-2</v>
      </c>
    </row>
    <row r="8478" spans="1:7" ht="30" x14ac:dyDescent="0.25">
      <c r="A8478" s="141" t="s">
        <v>3094</v>
      </c>
      <c r="B8478" s="151" t="s">
        <v>3095</v>
      </c>
      <c r="C8478" s="153" t="s">
        <v>3120</v>
      </c>
      <c r="D8478" s="152">
        <v>1</v>
      </c>
      <c r="E8478" s="154">
        <v>1.46</v>
      </c>
      <c r="F8478" s="154">
        <v>2.0000000000000018E-2</v>
      </c>
      <c r="G8478" s="154">
        <v>2.0000000000000018E-2</v>
      </c>
    </row>
    <row r="8479" spans="1:7" ht="30" x14ac:dyDescent="0.25">
      <c r="A8479" s="141" t="s">
        <v>3094</v>
      </c>
      <c r="B8479" s="151" t="s">
        <v>3095</v>
      </c>
      <c r="C8479" s="153" t="s">
        <v>3128</v>
      </c>
      <c r="D8479" s="152">
        <v>2</v>
      </c>
      <c r="E8479" s="154">
        <v>3.46</v>
      </c>
      <c r="F8479" s="154">
        <v>1.0000000000000009E-2</v>
      </c>
      <c r="G8479" s="154">
        <v>2.0000000000000018E-2</v>
      </c>
    </row>
    <row r="8480" spans="1:7" ht="30" x14ac:dyDescent="0.25">
      <c r="A8480" s="141" t="s">
        <v>3094</v>
      </c>
      <c r="B8480" s="151" t="s">
        <v>3095</v>
      </c>
      <c r="C8480" s="153" t="s">
        <v>3131</v>
      </c>
      <c r="D8480" s="152">
        <v>2</v>
      </c>
      <c r="E8480" s="154">
        <v>2.5</v>
      </c>
      <c r="F8480" s="154">
        <v>1.0000000000000009E-2</v>
      </c>
      <c r="G8480" s="154">
        <v>2.0000000000000018E-2</v>
      </c>
    </row>
    <row r="8481" spans="1:7" ht="30" x14ac:dyDescent="0.25">
      <c r="A8481" s="141" t="s">
        <v>3094</v>
      </c>
      <c r="B8481" s="151" t="s">
        <v>3095</v>
      </c>
      <c r="C8481" s="153" t="s">
        <v>3132</v>
      </c>
      <c r="D8481" s="152">
        <v>1</v>
      </c>
      <c r="E8481" s="154">
        <v>1.25</v>
      </c>
      <c r="F8481" s="154">
        <v>1.0000000000000009E-2</v>
      </c>
      <c r="G8481" s="154">
        <v>1.0000000000000009E-2</v>
      </c>
    </row>
    <row r="8482" spans="1:7" ht="30" x14ac:dyDescent="0.25">
      <c r="A8482" s="141" t="s">
        <v>3094</v>
      </c>
      <c r="B8482" s="151" t="s">
        <v>3095</v>
      </c>
      <c r="C8482" s="153" t="s">
        <v>3135</v>
      </c>
      <c r="D8482" s="152">
        <v>1</v>
      </c>
      <c r="E8482" s="154">
        <v>2</v>
      </c>
      <c r="F8482" s="154">
        <v>3.0000000000000027E-2</v>
      </c>
      <c r="G8482" s="154">
        <v>3.0000000000000027E-2</v>
      </c>
    </row>
    <row r="8483" spans="1:7" ht="30" x14ac:dyDescent="0.25">
      <c r="A8483" s="141" t="s">
        <v>3094</v>
      </c>
      <c r="B8483" s="151" t="s">
        <v>3095</v>
      </c>
      <c r="C8483" s="153" t="s">
        <v>3138</v>
      </c>
      <c r="D8483" s="152">
        <v>1</v>
      </c>
      <c r="E8483" s="154">
        <v>1.45</v>
      </c>
      <c r="F8483" s="154">
        <v>1.0000000000000009E-2</v>
      </c>
      <c r="G8483" s="154">
        <v>1.0000000000000009E-2</v>
      </c>
    </row>
    <row r="8484" spans="1:7" ht="30" x14ac:dyDescent="0.25">
      <c r="A8484" s="141" t="s">
        <v>3094</v>
      </c>
      <c r="B8484" s="151" t="s">
        <v>3095</v>
      </c>
      <c r="C8484" s="153" t="s">
        <v>3139</v>
      </c>
      <c r="D8484" s="152">
        <v>2</v>
      </c>
      <c r="E8484" s="154">
        <v>6.98</v>
      </c>
      <c r="F8484" s="154">
        <v>5.0000000000000044E-2</v>
      </c>
      <c r="G8484" s="154">
        <v>0.10000000000000009</v>
      </c>
    </row>
    <row r="8485" spans="1:7" ht="30" x14ac:dyDescent="0.25">
      <c r="A8485" s="141" t="s">
        <v>3094</v>
      </c>
      <c r="B8485" s="151" t="s">
        <v>3095</v>
      </c>
      <c r="C8485" s="153" t="s">
        <v>3140</v>
      </c>
      <c r="D8485" s="152">
        <v>1</v>
      </c>
      <c r="E8485" s="154">
        <v>1.24</v>
      </c>
      <c r="F8485" s="154">
        <v>4.0000000000000036E-2</v>
      </c>
      <c r="G8485" s="154">
        <v>4.0000000000000036E-2</v>
      </c>
    </row>
    <row r="8486" spans="1:7" ht="30" x14ac:dyDescent="0.25">
      <c r="A8486" s="141" t="s">
        <v>3094</v>
      </c>
      <c r="B8486" s="151" t="s">
        <v>3095</v>
      </c>
      <c r="C8486" s="153" t="s">
        <v>3149</v>
      </c>
      <c r="D8486" s="152">
        <v>1</v>
      </c>
      <c r="E8486" s="154">
        <v>2.5500000000000003</v>
      </c>
      <c r="F8486" s="154">
        <v>5.0000000000000044E-2</v>
      </c>
      <c r="G8486" s="154">
        <v>5.0000000000000044E-2</v>
      </c>
    </row>
    <row r="8487" spans="1:7" ht="30" x14ac:dyDescent="0.25">
      <c r="A8487" s="141" t="s">
        <v>3094</v>
      </c>
      <c r="B8487" s="151" t="s">
        <v>3095</v>
      </c>
      <c r="C8487" s="153" t="s">
        <v>3179</v>
      </c>
      <c r="D8487" s="152">
        <v>2</v>
      </c>
      <c r="E8487" s="154">
        <v>10.28</v>
      </c>
      <c r="F8487" s="154">
        <v>0.10999999999999988</v>
      </c>
      <c r="G8487" s="154">
        <v>0.21999999999999975</v>
      </c>
    </row>
    <row r="8488" spans="1:7" ht="30" x14ac:dyDescent="0.25">
      <c r="A8488" s="141" t="s">
        <v>3094</v>
      </c>
      <c r="B8488" s="151" t="s">
        <v>3095</v>
      </c>
      <c r="C8488" s="153" t="s">
        <v>3215</v>
      </c>
      <c r="D8488" s="152">
        <v>4</v>
      </c>
      <c r="E8488" s="154">
        <v>21.560000000000002</v>
      </c>
      <c r="F8488" s="154">
        <v>0.20999999999999996</v>
      </c>
      <c r="G8488" s="154">
        <v>0.83999999999999986</v>
      </c>
    </row>
    <row r="8489" spans="1:7" ht="45" x14ac:dyDescent="0.25">
      <c r="A8489" s="141" t="s">
        <v>3094</v>
      </c>
      <c r="B8489" s="151" t="s">
        <v>3095</v>
      </c>
      <c r="C8489" s="153" t="s">
        <v>3623</v>
      </c>
      <c r="D8489" s="152">
        <v>9</v>
      </c>
      <c r="E8489" s="154">
        <v>105.66</v>
      </c>
      <c r="F8489" s="154">
        <v>1.0000000000000009E-2</v>
      </c>
      <c r="G8489" s="154">
        <v>9.000000000000008E-2</v>
      </c>
    </row>
    <row r="8490" spans="1:7" ht="75" x14ac:dyDescent="0.25">
      <c r="A8490" s="141" t="s">
        <v>3094</v>
      </c>
      <c r="B8490" s="151" t="s">
        <v>3095</v>
      </c>
      <c r="C8490" s="153" t="s">
        <v>3626</v>
      </c>
      <c r="D8490" s="152">
        <v>4</v>
      </c>
      <c r="E8490" s="154">
        <v>73.320000000000007</v>
      </c>
      <c r="F8490" s="154">
        <v>1.0000000000000009E-2</v>
      </c>
      <c r="G8490" s="154">
        <v>4.0000000000000036E-2</v>
      </c>
    </row>
    <row r="8491" spans="1:7" ht="45" x14ac:dyDescent="0.25">
      <c r="A8491" s="141" t="s">
        <v>3094</v>
      </c>
      <c r="B8491" s="151" t="s">
        <v>3095</v>
      </c>
      <c r="C8491" s="153" t="s">
        <v>3725</v>
      </c>
      <c r="D8491" s="152">
        <v>1</v>
      </c>
      <c r="E8491" s="154">
        <v>10.24</v>
      </c>
      <c r="F8491" s="154">
        <v>1.0000000000000009E-2</v>
      </c>
      <c r="G8491" s="154">
        <v>1.0000000000000009E-2</v>
      </c>
    </row>
    <row r="8492" spans="1:7" ht="45" x14ac:dyDescent="0.25">
      <c r="A8492" s="141" t="s">
        <v>3094</v>
      </c>
      <c r="B8492" s="151" t="s">
        <v>3095</v>
      </c>
      <c r="C8492" s="153" t="s">
        <v>3726</v>
      </c>
      <c r="D8492" s="152">
        <v>57</v>
      </c>
      <c r="E8492" s="154">
        <v>583.67999999999995</v>
      </c>
      <c r="F8492" s="154">
        <v>1.0000000000000009E-2</v>
      </c>
      <c r="G8492" s="154">
        <v>0.57000000000000051</v>
      </c>
    </row>
    <row r="8493" spans="1:7" x14ac:dyDescent="0.25">
      <c r="A8493" s="141" t="s">
        <v>4632</v>
      </c>
      <c r="B8493" s="151" t="s">
        <v>4633</v>
      </c>
      <c r="C8493" s="153" t="s">
        <v>3460</v>
      </c>
      <c r="D8493" s="152">
        <v>122</v>
      </c>
      <c r="E8493" s="154">
        <v>1967.8600000000001</v>
      </c>
      <c r="F8493" s="154">
        <v>2.0000000000000018E-2</v>
      </c>
      <c r="G8493" s="154">
        <v>2.4400000000000022</v>
      </c>
    </row>
    <row r="8494" spans="1:7" x14ac:dyDescent="0.25">
      <c r="A8494" s="141" t="s">
        <v>4632</v>
      </c>
      <c r="B8494" s="151" t="s">
        <v>4633</v>
      </c>
      <c r="C8494" s="153" t="s">
        <v>3637</v>
      </c>
      <c r="D8494" s="152">
        <v>307</v>
      </c>
      <c r="E8494" s="154">
        <v>567.94999999999993</v>
      </c>
      <c r="F8494" s="154">
        <v>1.0000000000000009E-2</v>
      </c>
      <c r="G8494" s="154">
        <v>3.0700000000000029</v>
      </c>
    </row>
    <row r="8495" spans="1:7" ht="30" x14ac:dyDescent="0.25">
      <c r="A8495" s="141" t="s">
        <v>4632</v>
      </c>
      <c r="B8495" s="151" t="s">
        <v>4633</v>
      </c>
      <c r="C8495" s="153" t="s">
        <v>3731</v>
      </c>
      <c r="D8495" s="152">
        <v>191</v>
      </c>
      <c r="E8495" s="154">
        <v>265.49</v>
      </c>
      <c r="F8495" s="154">
        <v>9.9999999999999811E-3</v>
      </c>
      <c r="G8495" s="154">
        <v>1.9099999999999964</v>
      </c>
    </row>
    <row r="8496" spans="1:7" ht="30" x14ac:dyDescent="0.25">
      <c r="A8496" s="141" t="s">
        <v>4632</v>
      </c>
      <c r="B8496" s="151" t="s">
        <v>4633</v>
      </c>
      <c r="C8496" s="153" t="s">
        <v>3462</v>
      </c>
      <c r="D8496" s="152">
        <v>80</v>
      </c>
      <c r="E8496" s="154">
        <v>209.6</v>
      </c>
      <c r="F8496" s="154">
        <v>9.999999999999995E-3</v>
      </c>
      <c r="G8496" s="154">
        <v>0.7999999999999996</v>
      </c>
    </row>
    <row r="8497" spans="1:7" ht="30" x14ac:dyDescent="0.25">
      <c r="A8497" s="141" t="s">
        <v>4632</v>
      </c>
      <c r="B8497" s="151" t="s">
        <v>4633</v>
      </c>
      <c r="C8497" s="153" t="s">
        <v>3463</v>
      </c>
      <c r="D8497" s="152">
        <v>28</v>
      </c>
      <c r="E8497" s="154">
        <v>73.36</v>
      </c>
      <c r="F8497" s="154">
        <v>9.999999999999995E-3</v>
      </c>
      <c r="G8497" s="154">
        <v>0.27999999999999986</v>
      </c>
    </row>
    <row r="8498" spans="1:7" x14ac:dyDescent="0.25">
      <c r="A8498" s="141" t="s">
        <v>4632</v>
      </c>
      <c r="B8498" s="151" t="s">
        <v>4633</v>
      </c>
      <c r="C8498" s="153" t="s">
        <v>3443</v>
      </c>
      <c r="D8498" s="152">
        <v>927</v>
      </c>
      <c r="E8498" s="154">
        <v>4533.0300000000007</v>
      </c>
      <c r="F8498" s="154">
        <v>9.9999999999999811E-3</v>
      </c>
      <c r="G8498" s="154">
        <v>9.2699999999999818</v>
      </c>
    </row>
    <row r="8499" spans="1:7" x14ac:dyDescent="0.25">
      <c r="A8499" s="141" t="s">
        <v>4632</v>
      </c>
      <c r="B8499" s="151" t="s">
        <v>4633</v>
      </c>
      <c r="C8499" s="153" t="s">
        <v>3464</v>
      </c>
      <c r="D8499" s="152">
        <v>14</v>
      </c>
      <c r="E8499" s="154">
        <v>69.16</v>
      </c>
      <c r="F8499" s="154">
        <v>1.0000000000000009E-2</v>
      </c>
      <c r="G8499" s="154">
        <v>0.14000000000000012</v>
      </c>
    </row>
    <row r="8500" spans="1:7" ht="30" x14ac:dyDescent="0.25">
      <c r="A8500" s="141" t="s">
        <v>4632</v>
      </c>
      <c r="B8500" s="151" t="s">
        <v>4633</v>
      </c>
      <c r="C8500" s="153" t="s">
        <v>3596</v>
      </c>
      <c r="D8500" s="152">
        <v>206</v>
      </c>
      <c r="E8500" s="154">
        <v>1959.06</v>
      </c>
      <c r="F8500" s="154">
        <v>2.0000000000000018E-2</v>
      </c>
      <c r="G8500" s="154">
        <v>4.1200000000000037</v>
      </c>
    </row>
    <row r="8501" spans="1:7" x14ac:dyDescent="0.25">
      <c r="A8501" s="141" t="s">
        <v>4632</v>
      </c>
      <c r="B8501" s="151" t="s">
        <v>4633</v>
      </c>
      <c r="C8501" s="153" t="s">
        <v>3444</v>
      </c>
      <c r="D8501" s="152">
        <v>685</v>
      </c>
      <c r="E8501" s="154">
        <v>2657.8</v>
      </c>
      <c r="F8501" s="154">
        <v>3.0000000000000027E-2</v>
      </c>
      <c r="G8501" s="154">
        <v>20.550000000000018</v>
      </c>
    </row>
    <row r="8502" spans="1:7" x14ac:dyDescent="0.25">
      <c r="A8502" s="141" t="s">
        <v>4632</v>
      </c>
      <c r="B8502" s="151" t="s">
        <v>4633</v>
      </c>
      <c r="C8502" s="153" t="s">
        <v>3503</v>
      </c>
      <c r="D8502" s="152">
        <v>471</v>
      </c>
      <c r="E8502" s="154">
        <v>2025.3</v>
      </c>
      <c r="F8502" s="154">
        <v>5.0000000000000044E-2</v>
      </c>
      <c r="G8502" s="154">
        <v>23.550000000000022</v>
      </c>
    </row>
    <row r="8503" spans="1:7" ht="30" x14ac:dyDescent="0.25">
      <c r="A8503" s="141" t="s">
        <v>4632</v>
      </c>
      <c r="B8503" s="151" t="s">
        <v>4633</v>
      </c>
      <c r="C8503" s="153" t="s">
        <v>3597</v>
      </c>
      <c r="D8503" s="152">
        <v>88</v>
      </c>
      <c r="E8503" s="154">
        <v>977.68</v>
      </c>
      <c r="F8503" s="154">
        <v>8.9999999999999858E-2</v>
      </c>
      <c r="G8503" s="154">
        <v>7.9199999999999875</v>
      </c>
    </row>
    <row r="8504" spans="1:7" x14ac:dyDescent="0.25">
      <c r="A8504" s="141" t="s">
        <v>4632</v>
      </c>
      <c r="B8504" s="151" t="s">
        <v>4633</v>
      </c>
      <c r="C8504" s="153" t="s">
        <v>3446</v>
      </c>
      <c r="D8504" s="152">
        <v>680</v>
      </c>
      <c r="E8504" s="154">
        <v>1346.4</v>
      </c>
      <c r="F8504" s="154">
        <v>9.999999999999995E-3</v>
      </c>
      <c r="G8504" s="154">
        <v>6.7999999999999963</v>
      </c>
    </row>
    <row r="8505" spans="1:7" ht="60" x14ac:dyDescent="0.25">
      <c r="A8505" s="141" t="s">
        <v>4632</v>
      </c>
      <c r="B8505" s="151" t="s">
        <v>4633</v>
      </c>
      <c r="C8505" s="153" t="s">
        <v>3598</v>
      </c>
      <c r="D8505" s="152">
        <v>48</v>
      </c>
      <c r="E8505" s="154">
        <v>288</v>
      </c>
      <c r="F8505" s="154">
        <v>0.10000000000000009</v>
      </c>
      <c r="G8505" s="154">
        <v>4.8000000000000043</v>
      </c>
    </row>
    <row r="8506" spans="1:7" ht="45" x14ac:dyDescent="0.25">
      <c r="A8506" s="141" t="s">
        <v>4632</v>
      </c>
      <c r="B8506" s="151" t="s">
        <v>4633</v>
      </c>
      <c r="C8506" s="153" t="s">
        <v>3599</v>
      </c>
      <c r="D8506" s="152">
        <v>4</v>
      </c>
      <c r="E8506" s="154">
        <v>10.72</v>
      </c>
      <c r="F8506" s="154">
        <v>9.9999999999999811E-3</v>
      </c>
      <c r="G8506" s="154">
        <v>3.9999999999999925E-2</v>
      </c>
    </row>
    <row r="8507" spans="1:7" x14ac:dyDescent="0.25">
      <c r="A8507" s="141" t="s">
        <v>4632</v>
      </c>
      <c r="B8507" s="151" t="s">
        <v>4633</v>
      </c>
      <c r="C8507" s="153" t="s">
        <v>3505</v>
      </c>
      <c r="D8507" s="152">
        <v>47</v>
      </c>
      <c r="E8507" s="154">
        <v>1151.97</v>
      </c>
      <c r="F8507" s="154">
        <v>0.37999999999999989</v>
      </c>
      <c r="G8507" s="154">
        <v>17.859999999999996</v>
      </c>
    </row>
    <row r="8508" spans="1:7" ht="30" x14ac:dyDescent="0.25">
      <c r="A8508" s="141" t="s">
        <v>4632</v>
      </c>
      <c r="B8508" s="151" t="s">
        <v>4633</v>
      </c>
      <c r="C8508" s="153" t="s">
        <v>3600</v>
      </c>
      <c r="D8508" s="152">
        <v>46</v>
      </c>
      <c r="E8508" s="154">
        <v>1177.5999999999999</v>
      </c>
      <c r="F8508" s="154">
        <v>0.55000000000000071</v>
      </c>
      <c r="G8508" s="154">
        <v>25.300000000000033</v>
      </c>
    </row>
    <row r="8509" spans="1:7" x14ac:dyDescent="0.25">
      <c r="A8509" s="141" t="s">
        <v>3092</v>
      </c>
      <c r="B8509" s="151" t="s">
        <v>3093</v>
      </c>
      <c r="C8509" s="153" t="s">
        <v>3584</v>
      </c>
      <c r="D8509" s="152">
        <v>22</v>
      </c>
      <c r="E8509" s="154">
        <v>229.01999999999998</v>
      </c>
      <c r="F8509" s="154">
        <v>2.0000000000000018E-2</v>
      </c>
      <c r="G8509" s="154">
        <v>0.44000000000000039</v>
      </c>
    </row>
    <row r="8510" spans="1:7" ht="30" x14ac:dyDescent="0.25">
      <c r="A8510" s="141" t="s">
        <v>3092</v>
      </c>
      <c r="B8510" s="151" t="s">
        <v>3093</v>
      </c>
      <c r="C8510" s="153" t="s">
        <v>3585</v>
      </c>
      <c r="D8510" s="152">
        <v>131</v>
      </c>
      <c r="E8510" s="154">
        <v>1363.71</v>
      </c>
      <c r="F8510" s="154">
        <v>2.0000000000000018E-2</v>
      </c>
      <c r="G8510" s="154">
        <v>2.6200000000000023</v>
      </c>
    </row>
    <row r="8511" spans="1:7" ht="45" x14ac:dyDescent="0.25">
      <c r="A8511" s="141" t="s">
        <v>3092</v>
      </c>
      <c r="B8511" s="151" t="s">
        <v>3093</v>
      </c>
      <c r="C8511" s="153" t="s">
        <v>3501</v>
      </c>
      <c r="D8511" s="152">
        <v>110</v>
      </c>
      <c r="E8511" s="154">
        <v>965.8</v>
      </c>
      <c r="F8511" s="154">
        <v>3.9999999999999925E-2</v>
      </c>
      <c r="G8511" s="154">
        <v>4.3999999999999915</v>
      </c>
    </row>
    <row r="8512" spans="1:7" ht="45" x14ac:dyDescent="0.25">
      <c r="A8512" s="141" t="s">
        <v>3092</v>
      </c>
      <c r="B8512" s="151" t="s">
        <v>3093</v>
      </c>
      <c r="C8512" s="153" t="s">
        <v>3471</v>
      </c>
      <c r="D8512" s="152">
        <v>110</v>
      </c>
      <c r="E8512" s="154">
        <v>292.60000000000002</v>
      </c>
      <c r="F8512" s="154">
        <v>1.0000000000000009E-2</v>
      </c>
      <c r="G8512" s="154">
        <v>1.100000000000001</v>
      </c>
    </row>
    <row r="8513" spans="1:7" ht="90" x14ac:dyDescent="0.25">
      <c r="A8513" s="141" t="s">
        <v>3092</v>
      </c>
      <c r="B8513" s="151" t="s">
        <v>3093</v>
      </c>
      <c r="C8513" s="153" t="s">
        <v>3452</v>
      </c>
      <c r="D8513" s="152">
        <v>127</v>
      </c>
      <c r="E8513" s="154">
        <v>3317.2400000000002</v>
      </c>
      <c r="F8513" s="154">
        <v>3.0000000000000027E-2</v>
      </c>
      <c r="G8513" s="154">
        <v>3.8100000000000032</v>
      </c>
    </row>
    <row r="8514" spans="1:7" ht="45" x14ac:dyDescent="0.25">
      <c r="A8514" s="141" t="s">
        <v>3092</v>
      </c>
      <c r="B8514" s="151" t="s">
        <v>3093</v>
      </c>
      <c r="C8514" s="153" t="s">
        <v>3471</v>
      </c>
      <c r="D8514" s="152">
        <v>1</v>
      </c>
      <c r="E8514" s="154">
        <v>2.66</v>
      </c>
      <c r="F8514" s="154">
        <v>1.0000000000000009E-2</v>
      </c>
      <c r="G8514" s="154">
        <v>1.0000000000000009E-2</v>
      </c>
    </row>
    <row r="8515" spans="1:7" ht="30" x14ac:dyDescent="0.25">
      <c r="A8515" s="141" t="s">
        <v>3092</v>
      </c>
      <c r="B8515" s="151" t="s">
        <v>3093</v>
      </c>
      <c r="C8515" s="153" t="s">
        <v>3453</v>
      </c>
      <c r="D8515" s="152">
        <v>12</v>
      </c>
      <c r="E8515" s="154">
        <v>23.88</v>
      </c>
      <c r="F8515" s="154">
        <v>1.0000000000000009E-2</v>
      </c>
      <c r="G8515" s="154">
        <v>0.12000000000000011</v>
      </c>
    </row>
    <row r="8516" spans="1:7" ht="30" x14ac:dyDescent="0.25">
      <c r="A8516" s="141" t="s">
        <v>3092</v>
      </c>
      <c r="B8516" s="151" t="s">
        <v>3093</v>
      </c>
      <c r="C8516" s="153" t="s">
        <v>3662</v>
      </c>
      <c r="D8516" s="152">
        <v>44</v>
      </c>
      <c r="E8516" s="154">
        <v>382.8</v>
      </c>
      <c r="F8516" s="154">
        <v>4.9999999999999933E-2</v>
      </c>
      <c r="G8516" s="154">
        <v>2.1999999999999971</v>
      </c>
    </row>
    <row r="8517" spans="1:7" ht="90" x14ac:dyDescent="0.25">
      <c r="A8517" s="141" t="s">
        <v>3092</v>
      </c>
      <c r="B8517" s="151" t="s">
        <v>3093</v>
      </c>
      <c r="C8517" s="153" t="s">
        <v>3456</v>
      </c>
      <c r="D8517" s="152">
        <v>45</v>
      </c>
      <c r="E8517" s="154">
        <v>1451.25</v>
      </c>
      <c r="F8517" s="154">
        <v>2.0000000000000018E-2</v>
      </c>
      <c r="G8517" s="154">
        <v>0.9000000000000008</v>
      </c>
    </row>
    <row r="8518" spans="1:7" ht="75" x14ac:dyDescent="0.25">
      <c r="A8518" s="141" t="s">
        <v>3092</v>
      </c>
      <c r="B8518" s="151" t="s">
        <v>3093</v>
      </c>
      <c r="C8518" s="153" t="s">
        <v>3457</v>
      </c>
      <c r="D8518" s="152">
        <v>124</v>
      </c>
      <c r="E8518" s="154">
        <v>3356.6800000000003</v>
      </c>
      <c r="F8518" s="154">
        <v>3.0000000000000027E-2</v>
      </c>
      <c r="G8518" s="154">
        <v>3.7200000000000033</v>
      </c>
    </row>
    <row r="8519" spans="1:7" ht="30" x14ac:dyDescent="0.25">
      <c r="A8519" s="141" t="s">
        <v>3092</v>
      </c>
      <c r="B8519" s="151" t="s">
        <v>3093</v>
      </c>
      <c r="C8519" s="153" t="s">
        <v>3585</v>
      </c>
      <c r="D8519" s="152">
        <v>2</v>
      </c>
      <c r="E8519" s="154">
        <v>20.82</v>
      </c>
      <c r="F8519" s="154">
        <v>2.0000000000000018E-2</v>
      </c>
      <c r="G8519" s="154">
        <v>4.0000000000000036E-2</v>
      </c>
    </row>
    <row r="8520" spans="1:7" ht="60" x14ac:dyDescent="0.25">
      <c r="A8520" s="141" t="s">
        <v>3092</v>
      </c>
      <c r="B8520" s="151" t="s">
        <v>3093</v>
      </c>
      <c r="C8520" s="153" t="s">
        <v>3479</v>
      </c>
      <c r="D8520" s="152">
        <v>240</v>
      </c>
      <c r="E8520" s="154">
        <v>1932</v>
      </c>
      <c r="F8520" s="154">
        <v>3.0000000000000027E-2</v>
      </c>
      <c r="G8520" s="154">
        <v>7.2000000000000064</v>
      </c>
    </row>
    <row r="8521" spans="1:7" ht="30" x14ac:dyDescent="0.25">
      <c r="A8521" s="141" t="s">
        <v>3092</v>
      </c>
      <c r="B8521" s="151" t="s">
        <v>3093</v>
      </c>
      <c r="C8521" s="153" t="s">
        <v>3558</v>
      </c>
      <c r="D8521" s="152">
        <v>32</v>
      </c>
      <c r="E8521" s="154">
        <v>304</v>
      </c>
      <c r="F8521" s="154">
        <v>8.0000000000000071E-2</v>
      </c>
      <c r="G8521" s="154">
        <v>2.5600000000000023</v>
      </c>
    </row>
    <row r="8522" spans="1:7" ht="60" x14ac:dyDescent="0.25">
      <c r="A8522" s="141" t="s">
        <v>3092</v>
      </c>
      <c r="B8522" s="151" t="s">
        <v>3093</v>
      </c>
      <c r="C8522" s="153" t="s">
        <v>3481</v>
      </c>
      <c r="D8522" s="152">
        <v>132</v>
      </c>
      <c r="E8522" s="154">
        <v>1570.8</v>
      </c>
      <c r="F8522" s="154">
        <v>9.9999999999999534E-3</v>
      </c>
      <c r="G8522" s="154">
        <v>1.3199999999999938</v>
      </c>
    </row>
    <row r="8523" spans="1:7" ht="45" x14ac:dyDescent="0.25">
      <c r="A8523" s="141" t="s">
        <v>3092</v>
      </c>
      <c r="B8523" s="151" t="s">
        <v>3093</v>
      </c>
      <c r="C8523" s="153" t="s">
        <v>3855</v>
      </c>
      <c r="D8523" s="152">
        <v>5</v>
      </c>
      <c r="E8523" s="154">
        <v>36.75</v>
      </c>
      <c r="F8523" s="154">
        <v>2.0000000000000018E-2</v>
      </c>
      <c r="G8523" s="154">
        <v>0.10000000000000009</v>
      </c>
    </row>
    <row r="8524" spans="1:7" ht="30" x14ac:dyDescent="0.25">
      <c r="A8524" s="141" t="s">
        <v>3092</v>
      </c>
      <c r="B8524" s="151" t="s">
        <v>3093</v>
      </c>
      <c r="C8524" s="153" t="s">
        <v>3560</v>
      </c>
      <c r="D8524" s="152">
        <v>75</v>
      </c>
      <c r="E8524" s="154">
        <v>822.74999999999989</v>
      </c>
      <c r="F8524" s="154">
        <v>1.0000000000000009E-2</v>
      </c>
      <c r="G8524" s="154">
        <v>0.75000000000000067</v>
      </c>
    </row>
    <row r="8525" spans="1:7" ht="30" x14ac:dyDescent="0.25">
      <c r="A8525" s="141" t="s">
        <v>3092</v>
      </c>
      <c r="B8525" s="151" t="s">
        <v>3093</v>
      </c>
      <c r="C8525" s="153" t="s">
        <v>3561</v>
      </c>
      <c r="D8525" s="152">
        <v>3</v>
      </c>
      <c r="E8525" s="154">
        <v>27.120000000000005</v>
      </c>
      <c r="F8525" s="154">
        <v>5.0000000000000044E-2</v>
      </c>
      <c r="G8525" s="154">
        <v>0.15000000000000013</v>
      </c>
    </row>
    <row r="8526" spans="1:7" x14ac:dyDescent="0.25">
      <c r="A8526" s="141" t="s">
        <v>3092</v>
      </c>
      <c r="B8526" s="151" t="s">
        <v>3093</v>
      </c>
      <c r="C8526" s="153" t="s">
        <v>3562</v>
      </c>
      <c r="D8526" s="152">
        <v>4</v>
      </c>
      <c r="E8526" s="154">
        <v>59.96</v>
      </c>
      <c r="F8526" s="154">
        <v>9.9999999999999867E-2</v>
      </c>
      <c r="G8526" s="154">
        <v>0.39999999999999947</v>
      </c>
    </row>
    <row r="8527" spans="1:7" x14ac:dyDescent="0.25">
      <c r="A8527" s="141" t="s">
        <v>3092</v>
      </c>
      <c r="B8527" s="151" t="s">
        <v>3093</v>
      </c>
      <c r="C8527" s="153" t="s">
        <v>3482</v>
      </c>
      <c r="D8527" s="152">
        <v>121</v>
      </c>
      <c r="E8527" s="154">
        <v>744.15</v>
      </c>
      <c r="F8527" s="154">
        <v>1.0000000000000009E-2</v>
      </c>
      <c r="G8527" s="154">
        <v>1.2100000000000011</v>
      </c>
    </row>
    <row r="8528" spans="1:7" ht="45" x14ac:dyDescent="0.25">
      <c r="A8528" s="141" t="s">
        <v>3092</v>
      </c>
      <c r="B8528" s="151" t="s">
        <v>3093</v>
      </c>
      <c r="C8528" s="153" t="s">
        <v>3484</v>
      </c>
      <c r="D8528" s="152">
        <v>514</v>
      </c>
      <c r="E8528" s="154">
        <v>4086.3</v>
      </c>
      <c r="F8528" s="154">
        <v>9.9999999999999534E-3</v>
      </c>
      <c r="G8528" s="154">
        <v>5.1399999999999757</v>
      </c>
    </row>
    <row r="8529" spans="1:7" x14ac:dyDescent="0.25">
      <c r="A8529" s="141" t="s">
        <v>3092</v>
      </c>
      <c r="B8529" s="151" t="s">
        <v>3093</v>
      </c>
      <c r="C8529" s="153" t="s">
        <v>3485</v>
      </c>
      <c r="D8529" s="152">
        <v>1</v>
      </c>
      <c r="E8529" s="154">
        <v>15.14</v>
      </c>
      <c r="F8529" s="154">
        <v>9.999999999999995E-3</v>
      </c>
      <c r="G8529" s="154">
        <v>9.999999999999995E-3</v>
      </c>
    </row>
    <row r="8530" spans="1:7" x14ac:dyDescent="0.25">
      <c r="A8530" s="141" t="s">
        <v>3092</v>
      </c>
      <c r="B8530" s="151" t="s">
        <v>3093</v>
      </c>
      <c r="C8530" s="153" t="s">
        <v>3487</v>
      </c>
      <c r="D8530" s="152">
        <v>82</v>
      </c>
      <c r="E8530" s="154">
        <v>838.86000000000013</v>
      </c>
      <c r="F8530" s="154">
        <v>9.000000000000008E-2</v>
      </c>
      <c r="G8530" s="154">
        <v>7.3800000000000061</v>
      </c>
    </row>
    <row r="8531" spans="1:7" ht="30" x14ac:dyDescent="0.25">
      <c r="A8531" s="141" t="s">
        <v>3092</v>
      </c>
      <c r="B8531" s="151" t="s">
        <v>3093</v>
      </c>
      <c r="C8531" s="153" t="s">
        <v>3638</v>
      </c>
      <c r="D8531" s="152">
        <v>13</v>
      </c>
      <c r="E8531" s="154">
        <v>134.55000000000001</v>
      </c>
      <c r="F8531" s="154">
        <v>9.000000000000008E-2</v>
      </c>
      <c r="G8531" s="154">
        <v>1.170000000000001</v>
      </c>
    </row>
    <row r="8532" spans="1:7" ht="60" x14ac:dyDescent="0.25">
      <c r="A8532" s="141" t="s">
        <v>3092</v>
      </c>
      <c r="B8532" s="151" t="s">
        <v>3093</v>
      </c>
      <c r="C8532" s="153" t="s">
        <v>3488</v>
      </c>
      <c r="D8532" s="152">
        <v>308</v>
      </c>
      <c r="E8532" s="154">
        <v>4262.7199999999993</v>
      </c>
      <c r="F8532" s="154">
        <v>4.0000000000000036E-2</v>
      </c>
      <c r="G8532" s="154">
        <v>12.320000000000011</v>
      </c>
    </row>
    <row r="8533" spans="1:7" ht="90" x14ac:dyDescent="0.25">
      <c r="A8533" s="141" t="s">
        <v>3092</v>
      </c>
      <c r="B8533" s="151" t="s">
        <v>3093</v>
      </c>
      <c r="C8533" s="153" t="s">
        <v>3489</v>
      </c>
      <c r="D8533" s="152">
        <v>303</v>
      </c>
      <c r="E8533" s="154">
        <v>4151.1000000000004</v>
      </c>
      <c r="F8533" s="154">
        <v>4.0000000000000036E-2</v>
      </c>
      <c r="G8533" s="154">
        <v>12.120000000000012</v>
      </c>
    </row>
    <row r="8534" spans="1:7" ht="30" x14ac:dyDescent="0.25">
      <c r="A8534" s="141" t="s">
        <v>3092</v>
      </c>
      <c r="B8534" s="151" t="s">
        <v>3093</v>
      </c>
      <c r="C8534" s="153" t="s">
        <v>3519</v>
      </c>
      <c r="D8534" s="152">
        <v>146</v>
      </c>
      <c r="E8534" s="154">
        <v>2962.34</v>
      </c>
      <c r="F8534" s="154">
        <v>0.16999999999999993</v>
      </c>
      <c r="G8534" s="154">
        <v>24.81999999999999</v>
      </c>
    </row>
    <row r="8535" spans="1:7" x14ac:dyDescent="0.25">
      <c r="A8535" s="141" t="s">
        <v>3092</v>
      </c>
      <c r="B8535" s="151" t="s">
        <v>3093</v>
      </c>
      <c r="C8535" s="153" t="s">
        <v>3616</v>
      </c>
      <c r="D8535" s="152">
        <v>21</v>
      </c>
      <c r="E8535" s="154">
        <v>307.23</v>
      </c>
      <c r="F8535" s="154">
        <v>0.14000000000000012</v>
      </c>
      <c r="G8535" s="154">
        <v>2.9400000000000026</v>
      </c>
    </row>
    <row r="8536" spans="1:7" ht="45" x14ac:dyDescent="0.25">
      <c r="A8536" s="141" t="s">
        <v>3092</v>
      </c>
      <c r="B8536" s="151" t="s">
        <v>3093</v>
      </c>
      <c r="C8536" s="153" t="s">
        <v>3471</v>
      </c>
      <c r="D8536" s="152">
        <v>73</v>
      </c>
      <c r="E8536" s="154">
        <v>194.18</v>
      </c>
      <c r="F8536" s="154">
        <v>1.0000000000000009E-2</v>
      </c>
      <c r="G8536" s="154">
        <v>0.73000000000000065</v>
      </c>
    </row>
    <row r="8537" spans="1:7" ht="30" x14ac:dyDescent="0.25">
      <c r="A8537" s="141" t="s">
        <v>3092</v>
      </c>
      <c r="B8537" s="151" t="s">
        <v>3093</v>
      </c>
      <c r="C8537" s="153" t="s">
        <v>3453</v>
      </c>
      <c r="D8537" s="152">
        <v>80</v>
      </c>
      <c r="E8537" s="154">
        <v>159.19999999999999</v>
      </c>
      <c r="F8537" s="154">
        <v>1.0000000000000009E-2</v>
      </c>
      <c r="G8537" s="154">
        <v>0.80000000000000071</v>
      </c>
    </row>
    <row r="8538" spans="1:7" ht="30" x14ac:dyDescent="0.25">
      <c r="A8538" s="141" t="s">
        <v>3092</v>
      </c>
      <c r="B8538" s="151" t="s">
        <v>3093</v>
      </c>
      <c r="C8538" s="153" t="s">
        <v>3585</v>
      </c>
      <c r="D8538" s="152">
        <v>1</v>
      </c>
      <c r="E8538" s="154">
        <v>10.41</v>
      </c>
      <c r="F8538" s="154">
        <v>2.0000000000000018E-2</v>
      </c>
      <c r="G8538" s="154">
        <v>2.0000000000000018E-2</v>
      </c>
    </row>
    <row r="8539" spans="1:7" ht="30" x14ac:dyDescent="0.25">
      <c r="A8539" s="141" t="s">
        <v>4634</v>
      </c>
      <c r="B8539" s="151" t="s">
        <v>4635</v>
      </c>
      <c r="C8539" s="153" t="s">
        <v>3512</v>
      </c>
      <c r="D8539" s="152">
        <v>43</v>
      </c>
      <c r="E8539" s="154">
        <v>61.919999999999995</v>
      </c>
      <c r="F8539" s="154">
        <v>3.0000000000000027E-2</v>
      </c>
      <c r="G8539" s="154">
        <v>1.2900000000000011</v>
      </c>
    </row>
    <row r="8540" spans="1:7" ht="45" x14ac:dyDescent="0.25">
      <c r="A8540" s="141" t="s">
        <v>4634</v>
      </c>
      <c r="B8540" s="151" t="s">
        <v>4635</v>
      </c>
      <c r="C8540" s="153" t="s">
        <v>3535</v>
      </c>
      <c r="D8540" s="152">
        <v>6</v>
      </c>
      <c r="E8540" s="154">
        <v>79.44</v>
      </c>
      <c r="F8540" s="154">
        <v>0.16000000000000014</v>
      </c>
      <c r="G8540" s="154">
        <v>0.96000000000000085</v>
      </c>
    </row>
    <row r="8541" spans="1:7" ht="30" x14ac:dyDescent="0.25">
      <c r="A8541" s="141" t="s">
        <v>4634</v>
      </c>
      <c r="B8541" s="151" t="s">
        <v>4635</v>
      </c>
      <c r="C8541" s="153" t="s">
        <v>3617</v>
      </c>
      <c r="D8541" s="152">
        <v>4</v>
      </c>
      <c r="E8541" s="154">
        <v>67.28</v>
      </c>
      <c r="F8541" s="154">
        <v>0.21999999999999975</v>
      </c>
      <c r="G8541" s="154">
        <v>0.87999999999999901</v>
      </c>
    </row>
    <row r="8542" spans="1:7" ht="60" x14ac:dyDescent="0.25">
      <c r="A8542" s="141" t="s">
        <v>4634</v>
      </c>
      <c r="B8542" s="151" t="s">
        <v>4635</v>
      </c>
      <c r="C8542" s="153" t="s">
        <v>3536</v>
      </c>
      <c r="D8542" s="152">
        <v>1</v>
      </c>
      <c r="E8542" s="154">
        <v>21.39</v>
      </c>
      <c r="F8542" s="154">
        <v>0.3199999999999994</v>
      </c>
      <c r="G8542" s="154">
        <v>0.3199999999999994</v>
      </c>
    </row>
    <row r="8543" spans="1:7" ht="60" x14ac:dyDescent="0.25">
      <c r="A8543" s="141" t="s">
        <v>4634</v>
      </c>
      <c r="B8543" s="151" t="s">
        <v>4635</v>
      </c>
      <c r="C8543" s="153" t="s">
        <v>4080</v>
      </c>
      <c r="D8543" s="152">
        <v>1</v>
      </c>
      <c r="E8543" s="154">
        <v>24.96</v>
      </c>
      <c r="F8543" s="154">
        <v>0.44999999999999929</v>
      </c>
      <c r="G8543" s="154">
        <v>0.44999999999999929</v>
      </c>
    </row>
    <row r="8544" spans="1:7" ht="30" x14ac:dyDescent="0.25">
      <c r="A8544" s="141" t="s">
        <v>4634</v>
      </c>
      <c r="B8544" s="151" t="s">
        <v>4635</v>
      </c>
      <c r="C8544" s="153" t="s">
        <v>4073</v>
      </c>
      <c r="D8544" s="152">
        <v>1</v>
      </c>
      <c r="E8544" s="154">
        <v>8.26</v>
      </c>
      <c r="F8544" s="154">
        <v>9.9999999999999811E-3</v>
      </c>
      <c r="G8544" s="154">
        <v>9.9999999999999811E-3</v>
      </c>
    </row>
    <row r="8545" spans="1:7" ht="30" x14ac:dyDescent="0.25">
      <c r="A8545" s="141" t="s">
        <v>4634</v>
      </c>
      <c r="B8545" s="151" t="s">
        <v>4635</v>
      </c>
      <c r="C8545" s="153" t="s">
        <v>3514</v>
      </c>
      <c r="D8545" s="152">
        <v>11</v>
      </c>
      <c r="E8545" s="154">
        <v>18.369999999999997</v>
      </c>
      <c r="F8545" s="154">
        <v>9.9999999999999811E-3</v>
      </c>
      <c r="G8545" s="154">
        <v>0.10999999999999979</v>
      </c>
    </row>
    <row r="8546" spans="1:7" ht="30" x14ac:dyDescent="0.25">
      <c r="A8546" s="141" t="s">
        <v>4634</v>
      </c>
      <c r="B8546" s="151" t="s">
        <v>4635</v>
      </c>
      <c r="C8546" s="153" t="s">
        <v>3515</v>
      </c>
      <c r="D8546" s="152">
        <v>85</v>
      </c>
      <c r="E8546" s="154">
        <v>1008.1</v>
      </c>
      <c r="F8546" s="154">
        <v>6.999999999999984E-2</v>
      </c>
      <c r="G8546" s="154">
        <v>5.9499999999999869</v>
      </c>
    </row>
    <row r="8547" spans="1:7" ht="60" x14ac:dyDescent="0.25">
      <c r="A8547" s="141" t="s">
        <v>4634</v>
      </c>
      <c r="B8547" s="151" t="s">
        <v>4635</v>
      </c>
      <c r="C8547" s="153" t="s">
        <v>3479</v>
      </c>
      <c r="D8547" s="152">
        <v>10</v>
      </c>
      <c r="E8547" s="154">
        <v>80.5</v>
      </c>
      <c r="F8547" s="154">
        <v>3.0000000000000027E-2</v>
      </c>
      <c r="G8547" s="154">
        <v>0.30000000000000027</v>
      </c>
    </row>
    <row r="8548" spans="1:7" ht="45" x14ac:dyDescent="0.25">
      <c r="A8548" s="141" t="s">
        <v>4634</v>
      </c>
      <c r="B8548" s="151" t="s">
        <v>4635</v>
      </c>
      <c r="C8548" s="153" t="s">
        <v>3506</v>
      </c>
      <c r="D8548" s="152">
        <v>119</v>
      </c>
      <c r="E8548" s="154">
        <v>1072.19</v>
      </c>
      <c r="F8548" s="154">
        <v>2.9999999999999916E-2</v>
      </c>
      <c r="G8548" s="154">
        <v>3.5699999999999901</v>
      </c>
    </row>
    <row r="8549" spans="1:7" ht="60" x14ac:dyDescent="0.25">
      <c r="A8549" s="141" t="s">
        <v>4634</v>
      </c>
      <c r="B8549" s="151" t="s">
        <v>4635</v>
      </c>
      <c r="C8549" s="153" t="s">
        <v>3714</v>
      </c>
      <c r="D8549" s="152">
        <v>10</v>
      </c>
      <c r="E8549" s="154">
        <v>137.10000000000002</v>
      </c>
      <c r="F8549" s="154">
        <v>6.0000000000000053E-2</v>
      </c>
      <c r="G8549" s="154">
        <v>0.60000000000000053</v>
      </c>
    </row>
    <row r="8550" spans="1:7" ht="75" x14ac:dyDescent="0.25">
      <c r="A8550" s="141" t="s">
        <v>4634</v>
      </c>
      <c r="B8550" s="151" t="s">
        <v>4635</v>
      </c>
      <c r="C8550" s="153" t="s">
        <v>3516</v>
      </c>
      <c r="D8550" s="152">
        <v>191</v>
      </c>
      <c r="E8550" s="154">
        <v>1804.95</v>
      </c>
      <c r="F8550" s="154">
        <v>2.0000000000000018E-2</v>
      </c>
      <c r="G8550" s="154">
        <v>3.8200000000000034</v>
      </c>
    </row>
    <row r="8551" spans="1:7" ht="60" x14ac:dyDescent="0.25">
      <c r="A8551" s="141" t="s">
        <v>4634</v>
      </c>
      <c r="B8551" s="151" t="s">
        <v>4635</v>
      </c>
      <c r="C8551" s="153" t="s">
        <v>3517</v>
      </c>
      <c r="D8551" s="152">
        <v>277</v>
      </c>
      <c r="E8551" s="154">
        <v>2886.3400000000006</v>
      </c>
      <c r="F8551" s="154">
        <v>6.999999999999984E-2</v>
      </c>
      <c r="G8551" s="154">
        <v>19.389999999999954</v>
      </c>
    </row>
    <row r="8552" spans="1:7" ht="30" x14ac:dyDescent="0.25">
      <c r="A8552" s="141" t="s">
        <v>4634</v>
      </c>
      <c r="B8552" s="151" t="s">
        <v>4635</v>
      </c>
      <c r="C8552" s="153" t="s">
        <v>3612</v>
      </c>
      <c r="D8552" s="152">
        <v>10</v>
      </c>
      <c r="E8552" s="154">
        <v>216.60000000000002</v>
      </c>
      <c r="F8552" s="154">
        <v>0.33000000000000007</v>
      </c>
      <c r="G8552" s="154">
        <v>3.3000000000000007</v>
      </c>
    </row>
    <row r="8553" spans="1:7" ht="30" x14ac:dyDescent="0.25">
      <c r="A8553" s="141" t="s">
        <v>4634</v>
      </c>
      <c r="B8553" s="151" t="s">
        <v>4635</v>
      </c>
      <c r="C8553" s="153" t="s">
        <v>3508</v>
      </c>
      <c r="D8553" s="152">
        <v>58</v>
      </c>
      <c r="E8553" s="154">
        <v>311.46000000000004</v>
      </c>
      <c r="F8553" s="154">
        <v>2.0000000000000018E-2</v>
      </c>
      <c r="G8553" s="154">
        <v>1.160000000000001</v>
      </c>
    </row>
    <row r="8554" spans="1:7" ht="30" x14ac:dyDescent="0.25">
      <c r="A8554" s="141" t="s">
        <v>4634</v>
      </c>
      <c r="B8554" s="151" t="s">
        <v>4635</v>
      </c>
      <c r="C8554" s="153" t="s">
        <v>3648</v>
      </c>
      <c r="D8554" s="152">
        <v>1</v>
      </c>
      <c r="E8554" s="154">
        <v>12.11</v>
      </c>
      <c r="F8554" s="154">
        <v>6.0000000000000053E-2</v>
      </c>
      <c r="G8554" s="154">
        <v>6.0000000000000053E-2</v>
      </c>
    </row>
    <row r="8555" spans="1:7" ht="30" x14ac:dyDescent="0.25">
      <c r="A8555" s="141" t="s">
        <v>4634</v>
      </c>
      <c r="B8555" s="151" t="s">
        <v>4635</v>
      </c>
      <c r="C8555" s="153" t="s">
        <v>3518</v>
      </c>
      <c r="D8555" s="152">
        <v>27</v>
      </c>
      <c r="E8555" s="154">
        <v>610.20000000000005</v>
      </c>
      <c r="F8555" s="154">
        <v>0.28000000000000025</v>
      </c>
      <c r="G8555" s="154">
        <v>7.5600000000000067</v>
      </c>
    </row>
    <row r="8556" spans="1:7" ht="45" x14ac:dyDescent="0.25">
      <c r="A8556" s="141" t="s">
        <v>4634</v>
      </c>
      <c r="B8556" s="151" t="s">
        <v>4635</v>
      </c>
      <c r="C8556" s="153" t="s">
        <v>3528</v>
      </c>
      <c r="D8556" s="152">
        <v>44</v>
      </c>
      <c r="E8556" s="154">
        <v>400.84000000000003</v>
      </c>
      <c r="F8556" s="154">
        <v>0.12999999999999989</v>
      </c>
      <c r="G8556" s="154">
        <v>5.7199999999999953</v>
      </c>
    </row>
    <row r="8557" spans="1:7" ht="45" x14ac:dyDescent="0.25">
      <c r="A8557" s="141" t="s">
        <v>4634</v>
      </c>
      <c r="B8557" s="151" t="s">
        <v>4635</v>
      </c>
      <c r="C8557" s="153" t="s">
        <v>3529</v>
      </c>
      <c r="D8557" s="152">
        <v>12</v>
      </c>
      <c r="E8557" s="154">
        <v>386.76000000000005</v>
      </c>
      <c r="F8557" s="154">
        <v>0.26000000000000068</v>
      </c>
      <c r="G8557" s="154">
        <v>3.1200000000000081</v>
      </c>
    </row>
    <row r="8558" spans="1:7" ht="60" x14ac:dyDescent="0.25">
      <c r="A8558" s="141" t="s">
        <v>4634</v>
      </c>
      <c r="B8558" s="151" t="s">
        <v>4635</v>
      </c>
      <c r="C8558" s="153" t="s">
        <v>3510</v>
      </c>
      <c r="D8558" s="152">
        <v>1</v>
      </c>
      <c r="E8558" s="154">
        <v>40.17</v>
      </c>
      <c r="F8558" s="154">
        <v>0.37999999999999989</v>
      </c>
      <c r="G8558" s="154">
        <v>0.37999999999999989</v>
      </c>
    </row>
    <row r="8559" spans="1:7" ht="30" x14ac:dyDescent="0.25">
      <c r="A8559" s="141" t="s">
        <v>4634</v>
      </c>
      <c r="B8559" s="151" t="s">
        <v>4635</v>
      </c>
      <c r="C8559" s="153" t="s">
        <v>3614</v>
      </c>
      <c r="D8559" s="152">
        <v>7</v>
      </c>
      <c r="E8559" s="154">
        <v>89.39</v>
      </c>
      <c r="F8559" s="154">
        <v>0.11999999999999966</v>
      </c>
      <c r="G8559" s="154">
        <v>0.83999999999999764</v>
      </c>
    </row>
    <row r="8560" spans="1:7" ht="45" x14ac:dyDescent="0.25">
      <c r="A8560" s="141" t="s">
        <v>4634</v>
      </c>
      <c r="B8560" s="151" t="s">
        <v>4635</v>
      </c>
      <c r="C8560" s="153" t="s">
        <v>3860</v>
      </c>
      <c r="D8560" s="152">
        <v>1</v>
      </c>
      <c r="E8560" s="154">
        <v>36.76</v>
      </c>
      <c r="F8560" s="154">
        <v>0.72000000000000064</v>
      </c>
      <c r="G8560" s="154">
        <v>0.72000000000000064</v>
      </c>
    </row>
    <row r="8561" spans="1:7" ht="30" x14ac:dyDescent="0.25">
      <c r="A8561" s="141" t="s">
        <v>4634</v>
      </c>
      <c r="B8561" s="151" t="s">
        <v>4635</v>
      </c>
      <c r="C8561" s="153" t="s">
        <v>4110</v>
      </c>
      <c r="D8561" s="152">
        <v>3</v>
      </c>
      <c r="E8561" s="154">
        <v>212.34</v>
      </c>
      <c r="F8561" s="154">
        <v>0.94000000000000128</v>
      </c>
      <c r="G8561" s="154">
        <v>2.8200000000000038</v>
      </c>
    </row>
    <row r="8562" spans="1:7" ht="30" x14ac:dyDescent="0.25">
      <c r="A8562" s="141" t="s">
        <v>4634</v>
      </c>
      <c r="B8562" s="151" t="s">
        <v>4635</v>
      </c>
      <c r="C8562" s="153" t="s">
        <v>3618</v>
      </c>
      <c r="D8562" s="152">
        <v>3</v>
      </c>
      <c r="E8562" s="154">
        <v>277.92</v>
      </c>
      <c r="F8562" s="154">
        <v>2.1199999999999974</v>
      </c>
      <c r="G8562" s="154">
        <v>6.3599999999999923</v>
      </c>
    </row>
    <row r="8563" spans="1:7" ht="45" x14ac:dyDescent="0.25">
      <c r="A8563" s="141" t="s">
        <v>4634</v>
      </c>
      <c r="B8563" s="151" t="s">
        <v>4635</v>
      </c>
      <c r="C8563" s="153" t="s">
        <v>4108</v>
      </c>
      <c r="D8563" s="152">
        <v>27</v>
      </c>
      <c r="E8563" s="154">
        <v>2175.12</v>
      </c>
      <c r="F8563" s="154">
        <v>1.7999999999999972</v>
      </c>
      <c r="G8563" s="154">
        <v>48.599999999999923</v>
      </c>
    </row>
    <row r="8564" spans="1:7" ht="30" x14ac:dyDescent="0.25">
      <c r="A8564" s="141" t="s">
        <v>4634</v>
      </c>
      <c r="B8564" s="151" t="s">
        <v>4635</v>
      </c>
      <c r="C8564" s="153" t="s">
        <v>3619</v>
      </c>
      <c r="D8564" s="152">
        <v>3</v>
      </c>
      <c r="E8564" s="154">
        <v>33.06</v>
      </c>
      <c r="F8564" s="154">
        <v>5.0000000000000044E-2</v>
      </c>
      <c r="G8564" s="154">
        <v>0.15000000000000013</v>
      </c>
    </row>
    <row r="8565" spans="1:7" ht="60" x14ac:dyDescent="0.25">
      <c r="A8565" s="141" t="s">
        <v>4636</v>
      </c>
      <c r="B8565" s="151" t="s">
        <v>4637</v>
      </c>
      <c r="C8565" s="153" t="s">
        <v>3479</v>
      </c>
      <c r="D8565" s="152">
        <v>142</v>
      </c>
      <c r="E8565" s="154">
        <v>1143.1000000000001</v>
      </c>
      <c r="F8565" s="154">
        <v>3.0000000000000027E-2</v>
      </c>
      <c r="G8565" s="154">
        <v>4.2600000000000033</v>
      </c>
    </row>
    <row r="8566" spans="1:7" ht="30" x14ac:dyDescent="0.25">
      <c r="A8566" s="141" t="s">
        <v>4636</v>
      </c>
      <c r="B8566" s="151" t="s">
        <v>4637</v>
      </c>
      <c r="C8566" s="153" t="s">
        <v>3560</v>
      </c>
      <c r="D8566" s="152">
        <v>3</v>
      </c>
      <c r="E8566" s="154">
        <v>32.910000000000004</v>
      </c>
      <c r="F8566" s="154">
        <v>1.0000000000000009E-2</v>
      </c>
      <c r="G8566" s="154">
        <v>3.0000000000000027E-2</v>
      </c>
    </row>
    <row r="8567" spans="1:7" ht="30" x14ac:dyDescent="0.25">
      <c r="A8567" s="141" t="s">
        <v>4636</v>
      </c>
      <c r="B8567" s="151" t="s">
        <v>4637</v>
      </c>
      <c r="C8567" s="153" t="s">
        <v>3482</v>
      </c>
      <c r="D8567" s="152">
        <v>89</v>
      </c>
      <c r="E8567" s="154">
        <v>547.35</v>
      </c>
      <c r="F8567" s="154">
        <v>1.0000000000000009E-2</v>
      </c>
      <c r="G8567" s="154">
        <v>0.89000000000000079</v>
      </c>
    </row>
    <row r="8568" spans="1:7" ht="30" x14ac:dyDescent="0.25">
      <c r="A8568" s="141" t="s">
        <v>4636</v>
      </c>
      <c r="B8568" s="151" t="s">
        <v>4637</v>
      </c>
      <c r="C8568" s="153" t="s">
        <v>3487</v>
      </c>
      <c r="D8568" s="152">
        <v>185</v>
      </c>
      <c r="E8568" s="154">
        <v>1892.5500000000002</v>
      </c>
      <c r="F8568" s="154">
        <v>9.000000000000008E-2</v>
      </c>
      <c r="G8568" s="154">
        <v>16.650000000000016</v>
      </c>
    </row>
    <row r="8569" spans="1:7" ht="60" x14ac:dyDescent="0.25">
      <c r="A8569" s="141" t="s">
        <v>4636</v>
      </c>
      <c r="B8569" s="151" t="s">
        <v>4637</v>
      </c>
      <c r="C8569" s="153" t="s">
        <v>3488</v>
      </c>
      <c r="D8569" s="152">
        <v>183</v>
      </c>
      <c r="E8569" s="154">
        <v>2532.7200000000003</v>
      </c>
      <c r="F8569" s="154">
        <v>4.0000000000000036E-2</v>
      </c>
      <c r="G8569" s="154">
        <v>7.3200000000000065</v>
      </c>
    </row>
    <row r="8570" spans="1:7" ht="90" x14ac:dyDescent="0.25">
      <c r="A8570" s="141" t="s">
        <v>4636</v>
      </c>
      <c r="B8570" s="151" t="s">
        <v>4637</v>
      </c>
      <c r="C8570" s="153" t="s">
        <v>3489</v>
      </c>
      <c r="D8570" s="152">
        <v>178</v>
      </c>
      <c r="E8570" s="154">
        <v>2438.6000000000004</v>
      </c>
      <c r="F8570" s="154">
        <v>4.0000000000000036E-2</v>
      </c>
      <c r="G8570" s="154">
        <v>7.1200000000000063</v>
      </c>
    </row>
    <row r="8571" spans="1:7" ht="45" x14ac:dyDescent="0.25">
      <c r="A8571" s="141" t="s">
        <v>4638</v>
      </c>
      <c r="B8571" s="151" t="s">
        <v>4639</v>
      </c>
      <c r="C8571" s="153" t="s">
        <v>4484</v>
      </c>
      <c r="D8571" s="152">
        <v>13</v>
      </c>
      <c r="E8571" s="154">
        <v>145.21</v>
      </c>
      <c r="F8571" s="154">
        <v>6.0000000000000053E-2</v>
      </c>
      <c r="G8571" s="154">
        <v>0.78000000000000069</v>
      </c>
    </row>
    <row r="8572" spans="1:7" ht="105" x14ac:dyDescent="0.25">
      <c r="A8572" s="141" t="s">
        <v>4640</v>
      </c>
      <c r="B8572" s="151" t="s">
        <v>4641</v>
      </c>
      <c r="C8572" s="153" t="s">
        <v>3476</v>
      </c>
      <c r="D8572" s="152">
        <v>10</v>
      </c>
      <c r="E8572" s="154">
        <v>266</v>
      </c>
      <c r="F8572" s="154">
        <v>0.22000000000000064</v>
      </c>
      <c r="G8572" s="154">
        <v>2.2000000000000064</v>
      </c>
    </row>
    <row r="8573" spans="1:7" ht="30" x14ac:dyDescent="0.25">
      <c r="A8573" s="141" t="s">
        <v>4640</v>
      </c>
      <c r="B8573" s="151" t="s">
        <v>4641</v>
      </c>
      <c r="C8573" s="153" t="s">
        <v>3525</v>
      </c>
      <c r="D8573" s="152">
        <v>105</v>
      </c>
      <c r="E8573" s="154">
        <v>512.4</v>
      </c>
      <c r="F8573" s="154">
        <v>1.0000000000000009E-2</v>
      </c>
      <c r="G8573" s="154">
        <v>1.0500000000000009</v>
      </c>
    </row>
    <row r="8574" spans="1:7" ht="30" x14ac:dyDescent="0.25">
      <c r="A8574" s="141" t="s">
        <v>4640</v>
      </c>
      <c r="B8574" s="151" t="s">
        <v>4641</v>
      </c>
      <c r="C8574" s="153" t="s">
        <v>3870</v>
      </c>
      <c r="D8574" s="152">
        <v>160</v>
      </c>
      <c r="E8574" s="154">
        <v>670.40000000000009</v>
      </c>
      <c r="F8574" s="154">
        <v>1.0000000000000009E-2</v>
      </c>
      <c r="G8574" s="154">
        <v>1.6000000000000014</v>
      </c>
    </row>
    <row r="8575" spans="1:7" ht="30" x14ac:dyDescent="0.25">
      <c r="A8575" s="141" t="s">
        <v>4640</v>
      </c>
      <c r="B8575" s="151" t="s">
        <v>4641</v>
      </c>
      <c r="C8575" s="153" t="s">
        <v>3872</v>
      </c>
      <c r="D8575" s="152">
        <v>42</v>
      </c>
      <c r="E8575" s="154">
        <v>175.98000000000002</v>
      </c>
      <c r="F8575" s="154">
        <v>1.0000000000000009E-2</v>
      </c>
      <c r="G8575" s="154">
        <v>0.42000000000000037</v>
      </c>
    </row>
    <row r="8576" spans="1:7" ht="30" x14ac:dyDescent="0.25">
      <c r="A8576" s="141" t="s">
        <v>4640</v>
      </c>
      <c r="B8576" s="151" t="s">
        <v>4641</v>
      </c>
      <c r="C8576" s="153" t="s">
        <v>3621</v>
      </c>
      <c r="D8576" s="152">
        <v>10</v>
      </c>
      <c r="E8576" s="154">
        <v>59.5</v>
      </c>
      <c r="F8576" s="154">
        <v>1.0000000000000009E-2</v>
      </c>
      <c r="G8576" s="154">
        <v>0.10000000000000009</v>
      </c>
    </row>
    <row r="8577" spans="1:7" ht="30" x14ac:dyDescent="0.25">
      <c r="A8577" s="141" t="s">
        <v>4640</v>
      </c>
      <c r="B8577" s="151" t="s">
        <v>4641</v>
      </c>
      <c r="C8577" s="153" t="s">
        <v>3875</v>
      </c>
      <c r="D8577" s="152">
        <v>350</v>
      </c>
      <c r="E8577" s="154">
        <v>1400</v>
      </c>
      <c r="F8577" s="154">
        <v>1.0000000000000009E-2</v>
      </c>
      <c r="G8577" s="154">
        <v>3.5000000000000031</v>
      </c>
    </row>
    <row r="8578" spans="1:7" ht="30" x14ac:dyDescent="0.25">
      <c r="A8578" s="141" t="s">
        <v>4640</v>
      </c>
      <c r="B8578" s="151" t="s">
        <v>4641</v>
      </c>
      <c r="C8578" s="153" t="s">
        <v>4083</v>
      </c>
      <c r="D8578" s="152">
        <v>40</v>
      </c>
      <c r="E8578" s="154">
        <v>238</v>
      </c>
      <c r="F8578" s="154">
        <v>9.999999999999995E-3</v>
      </c>
      <c r="G8578" s="154">
        <v>0.3999999999999998</v>
      </c>
    </row>
    <row r="8579" spans="1:7" ht="30" x14ac:dyDescent="0.25">
      <c r="A8579" s="141" t="s">
        <v>4640</v>
      </c>
      <c r="B8579" s="151" t="s">
        <v>4641</v>
      </c>
      <c r="C8579" s="153" t="s">
        <v>3876</v>
      </c>
      <c r="D8579" s="152">
        <v>107</v>
      </c>
      <c r="E8579" s="154">
        <v>756.49</v>
      </c>
      <c r="F8579" s="154">
        <v>3.0000000000000027E-2</v>
      </c>
      <c r="G8579" s="154">
        <v>3.2100000000000026</v>
      </c>
    </row>
    <row r="8580" spans="1:7" ht="45" x14ac:dyDescent="0.25">
      <c r="A8580" s="141" t="s">
        <v>4640</v>
      </c>
      <c r="B8580" s="151" t="s">
        <v>4641</v>
      </c>
      <c r="C8580" s="153" t="s">
        <v>3623</v>
      </c>
      <c r="D8580" s="152">
        <v>41</v>
      </c>
      <c r="E8580" s="154">
        <v>481.34</v>
      </c>
      <c r="F8580" s="154">
        <v>1.0000000000000009E-2</v>
      </c>
      <c r="G8580" s="154">
        <v>0.41000000000000036</v>
      </c>
    </row>
    <row r="8581" spans="1:7" ht="45" x14ac:dyDescent="0.25">
      <c r="A8581" s="141" t="s">
        <v>4640</v>
      </c>
      <c r="B8581" s="151" t="s">
        <v>4641</v>
      </c>
      <c r="C8581" s="153" t="s">
        <v>3624</v>
      </c>
      <c r="D8581" s="152">
        <v>2</v>
      </c>
      <c r="E8581" s="154">
        <v>31.560000000000002</v>
      </c>
      <c r="F8581" s="154">
        <v>1.0000000000000009E-2</v>
      </c>
      <c r="G8581" s="154">
        <v>2.0000000000000018E-2</v>
      </c>
    </row>
    <row r="8582" spans="1:7" ht="60" x14ac:dyDescent="0.25">
      <c r="A8582" s="141" t="s">
        <v>4640</v>
      </c>
      <c r="B8582" s="151" t="s">
        <v>4641</v>
      </c>
      <c r="C8582" s="153" t="s">
        <v>3879</v>
      </c>
      <c r="D8582" s="152">
        <v>170</v>
      </c>
      <c r="E8582" s="154">
        <v>334.90000000000003</v>
      </c>
      <c r="F8582" s="154">
        <v>9.999999999999995E-3</v>
      </c>
      <c r="G8582" s="154">
        <v>1.6999999999999991</v>
      </c>
    </row>
    <row r="8583" spans="1:7" ht="75" x14ac:dyDescent="0.25">
      <c r="A8583" s="141" t="s">
        <v>4640</v>
      </c>
      <c r="B8583" s="151" t="s">
        <v>4641</v>
      </c>
      <c r="C8583" s="153" t="s">
        <v>3626</v>
      </c>
      <c r="D8583" s="152">
        <v>313</v>
      </c>
      <c r="E8583" s="154">
        <v>5737.29</v>
      </c>
      <c r="F8583" s="154">
        <v>1.0000000000000009E-2</v>
      </c>
      <c r="G8583" s="154">
        <v>3.1300000000000026</v>
      </c>
    </row>
    <row r="8584" spans="1:7" ht="45" x14ac:dyDescent="0.25">
      <c r="A8584" s="141" t="s">
        <v>4640</v>
      </c>
      <c r="B8584" s="151" t="s">
        <v>4641</v>
      </c>
      <c r="C8584" s="153" t="s">
        <v>3726</v>
      </c>
      <c r="D8584" s="152">
        <v>43</v>
      </c>
      <c r="E8584" s="154">
        <v>440.32</v>
      </c>
      <c r="F8584" s="154">
        <v>1.0000000000000009E-2</v>
      </c>
      <c r="G8584" s="154">
        <v>0.43000000000000038</v>
      </c>
    </row>
    <row r="8585" spans="1:7" ht="30" x14ac:dyDescent="0.25">
      <c r="A8585" s="141" t="s">
        <v>4640</v>
      </c>
      <c r="B8585" s="151" t="s">
        <v>4641</v>
      </c>
      <c r="C8585" s="153" t="s">
        <v>3630</v>
      </c>
      <c r="D8585" s="152">
        <v>8</v>
      </c>
      <c r="E8585" s="154">
        <v>93.92</v>
      </c>
      <c r="F8585" s="154">
        <v>1.0000000000000009E-2</v>
      </c>
      <c r="G8585" s="154">
        <v>8.0000000000000071E-2</v>
      </c>
    </row>
    <row r="8586" spans="1:7" ht="30" x14ac:dyDescent="0.25">
      <c r="A8586" s="141" t="s">
        <v>4640</v>
      </c>
      <c r="B8586" s="151" t="s">
        <v>4641</v>
      </c>
      <c r="C8586" s="153" t="s">
        <v>3628</v>
      </c>
      <c r="D8586" s="152">
        <v>8</v>
      </c>
      <c r="E8586" s="154">
        <v>40.96</v>
      </c>
      <c r="F8586" s="154">
        <v>1.0000000000000009E-2</v>
      </c>
      <c r="G8586" s="154">
        <v>8.0000000000000071E-2</v>
      </c>
    </row>
    <row r="8587" spans="1:7" ht="45" x14ac:dyDescent="0.25">
      <c r="A8587" s="141" t="s">
        <v>4640</v>
      </c>
      <c r="B8587" s="151" t="s">
        <v>4641</v>
      </c>
      <c r="C8587" s="153" t="s">
        <v>3623</v>
      </c>
      <c r="D8587" s="152">
        <v>213</v>
      </c>
      <c r="E8587" s="154">
        <v>2500.62</v>
      </c>
      <c r="F8587" s="154">
        <v>1.0000000000000009E-2</v>
      </c>
      <c r="G8587" s="154">
        <v>2.1300000000000017</v>
      </c>
    </row>
    <row r="8588" spans="1:7" ht="60" x14ac:dyDescent="0.25">
      <c r="A8588" s="141" t="s">
        <v>4640</v>
      </c>
      <c r="B8588" s="151" t="s">
        <v>4641</v>
      </c>
      <c r="C8588" s="153" t="s">
        <v>3879</v>
      </c>
      <c r="D8588" s="152">
        <v>600</v>
      </c>
      <c r="E8588" s="154">
        <v>1182</v>
      </c>
      <c r="F8588" s="154">
        <v>9.999999999999995E-3</v>
      </c>
      <c r="G8588" s="154">
        <v>5.9999999999999973</v>
      </c>
    </row>
    <row r="8589" spans="1:7" ht="75" x14ac:dyDescent="0.25">
      <c r="A8589" s="141" t="s">
        <v>4640</v>
      </c>
      <c r="B8589" s="151" t="s">
        <v>4641</v>
      </c>
      <c r="C8589" s="153" t="s">
        <v>3626</v>
      </c>
      <c r="D8589" s="152">
        <v>1590</v>
      </c>
      <c r="E8589" s="154">
        <v>29144.699999999997</v>
      </c>
      <c r="F8589" s="154">
        <v>1.0000000000000009E-2</v>
      </c>
      <c r="G8589" s="154">
        <v>15.900000000000015</v>
      </c>
    </row>
    <row r="8590" spans="1:7" ht="45" x14ac:dyDescent="0.25">
      <c r="A8590" s="141" t="s">
        <v>4640</v>
      </c>
      <c r="B8590" s="151" t="s">
        <v>4641</v>
      </c>
      <c r="C8590" s="153" t="s">
        <v>3726</v>
      </c>
      <c r="D8590" s="152">
        <v>45</v>
      </c>
      <c r="E8590" s="154">
        <v>460.79999999999995</v>
      </c>
      <c r="F8590" s="154">
        <v>1.0000000000000009E-2</v>
      </c>
      <c r="G8590" s="154">
        <v>0.4500000000000004</v>
      </c>
    </row>
    <row r="8591" spans="1:7" ht="30" x14ac:dyDescent="0.25">
      <c r="A8591" s="141" t="s">
        <v>4640</v>
      </c>
      <c r="B8591" s="151" t="s">
        <v>4641</v>
      </c>
      <c r="C8591" s="153" t="s">
        <v>3630</v>
      </c>
      <c r="D8591" s="152">
        <v>18</v>
      </c>
      <c r="E8591" s="154">
        <v>211.32</v>
      </c>
      <c r="F8591" s="154">
        <v>1.0000000000000009E-2</v>
      </c>
      <c r="G8591" s="154">
        <v>0.18000000000000016</v>
      </c>
    </row>
    <row r="8592" spans="1:7" ht="45" x14ac:dyDescent="0.25">
      <c r="A8592" s="141" t="s">
        <v>4640</v>
      </c>
      <c r="B8592" s="151" t="s">
        <v>4641</v>
      </c>
      <c r="C8592" s="153" t="s">
        <v>3881</v>
      </c>
      <c r="D8592" s="152">
        <v>40</v>
      </c>
      <c r="E8592" s="154">
        <v>2302</v>
      </c>
      <c r="F8592" s="154">
        <v>1.0000000000000009E-2</v>
      </c>
      <c r="G8592" s="154">
        <v>0.40000000000000036</v>
      </c>
    </row>
    <row r="8593" spans="1:7" ht="60" x14ac:dyDescent="0.25">
      <c r="A8593" s="141" t="s">
        <v>4640</v>
      </c>
      <c r="B8593" s="151" t="s">
        <v>4641</v>
      </c>
      <c r="C8593" s="153" t="s">
        <v>3882</v>
      </c>
      <c r="D8593" s="152">
        <v>1632</v>
      </c>
      <c r="E8593" s="154">
        <v>93921.599999999991</v>
      </c>
      <c r="F8593" s="154">
        <v>1.0000000000000009E-2</v>
      </c>
      <c r="G8593" s="154">
        <v>16.320000000000014</v>
      </c>
    </row>
    <row r="8594" spans="1:7" ht="75" x14ac:dyDescent="0.25">
      <c r="A8594" s="141" t="s">
        <v>4640</v>
      </c>
      <c r="B8594" s="151" t="s">
        <v>4641</v>
      </c>
      <c r="C8594" s="153" t="s">
        <v>3527</v>
      </c>
      <c r="D8594" s="152">
        <v>1682</v>
      </c>
      <c r="E8594" s="154">
        <v>35305.18</v>
      </c>
      <c r="F8594" s="154">
        <v>0.16000000000000014</v>
      </c>
      <c r="G8594" s="154">
        <v>269.12000000000023</v>
      </c>
    </row>
    <row r="8595" spans="1:7" ht="30" x14ac:dyDescent="0.25">
      <c r="A8595" s="141" t="s">
        <v>4642</v>
      </c>
      <c r="B8595" s="151" t="s">
        <v>4643</v>
      </c>
      <c r="C8595" s="153" t="s">
        <v>3496</v>
      </c>
      <c r="D8595" s="152">
        <v>101</v>
      </c>
      <c r="E8595" s="154">
        <v>725.18000000000006</v>
      </c>
      <c r="F8595" s="154">
        <v>1.0000000000000009E-2</v>
      </c>
      <c r="G8595" s="154">
        <v>1.0100000000000009</v>
      </c>
    </row>
    <row r="8596" spans="1:7" ht="30" x14ac:dyDescent="0.25">
      <c r="A8596" s="141" t="s">
        <v>4642</v>
      </c>
      <c r="B8596" s="151" t="s">
        <v>4643</v>
      </c>
      <c r="C8596" s="153" t="s">
        <v>3497</v>
      </c>
      <c r="D8596" s="152">
        <v>48</v>
      </c>
      <c r="E8596" s="154">
        <v>589.44000000000005</v>
      </c>
      <c r="F8596" s="154">
        <v>1.0000000000000009E-2</v>
      </c>
      <c r="G8596" s="154">
        <v>0.48000000000000043</v>
      </c>
    </row>
    <row r="8597" spans="1:7" ht="30" x14ac:dyDescent="0.25">
      <c r="A8597" s="141" t="s">
        <v>4642</v>
      </c>
      <c r="B8597" s="151" t="s">
        <v>4643</v>
      </c>
      <c r="C8597" s="153" t="s">
        <v>3498</v>
      </c>
      <c r="D8597" s="152">
        <v>54</v>
      </c>
      <c r="E8597" s="154">
        <v>1088.6400000000001</v>
      </c>
      <c r="F8597" s="154">
        <v>4.0000000000000036E-2</v>
      </c>
      <c r="G8597" s="154">
        <v>2.1600000000000019</v>
      </c>
    </row>
    <row r="8598" spans="1:7" ht="45" x14ac:dyDescent="0.25">
      <c r="A8598" s="141" t="s">
        <v>4642</v>
      </c>
      <c r="B8598" s="151" t="s">
        <v>4643</v>
      </c>
      <c r="C8598" s="153" t="s">
        <v>3499</v>
      </c>
      <c r="D8598" s="152">
        <v>5</v>
      </c>
      <c r="E8598" s="154">
        <v>146.35</v>
      </c>
      <c r="F8598" s="154">
        <v>1.0000000000000009E-2</v>
      </c>
      <c r="G8598" s="154">
        <v>5.0000000000000044E-2</v>
      </c>
    </row>
    <row r="8599" spans="1:7" ht="30" x14ac:dyDescent="0.25">
      <c r="A8599" s="141" t="s">
        <v>4642</v>
      </c>
      <c r="B8599" s="151" t="s">
        <v>4643</v>
      </c>
      <c r="C8599" s="153" t="s">
        <v>3541</v>
      </c>
      <c r="D8599" s="152">
        <v>68</v>
      </c>
      <c r="E8599" s="154">
        <v>586.16000000000008</v>
      </c>
      <c r="F8599" s="154">
        <v>4.9999999999999822E-2</v>
      </c>
      <c r="G8599" s="154">
        <v>3.3999999999999879</v>
      </c>
    </row>
    <row r="8600" spans="1:7" ht="45" x14ac:dyDescent="0.25">
      <c r="A8600" s="141" t="s">
        <v>4642</v>
      </c>
      <c r="B8600" s="151" t="s">
        <v>4643</v>
      </c>
      <c r="C8600" s="153" t="s">
        <v>3542</v>
      </c>
      <c r="D8600" s="152">
        <v>23</v>
      </c>
      <c r="E8600" s="154">
        <v>239.43</v>
      </c>
      <c r="F8600" s="154">
        <v>2.0000000000000018E-2</v>
      </c>
      <c r="G8600" s="154">
        <v>0.46000000000000041</v>
      </c>
    </row>
    <row r="8601" spans="1:7" ht="30" x14ac:dyDescent="0.25">
      <c r="A8601" s="141" t="s">
        <v>4642</v>
      </c>
      <c r="B8601" s="151" t="s">
        <v>4643</v>
      </c>
      <c r="C8601" s="153" t="s">
        <v>3585</v>
      </c>
      <c r="D8601" s="152">
        <v>101</v>
      </c>
      <c r="E8601" s="154">
        <v>1051.4099999999999</v>
      </c>
      <c r="F8601" s="154">
        <v>2.0000000000000018E-2</v>
      </c>
      <c r="G8601" s="154">
        <v>2.0200000000000018</v>
      </c>
    </row>
    <row r="8602" spans="1:7" ht="75" x14ac:dyDescent="0.25">
      <c r="A8602" s="141" t="s">
        <v>4642</v>
      </c>
      <c r="B8602" s="151" t="s">
        <v>4643</v>
      </c>
      <c r="C8602" s="153" t="s">
        <v>3527</v>
      </c>
      <c r="D8602" s="152">
        <v>85</v>
      </c>
      <c r="E8602" s="154">
        <v>1784.15</v>
      </c>
      <c r="F8602" s="154">
        <v>0.16000000000000014</v>
      </c>
      <c r="G8602" s="154">
        <v>13.600000000000012</v>
      </c>
    </row>
    <row r="8603" spans="1:7" ht="45" x14ac:dyDescent="0.25">
      <c r="A8603" s="141" t="s">
        <v>4642</v>
      </c>
      <c r="B8603" s="151" t="s">
        <v>4643</v>
      </c>
      <c r="C8603" s="153" t="s">
        <v>3501</v>
      </c>
      <c r="D8603" s="152">
        <v>48</v>
      </c>
      <c r="E8603" s="154">
        <v>421.44</v>
      </c>
      <c r="F8603" s="154">
        <v>3.9999999999999925E-2</v>
      </c>
      <c r="G8603" s="154">
        <v>1.9199999999999964</v>
      </c>
    </row>
    <row r="8604" spans="1:7" ht="30" x14ac:dyDescent="0.25">
      <c r="A8604" s="141" t="s">
        <v>4642</v>
      </c>
      <c r="B8604" s="151" t="s">
        <v>4643</v>
      </c>
      <c r="C8604" s="153" t="s">
        <v>3583</v>
      </c>
      <c r="D8604" s="152">
        <v>76</v>
      </c>
      <c r="E8604" s="154">
        <v>202.16000000000003</v>
      </c>
      <c r="F8604" s="154">
        <v>1.0000000000000009E-2</v>
      </c>
      <c r="G8604" s="154">
        <v>0.76000000000000068</v>
      </c>
    </row>
    <row r="8605" spans="1:7" ht="90" x14ac:dyDescent="0.25">
      <c r="A8605" s="141" t="s">
        <v>4642</v>
      </c>
      <c r="B8605" s="151" t="s">
        <v>4643</v>
      </c>
      <c r="C8605" s="153" t="s">
        <v>3452</v>
      </c>
      <c r="D8605" s="152">
        <v>48</v>
      </c>
      <c r="E8605" s="154">
        <v>1253.76</v>
      </c>
      <c r="F8605" s="154">
        <v>3.0000000000000027E-2</v>
      </c>
      <c r="G8605" s="154">
        <v>1.4400000000000013</v>
      </c>
    </row>
    <row r="8606" spans="1:7" ht="30" x14ac:dyDescent="0.25">
      <c r="A8606" s="141" t="s">
        <v>4642</v>
      </c>
      <c r="B8606" s="151" t="s">
        <v>4643</v>
      </c>
      <c r="C8606" s="153" t="s">
        <v>3453</v>
      </c>
      <c r="D8606" s="152">
        <v>2</v>
      </c>
      <c r="E8606" s="154">
        <v>3.98</v>
      </c>
      <c r="F8606" s="154">
        <v>1.0000000000000009E-2</v>
      </c>
      <c r="G8606" s="154">
        <v>2.0000000000000018E-2</v>
      </c>
    </row>
    <row r="8607" spans="1:7" ht="45" x14ac:dyDescent="0.25">
      <c r="A8607" s="141" t="s">
        <v>4642</v>
      </c>
      <c r="B8607" s="151" t="s">
        <v>4643</v>
      </c>
      <c r="C8607" s="153" t="s">
        <v>3454</v>
      </c>
      <c r="D8607" s="152">
        <v>8</v>
      </c>
      <c r="E8607" s="154">
        <v>28.32</v>
      </c>
      <c r="F8607" s="154">
        <v>1.9999999999999962E-2</v>
      </c>
      <c r="G8607" s="154">
        <v>0.1599999999999997</v>
      </c>
    </row>
    <row r="8608" spans="1:7" ht="30" x14ac:dyDescent="0.25">
      <c r="A8608" s="141" t="s">
        <v>4642</v>
      </c>
      <c r="B8608" s="151" t="s">
        <v>4643</v>
      </c>
      <c r="C8608" s="153" t="s">
        <v>3583</v>
      </c>
      <c r="D8608" s="152">
        <v>1</v>
      </c>
      <c r="E8608" s="154">
        <v>2.66</v>
      </c>
      <c r="F8608" s="154">
        <v>1.0000000000000009E-2</v>
      </c>
      <c r="G8608" s="154">
        <v>1.0000000000000009E-2</v>
      </c>
    </row>
    <row r="8609" spans="1:7" ht="90" x14ac:dyDescent="0.25">
      <c r="A8609" s="141" t="s">
        <v>4642</v>
      </c>
      <c r="B8609" s="151" t="s">
        <v>4643</v>
      </c>
      <c r="C8609" s="153" t="s">
        <v>3456</v>
      </c>
      <c r="D8609" s="152">
        <v>8</v>
      </c>
      <c r="E8609" s="154">
        <v>258</v>
      </c>
      <c r="F8609" s="154">
        <v>2.0000000000000018E-2</v>
      </c>
      <c r="G8609" s="154">
        <v>0.16000000000000014</v>
      </c>
    </row>
    <row r="8610" spans="1:7" ht="75" x14ac:dyDescent="0.25">
      <c r="A8610" s="141" t="s">
        <v>4642</v>
      </c>
      <c r="B8610" s="151" t="s">
        <v>4643</v>
      </c>
      <c r="C8610" s="153" t="s">
        <v>3457</v>
      </c>
      <c r="D8610" s="152">
        <v>18</v>
      </c>
      <c r="E8610" s="154">
        <v>487.26</v>
      </c>
      <c r="F8610" s="154">
        <v>3.0000000000000027E-2</v>
      </c>
      <c r="G8610" s="154">
        <v>0.54000000000000048</v>
      </c>
    </row>
    <row r="8611" spans="1:7" ht="30" x14ac:dyDescent="0.25">
      <c r="A8611" s="141" t="s">
        <v>4642</v>
      </c>
      <c r="B8611" s="151" t="s">
        <v>4643</v>
      </c>
      <c r="C8611" s="153" t="s">
        <v>3585</v>
      </c>
      <c r="D8611" s="152">
        <v>2</v>
      </c>
      <c r="E8611" s="154">
        <v>20.82</v>
      </c>
      <c r="F8611" s="154">
        <v>2.0000000000000018E-2</v>
      </c>
      <c r="G8611" s="154">
        <v>4.0000000000000036E-2</v>
      </c>
    </row>
    <row r="8612" spans="1:7" ht="30" x14ac:dyDescent="0.25">
      <c r="A8612" s="141" t="s">
        <v>4642</v>
      </c>
      <c r="B8612" s="151" t="s">
        <v>4643</v>
      </c>
      <c r="C8612" s="153" t="s">
        <v>3453</v>
      </c>
      <c r="D8612" s="152">
        <v>10</v>
      </c>
      <c r="E8612" s="154">
        <v>19.900000000000002</v>
      </c>
      <c r="F8612" s="154">
        <v>1.0000000000000009E-2</v>
      </c>
      <c r="G8612" s="154">
        <v>0.10000000000000009</v>
      </c>
    </row>
    <row r="8613" spans="1:7" ht="45" x14ac:dyDescent="0.25">
      <c r="A8613" s="141" t="s">
        <v>4642</v>
      </c>
      <c r="B8613" s="151" t="s">
        <v>4643</v>
      </c>
      <c r="C8613" s="153" t="s">
        <v>3454</v>
      </c>
      <c r="D8613" s="152">
        <v>15</v>
      </c>
      <c r="E8613" s="154">
        <v>53.1</v>
      </c>
      <c r="F8613" s="154">
        <v>1.9999999999999962E-2</v>
      </c>
      <c r="G8613" s="154">
        <v>0.29999999999999943</v>
      </c>
    </row>
    <row r="8614" spans="1:7" ht="30" x14ac:dyDescent="0.25">
      <c r="A8614" s="141" t="s">
        <v>4642</v>
      </c>
      <c r="B8614" s="151" t="s">
        <v>4643</v>
      </c>
      <c r="C8614" s="153" t="s">
        <v>3583</v>
      </c>
      <c r="D8614" s="152">
        <v>8</v>
      </c>
      <c r="E8614" s="154">
        <v>21.28</v>
      </c>
      <c r="F8614" s="154">
        <v>1.0000000000000009E-2</v>
      </c>
      <c r="G8614" s="154">
        <v>8.0000000000000071E-2</v>
      </c>
    </row>
    <row r="8615" spans="1:7" ht="30" x14ac:dyDescent="0.25">
      <c r="A8615" s="141" t="s">
        <v>4642</v>
      </c>
      <c r="B8615" s="151" t="s">
        <v>4643</v>
      </c>
      <c r="C8615" s="153" t="s">
        <v>3663</v>
      </c>
      <c r="D8615" s="152">
        <v>6</v>
      </c>
      <c r="E8615" s="154">
        <v>134.22</v>
      </c>
      <c r="F8615" s="154">
        <v>0.72999999999999865</v>
      </c>
      <c r="G8615" s="154">
        <v>4.3799999999999919</v>
      </c>
    </row>
    <row r="8616" spans="1:7" ht="30" x14ac:dyDescent="0.25">
      <c r="A8616" s="141" t="s">
        <v>4642</v>
      </c>
      <c r="B8616" s="151" t="s">
        <v>4643</v>
      </c>
      <c r="C8616" s="153" t="s">
        <v>3521</v>
      </c>
      <c r="D8616" s="152">
        <v>5</v>
      </c>
      <c r="E8616" s="154">
        <v>46.7</v>
      </c>
      <c r="F8616" s="154">
        <v>6.999999999999984E-2</v>
      </c>
      <c r="G8616" s="154">
        <v>0.3499999999999992</v>
      </c>
    </row>
    <row r="8617" spans="1:7" ht="30" x14ac:dyDescent="0.25">
      <c r="A8617" s="141" t="s">
        <v>4642</v>
      </c>
      <c r="B8617" s="151" t="s">
        <v>4643</v>
      </c>
      <c r="C8617" s="153" t="s">
        <v>3523</v>
      </c>
      <c r="D8617" s="152">
        <v>4</v>
      </c>
      <c r="E8617" s="154">
        <v>32.92</v>
      </c>
      <c r="F8617" s="154">
        <v>8.0000000000000071E-2</v>
      </c>
      <c r="G8617" s="154">
        <v>0.32000000000000028</v>
      </c>
    </row>
    <row r="8618" spans="1:7" ht="30" x14ac:dyDescent="0.25">
      <c r="A8618" s="141" t="s">
        <v>4642</v>
      </c>
      <c r="B8618" s="151" t="s">
        <v>4643</v>
      </c>
      <c r="C8618" s="153" t="s">
        <v>3524</v>
      </c>
      <c r="D8618" s="152">
        <v>3</v>
      </c>
      <c r="E8618" s="154">
        <v>17.22</v>
      </c>
      <c r="F8618" s="154">
        <v>4.0000000000000036E-2</v>
      </c>
      <c r="G8618" s="154">
        <v>0.12000000000000011</v>
      </c>
    </row>
    <row r="8619" spans="1:7" ht="105" x14ac:dyDescent="0.25">
      <c r="A8619" s="141" t="s">
        <v>4642</v>
      </c>
      <c r="B8619" s="151" t="s">
        <v>4643</v>
      </c>
      <c r="C8619" s="153" t="s">
        <v>3476</v>
      </c>
      <c r="D8619" s="152">
        <v>50</v>
      </c>
      <c r="E8619" s="154">
        <v>1330</v>
      </c>
      <c r="F8619" s="154">
        <v>0.22000000000000064</v>
      </c>
      <c r="G8619" s="154">
        <v>11.000000000000032</v>
      </c>
    </row>
    <row r="8620" spans="1:7" ht="30" x14ac:dyDescent="0.25">
      <c r="A8620" s="141" t="s">
        <v>4642</v>
      </c>
      <c r="B8620" s="151" t="s">
        <v>4643</v>
      </c>
      <c r="C8620" s="153" t="s">
        <v>3538</v>
      </c>
      <c r="D8620" s="152">
        <v>7</v>
      </c>
      <c r="E8620" s="154">
        <v>35.49</v>
      </c>
      <c r="F8620" s="154">
        <v>2.0000000000000018E-2</v>
      </c>
      <c r="G8620" s="154">
        <v>0.14000000000000012</v>
      </c>
    </row>
    <row r="8621" spans="1:7" s="53" customFormat="1" ht="14.25" x14ac:dyDescent="0.2">
      <c r="A8621" s="301" t="s">
        <v>64</v>
      </c>
      <c r="B8621" s="320"/>
      <c r="C8621" s="320"/>
      <c r="D8621" s="320"/>
      <c r="E8621" s="320"/>
      <c r="F8621" s="302"/>
      <c r="G8621" s="155">
        <v>213766.65999999898</v>
      </c>
    </row>
  </sheetData>
  <mergeCells count="3">
    <mergeCell ref="D1:G1"/>
    <mergeCell ref="A8621:F8621"/>
    <mergeCell ref="A3:G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242D0-C2B4-472A-9D41-4FE940A6E881}">
  <dimension ref="A1:K683"/>
  <sheetViews>
    <sheetView zoomScale="90" zoomScaleNormal="90" workbookViewId="0">
      <selection activeCell="H682" sqref="H682"/>
    </sheetView>
  </sheetViews>
  <sheetFormatPr defaultRowHeight="15" x14ac:dyDescent="0.25"/>
  <cols>
    <col min="1" max="1" width="9.140625" style="156"/>
    <col min="2" max="2" width="64.5703125" style="156" customWidth="1"/>
    <col min="3" max="3" width="35.140625" style="156" customWidth="1"/>
    <col min="4" max="4" width="17.28515625" style="156" customWidth="1"/>
    <col min="5" max="6" width="9.140625" style="156"/>
    <col min="7" max="7" width="10.85546875" style="156" customWidth="1"/>
    <col min="8" max="8" width="11.85546875" style="156" customWidth="1"/>
    <col min="9" max="16384" width="9.140625" style="156"/>
  </cols>
  <sheetData>
    <row r="1" spans="1:11" ht="111" customHeight="1" x14ac:dyDescent="0.25">
      <c r="D1" s="309" t="s">
        <v>6119</v>
      </c>
      <c r="E1" s="309"/>
      <c r="F1" s="309"/>
      <c r="G1" s="309"/>
      <c r="H1" s="309"/>
      <c r="I1" s="157"/>
      <c r="J1" s="157"/>
      <c r="K1" s="157"/>
    </row>
    <row r="2" spans="1:11" ht="52.5" customHeight="1" x14ac:dyDescent="0.25">
      <c r="A2" s="308" t="s">
        <v>6120</v>
      </c>
      <c r="B2" s="308"/>
      <c r="C2" s="308"/>
      <c r="D2" s="308"/>
      <c r="E2" s="308"/>
      <c r="F2" s="308"/>
      <c r="G2" s="308"/>
      <c r="H2" s="308"/>
      <c r="I2" s="157"/>
      <c r="J2" s="157"/>
      <c r="K2" s="157"/>
    </row>
    <row r="4" spans="1:11" ht="75" x14ac:dyDescent="0.25">
      <c r="A4" s="158" t="s">
        <v>759</v>
      </c>
      <c r="B4" s="158" t="s">
        <v>760</v>
      </c>
      <c r="C4" s="158" t="s">
        <v>4647</v>
      </c>
      <c r="D4" s="158" t="s">
        <v>6114</v>
      </c>
      <c r="E4" s="158" t="s">
        <v>4648</v>
      </c>
      <c r="F4" s="158" t="s">
        <v>4649</v>
      </c>
      <c r="G4" s="158" t="s">
        <v>4650</v>
      </c>
      <c r="H4" s="158" t="s">
        <v>4651</v>
      </c>
    </row>
    <row r="5" spans="1:11" x14ac:dyDescent="0.25">
      <c r="A5" s="159" t="s">
        <v>3749</v>
      </c>
      <c r="B5" s="159" t="s">
        <v>3750</v>
      </c>
      <c r="C5" s="159" t="s">
        <v>4652</v>
      </c>
      <c r="D5" s="159">
        <v>4344.4400000000005</v>
      </c>
      <c r="E5" s="159">
        <f t="shared" ref="E5:E11" si="0">D5/F5</f>
        <v>346.99999999999994</v>
      </c>
      <c r="F5" s="159">
        <v>12.520000000000003</v>
      </c>
      <c r="G5" s="159">
        <v>0.13000000000000078</v>
      </c>
      <c r="H5" s="159">
        <f>E5*G5</f>
        <v>45.110000000000262</v>
      </c>
    </row>
    <row r="6" spans="1:11" x14ac:dyDescent="0.25">
      <c r="A6" s="159" t="s">
        <v>3753</v>
      </c>
      <c r="B6" s="159" t="s">
        <v>3754</v>
      </c>
      <c r="C6" s="159" t="s">
        <v>4652</v>
      </c>
      <c r="D6" s="159">
        <v>2704.32</v>
      </c>
      <c r="E6" s="159">
        <f t="shared" si="0"/>
        <v>216.00000000000003</v>
      </c>
      <c r="F6" s="159">
        <v>12.52</v>
      </c>
      <c r="G6" s="159">
        <v>0.13000000000000078</v>
      </c>
      <c r="H6" s="159">
        <f t="shared" ref="H6:H68" si="1">E6*G6</f>
        <v>28.080000000000172</v>
      </c>
    </row>
    <row r="7" spans="1:11" x14ac:dyDescent="0.25">
      <c r="A7" s="159" t="s">
        <v>3759</v>
      </c>
      <c r="B7" s="159" t="s">
        <v>3760</v>
      </c>
      <c r="C7" s="159" t="s">
        <v>4653</v>
      </c>
      <c r="D7" s="159">
        <v>1322.1</v>
      </c>
      <c r="E7" s="159">
        <f t="shared" si="0"/>
        <v>89.999999999999972</v>
      </c>
      <c r="F7" s="159">
        <v>14.690000000000003</v>
      </c>
      <c r="G7" s="159">
        <v>8.0000000000000071E-2</v>
      </c>
      <c r="H7" s="159">
        <f t="shared" si="1"/>
        <v>7.2000000000000037</v>
      </c>
    </row>
    <row r="8" spans="1:11" x14ac:dyDescent="0.25">
      <c r="A8" s="159" t="s">
        <v>3767</v>
      </c>
      <c r="B8" s="159" t="s">
        <v>3768</v>
      </c>
      <c r="C8" s="159" t="s">
        <v>4654</v>
      </c>
      <c r="D8" s="159">
        <v>9264.8000000000011</v>
      </c>
      <c r="E8" s="159">
        <f t="shared" si="0"/>
        <v>740.00000000000011</v>
      </c>
      <c r="F8" s="159">
        <v>12.52</v>
      </c>
      <c r="G8" s="159">
        <v>0.13000000000000078</v>
      </c>
      <c r="H8" s="159">
        <f t="shared" si="1"/>
        <v>96.2000000000006</v>
      </c>
    </row>
    <row r="9" spans="1:11" x14ac:dyDescent="0.25">
      <c r="A9" s="159" t="s">
        <v>3769</v>
      </c>
      <c r="B9" s="159" t="s">
        <v>3770</v>
      </c>
      <c r="C9" s="159" t="s">
        <v>4655</v>
      </c>
      <c r="D9" s="159">
        <v>29.38</v>
      </c>
      <c r="E9" s="159">
        <f t="shared" si="0"/>
        <v>2</v>
      </c>
      <c r="F9" s="159">
        <v>14.69</v>
      </c>
      <c r="G9" s="159">
        <v>8.0000000000000071E-2</v>
      </c>
      <c r="H9" s="159">
        <f t="shared" si="1"/>
        <v>0.16000000000000014</v>
      </c>
    </row>
    <row r="10" spans="1:11" x14ac:dyDescent="0.25">
      <c r="A10" s="159" t="s">
        <v>3769</v>
      </c>
      <c r="B10" s="159" t="s">
        <v>3770</v>
      </c>
      <c r="C10" s="159" t="s">
        <v>4656</v>
      </c>
      <c r="D10" s="159">
        <v>113.47</v>
      </c>
      <c r="E10" s="159">
        <f t="shared" si="0"/>
        <v>7</v>
      </c>
      <c r="F10" s="159">
        <v>16.21</v>
      </c>
      <c r="G10" s="159">
        <v>6.000000000000405E-2</v>
      </c>
      <c r="H10" s="159">
        <f t="shared" si="1"/>
        <v>0.42000000000002835</v>
      </c>
    </row>
    <row r="11" spans="1:11" x14ac:dyDescent="0.25">
      <c r="A11" s="159" t="s">
        <v>4657</v>
      </c>
      <c r="B11" s="159" t="s">
        <v>4658</v>
      </c>
      <c r="C11" s="159" t="s">
        <v>4659</v>
      </c>
      <c r="D11" s="159">
        <v>10579.86</v>
      </c>
      <c r="E11" s="159">
        <f t="shared" si="0"/>
        <v>477.00000000000006</v>
      </c>
      <c r="F11" s="159">
        <v>22.18</v>
      </c>
      <c r="G11" s="159">
        <v>7.9999999999998295E-2</v>
      </c>
      <c r="H11" s="159">
        <f t="shared" si="1"/>
        <v>38.159999999999194</v>
      </c>
    </row>
    <row r="12" spans="1:11" x14ac:dyDescent="0.25">
      <c r="A12" s="159" t="s">
        <v>3771</v>
      </c>
      <c r="B12" s="159" t="s">
        <v>3772</v>
      </c>
      <c r="C12" s="159" t="s">
        <v>4654</v>
      </c>
      <c r="D12" s="159">
        <v>2572.6799999999998</v>
      </c>
      <c r="E12" s="159">
        <v>205</v>
      </c>
      <c r="F12" s="159">
        <v>12.52</v>
      </c>
      <c r="G12" s="159">
        <v>0.13000000000000078</v>
      </c>
      <c r="H12" s="159">
        <f t="shared" si="1"/>
        <v>26.650000000000162</v>
      </c>
    </row>
    <row r="13" spans="1:11" x14ac:dyDescent="0.25">
      <c r="A13" s="159" t="s">
        <v>4660</v>
      </c>
      <c r="B13" s="159" t="s">
        <v>4661</v>
      </c>
      <c r="C13" s="159" t="s">
        <v>4659</v>
      </c>
      <c r="D13" s="159">
        <v>12620.420000000002</v>
      </c>
      <c r="E13" s="159">
        <f t="shared" ref="E13:E28" si="2">D13/F13</f>
        <v>569.00000000000011</v>
      </c>
      <c r="F13" s="159">
        <v>22.18</v>
      </c>
      <c r="G13" s="159">
        <v>7.9999999999998295E-2</v>
      </c>
      <c r="H13" s="159">
        <f t="shared" si="1"/>
        <v>45.519999999999037</v>
      </c>
    </row>
    <row r="14" spans="1:11" x14ac:dyDescent="0.25">
      <c r="A14" s="159" t="s">
        <v>3783</v>
      </c>
      <c r="B14" s="159" t="s">
        <v>3784</v>
      </c>
      <c r="C14" s="159" t="s">
        <v>4662</v>
      </c>
      <c r="D14" s="159">
        <v>9613.5</v>
      </c>
      <c r="E14" s="159">
        <f t="shared" si="2"/>
        <v>435.00000000000006</v>
      </c>
      <c r="F14" s="159">
        <v>22.099999999999998</v>
      </c>
      <c r="G14" s="159">
        <v>7.9999999999998295E-2</v>
      </c>
      <c r="H14" s="159">
        <f t="shared" si="1"/>
        <v>34.799999999999265</v>
      </c>
    </row>
    <row r="15" spans="1:11" x14ac:dyDescent="0.25">
      <c r="A15" s="159" t="s">
        <v>3805</v>
      </c>
      <c r="B15" s="159" t="s">
        <v>3806</v>
      </c>
      <c r="C15" s="159" t="s">
        <v>4663</v>
      </c>
      <c r="D15" s="159">
        <v>146.9</v>
      </c>
      <c r="E15" s="159">
        <f t="shared" si="2"/>
        <v>10</v>
      </c>
      <c r="F15" s="159">
        <v>14.69</v>
      </c>
      <c r="G15" s="159">
        <v>8.0000000000000071E-2</v>
      </c>
      <c r="H15" s="159">
        <f t="shared" si="1"/>
        <v>0.80000000000000071</v>
      </c>
    </row>
    <row r="16" spans="1:11" x14ac:dyDescent="0.25">
      <c r="A16" s="159" t="s">
        <v>4664</v>
      </c>
      <c r="B16" s="159" t="s">
        <v>4665</v>
      </c>
      <c r="C16" s="159" t="s">
        <v>4659</v>
      </c>
      <c r="D16" s="159">
        <v>14394.82</v>
      </c>
      <c r="E16" s="159">
        <f t="shared" si="2"/>
        <v>649</v>
      </c>
      <c r="F16" s="159">
        <v>22.18</v>
      </c>
      <c r="G16" s="159">
        <v>7.9999999999998295E-2</v>
      </c>
      <c r="H16" s="159">
        <f t="shared" si="1"/>
        <v>51.919999999998893</v>
      </c>
    </row>
    <row r="17" spans="1:8" x14ac:dyDescent="0.25">
      <c r="A17" s="159" t="s">
        <v>4664</v>
      </c>
      <c r="B17" s="159" t="s">
        <v>4666</v>
      </c>
      <c r="C17" s="159" t="s">
        <v>4659</v>
      </c>
      <c r="D17" s="159">
        <v>1219.8999999999999</v>
      </c>
      <c r="E17" s="159">
        <f t="shared" si="2"/>
        <v>54.999999999999993</v>
      </c>
      <c r="F17" s="159">
        <v>22.18</v>
      </c>
      <c r="G17" s="159">
        <v>7.9999999999998295E-2</v>
      </c>
      <c r="H17" s="159">
        <f t="shared" si="1"/>
        <v>4.3999999999999053</v>
      </c>
    </row>
    <row r="18" spans="1:8" x14ac:dyDescent="0.25">
      <c r="A18" s="159" t="s">
        <v>3807</v>
      </c>
      <c r="B18" s="159" t="s">
        <v>3808</v>
      </c>
      <c r="C18" s="159" t="s">
        <v>4662</v>
      </c>
      <c r="D18" s="159">
        <v>2607.8000000000002</v>
      </c>
      <c r="E18" s="159">
        <f t="shared" si="2"/>
        <v>118.00000000000001</v>
      </c>
      <c r="F18" s="159">
        <v>22.099999999999998</v>
      </c>
      <c r="G18" s="159">
        <v>7.9999999999998295E-2</v>
      </c>
      <c r="H18" s="159">
        <f t="shared" si="1"/>
        <v>9.4399999999998006</v>
      </c>
    </row>
    <row r="19" spans="1:8" x14ac:dyDescent="0.25">
      <c r="A19" s="159" t="s">
        <v>3811</v>
      </c>
      <c r="B19" s="159" t="s">
        <v>3812</v>
      </c>
      <c r="C19" s="159" t="s">
        <v>4652</v>
      </c>
      <c r="D19" s="159">
        <v>5108.1600000000008</v>
      </c>
      <c r="E19" s="159">
        <f t="shared" si="2"/>
        <v>407.99999999999994</v>
      </c>
      <c r="F19" s="159">
        <v>12.520000000000003</v>
      </c>
      <c r="G19" s="159">
        <v>0.13000000000000078</v>
      </c>
      <c r="H19" s="159">
        <f t="shared" si="1"/>
        <v>53.040000000000312</v>
      </c>
    </row>
    <row r="20" spans="1:8" x14ac:dyDescent="0.25">
      <c r="A20" s="159" t="s">
        <v>3816</v>
      </c>
      <c r="B20" s="159" t="s">
        <v>3817</v>
      </c>
      <c r="C20" s="159" t="s">
        <v>4667</v>
      </c>
      <c r="D20" s="159">
        <v>3100.63</v>
      </c>
      <c r="E20" s="159">
        <f t="shared" si="2"/>
        <v>221</v>
      </c>
      <c r="F20" s="159">
        <v>14.030000000000001</v>
      </c>
      <c r="G20" s="159">
        <v>9.9999999999999645E-2</v>
      </c>
      <c r="H20" s="159">
        <f t="shared" si="1"/>
        <v>22.099999999999923</v>
      </c>
    </row>
    <row r="21" spans="1:8" x14ac:dyDescent="0.25">
      <c r="A21" s="159" t="s">
        <v>3816</v>
      </c>
      <c r="B21" s="159" t="s">
        <v>3817</v>
      </c>
      <c r="C21" s="159" t="s">
        <v>4668</v>
      </c>
      <c r="D21" s="159">
        <v>1057.68</v>
      </c>
      <c r="E21" s="159">
        <f t="shared" si="2"/>
        <v>72</v>
      </c>
      <c r="F21" s="159">
        <v>14.690000000000001</v>
      </c>
      <c r="G21" s="159">
        <v>8.0000000000000071E-2</v>
      </c>
      <c r="H21" s="159">
        <f t="shared" si="1"/>
        <v>5.7600000000000051</v>
      </c>
    </row>
    <row r="22" spans="1:8" x14ac:dyDescent="0.25">
      <c r="A22" s="159" t="s">
        <v>3822</v>
      </c>
      <c r="B22" s="159" t="s">
        <v>3823</v>
      </c>
      <c r="C22" s="159" t="s">
        <v>4654</v>
      </c>
      <c r="D22" s="159">
        <v>7662.24</v>
      </c>
      <c r="E22" s="159">
        <f t="shared" si="2"/>
        <v>612</v>
      </c>
      <c r="F22" s="159">
        <v>12.52</v>
      </c>
      <c r="G22" s="159">
        <v>0.13000000000000078</v>
      </c>
      <c r="H22" s="159">
        <f t="shared" si="1"/>
        <v>79.560000000000485</v>
      </c>
    </row>
    <row r="23" spans="1:8" x14ac:dyDescent="0.25">
      <c r="A23" s="159" t="s">
        <v>3824</v>
      </c>
      <c r="B23" s="159" t="s">
        <v>3825</v>
      </c>
      <c r="C23" s="159" t="s">
        <v>4652</v>
      </c>
      <c r="D23" s="159">
        <v>9364.9599999999991</v>
      </c>
      <c r="E23" s="159">
        <f t="shared" si="2"/>
        <v>747.99999999999977</v>
      </c>
      <c r="F23" s="159">
        <v>12.520000000000003</v>
      </c>
      <c r="G23" s="159">
        <v>0.13000000000000078</v>
      </c>
      <c r="H23" s="159">
        <f t="shared" si="1"/>
        <v>97.240000000000549</v>
      </c>
    </row>
    <row r="24" spans="1:8" x14ac:dyDescent="0.25">
      <c r="A24" s="159" t="s">
        <v>3826</v>
      </c>
      <c r="B24" s="159" t="s">
        <v>3827</v>
      </c>
      <c r="C24" s="159" t="s">
        <v>4655</v>
      </c>
      <c r="D24" s="159">
        <v>852.02</v>
      </c>
      <c r="E24" s="159">
        <f t="shared" si="2"/>
        <v>58</v>
      </c>
      <c r="F24" s="159">
        <v>14.69</v>
      </c>
      <c r="G24" s="159">
        <v>8.0000000000000071E-2</v>
      </c>
      <c r="H24" s="159">
        <f t="shared" si="1"/>
        <v>4.6400000000000041</v>
      </c>
    </row>
    <row r="25" spans="1:8" x14ac:dyDescent="0.25">
      <c r="A25" s="159" t="s">
        <v>3826</v>
      </c>
      <c r="B25" s="159" t="s">
        <v>3827</v>
      </c>
      <c r="C25" s="159" t="s">
        <v>4654</v>
      </c>
      <c r="D25" s="159">
        <v>588.43999999999994</v>
      </c>
      <c r="E25" s="159">
        <f t="shared" si="2"/>
        <v>47</v>
      </c>
      <c r="F25" s="159">
        <v>12.52</v>
      </c>
      <c r="G25" s="159">
        <v>0.13000000000000078</v>
      </c>
      <c r="H25" s="159">
        <f t="shared" si="1"/>
        <v>6.1100000000000367</v>
      </c>
    </row>
    <row r="26" spans="1:8" x14ac:dyDescent="0.25">
      <c r="A26" s="159" t="s">
        <v>3826</v>
      </c>
      <c r="B26" s="159" t="s">
        <v>3827</v>
      </c>
      <c r="C26" s="159" t="s">
        <v>4669</v>
      </c>
      <c r="D26" s="159">
        <v>3990.0000000000005</v>
      </c>
      <c r="E26" s="159">
        <f t="shared" si="2"/>
        <v>175.00000000000003</v>
      </c>
      <c r="F26" s="159">
        <v>22.8</v>
      </c>
      <c r="G26" s="159">
        <v>7.9999999999998295E-2</v>
      </c>
      <c r="H26" s="159">
        <f t="shared" si="1"/>
        <v>13.999999999999703</v>
      </c>
    </row>
    <row r="27" spans="1:8" x14ac:dyDescent="0.25">
      <c r="A27" s="159" t="s">
        <v>3826</v>
      </c>
      <c r="B27" s="159" t="s">
        <v>3827</v>
      </c>
      <c r="C27" s="159" t="s">
        <v>4668</v>
      </c>
      <c r="D27" s="159">
        <v>1101.75</v>
      </c>
      <c r="E27" s="159">
        <f t="shared" si="2"/>
        <v>75</v>
      </c>
      <c r="F27" s="159">
        <v>14.69</v>
      </c>
      <c r="G27" s="159">
        <v>8.0000000000000071E-2</v>
      </c>
      <c r="H27" s="159">
        <f t="shared" si="1"/>
        <v>6.0000000000000053</v>
      </c>
    </row>
    <row r="28" spans="1:8" x14ac:dyDescent="0.25">
      <c r="A28" s="159" t="s">
        <v>3826</v>
      </c>
      <c r="B28" s="159" t="s">
        <v>3827</v>
      </c>
      <c r="C28" s="159" t="s">
        <v>4662</v>
      </c>
      <c r="D28" s="159">
        <v>331.5</v>
      </c>
      <c r="E28" s="159">
        <f t="shared" si="2"/>
        <v>15.000000000000002</v>
      </c>
      <c r="F28" s="159">
        <v>22.099999999999998</v>
      </c>
      <c r="G28" s="159">
        <v>7.9999999999998295E-2</v>
      </c>
      <c r="H28" s="159">
        <f t="shared" si="1"/>
        <v>1.1999999999999746</v>
      </c>
    </row>
    <row r="29" spans="1:8" x14ac:dyDescent="0.25">
      <c r="A29" s="159" t="s">
        <v>3845</v>
      </c>
      <c r="B29" s="159" t="s">
        <v>3846</v>
      </c>
      <c r="C29" s="159" t="s">
        <v>4654</v>
      </c>
      <c r="D29" s="159">
        <v>935.5200000000001</v>
      </c>
      <c r="E29" s="159">
        <v>75</v>
      </c>
      <c r="F29" s="159">
        <v>12.52</v>
      </c>
      <c r="G29" s="159">
        <v>0.13000000000000078</v>
      </c>
      <c r="H29" s="159">
        <f t="shared" si="1"/>
        <v>9.7500000000000586</v>
      </c>
    </row>
    <row r="30" spans="1:8" x14ac:dyDescent="0.25">
      <c r="A30" s="159" t="s">
        <v>3226</v>
      </c>
      <c r="B30" s="159" t="s">
        <v>3227</v>
      </c>
      <c r="C30" s="159" t="s">
        <v>4654</v>
      </c>
      <c r="D30" s="159">
        <v>584.70000000000005</v>
      </c>
      <c r="E30" s="159">
        <v>47</v>
      </c>
      <c r="F30" s="159">
        <v>12.52</v>
      </c>
      <c r="G30" s="159">
        <v>0.13000000000000078</v>
      </c>
      <c r="H30" s="159">
        <f t="shared" si="1"/>
        <v>6.1100000000000367</v>
      </c>
    </row>
    <row r="31" spans="1:8" x14ac:dyDescent="0.25">
      <c r="A31" s="159" t="s">
        <v>2469</v>
      </c>
      <c r="B31" s="159" t="s">
        <v>2470</v>
      </c>
      <c r="C31" s="159" t="s">
        <v>4670</v>
      </c>
      <c r="D31" s="159">
        <v>66.539999999999992</v>
      </c>
      <c r="E31" s="159">
        <f t="shared" ref="E31:E48" si="3">D31/F31</f>
        <v>3</v>
      </c>
      <c r="F31" s="159">
        <v>22.179999999999996</v>
      </c>
      <c r="G31" s="159">
        <v>7.9999999999998295E-2</v>
      </c>
      <c r="H31" s="159">
        <f t="shared" si="1"/>
        <v>0.23999999999999488</v>
      </c>
    </row>
    <row r="32" spans="1:8" x14ac:dyDescent="0.25">
      <c r="A32" s="159" t="s">
        <v>2469</v>
      </c>
      <c r="B32" s="159" t="s">
        <v>2470</v>
      </c>
      <c r="C32" s="159" t="s">
        <v>4671</v>
      </c>
      <c r="D32" s="159">
        <v>1685.84</v>
      </c>
      <c r="E32" s="159">
        <f t="shared" si="3"/>
        <v>104.00000000000001</v>
      </c>
      <c r="F32" s="159">
        <v>16.209999999999997</v>
      </c>
      <c r="G32" s="159">
        <v>6.000000000000405E-2</v>
      </c>
      <c r="H32" s="159">
        <f t="shared" si="1"/>
        <v>6.2400000000004221</v>
      </c>
    </row>
    <row r="33" spans="1:8" x14ac:dyDescent="0.25">
      <c r="A33" s="159" t="s">
        <v>2469</v>
      </c>
      <c r="B33" s="159" t="s">
        <v>2470</v>
      </c>
      <c r="C33" s="159" t="s">
        <v>4672</v>
      </c>
      <c r="D33" s="159">
        <v>8184.96</v>
      </c>
      <c r="E33" s="159">
        <f t="shared" si="3"/>
        <v>294</v>
      </c>
      <c r="F33" s="159">
        <v>27.84</v>
      </c>
      <c r="G33" s="159">
        <v>5.9999999999998721E-2</v>
      </c>
      <c r="H33" s="159">
        <f t="shared" si="1"/>
        <v>17.639999999999624</v>
      </c>
    </row>
    <row r="34" spans="1:8" x14ac:dyDescent="0.25">
      <c r="A34" s="159" t="s">
        <v>2469</v>
      </c>
      <c r="B34" s="159" t="s">
        <v>2470</v>
      </c>
      <c r="C34" s="159" t="s">
        <v>4673</v>
      </c>
      <c r="D34" s="159">
        <v>27.84</v>
      </c>
      <c r="E34" s="159">
        <f t="shared" si="3"/>
        <v>1</v>
      </c>
      <c r="F34" s="159">
        <v>27.84</v>
      </c>
      <c r="G34" s="159">
        <v>5.9999999999998721E-2</v>
      </c>
      <c r="H34" s="159">
        <f t="shared" si="1"/>
        <v>5.9999999999998721E-2</v>
      </c>
    </row>
    <row r="35" spans="1:8" x14ac:dyDescent="0.25">
      <c r="A35" s="159" t="s">
        <v>2469</v>
      </c>
      <c r="B35" s="159" t="s">
        <v>2470</v>
      </c>
      <c r="C35" s="159" t="s">
        <v>4674</v>
      </c>
      <c r="D35" s="159">
        <v>13822.080000000002</v>
      </c>
      <c r="E35" s="159">
        <f t="shared" si="3"/>
        <v>1104</v>
      </c>
      <c r="F35" s="159">
        <v>12.520000000000001</v>
      </c>
      <c r="G35" s="159">
        <v>0.13000000000000078</v>
      </c>
      <c r="H35" s="159">
        <f t="shared" si="1"/>
        <v>143.52000000000086</v>
      </c>
    </row>
    <row r="36" spans="1:8" x14ac:dyDescent="0.25">
      <c r="A36" s="159" t="s">
        <v>2469</v>
      </c>
      <c r="B36" s="159" t="s">
        <v>2470</v>
      </c>
      <c r="C36" s="159" t="s">
        <v>4675</v>
      </c>
      <c r="D36" s="159">
        <v>6823.4000000000005</v>
      </c>
      <c r="E36" s="159">
        <f t="shared" si="3"/>
        <v>545.00000000000011</v>
      </c>
      <c r="F36" s="159">
        <v>12.52</v>
      </c>
      <c r="G36" s="159">
        <v>0.13000000000000078</v>
      </c>
      <c r="H36" s="159">
        <f t="shared" si="1"/>
        <v>70.850000000000435</v>
      </c>
    </row>
    <row r="37" spans="1:8" x14ac:dyDescent="0.25">
      <c r="A37" s="159" t="s">
        <v>2469</v>
      </c>
      <c r="B37" s="159" t="s">
        <v>2470</v>
      </c>
      <c r="C37" s="159" t="s">
        <v>4667</v>
      </c>
      <c r="D37" s="159">
        <v>13398.649999999998</v>
      </c>
      <c r="E37" s="159">
        <f t="shared" si="3"/>
        <v>954.99999999999977</v>
      </c>
      <c r="F37" s="159">
        <v>14.030000000000001</v>
      </c>
      <c r="G37" s="159">
        <v>9.9999999999999645E-2</v>
      </c>
      <c r="H37" s="159">
        <f t="shared" si="1"/>
        <v>95.499999999999645</v>
      </c>
    </row>
    <row r="38" spans="1:8" x14ac:dyDescent="0.25">
      <c r="A38" s="159" t="s">
        <v>2469</v>
      </c>
      <c r="B38" s="159" t="s">
        <v>2470</v>
      </c>
      <c r="C38" s="159" t="s">
        <v>4676</v>
      </c>
      <c r="D38" s="159">
        <v>5233.3599999999997</v>
      </c>
      <c r="E38" s="159">
        <f t="shared" si="3"/>
        <v>417.99999999999989</v>
      </c>
      <c r="F38" s="159">
        <v>12.520000000000003</v>
      </c>
      <c r="G38" s="159">
        <v>0.13000000000000078</v>
      </c>
      <c r="H38" s="159">
        <f t="shared" si="1"/>
        <v>54.340000000000309</v>
      </c>
    </row>
    <row r="39" spans="1:8" x14ac:dyDescent="0.25">
      <c r="A39" s="159" t="s">
        <v>2469</v>
      </c>
      <c r="B39" s="159" t="s">
        <v>2470</v>
      </c>
      <c r="C39" s="159" t="s">
        <v>4654</v>
      </c>
      <c r="D39" s="159">
        <v>39125</v>
      </c>
      <c r="E39" s="159">
        <f t="shared" si="3"/>
        <v>3125</v>
      </c>
      <c r="F39" s="159">
        <v>12.52</v>
      </c>
      <c r="G39" s="159">
        <v>0.13000000000000078</v>
      </c>
      <c r="H39" s="159">
        <f t="shared" si="1"/>
        <v>406.25000000000244</v>
      </c>
    </row>
    <row r="40" spans="1:8" x14ac:dyDescent="0.25">
      <c r="A40" s="159" t="s">
        <v>2469</v>
      </c>
      <c r="B40" s="159" t="s">
        <v>2470</v>
      </c>
      <c r="C40" s="159" t="s">
        <v>4669</v>
      </c>
      <c r="D40" s="159">
        <v>42180.000000000007</v>
      </c>
      <c r="E40" s="159">
        <f t="shared" si="3"/>
        <v>1850.0000000000002</v>
      </c>
      <c r="F40" s="159">
        <v>22.8</v>
      </c>
      <c r="G40" s="159">
        <v>7.9999999999998295E-2</v>
      </c>
      <c r="H40" s="159">
        <f t="shared" si="1"/>
        <v>147.99999999999687</v>
      </c>
    </row>
    <row r="41" spans="1:8" x14ac:dyDescent="0.25">
      <c r="A41" s="159" t="s">
        <v>2469</v>
      </c>
      <c r="B41" s="159" t="s">
        <v>2470</v>
      </c>
      <c r="C41" s="159" t="s">
        <v>4652</v>
      </c>
      <c r="D41" s="159">
        <v>43131.4</v>
      </c>
      <c r="E41" s="159">
        <f t="shared" si="3"/>
        <v>3444.9999999999991</v>
      </c>
      <c r="F41" s="159">
        <v>12.520000000000003</v>
      </c>
      <c r="G41" s="159">
        <v>0.13000000000000078</v>
      </c>
      <c r="H41" s="159">
        <f t="shared" si="1"/>
        <v>447.85000000000258</v>
      </c>
    </row>
    <row r="42" spans="1:8" x14ac:dyDescent="0.25">
      <c r="A42" s="159" t="s">
        <v>2469</v>
      </c>
      <c r="B42" s="159" t="s">
        <v>2470</v>
      </c>
      <c r="C42" s="159" t="s">
        <v>4677</v>
      </c>
      <c r="D42" s="159">
        <v>25666</v>
      </c>
      <c r="E42" s="159">
        <f t="shared" si="3"/>
        <v>2050</v>
      </c>
      <c r="F42" s="159">
        <v>12.520000000000001</v>
      </c>
      <c r="G42" s="159">
        <v>0.13000000000000078</v>
      </c>
      <c r="H42" s="159">
        <f t="shared" si="1"/>
        <v>266.50000000000159</v>
      </c>
    </row>
    <row r="43" spans="1:8" x14ac:dyDescent="0.25">
      <c r="A43" s="159" t="s">
        <v>2469</v>
      </c>
      <c r="B43" s="159" t="s">
        <v>2470</v>
      </c>
      <c r="C43" s="159" t="s">
        <v>4668</v>
      </c>
      <c r="D43" s="159">
        <v>19787.429999999997</v>
      </c>
      <c r="E43" s="159">
        <f t="shared" si="3"/>
        <v>1347</v>
      </c>
      <c r="F43" s="159">
        <v>14.689999999999998</v>
      </c>
      <c r="G43" s="159">
        <v>8.0000000000000071E-2</v>
      </c>
      <c r="H43" s="159">
        <f t="shared" si="1"/>
        <v>107.76000000000009</v>
      </c>
    </row>
    <row r="44" spans="1:8" x14ac:dyDescent="0.25">
      <c r="A44" s="159" t="s">
        <v>2469</v>
      </c>
      <c r="B44" s="159" t="s">
        <v>2470</v>
      </c>
      <c r="C44" s="159" t="s">
        <v>4662</v>
      </c>
      <c r="D44" s="159">
        <v>8353.7999999999993</v>
      </c>
      <c r="E44" s="159">
        <f t="shared" si="3"/>
        <v>378</v>
      </c>
      <c r="F44" s="159">
        <v>22.099999999999998</v>
      </c>
      <c r="G44" s="159">
        <v>7.9999999999998295E-2</v>
      </c>
      <c r="H44" s="159">
        <f t="shared" si="1"/>
        <v>30.239999999999355</v>
      </c>
    </row>
    <row r="45" spans="1:8" x14ac:dyDescent="0.25">
      <c r="A45" s="159" t="s">
        <v>2469</v>
      </c>
      <c r="B45" s="159" t="s">
        <v>2470</v>
      </c>
      <c r="C45" s="159" t="s">
        <v>4663</v>
      </c>
      <c r="D45" s="159">
        <v>12295.529999999997</v>
      </c>
      <c r="E45" s="159">
        <f t="shared" si="3"/>
        <v>836.99999999999977</v>
      </c>
      <c r="F45" s="159">
        <v>14.69</v>
      </c>
      <c r="G45" s="159">
        <v>8.0000000000000071E-2</v>
      </c>
      <c r="H45" s="159">
        <f t="shared" si="1"/>
        <v>66.960000000000036</v>
      </c>
    </row>
    <row r="46" spans="1:8" x14ac:dyDescent="0.25">
      <c r="A46" s="159" t="s">
        <v>2469</v>
      </c>
      <c r="B46" s="159" t="s">
        <v>2470</v>
      </c>
      <c r="C46" s="159" t="s">
        <v>4678</v>
      </c>
      <c r="D46" s="159">
        <v>57867.62</v>
      </c>
      <c r="E46" s="159">
        <f t="shared" si="3"/>
        <v>2609</v>
      </c>
      <c r="F46" s="159">
        <v>22.18</v>
      </c>
      <c r="G46" s="159">
        <v>7.9999999999998295E-2</v>
      </c>
      <c r="H46" s="159">
        <f t="shared" si="1"/>
        <v>208.71999999999554</v>
      </c>
    </row>
    <row r="47" spans="1:8" x14ac:dyDescent="0.25">
      <c r="A47" s="159" t="s">
        <v>2469</v>
      </c>
      <c r="B47" s="159" t="s">
        <v>2470</v>
      </c>
      <c r="C47" s="159" t="s">
        <v>4679</v>
      </c>
      <c r="D47" s="159">
        <v>22132.800000000003</v>
      </c>
      <c r="E47" s="159">
        <f t="shared" si="3"/>
        <v>795</v>
      </c>
      <c r="F47" s="159">
        <v>27.840000000000003</v>
      </c>
      <c r="G47" s="159">
        <v>5.9999999999998721E-2</v>
      </c>
      <c r="H47" s="159">
        <f t="shared" si="1"/>
        <v>47.69999999999898</v>
      </c>
    </row>
    <row r="48" spans="1:8" x14ac:dyDescent="0.25">
      <c r="A48" s="159" t="s">
        <v>2469</v>
      </c>
      <c r="B48" s="159" t="s">
        <v>2470</v>
      </c>
      <c r="C48" s="159" t="s">
        <v>4680</v>
      </c>
      <c r="D48" s="159">
        <v>411.32</v>
      </c>
      <c r="E48" s="159">
        <f t="shared" si="3"/>
        <v>28</v>
      </c>
      <c r="F48" s="159">
        <v>14.69</v>
      </c>
      <c r="G48" s="159">
        <v>8.0000000000000071E-2</v>
      </c>
      <c r="H48" s="159">
        <f t="shared" si="1"/>
        <v>2.240000000000002</v>
      </c>
    </row>
    <row r="49" spans="1:8" x14ac:dyDescent="0.25">
      <c r="A49" s="159" t="s">
        <v>3885</v>
      </c>
      <c r="B49" s="159" t="s">
        <v>3886</v>
      </c>
      <c r="C49" s="159" t="s">
        <v>4654</v>
      </c>
      <c r="D49" s="159">
        <v>3118.4</v>
      </c>
      <c r="E49" s="159">
        <v>249</v>
      </c>
      <c r="F49" s="159">
        <v>12.52</v>
      </c>
      <c r="G49" s="159">
        <v>0.13000000000000078</v>
      </c>
      <c r="H49" s="159">
        <f t="shared" si="1"/>
        <v>32.370000000000196</v>
      </c>
    </row>
    <row r="50" spans="1:8" x14ac:dyDescent="0.25">
      <c r="A50" s="159" t="s">
        <v>3102</v>
      </c>
      <c r="B50" s="159" t="s">
        <v>3103</v>
      </c>
      <c r="C50" s="159" t="s">
        <v>4681</v>
      </c>
      <c r="D50" s="159">
        <v>37.56</v>
      </c>
      <c r="E50" s="159">
        <f t="shared" ref="E50:E62" si="4">D50/F50</f>
        <v>3.0000000000000004</v>
      </c>
      <c r="F50" s="159">
        <v>12.52</v>
      </c>
      <c r="G50" s="159">
        <v>0.13000000000000078</v>
      </c>
      <c r="H50" s="159">
        <f t="shared" si="1"/>
        <v>0.3900000000000024</v>
      </c>
    </row>
    <row r="51" spans="1:8" x14ac:dyDescent="0.25">
      <c r="A51" s="159" t="s">
        <v>2463</v>
      </c>
      <c r="B51" s="159" t="s">
        <v>2464</v>
      </c>
      <c r="C51" s="159" t="s">
        <v>4655</v>
      </c>
      <c r="D51" s="159">
        <v>102.83</v>
      </c>
      <c r="E51" s="159">
        <f t="shared" si="4"/>
        <v>7</v>
      </c>
      <c r="F51" s="159">
        <v>14.69</v>
      </c>
      <c r="G51" s="159">
        <v>8.0000000000000071E-2</v>
      </c>
      <c r="H51" s="159">
        <f t="shared" si="1"/>
        <v>0.5600000000000005</v>
      </c>
    </row>
    <row r="52" spans="1:8" x14ac:dyDescent="0.25">
      <c r="A52" s="159" t="s">
        <v>2463</v>
      </c>
      <c r="B52" s="159" t="s">
        <v>2464</v>
      </c>
      <c r="C52" s="159" t="s">
        <v>4659</v>
      </c>
      <c r="D52" s="159">
        <v>377.06</v>
      </c>
      <c r="E52" s="159">
        <f t="shared" si="4"/>
        <v>17</v>
      </c>
      <c r="F52" s="159">
        <v>22.18</v>
      </c>
      <c r="G52" s="159">
        <v>7.9999999999998295E-2</v>
      </c>
      <c r="H52" s="159">
        <f t="shared" si="1"/>
        <v>1.359999999999971</v>
      </c>
    </row>
    <row r="53" spans="1:8" x14ac:dyDescent="0.25">
      <c r="A53" s="159" t="s">
        <v>2463</v>
      </c>
      <c r="B53" s="159" t="s">
        <v>2464</v>
      </c>
      <c r="C53" s="159" t="s">
        <v>4682</v>
      </c>
      <c r="D53" s="159">
        <v>668.09999999999991</v>
      </c>
      <c r="E53" s="159">
        <f t="shared" si="4"/>
        <v>30</v>
      </c>
      <c r="F53" s="159">
        <v>22.269999999999996</v>
      </c>
      <c r="G53" s="159">
        <v>7.9999999999998295E-2</v>
      </c>
      <c r="H53" s="159">
        <f t="shared" si="1"/>
        <v>2.3999999999999488</v>
      </c>
    </row>
    <row r="54" spans="1:8" x14ac:dyDescent="0.25">
      <c r="A54" s="159" t="s">
        <v>2463</v>
      </c>
      <c r="B54" s="159" t="s">
        <v>2464</v>
      </c>
      <c r="C54" s="159" t="s">
        <v>4683</v>
      </c>
      <c r="D54" s="159">
        <v>1391.9999999999998</v>
      </c>
      <c r="E54" s="159">
        <f t="shared" si="4"/>
        <v>50</v>
      </c>
      <c r="F54" s="159">
        <v>27.839999999999996</v>
      </c>
      <c r="G54" s="159">
        <v>5.9999999999998721E-2</v>
      </c>
      <c r="H54" s="159">
        <f t="shared" si="1"/>
        <v>2.9999999999999361</v>
      </c>
    </row>
    <row r="55" spans="1:8" x14ac:dyDescent="0.25">
      <c r="A55" s="159" t="s">
        <v>2463</v>
      </c>
      <c r="B55" s="159" t="s">
        <v>2464</v>
      </c>
      <c r="C55" s="159" t="s">
        <v>4684</v>
      </c>
      <c r="D55" s="159">
        <v>696</v>
      </c>
      <c r="E55" s="159">
        <f t="shared" si="4"/>
        <v>25</v>
      </c>
      <c r="F55" s="159">
        <v>27.84</v>
      </c>
      <c r="G55" s="159">
        <v>5.9999999999998721E-2</v>
      </c>
      <c r="H55" s="159">
        <f t="shared" si="1"/>
        <v>1.499999999999968</v>
      </c>
    </row>
    <row r="56" spans="1:8" x14ac:dyDescent="0.25">
      <c r="A56" s="159" t="s">
        <v>2463</v>
      </c>
      <c r="B56" s="159" t="s">
        <v>2464</v>
      </c>
      <c r="C56" s="159" t="s">
        <v>4685</v>
      </c>
      <c r="D56" s="159">
        <v>763.88</v>
      </c>
      <c r="E56" s="159">
        <f t="shared" si="4"/>
        <v>52</v>
      </c>
      <c r="F56" s="159">
        <v>14.69</v>
      </c>
      <c r="G56" s="159">
        <v>8.0000000000000071E-2</v>
      </c>
      <c r="H56" s="159">
        <f t="shared" si="1"/>
        <v>4.1600000000000037</v>
      </c>
    </row>
    <row r="57" spans="1:8" x14ac:dyDescent="0.25">
      <c r="A57" s="159" t="s">
        <v>2463</v>
      </c>
      <c r="B57" s="159" t="s">
        <v>2464</v>
      </c>
      <c r="C57" s="159" t="s">
        <v>4674</v>
      </c>
      <c r="D57" s="159">
        <v>16088.2</v>
      </c>
      <c r="E57" s="159">
        <f t="shared" si="4"/>
        <v>1285</v>
      </c>
      <c r="F57" s="159">
        <v>12.520000000000001</v>
      </c>
      <c r="G57" s="159">
        <v>0.13000000000000078</v>
      </c>
      <c r="H57" s="159">
        <f t="shared" si="1"/>
        <v>167.05000000000101</v>
      </c>
    </row>
    <row r="58" spans="1:8" x14ac:dyDescent="0.25">
      <c r="A58" s="159" t="s">
        <v>2463</v>
      </c>
      <c r="B58" s="159" t="s">
        <v>2464</v>
      </c>
      <c r="C58" s="159" t="s">
        <v>4686</v>
      </c>
      <c r="D58" s="159">
        <v>8063.93</v>
      </c>
      <c r="E58" s="159">
        <f t="shared" si="4"/>
        <v>343</v>
      </c>
      <c r="F58" s="159">
        <v>23.51</v>
      </c>
      <c r="G58" s="159">
        <v>0.12999999999999901</v>
      </c>
      <c r="H58" s="159">
        <f t="shared" si="1"/>
        <v>44.589999999999662</v>
      </c>
    </row>
    <row r="59" spans="1:8" x14ac:dyDescent="0.25">
      <c r="A59" s="159" t="s">
        <v>2463</v>
      </c>
      <c r="B59" s="159" t="s">
        <v>2464</v>
      </c>
      <c r="C59" s="159" t="s">
        <v>4675</v>
      </c>
      <c r="D59" s="159">
        <v>7349.2399999999989</v>
      </c>
      <c r="E59" s="159">
        <f t="shared" si="4"/>
        <v>587</v>
      </c>
      <c r="F59" s="159">
        <v>12.519999999999998</v>
      </c>
      <c r="G59" s="159">
        <v>0.13000000000000078</v>
      </c>
      <c r="H59" s="159">
        <f t="shared" si="1"/>
        <v>76.310000000000457</v>
      </c>
    </row>
    <row r="60" spans="1:8" x14ac:dyDescent="0.25">
      <c r="A60" s="159" t="s">
        <v>2463</v>
      </c>
      <c r="B60" s="159" t="s">
        <v>2464</v>
      </c>
      <c r="C60" s="159" t="s">
        <v>4667</v>
      </c>
      <c r="D60" s="159">
        <v>1262.7</v>
      </c>
      <c r="E60" s="159">
        <f t="shared" si="4"/>
        <v>90</v>
      </c>
      <c r="F60" s="159">
        <v>14.030000000000001</v>
      </c>
      <c r="G60" s="159">
        <v>9.9999999999999645E-2</v>
      </c>
      <c r="H60" s="159">
        <f t="shared" si="1"/>
        <v>8.999999999999968</v>
      </c>
    </row>
    <row r="61" spans="1:8" x14ac:dyDescent="0.25">
      <c r="A61" s="159" t="s">
        <v>2463</v>
      </c>
      <c r="B61" s="159" t="s">
        <v>2464</v>
      </c>
      <c r="C61" s="159" t="s">
        <v>4676</v>
      </c>
      <c r="D61" s="159">
        <v>6961.1200000000008</v>
      </c>
      <c r="E61" s="159">
        <f t="shared" si="4"/>
        <v>555.99999999999989</v>
      </c>
      <c r="F61" s="159">
        <v>12.520000000000003</v>
      </c>
      <c r="G61" s="159">
        <v>0.13000000000000078</v>
      </c>
      <c r="H61" s="159">
        <f t="shared" si="1"/>
        <v>72.280000000000413</v>
      </c>
    </row>
    <row r="62" spans="1:8" x14ac:dyDescent="0.25">
      <c r="A62" s="159" t="s">
        <v>2463</v>
      </c>
      <c r="B62" s="159" t="s">
        <v>2464</v>
      </c>
      <c r="C62" s="159" t="s">
        <v>4654</v>
      </c>
      <c r="D62" s="159">
        <v>18066.360000000004</v>
      </c>
      <c r="E62" s="159">
        <f t="shared" si="4"/>
        <v>1443.0000000000005</v>
      </c>
      <c r="F62" s="159">
        <v>12.52</v>
      </c>
      <c r="G62" s="159">
        <v>0.13000000000000078</v>
      </c>
      <c r="H62" s="159">
        <f t="shared" si="1"/>
        <v>187.5900000000012</v>
      </c>
    </row>
    <row r="63" spans="1:8" x14ac:dyDescent="0.25">
      <c r="A63" s="159" t="s">
        <v>2463</v>
      </c>
      <c r="B63" s="159" t="s">
        <v>2464</v>
      </c>
      <c r="C63" s="159" t="s">
        <v>4687</v>
      </c>
      <c r="D63" s="159">
        <v>2165.6400000000003</v>
      </c>
      <c r="E63" s="159">
        <v>78</v>
      </c>
      <c r="F63" s="159">
        <v>27.839999999999996</v>
      </c>
      <c r="G63" s="159">
        <v>5.9999999999998721E-2</v>
      </c>
      <c r="H63" s="159">
        <f t="shared" si="1"/>
        <v>4.6799999999999002</v>
      </c>
    </row>
    <row r="64" spans="1:8" x14ac:dyDescent="0.25">
      <c r="A64" s="159" t="s">
        <v>2463</v>
      </c>
      <c r="B64" s="159" t="s">
        <v>2464</v>
      </c>
      <c r="C64" s="159" t="s">
        <v>4688</v>
      </c>
      <c r="D64" s="159">
        <v>9974.51</v>
      </c>
      <c r="E64" s="159">
        <f t="shared" ref="E64:E95" si="5">D64/F64</f>
        <v>679</v>
      </c>
      <c r="F64" s="159">
        <v>14.69</v>
      </c>
      <c r="G64" s="159">
        <v>0.08</v>
      </c>
      <c r="H64" s="159">
        <f t="shared" si="1"/>
        <v>54.32</v>
      </c>
    </row>
    <row r="65" spans="1:8" x14ac:dyDescent="0.25">
      <c r="A65" s="159" t="s">
        <v>2463</v>
      </c>
      <c r="B65" s="159" t="s">
        <v>2464</v>
      </c>
      <c r="C65" s="159" t="s">
        <v>4669</v>
      </c>
      <c r="D65" s="159">
        <v>9028.8000000000011</v>
      </c>
      <c r="E65" s="159">
        <f t="shared" si="5"/>
        <v>396.00000000000006</v>
      </c>
      <c r="F65" s="159">
        <v>22.8</v>
      </c>
      <c r="G65" s="159">
        <v>7.9999999999998295E-2</v>
      </c>
      <c r="H65" s="159">
        <f t="shared" si="1"/>
        <v>31.679999999999328</v>
      </c>
    </row>
    <row r="66" spans="1:8" x14ac:dyDescent="0.25">
      <c r="A66" s="159" t="s">
        <v>2463</v>
      </c>
      <c r="B66" s="159" t="s">
        <v>2464</v>
      </c>
      <c r="C66" s="159" t="s">
        <v>4652</v>
      </c>
      <c r="D66" s="159">
        <v>15362.04</v>
      </c>
      <c r="E66" s="159">
        <f t="shared" si="5"/>
        <v>1226.9999999999998</v>
      </c>
      <c r="F66" s="159">
        <v>12.520000000000003</v>
      </c>
      <c r="G66" s="159">
        <v>0.13000000000000078</v>
      </c>
      <c r="H66" s="159">
        <f t="shared" si="1"/>
        <v>159.51000000000093</v>
      </c>
    </row>
    <row r="67" spans="1:8" x14ac:dyDescent="0.25">
      <c r="A67" s="159" t="s">
        <v>2463</v>
      </c>
      <c r="B67" s="159" t="s">
        <v>2464</v>
      </c>
      <c r="C67" s="159" t="s">
        <v>4677</v>
      </c>
      <c r="D67" s="159">
        <v>17114.84</v>
      </c>
      <c r="E67" s="159">
        <f t="shared" si="5"/>
        <v>1366.9999999999998</v>
      </c>
      <c r="F67" s="159">
        <v>12.520000000000001</v>
      </c>
      <c r="G67" s="159">
        <v>0.13000000000000078</v>
      </c>
      <c r="H67" s="159">
        <f t="shared" si="1"/>
        <v>177.71000000000103</v>
      </c>
    </row>
    <row r="68" spans="1:8" x14ac:dyDescent="0.25">
      <c r="A68" s="159" t="s">
        <v>2463</v>
      </c>
      <c r="B68" s="159" t="s">
        <v>2464</v>
      </c>
      <c r="C68" s="159" t="s">
        <v>4668</v>
      </c>
      <c r="D68" s="159">
        <v>40970.410000000011</v>
      </c>
      <c r="E68" s="159">
        <f t="shared" si="5"/>
        <v>2789.0000000000014</v>
      </c>
      <c r="F68" s="159">
        <v>14.689999999999998</v>
      </c>
      <c r="G68" s="159">
        <v>8.0000000000000071E-2</v>
      </c>
      <c r="H68" s="159">
        <f t="shared" si="1"/>
        <v>223.12000000000032</v>
      </c>
    </row>
    <row r="69" spans="1:8" x14ac:dyDescent="0.25">
      <c r="A69" s="159" t="s">
        <v>2463</v>
      </c>
      <c r="B69" s="159" t="s">
        <v>2464</v>
      </c>
      <c r="C69" s="159" t="s">
        <v>4662</v>
      </c>
      <c r="D69" s="159">
        <v>12751.7</v>
      </c>
      <c r="E69" s="159">
        <f t="shared" si="5"/>
        <v>577.00000000000011</v>
      </c>
      <c r="F69" s="159">
        <v>22.099999999999998</v>
      </c>
      <c r="G69" s="159">
        <v>7.9999999999998295E-2</v>
      </c>
      <c r="H69" s="159">
        <f t="shared" ref="H69:H132" si="6">E69*G69</f>
        <v>46.159999999999023</v>
      </c>
    </row>
    <row r="70" spans="1:8" x14ac:dyDescent="0.25">
      <c r="A70" s="159" t="s">
        <v>2463</v>
      </c>
      <c r="B70" s="159" t="s">
        <v>2464</v>
      </c>
      <c r="C70" s="159" t="s">
        <v>4663</v>
      </c>
      <c r="D70" s="159">
        <v>8843.380000000001</v>
      </c>
      <c r="E70" s="159">
        <f t="shared" si="5"/>
        <v>602.00000000000011</v>
      </c>
      <c r="F70" s="159">
        <v>14.69</v>
      </c>
      <c r="G70" s="159">
        <v>8.0000000000000071E-2</v>
      </c>
      <c r="H70" s="159">
        <f t="shared" si="6"/>
        <v>48.160000000000053</v>
      </c>
    </row>
    <row r="71" spans="1:8" x14ac:dyDescent="0.25">
      <c r="A71" s="159" t="s">
        <v>2463</v>
      </c>
      <c r="B71" s="159" t="s">
        <v>2464</v>
      </c>
      <c r="C71" s="159" t="s">
        <v>4689</v>
      </c>
      <c r="D71" s="159">
        <v>931.56</v>
      </c>
      <c r="E71" s="159">
        <f t="shared" si="5"/>
        <v>42</v>
      </c>
      <c r="F71" s="159">
        <v>22.18</v>
      </c>
      <c r="G71" s="159">
        <v>7.9999999999998295E-2</v>
      </c>
      <c r="H71" s="159">
        <f t="shared" si="6"/>
        <v>3.3599999999999284</v>
      </c>
    </row>
    <row r="72" spans="1:8" x14ac:dyDescent="0.25">
      <c r="A72" s="159" t="s">
        <v>2463</v>
      </c>
      <c r="B72" s="159" t="s">
        <v>2464</v>
      </c>
      <c r="C72" s="159" t="s">
        <v>4690</v>
      </c>
      <c r="D72" s="159">
        <v>1733.4200000000005</v>
      </c>
      <c r="E72" s="159">
        <f t="shared" si="5"/>
        <v>118.00000000000003</v>
      </c>
      <c r="F72" s="159">
        <v>14.690000000000001</v>
      </c>
      <c r="G72" s="159">
        <v>8.0000000000000071E-2</v>
      </c>
      <c r="H72" s="159">
        <f t="shared" si="6"/>
        <v>9.4400000000000102</v>
      </c>
    </row>
    <row r="73" spans="1:8" x14ac:dyDescent="0.25">
      <c r="A73" s="159" t="s">
        <v>2463</v>
      </c>
      <c r="B73" s="159" t="s">
        <v>2464</v>
      </c>
      <c r="C73" s="159" t="s">
        <v>4678</v>
      </c>
      <c r="D73" s="159">
        <v>8517.1200000000008</v>
      </c>
      <c r="E73" s="159">
        <f t="shared" si="5"/>
        <v>384.00000000000006</v>
      </c>
      <c r="F73" s="159">
        <v>22.18</v>
      </c>
      <c r="G73" s="159">
        <v>7.9999999999998295E-2</v>
      </c>
      <c r="H73" s="159">
        <f t="shared" si="6"/>
        <v>30.719999999999349</v>
      </c>
    </row>
    <row r="74" spans="1:8" x14ac:dyDescent="0.25">
      <c r="A74" s="159" t="s">
        <v>2463</v>
      </c>
      <c r="B74" s="159" t="s">
        <v>2464</v>
      </c>
      <c r="C74" s="159" t="s">
        <v>4691</v>
      </c>
      <c r="D74" s="159">
        <v>1322.1</v>
      </c>
      <c r="E74" s="159">
        <f t="shared" si="5"/>
        <v>89.999999999999972</v>
      </c>
      <c r="F74" s="159">
        <v>14.690000000000003</v>
      </c>
      <c r="G74" s="159">
        <v>8.0000000000000071E-2</v>
      </c>
      <c r="H74" s="159">
        <f t="shared" si="6"/>
        <v>7.2000000000000037</v>
      </c>
    </row>
    <row r="75" spans="1:8" x14ac:dyDescent="0.25">
      <c r="A75" s="159" t="s">
        <v>2463</v>
      </c>
      <c r="B75" s="159" t="s">
        <v>2464</v>
      </c>
      <c r="C75" s="159" t="s">
        <v>4679</v>
      </c>
      <c r="D75" s="159">
        <v>12500.160000000002</v>
      </c>
      <c r="E75" s="159">
        <f t="shared" si="5"/>
        <v>449</v>
      </c>
      <c r="F75" s="159">
        <v>27.840000000000003</v>
      </c>
      <c r="G75" s="159">
        <v>5.9999999999998721E-2</v>
      </c>
      <c r="H75" s="159">
        <f t="shared" si="6"/>
        <v>26.939999999999426</v>
      </c>
    </row>
    <row r="76" spans="1:8" x14ac:dyDescent="0.25">
      <c r="A76" s="159" t="s">
        <v>2463</v>
      </c>
      <c r="B76" s="159" t="s">
        <v>2464</v>
      </c>
      <c r="C76" s="159" t="s">
        <v>4692</v>
      </c>
      <c r="D76" s="159">
        <v>2864.55</v>
      </c>
      <c r="E76" s="159">
        <f t="shared" si="5"/>
        <v>195</v>
      </c>
      <c r="F76" s="159">
        <v>14.690000000000001</v>
      </c>
      <c r="G76" s="159">
        <v>8.0000000000000071E-2</v>
      </c>
      <c r="H76" s="159">
        <f t="shared" si="6"/>
        <v>15.600000000000014</v>
      </c>
    </row>
    <row r="77" spans="1:8" x14ac:dyDescent="0.25">
      <c r="A77" s="159" t="s">
        <v>2463</v>
      </c>
      <c r="B77" s="159" t="s">
        <v>2464</v>
      </c>
      <c r="C77" s="159" t="s">
        <v>4693</v>
      </c>
      <c r="D77" s="159">
        <v>5679.36</v>
      </c>
      <c r="E77" s="159">
        <f t="shared" si="5"/>
        <v>204</v>
      </c>
      <c r="F77" s="159">
        <v>27.84</v>
      </c>
      <c r="G77" s="159">
        <v>5.9999999999998721E-2</v>
      </c>
      <c r="H77" s="159">
        <f t="shared" si="6"/>
        <v>12.239999999999739</v>
      </c>
    </row>
    <row r="78" spans="1:8" x14ac:dyDescent="0.25">
      <c r="A78" s="159" t="s">
        <v>1911</v>
      </c>
      <c r="B78" s="159" t="s">
        <v>1912</v>
      </c>
      <c r="C78" s="159" t="s">
        <v>4655</v>
      </c>
      <c r="D78" s="159">
        <v>1718.7300000000005</v>
      </c>
      <c r="E78" s="159">
        <f t="shared" si="5"/>
        <v>117.00000000000004</v>
      </c>
      <c r="F78" s="159">
        <v>14.69</v>
      </c>
      <c r="G78" s="159">
        <v>8.0000000000000071E-2</v>
      </c>
      <c r="H78" s="159">
        <f t="shared" si="6"/>
        <v>9.3600000000000119</v>
      </c>
    </row>
    <row r="79" spans="1:8" x14ac:dyDescent="0.25">
      <c r="A79" s="159" t="s">
        <v>1911</v>
      </c>
      <c r="B79" s="159" t="s">
        <v>1912</v>
      </c>
      <c r="C79" s="159" t="s">
        <v>4659</v>
      </c>
      <c r="D79" s="159">
        <v>2018.38</v>
      </c>
      <c r="E79" s="159">
        <f t="shared" si="5"/>
        <v>91</v>
      </c>
      <c r="F79" s="159">
        <v>22.18</v>
      </c>
      <c r="G79" s="159">
        <v>7.9999999999998295E-2</v>
      </c>
      <c r="H79" s="159">
        <f t="shared" si="6"/>
        <v>7.2799999999998448</v>
      </c>
    </row>
    <row r="80" spans="1:8" x14ac:dyDescent="0.25">
      <c r="A80" s="159" t="s">
        <v>1911</v>
      </c>
      <c r="B80" s="159" t="s">
        <v>1912</v>
      </c>
      <c r="C80" s="159" t="s">
        <v>4674</v>
      </c>
      <c r="D80" s="159">
        <v>7950.2</v>
      </c>
      <c r="E80" s="159">
        <f t="shared" si="5"/>
        <v>635</v>
      </c>
      <c r="F80" s="159">
        <v>12.52</v>
      </c>
      <c r="G80" s="159">
        <v>0.13000000000000078</v>
      </c>
      <c r="H80" s="159">
        <f t="shared" si="6"/>
        <v>82.550000000000495</v>
      </c>
    </row>
    <row r="81" spans="1:8" x14ac:dyDescent="0.25">
      <c r="A81" s="159" t="s">
        <v>1911</v>
      </c>
      <c r="B81" s="159" t="s">
        <v>1912</v>
      </c>
      <c r="C81" s="159" t="s">
        <v>4675</v>
      </c>
      <c r="D81" s="159">
        <v>1214.44</v>
      </c>
      <c r="E81" s="159">
        <f t="shared" si="5"/>
        <v>97</v>
      </c>
      <c r="F81" s="159">
        <v>12.520000000000001</v>
      </c>
      <c r="G81" s="159">
        <v>0.13000000000000078</v>
      </c>
      <c r="H81" s="159">
        <f t="shared" si="6"/>
        <v>12.610000000000076</v>
      </c>
    </row>
    <row r="82" spans="1:8" x14ac:dyDescent="0.25">
      <c r="A82" s="159" t="s">
        <v>1911</v>
      </c>
      <c r="B82" s="159" t="s">
        <v>1912</v>
      </c>
      <c r="C82" s="159" t="s">
        <v>4676</v>
      </c>
      <c r="D82" s="159">
        <v>17377.759999999998</v>
      </c>
      <c r="E82" s="159">
        <f t="shared" si="5"/>
        <v>1387.9999999999995</v>
      </c>
      <c r="F82" s="159">
        <v>12.520000000000003</v>
      </c>
      <c r="G82" s="159">
        <v>0.13000000000000078</v>
      </c>
      <c r="H82" s="159">
        <f t="shared" si="6"/>
        <v>180.44000000000102</v>
      </c>
    </row>
    <row r="83" spans="1:8" x14ac:dyDescent="0.25">
      <c r="A83" s="159" t="s">
        <v>1911</v>
      </c>
      <c r="B83" s="159" t="s">
        <v>1912</v>
      </c>
      <c r="C83" s="159" t="s">
        <v>4654</v>
      </c>
      <c r="D83" s="159">
        <v>9878.2800000000007</v>
      </c>
      <c r="E83" s="159">
        <f t="shared" si="5"/>
        <v>789.00000000000011</v>
      </c>
      <c r="F83" s="159">
        <v>12.52</v>
      </c>
      <c r="G83" s="159">
        <v>0.13000000000000078</v>
      </c>
      <c r="H83" s="159">
        <f t="shared" si="6"/>
        <v>102.57000000000063</v>
      </c>
    </row>
    <row r="84" spans="1:8" x14ac:dyDescent="0.25">
      <c r="A84" s="159" t="s">
        <v>1911</v>
      </c>
      <c r="B84" s="159" t="s">
        <v>1912</v>
      </c>
      <c r="C84" s="159" t="s">
        <v>4694</v>
      </c>
      <c r="D84" s="159">
        <v>337.87</v>
      </c>
      <c r="E84" s="159">
        <f t="shared" si="5"/>
        <v>23</v>
      </c>
      <c r="F84" s="159">
        <v>14.69</v>
      </c>
      <c r="G84" s="159">
        <v>8.0000000000000071E-2</v>
      </c>
      <c r="H84" s="159">
        <f t="shared" si="6"/>
        <v>1.8400000000000016</v>
      </c>
    </row>
    <row r="85" spans="1:8" x14ac:dyDescent="0.25">
      <c r="A85" s="159" t="s">
        <v>1911</v>
      </c>
      <c r="B85" s="159" t="s">
        <v>1912</v>
      </c>
      <c r="C85" s="159" t="s">
        <v>4688</v>
      </c>
      <c r="D85" s="159">
        <v>3261.1800000000003</v>
      </c>
      <c r="E85" s="159">
        <f t="shared" si="5"/>
        <v>222.00000000000003</v>
      </c>
      <c r="F85" s="159">
        <v>14.69</v>
      </c>
      <c r="G85" s="159">
        <v>0.08</v>
      </c>
      <c r="H85" s="159">
        <f t="shared" si="6"/>
        <v>17.760000000000002</v>
      </c>
    </row>
    <row r="86" spans="1:8" x14ac:dyDescent="0.25">
      <c r="A86" s="159" t="s">
        <v>1911</v>
      </c>
      <c r="B86" s="159" t="s">
        <v>1912</v>
      </c>
      <c r="C86" s="159" t="s">
        <v>4669</v>
      </c>
      <c r="D86" s="159">
        <v>33470.400000000001</v>
      </c>
      <c r="E86" s="159">
        <f t="shared" si="5"/>
        <v>1468</v>
      </c>
      <c r="F86" s="159">
        <v>22.8</v>
      </c>
      <c r="G86" s="159">
        <v>7.9999999999998295E-2</v>
      </c>
      <c r="H86" s="159">
        <f t="shared" si="6"/>
        <v>117.4399999999975</v>
      </c>
    </row>
    <row r="87" spans="1:8" x14ac:dyDescent="0.25">
      <c r="A87" s="159" t="s">
        <v>1911</v>
      </c>
      <c r="B87" s="159" t="s">
        <v>1912</v>
      </c>
      <c r="C87" s="159" t="s">
        <v>4652</v>
      </c>
      <c r="D87" s="159">
        <v>13008.28</v>
      </c>
      <c r="E87" s="159">
        <f t="shared" si="5"/>
        <v>1038.9999999999998</v>
      </c>
      <c r="F87" s="159">
        <v>12.520000000000003</v>
      </c>
      <c r="G87" s="159">
        <v>0.13000000000000078</v>
      </c>
      <c r="H87" s="159">
        <f t="shared" si="6"/>
        <v>135.07000000000079</v>
      </c>
    </row>
    <row r="88" spans="1:8" x14ac:dyDescent="0.25">
      <c r="A88" s="159" t="s">
        <v>1911</v>
      </c>
      <c r="B88" s="159" t="s">
        <v>1912</v>
      </c>
      <c r="C88" s="159" t="s">
        <v>4677</v>
      </c>
      <c r="D88" s="159">
        <v>6572.9999999999991</v>
      </c>
      <c r="E88" s="159">
        <f t="shared" si="5"/>
        <v>524.99999999999989</v>
      </c>
      <c r="F88" s="159">
        <v>12.520000000000001</v>
      </c>
      <c r="G88" s="159">
        <v>0.13000000000000078</v>
      </c>
      <c r="H88" s="159">
        <f t="shared" si="6"/>
        <v>68.250000000000398</v>
      </c>
    </row>
    <row r="89" spans="1:8" x14ac:dyDescent="0.25">
      <c r="A89" s="159" t="s">
        <v>1911</v>
      </c>
      <c r="B89" s="159" t="s">
        <v>1912</v>
      </c>
      <c r="C89" s="159" t="s">
        <v>4668</v>
      </c>
      <c r="D89" s="159">
        <v>2761.72</v>
      </c>
      <c r="E89" s="159">
        <f t="shared" si="5"/>
        <v>188.00000000000003</v>
      </c>
      <c r="F89" s="159">
        <v>14.689999999999998</v>
      </c>
      <c r="G89" s="159">
        <v>8.0000000000000071E-2</v>
      </c>
      <c r="H89" s="159">
        <f t="shared" si="6"/>
        <v>15.040000000000015</v>
      </c>
    </row>
    <row r="90" spans="1:8" x14ac:dyDescent="0.25">
      <c r="A90" s="159" t="s">
        <v>1911</v>
      </c>
      <c r="B90" s="159" t="s">
        <v>1912</v>
      </c>
      <c r="C90" s="159" t="s">
        <v>4662</v>
      </c>
      <c r="D90" s="159">
        <v>16110.9</v>
      </c>
      <c r="E90" s="159">
        <f t="shared" si="5"/>
        <v>729</v>
      </c>
      <c r="F90" s="159">
        <v>22.099999999999998</v>
      </c>
      <c r="G90" s="159">
        <v>7.9999999999998295E-2</v>
      </c>
      <c r="H90" s="159">
        <f t="shared" si="6"/>
        <v>58.319999999998757</v>
      </c>
    </row>
    <row r="91" spans="1:8" x14ac:dyDescent="0.25">
      <c r="A91" s="159" t="s">
        <v>1911</v>
      </c>
      <c r="B91" s="159" t="s">
        <v>1912</v>
      </c>
      <c r="C91" s="159" t="s">
        <v>4663</v>
      </c>
      <c r="D91" s="159">
        <v>5273.71</v>
      </c>
      <c r="E91" s="159">
        <f t="shared" si="5"/>
        <v>359</v>
      </c>
      <c r="F91" s="159">
        <v>14.69</v>
      </c>
      <c r="G91" s="159">
        <v>8.0000000000000071E-2</v>
      </c>
      <c r="H91" s="159">
        <f t="shared" si="6"/>
        <v>28.720000000000027</v>
      </c>
    </row>
    <row r="92" spans="1:8" x14ac:dyDescent="0.25">
      <c r="A92" s="159" t="s">
        <v>1911</v>
      </c>
      <c r="B92" s="159" t="s">
        <v>1912</v>
      </c>
      <c r="C92" s="159" t="s">
        <v>4690</v>
      </c>
      <c r="D92" s="159">
        <v>58.76</v>
      </c>
      <c r="E92" s="159">
        <f t="shared" si="5"/>
        <v>3.9999999999999996</v>
      </c>
      <c r="F92" s="159">
        <v>14.690000000000001</v>
      </c>
      <c r="G92" s="159">
        <v>8.0000000000000071E-2</v>
      </c>
      <c r="H92" s="159">
        <f t="shared" si="6"/>
        <v>0.32000000000000023</v>
      </c>
    </row>
    <row r="93" spans="1:8" x14ac:dyDescent="0.25">
      <c r="A93" s="159" t="s">
        <v>1911</v>
      </c>
      <c r="B93" s="159" t="s">
        <v>1912</v>
      </c>
      <c r="C93" s="159" t="s">
        <v>4678</v>
      </c>
      <c r="D93" s="159">
        <v>10846.02</v>
      </c>
      <c r="E93" s="159">
        <f t="shared" si="5"/>
        <v>489</v>
      </c>
      <c r="F93" s="159">
        <v>22.18</v>
      </c>
      <c r="G93" s="159">
        <v>7.9999999999998295E-2</v>
      </c>
      <c r="H93" s="159">
        <f t="shared" si="6"/>
        <v>39.119999999999166</v>
      </c>
    </row>
    <row r="94" spans="1:8" x14ac:dyDescent="0.25">
      <c r="A94" s="159" t="s">
        <v>1911</v>
      </c>
      <c r="B94" s="159" t="s">
        <v>1912</v>
      </c>
      <c r="C94" s="159" t="s">
        <v>4695</v>
      </c>
      <c r="D94" s="159">
        <v>957.61000000000013</v>
      </c>
      <c r="E94" s="159">
        <f t="shared" si="5"/>
        <v>43</v>
      </c>
      <c r="F94" s="159">
        <v>22.270000000000003</v>
      </c>
      <c r="G94" s="159">
        <v>7.9999999999998295E-2</v>
      </c>
      <c r="H94" s="159">
        <f t="shared" si="6"/>
        <v>3.4399999999999267</v>
      </c>
    </row>
    <row r="95" spans="1:8" x14ac:dyDescent="0.25">
      <c r="A95" s="159" t="s">
        <v>1911</v>
      </c>
      <c r="B95" s="159" t="s">
        <v>1912</v>
      </c>
      <c r="C95" s="159" t="s">
        <v>4696</v>
      </c>
      <c r="D95" s="159">
        <v>3124.2000000000003</v>
      </c>
      <c r="E95" s="159">
        <f t="shared" si="5"/>
        <v>127</v>
      </c>
      <c r="F95" s="159">
        <v>24.6</v>
      </c>
      <c r="G95" s="159">
        <v>7.9999999999998295E-2</v>
      </c>
      <c r="H95" s="159">
        <f t="shared" si="6"/>
        <v>10.159999999999783</v>
      </c>
    </row>
    <row r="96" spans="1:8" x14ac:dyDescent="0.25">
      <c r="A96" s="159" t="s">
        <v>1911</v>
      </c>
      <c r="B96" s="159" t="s">
        <v>1912</v>
      </c>
      <c r="C96" s="159" t="s">
        <v>4693</v>
      </c>
      <c r="D96" s="159">
        <v>6876.48</v>
      </c>
      <c r="E96" s="159">
        <f t="shared" ref="E96:E127" si="7">D96/F96</f>
        <v>246.99999999999997</v>
      </c>
      <c r="F96" s="159">
        <v>27.84</v>
      </c>
      <c r="G96" s="159">
        <v>5.9999999999998721E-2</v>
      </c>
      <c r="H96" s="159">
        <f t="shared" si="6"/>
        <v>14.819999999999682</v>
      </c>
    </row>
    <row r="97" spans="1:8" x14ac:dyDescent="0.25">
      <c r="A97" s="159" t="s">
        <v>4068</v>
      </c>
      <c r="B97" s="159" t="s">
        <v>4069</v>
      </c>
      <c r="C97" s="159" t="s">
        <v>4663</v>
      </c>
      <c r="D97" s="159">
        <v>2820.4799999999996</v>
      </c>
      <c r="E97" s="159">
        <f t="shared" si="7"/>
        <v>191.99999999999997</v>
      </c>
      <c r="F97" s="159">
        <v>14.69</v>
      </c>
      <c r="G97" s="159">
        <v>8.0000000000000071E-2</v>
      </c>
      <c r="H97" s="159">
        <f t="shared" si="6"/>
        <v>15.360000000000012</v>
      </c>
    </row>
    <row r="98" spans="1:8" x14ac:dyDescent="0.25">
      <c r="A98" s="159" t="s">
        <v>1517</v>
      </c>
      <c r="B98" s="159" t="s">
        <v>1518</v>
      </c>
      <c r="C98" s="159" t="s">
        <v>4659</v>
      </c>
      <c r="D98" s="159">
        <v>11489.239999999998</v>
      </c>
      <c r="E98" s="159">
        <f t="shared" si="7"/>
        <v>517.99999999999989</v>
      </c>
      <c r="F98" s="159">
        <v>22.18</v>
      </c>
      <c r="G98" s="159">
        <v>7.9999999999998295E-2</v>
      </c>
      <c r="H98" s="159">
        <f t="shared" si="6"/>
        <v>41.43999999999911</v>
      </c>
    </row>
    <row r="99" spans="1:8" x14ac:dyDescent="0.25">
      <c r="A99" s="159" t="s">
        <v>1517</v>
      </c>
      <c r="B99" s="159" t="s">
        <v>1518</v>
      </c>
      <c r="C99" s="159" t="s">
        <v>4674</v>
      </c>
      <c r="D99" s="159">
        <v>4144.1200000000008</v>
      </c>
      <c r="E99" s="159">
        <f t="shared" si="7"/>
        <v>331</v>
      </c>
      <c r="F99" s="159">
        <v>12.520000000000003</v>
      </c>
      <c r="G99" s="159">
        <v>0.13000000000000078</v>
      </c>
      <c r="H99" s="159">
        <f t="shared" si="6"/>
        <v>43.030000000000257</v>
      </c>
    </row>
    <row r="100" spans="1:8" x14ac:dyDescent="0.25">
      <c r="A100" s="159" t="s">
        <v>1517</v>
      </c>
      <c r="B100" s="159" t="s">
        <v>1518</v>
      </c>
      <c r="C100" s="159" t="s">
        <v>4675</v>
      </c>
      <c r="D100" s="159">
        <v>550.88</v>
      </c>
      <c r="E100" s="159">
        <f t="shared" si="7"/>
        <v>44</v>
      </c>
      <c r="F100" s="159">
        <v>12.52</v>
      </c>
      <c r="G100" s="159">
        <v>0.13000000000000078</v>
      </c>
      <c r="H100" s="159">
        <f t="shared" si="6"/>
        <v>5.7200000000000344</v>
      </c>
    </row>
    <row r="101" spans="1:8" x14ac:dyDescent="0.25">
      <c r="A101" s="159" t="s">
        <v>1517</v>
      </c>
      <c r="B101" s="159" t="s">
        <v>1518</v>
      </c>
      <c r="C101" s="159" t="s">
        <v>4676</v>
      </c>
      <c r="D101" s="159">
        <v>1026.6399999999999</v>
      </c>
      <c r="E101" s="159">
        <f t="shared" si="7"/>
        <v>81.999999999999972</v>
      </c>
      <c r="F101" s="159">
        <v>12.520000000000003</v>
      </c>
      <c r="G101" s="159">
        <v>0.13000000000000078</v>
      </c>
      <c r="H101" s="159">
        <f t="shared" si="6"/>
        <v>10.660000000000061</v>
      </c>
    </row>
    <row r="102" spans="1:8" x14ac:dyDescent="0.25">
      <c r="A102" s="159" t="s">
        <v>1517</v>
      </c>
      <c r="B102" s="159" t="s">
        <v>1518</v>
      </c>
      <c r="C102" s="159" t="s">
        <v>4654</v>
      </c>
      <c r="D102" s="159">
        <v>3430.48</v>
      </c>
      <c r="E102" s="159">
        <f t="shared" si="7"/>
        <v>274</v>
      </c>
      <c r="F102" s="159">
        <v>12.52</v>
      </c>
      <c r="G102" s="159">
        <v>0.13000000000000078</v>
      </c>
      <c r="H102" s="159">
        <f t="shared" si="6"/>
        <v>35.620000000000218</v>
      </c>
    </row>
    <row r="103" spans="1:8" x14ac:dyDescent="0.25">
      <c r="A103" s="159" t="s">
        <v>1517</v>
      </c>
      <c r="B103" s="159" t="s">
        <v>1518</v>
      </c>
      <c r="C103" s="159" t="s">
        <v>4669</v>
      </c>
      <c r="D103" s="159">
        <v>10077.6</v>
      </c>
      <c r="E103" s="159">
        <f t="shared" si="7"/>
        <v>442</v>
      </c>
      <c r="F103" s="159">
        <v>22.8</v>
      </c>
      <c r="G103" s="159">
        <v>7.9999999999998295E-2</v>
      </c>
      <c r="H103" s="159">
        <f t="shared" si="6"/>
        <v>35.359999999999246</v>
      </c>
    </row>
    <row r="104" spans="1:8" x14ac:dyDescent="0.25">
      <c r="A104" s="159" t="s">
        <v>1517</v>
      </c>
      <c r="B104" s="159" t="s">
        <v>1518</v>
      </c>
      <c r="C104" s="159" t="s">
        <v>4652</v>
      </c>
      <c r="D104" s="159">
        <v>6147.3200000000006</v>
      </c>
      <c r="E104" s="159">
        <f t="shared" si="7"/>
        <v>490.99999999999994</v>
      </c>
      <c r="F104" s="159">
        <v>12.520000000000003</v>
      </c>
      <c r="G104" s="159">
        <v>0.13000000000000078</v>
      </c>
      <c r="H104" s="159">
        <f t="shared" si="6"/>
        <v>63.830000000000375</v>
      </c>
    </row>
    <row r="105" spans="1:8" x14ac:dyDescent="0.25">
      <c r="A105" s="159" t="s">
        <v>1517</v>
      </c>
      <c r="B105" s="159" t="s">
        <v>1518</v>
      </c>
      <c r="C105" s="159" t="s">
        <v>4677</v>
      </c>
      <c r="D105" s="159">
        <v>951.51999999999987</v>
      </c>
      <c r="E105" s="159">
        <f t="shared" si="7"/>
        <v>75.999999999999986</v>
      </c>
      <c r="F105" s="159">
        <v>12.520000000000001</v>
      </c>
      <c r="G105" s="159">
        <v>0.13000000000000078</v>
      </c>
      <c r="H105" s="159">
        <f t="shared" si="6"/>
        <v>9.8800000000000576</v>
      </c>
    </row>
    <row r="106" spans="1:8" x14ac:dyDescent="0.25">
      <c r="A106" s="159" t="s">
        <v>1517</v>
      </c>
      <c r="B106" s="159" t="s">
        <v>1518</v>
      </c>
      <c r="C106" s="159" t="s">
        <v>4662</v>
      </c>
      <c r="D106" s="159">
        <v>10431.200000000001</v>
      </c>
      <c r="E106" s="159">
        <f t="shared" si="7"/>
        <v>472.00000000000006</v>
      </c>
      <c r="F106" s="159">
        <v>22.099999999999998</v>
      </c>
      <c r="G106" s="159">
        <v>7.9999999999998295E-2</v>
      </c>
      <c r="H106" s="159">
        <f t="shared" si="6"/>
        <v>37.759999999999202</v>
      </c>
    </row>
    <row r="107" spans="1:8" x14ac:dyDescent="0.25">
      <c r="A107" s="159" t="s">
        <v>3086</v>
      </c>
      <c r="B107" s="159" t="s">
        <v>3087</v>
      </c>
      <c r="C107" s="159" t="s">
        <v>4659</v>
      </c>
      <c r="D107" s="159">
        <v>1774.4</v>
      </c>
      <c r="E107" s="159">
        <f t="shared" si="7"/>
        <v>80</v>
      </c>
      <c r="F107" s="159">
        <v>22.18</v>
      </c>
      <c r="G107" s="159">
        <v>7.9999999999998295E-2</v>
      </c>
      <c r="H107" s="159">
        <f t="shared" si="6"/>
        <v>6.3999999999998636</v>
      </c>
    </row>
    <row r="108" spans="1:8" x14ac:dyDescent="0.25">
      <c r="A108" s="159" t="s">
        <v>3086</v>
      </c>
      <c r="B108" s="159" t="s">
        <v>3087</v>
      </c>
      <c r="C108" s="159" t="s">
        <v>4672</v>
      </c>
      <c r="D108" s="159">
        <v>334.08000000000004</v>
      </c>
      <c r="E108" s="159">
        <f t="shared" si="7"/>
        <v>12.000000000000002</v>
      </c>
      <c r="F108" s="159">
        <v>27.84</v>
      </c>
      <c r="G108" s="159">
        <v>5.9999999999998721E-2</v>
      </c>
      <c r="H108" s="159">
        <f t="shared" si="6"/>
        <v>0.71999999999998476</v>
      </c>
    </row>
    <row r="109" spans="1:8" x14ac:dyDescent="0.25">
      <c r="A109" s="159" t="s">
        <v>3086</v>
      </c>
      <c r="B109" s="159" t="s">
        <v>3087</v>
      </c>
      <c r="C109" s="159" t="s">
        <v>4674</v>
      </c>
      <c r="D109" s="159">
        <v>4870.2799999999988</v>
      </c>
      <c r="E109" s="159">
        <f t="shared" si="7"/>
        <v>389</v>
      </c>
      <c r="F109" s="159">
        <v>12.519999999999998</v>
      </c>
      <c r="G109" s="159">
        <v>0.13000000000000078</v>
      </c>
      <c r="H109" s="159">
        <f t="shared" si="6"/>
        <v>50.570000000000306</v>
      </c>
    </row>
    <row r="110" spans="1:8" x14ac:dyDescent="0.25">
      <c r="A110" s="159" t="s">
        <v>3086</v>
      </c>
      <c r="B110" s="159" t="s">
        <v>3087</v>
      </c>
      <c r="C110" s="159" t="s">
        <v>4675</v>
      </c>
      <c r="D110" s="159">
        <v>4770.1200000000008</v>
      </c>
      <c r="E110" s="159">
        <f t="shared" si="7"/>
        <v>381</v>
      </c>
      <c r="F110" s="159">
        <v>12.520000000000001</v>
      </c>
      <c r="G110" s="159">
        <v>0.13000000000000078</v>
      </c>
      <c r="H110" s="159">
        <f t="shared" si="6"/>
        <v>49.5300000000003</v>
      </c>
    </row>
    <row r="111" spans="1:8" x14ac:dyDescent="0.25">
      <c r="A111" s="159" t="s">
        <v>3086</v>
      </c>
      <c r="B111" s="159" t="s">
        <v>3087</v>
      </c>
      <c r="C111" s="159" t="s">
        <v>4667</v>
      </c>
      <c r="D111" s="159">
        <v>378.81000000000006</v>
      </c>
      <c r="E111" s="159">
        <f t="shared" si="7"/>
        <v>27</v>
      </c>
      <c r="F111" s="159">
        <v>14.030000000000003</v>
      </c>
      <c r="G111" s="159">
        <v>9.9999999999999645E-2</v>
      </c>
      <c r="H111" s="159">
        <f t="shared" si="6"/>
        <v>2.6999999999999904</v>
      </c>
    </row>
    <row r="112" spans="1:8" x14ac:dyDescent="0.25">
      <c r="A112" s="159" t="s">
        <v>3086</v>
      </c>
      <c r="B112" s="159" t="s">
        <v>3087</v>
      </c>
      <c r="C112" s="159" t="s">
        <v>4654</v>
      </c>
      <c r="D112" s="159">
        <v>3918.7599999999998</v>
      </c>
      <c r="E112" s="159">
        <f t="shared" si="7"/>
        <v>313</v>
      </c>
      <c r="F112" s="159">
        <v>12.52</v>
      </c>
      <c r="G112" s="159">
        <v>0.13000000000000078</v>
      </c>
      <c r="H112" s="159">
        <f t="shared" si="6"/>
        <v>40.690000000000246</v>
      </c>
    </row>
    <row r="113" spans="1:8" x14ac:dyDescent="0.25">
      <c r="A113" s="159" t="s">
        <v>3086</v>
      </c>
      <c r="B113" s="159" t="s">
        <v>3087</v>
      </c>
      <c r="C113" s="159" t="s">
        <v>4669</v>
      </c>
      <c r="D113" s="159">
        <v>6520.7999999999993</v>
      </c>
      <c r="E113" s="159">
        <f t="shared" si="7"/>
        <v>285.99999999999994</v>
      </c>
      <c r="F113" s="159">
        <v>22.8</v>
      </c>
      <c r="G113" s="159">
        <v>7.9999999999998295E-2</v>
      </c>
      <c r="H113" s="159">
        <f t="shared" si="6"/>
        <v>22.879999999999509</v>
      </c>
    </row>
    <row r="114" spans="1:8" x14ac:dyDescent="0.25">
      <c r="A114" s="159" t="s">
        <v>3086</v>
      </c>
      <c r="B114" s="159" t="s">
        <v>3087</v>
      </c>
      <c r="C114" s="159" t="s">
        <v>4652</v>
      </c>
      <c r="D114" s="159">
        <v>5583.92</v>
      </c>
      <c r="E114" s="159">
        <f t="shared" si="7"/>
        <v>445.99999999999989</v>
      </c>
      <c r="F114" s="159">
        <v>12.520000000000003</v>
      </c>
      <c r="G114" s="159">
        <v>0.13000000000000078</v>
      </c>
      <c r="H114" s="159">
        <f t="shared" si="6"/>
        <v>57.980000000000331</v>
      </c>
    </row>
    <row r="115" spans="1:8" x14ac:dyDescent="0.25">
      <c r="A115" s="159" t="s">
        <v>3086</v>
      </c>
      <c r="B115" s="159" t="s">
        <v>3087</v>
      </c>
      <c r="C115" s="159" t="s">
        <v>4677</v>
      </c>
      <c r="D115" s="159">
        <v>1802.8799999999999</v>
      </c>
      <c r="E115" s="159">
        <f t="shared" si="7"/>
        <v>143.99999999999997</v>
      </c>
      <c r="F115" s="159">
        <v>12.520000000000001</v>
      </c>
      <c r="G115" s="159">
        <v>0.13000000000000078</v>
      </c>
      <c r="H115" s="159">
        <f t="shared" si="6"/>
        <v>18.720000000000109</v>
      </c>
    </row>
    <row r="116" spans="1:8" x14ac:dyDescent="0.25">
      <c r="A116" s="159" t="s">
        <v>3086</v>
      </c>
      <c r="B116" s="159" t="s">
        <v>3087</v>
      </c>
      <c r="C116" s="159" t="s">
        <v>4662</v>
      </c>
      <c r="D116" s="159">
        <v>7956</v>
      </c>
      <c r="E116" s="159">
        <f t="shared" si="7"/>
        <v>360.00000000000006</v>
      </c>
      <c r="F116" s="159">
        <v>22.099999999999998</v>
      </c>
      <c r="G116" s="159">
        <v>7.9999999999998295E-2</v>
      </c>
      <c r="H116" s="159">
        <f t="shared" si="6"/>
        <v>28.79999999999939</v>
      </c>
    </row>
    <row r="117" spans="1:8" x14ac:dyDescent="0.25">
      <c r="A117" s="159" t="s">
        <v>3086</v>
      </c>
      <c r="B117" s="159" t="s">
        <v>3087</v>
      </c>
      <c r="C117" s="159" t="s">
        <v>4678</v>
      </c>
      <c r="D117" s="159">
        <v>7763</v>
      </c>
      <c r="E117" s="159">
        <f t="shared" si="7"/>
        <v>350</v>
      </c>
      <c r="F117" s="159">
        <v>22.18</v>
      </c>
      <c r="G117" s="159">
        <v>7.9999999999998295E-2</v>
      </c>
      <c r="H117" s="159">
        <f t="shared" si="6"/>
        <v>27.999999999999403</v>
      </c>
    </row>
    <row r="118" spans="1:8" x14ac:dyDescent="0.25">
      <c r="A118" s="159" t="s">
        <v>2901</v>
      </c>
      <c r="B118" s="159" t="s">
        <v>2902</v>
      </c>
      <c r="C118" s="159" t="s">
        <v>4667</v>
      </c>
      <c r="D118" s="159">
        <v>7323.66</v>
      </c>
      <c r="E118" s="159">
        <f t="shared" si="7"/>
        <v>522</v>
      </c>
      <c r="F118" s="159">
        <v>14.03</v>
      </c>
      <c r="G118" s="159">
        <v>9.9999999999999645E-2</v>
      </c>
      <c r="H118" s="159">
        <f t="shared" si="6"/>
        <v>52.199999999999818</v>
      </c>
    </row>
    <row r="119" spans="1:8" x14ac:dyDescent="0.25">
      <c r="A119" s="159" t="s">
        <v>2901</v>
      </c>
      <c r="B119" s="159" t="s">
        <v>2902</v>
      </c>
      <c r="C119" s="159" t="s">
        <v>4652</v>
      </c>
      <c r="D119" s="159">
        <v>5759.2</v>
      </c>
      <c r="E119" s="159">
        <f t="shared" si="7"/>
        <v>459.99999999999989</v>
      </c>
      <c r="F119" s="159">
        <v>12.520000000000003</v>
      </c>
      <c r="G119" s="159">
        <v>0.13000000000000078</v>
      </c>
      <c r="H119" s="159">
        <f t="shared" si="6"/>
        <v>59.800000000000345</v>
      </c>
    </row>
    <row r="120" spans="1:8" x14ac:dyDescent="0.25">
      <c r="A120" s="159" t="s">
        <v>2901</v>
      </c>
      <c r="B120" s="159" t="s">
        <v>2902</v>
      </c>
      <c r="C120" s="159" t="s">
        <v>4677</v>
      </c>
      <c r="D120" s="159">
        <v>21622.039999999997</v>
      </c>
      <c r="E120" s="159">
        <f t="shared" si="7"/>
        <v>1726.9999999999995</v>
      </c>
      <c r="F120" s="159">
        <v>12.520000000000001</v>
      </c>
      <c r="G120" s="159">
        <v>0.13000000000000078</v>
      </c>
      <c r="H120" s="159">
        <f t="shared" si="6"/>
        <v>224.5100000000013</v>
      </c>
    </row>
    <row r="121" spans="1:8" x14ac:dyDescent="0.25">
      <c r="A121" s="159" t="s">
        <v>2901</v>
      </c>
      <c r="B121" s="159" t="s">
        <v>2902</v>
      </c>
      <c r="C121" s="159" t="s">
        <v>4663</v>
      </c>
      <c r="D121" s="159">
        <v>7447.83</v>
      </c>
      <c r="E121" s="159">
        <f t="shared" si="7"/>
        <v>507</v>
      </c>
      <c r="F121" s="159">
        <v>14.69</v>
      </c>
      <c r="G121" s="159">
        <v>8.0000000000000071E-2</v>
      </c>
      <c r="H121" s="159">
        <f t="shared" si="6"/>
        <v>40.560000000000038</v>
      </c>
    </row>
    <row r="122" spans="1:8" x14ac:dyDescent="0.25">
      <c r="A122" s="159" t="s">
        <v>2901</v>
      </c>
      <c r="B122" s="159" t="s">
        <v>2902</v>
      </c>
      <c r="C122" s="159" t="s">
        <v>4693</v>
      </c>
      <c r="D122" s="159">
        <v>13669.44</v>
      </c>
      <c r="E122" s="159">
        <f t="shared" si="7"/>
        <v>491</v>
      </c>
      <c r="F122" s="159">
        <v>27.84</v>
      </c>
      <c r="G122" s="159">
        <v>5.9999999999998721E-2</v>
      </c>
      <c r="H122" s="159">
        <f t="shared" si="6"/>
        <v>29.459999999999372</v>
      </c>
    </row>
    <row r="123" spans="1:8" x14ac:dyDescent="0.25">
      <c r="A123" s="159" t="s">
        <v>4085</v>
      </c>
      <c r="B123" s="159" t="s">
        <v>4086</v>
      </c>
      <c r="C123" s="159" t="s">
        <v>4653</v>
      </c>
      <c r="D123" s="159">
        <v>1424.9300000000003</v>
      </c>
      <c r="E123" s="159">
        <f t="shared" si="7"/>
        <v>97</v>
      </c>
      <c r="F123" s="159">
        <v>14.690000000000003</v>
      </c>
      <c r="G123" s="159">
        <v>8.0000000000000071E-2</v>
      </c>
      <c r="H123" s="159">
        <f t="shared" si="6"/>
        <v>7.7600000000000069</v>
      </c>
    </row>
    <row r="124" spans="1:8" x14ac:dyDescent="0.25">
      <c r="A124" s="159" t="s">
        <v>4085</v>
      </c>
      <c r="B124" s="159" t="s">
        <v>4086</v>
      </c>
      <c r="C124" s="159" t="s">
        <v>4691</v>
      </c>
      <c r="D124" s="159">
        <v>161.59</v>
      </c>
      <c r="E124" s="159">
        <f t="shared" si="7"/>
        <v>10.999999999999998</v>
      </c>
      <c r="F124" s="159">
        <v>14.690000000000003</v>
      </c>
      <c r="G124" s="159">
        <v>8.0000000000000071E-2</v>
      </c>
      <c r="H124" s="159">
        <f t="shared" si="6"/>
        <v>0.88000000000000067</v>
      </c>
    </row>
    <row r="125" spans="1:8" x14ac:dyDescent="0.25">
      <c r="A125" s="159" t="s">
        <v>4094</v>
      </c>
      <c r="B125" s="159" t="s">
        <v>4095</v>
      </c>
      <c r="C125" s="159" t="s">
        <v>4652</v>
      </c>
      <c r="D125" s="159">
        <v>11092.720000000001</v>
      </c>
      <c r="E125" s="159">
        <f t="shared" si="7"/>
        <v>885.99999999999989</v>
      </c>
      <c r="F125" s="159">
        <v>12.520000000000003</v>
      </c>
      <c r="G125" s="159">
        <v>0.13000000000000078</v>
      </c>
      <c r="H125" s="159">
        <f t="shared" si="6"/>
        <v>115.18000000000067</v>
      </c>
    </row>
    <row r="126" spans="1:8" x14ac:dyDescent="0.25">
      <c r="A126" s="159" t="s">
        <v>4103</v>
      </c>
      <c r="B126" s="159" t="s">
        <v>4104</v>
      </c>
      <c r="C126" s="159" t="s">
        <v>4667</v>
      </c>
      <c r="D126" s="159">
        <v>8824.8700000000008</v>
      </c>
      <c r="E126" s="159">
        <f t="shared" si="7"/>
        <v>629</v>
      </c>
      <c r="F126" s="159">
        <v>14.030000000000001</v>
      </c>
      <c r="G126" s="159">
        <v>9.9999999999999645E-2</v>
      </c>
      <c r="H126" s="159">
        <f t="shared" si="6"/>
        <v>62.899999999999778</v>
      </c>
    </row>
    <row r="127" spans="1:8" x14ac:dyDescent="0.25">
      <c r="A127" s="159" t="s">
        <v>4103</v>
      </c>
      <c r="B127" s="159" t="s">
        <v>4104</v>
      </c>
      <c r="C127" s="159" t="s">
        <v>4676</v>
      </c>
      <c r="D127" s="159">
        <v>951.52</v>
      </c>
      <c r="E127" s="159">
        <f t="shared" si="7"/>
        <v>75.999999999999986</v>
      </c>
      <c r="F127" s="159">
        <v>12.520000000000003</v>
      </c>
      <c r="G127" s="159">
        <v>0.13000000000000078</v>
      </c>
      <c r="H127" s="159">
        <f t="shared" si="6"/>
        <v>9.8800000000000576</v>
      </c>
    </row>
    <row r="128" spans="1:8" x14ac:dyDescent="0.25">
      <c r="A128" s="159" t="s">
        <v>2165</v>
      </c>
      <c r="B128" s="159" t="s">
        <v>2166</v>
      </c>
      <c r="C128" s="159" t="s">
        <v>4674</v>
      </c>
      <c r="D128" s="159">
        <v>3205.119999999999</v>
      </c>
      <c r="E128" s="159">
        <f t="shared" ref="E128:E159" si="8">D128/F128</f>
        <v>256</v>
      </c>
      <c r="F128" s="159">
        <v>12.519999999999996</v>
      </c>
      <c r="G128" s="159">
        <v>0.13000000000000078</v>
      </c>
      <c r="H128" s="159">
        <f t="shared" si="6"/>
        <v>33.2800000000002</v>
      </c>
    </row>
    <row r="129" spans="1:8" x14ac:dyDescent="0.25">
      <c r="A129" s="159" t="s">
        <v>2165</v>
      </c>
      <c r="B129" s="159" t="s">
        <v>2166</v>
      </c>
      <c r="C129" s="159" t="s">
        <v>4675</v>
      </c>
      <c r="D129" s="159">
        <v>112.68</v>
      </c>
      <c r="E129" s="159">
        <f t="shared" si="8"/>
        <v>9</v>
      </c>
      <c r="F129" s="159">
        <v>12.520000000000001</v>
      </c>
      <c r="G129" s="159">
        <v>0.13000000000000078</v>
      </c>
      <c r="H129" s="159">
        <f t="shared" si="6"/>
        <v>1.170000000000007</v>
      </c>
    </row>
    <row r="130" spans="1:8" x14ac:dyDescent="0.25">
      <c r="A130" s="159" t="s">
        <v>2165</v>
      </c>
      <c r="B130" s="159" t="s">
        <v>2166</v>
      </c>
      <c r="C130" s="159" t="s">
        <v>4654</v>
      </c>
      <c r="D130" s="159">
        <v>8864.16</v>
      </c>
      <c r="E130" s="159">
        <f t="shared" si="8"/>
        <v>708</v>
      </c>
      <c r="F130" s="159">
        <v>12.52</v>
      </c>
      <c r="G130" s="159">
        <v>0.13000000000000078</v>
      </c>
      <c r="H130" s="159">
        <f t="shared" si="6"/>
        <v>92.04000000000056</v>
      </c>
    </row>
    <row r="131" spans="1:8" x14ac:dyDescent="0.25">
      <c r="A131" s="159" t="s">
        <v>2165</v>
      </c>
      <c r="B131" s="159" t="s">
        <v>2166</v>
      </c>
      <c r="C131" s="159" t="s">
        <v>4694</v>
      </c>
      <c r="D131" s="159">
        <v>44.07</v>
      </c>
      <c r="E131" s="159">
        <f t="shared" si="8"/>
        <v>3</v>
      </c>
      <c r="F131" s="159">
        <v>14.69</v>
      </c>
      <c r="G131" s="159">
        <v>8.0000000000000071E-2</v>
      </c>
      <c r="H131" s="159">
        <f t="shared" si="6"/>
        <v>0.24000000000000021</v>
      </c>
    </row>
    <row r="132" spans="1:8" x14ac:dyDescent="0.25">
      <c r="A132" s="159" t="s">
        <v>2165</v>
      </c>
      <c r="B132" s="159" t="s">
        <v>2166</v>
      </c>
      <c r="C132" s="159" t="s">
        <v>4669</v>
      </c>
      <c r="D132" s="159">
        <v>12585.6</v>
      </c>
      <c r="E132" s="159">
        <f t="shared" si="8"/>
        <v>552</v>
      </c>
      <c r="F132" s="159">
        <v>22.8</v>
      </c>
      <c r="G132" s="159">
        <v>7.9999999999998295E-2</v>
      </c>
      <c r="H132" s="159">
        <f t="shared" si="6"/>
        <v>44.159999999999059</v>
      </c>
    </row>
    <row r="133" spans="1:8" x14ac:dyDescent="0.25">
      <c r="A133" s="159" t="s">
        <v>2165</v>
      </c>
      <c r="B133" s="159" t="s">
        <v>2166</v>
      </c>
      <c r="C133" s="159" t="s">
        <v>4652</v>
      </c>
      <c r="D133" s="159">
        <v>6911.04</v>
      </c>
      <c r="E133" s="159">
        <f t="shared" si="8"/>
        <v>551.99999999999989</v>
      </c>
      <c r="F133" s="159">
        <v>12.520000000000003</v>
      </c>
      <c r="G133" s="159">
        <v>0.13000000000000078</v>
      </c>
      <c r="H133" s="159">
        <f t="shared" ref="H133:H196" si="9">E133*G133</f>
        <v>71.760000000000417</v>
      </c>
    </row>
    <row r="134" spans="1:8" x14ac:dyDescent="0.25">
      <c r="A134" s="159" t="s">
        <v>2165</v>
      </c>
      <c r="B134" s="159" t="s">
        <v>2166</v>
      </c>
      <c r="C134" s="159" t="s">
        <v>4677</v>
      </c>
      <c r="D134" s="159">
        <v>4582.32</v>
      </c>
      <c r="E134" s="159">
        <f t="shared" si="8"/>
        <v>365.99999999999994</v>
      </c>
      <c r="F134" s="159">
        <v>12.520000000000001</v>
      </c>
      <c r="G134" s="159">
        <v>0.13000000000000078</v>
      </c>
      <c r="H134" s="159">
        <f t="shared" si="9"/>
        <v>47.580000000000275</v>
      </c>
    </row>
    <row r="135" spans="1:8" x14ac:dyDescent="0.25">
      <c r="A135" s="159" t="s">
        <v>1279</v>
      </c>
      <c r="B135" s="159" t="s">
        <v>1280</v>
      </c>
      <c r="C135" s="159" t="s">
        <v>4655</v>
      </c>
      <c r="D135" s="159">
        <v>5068.0500000000011</v>
      </c>
      <c r="E135" s="159">
        <f t="shared" si="8"/>
        <v>345.00000000000011</v>
      </c>
      <c r="F135" s="159">
        <v>14.69</v>
      </c>
      <c r="G135" s="159">
        <v>8.0000000000000071E-2</v>
      </c>
      <c r="H135" s="159">
        <f t="shared" si="9"/>
        <v>27.600000000000033</v>
      </c>
    </row>
    <row r="136" spans="1:8" x14ac:dyDescent="0.25">
      <c r="A136" s="159" t="s">
        <v>1279</v>
      </c>
      <c r="B136" s="159" t="s">
        <v>1280</v>
      </c>
      <c r="C136" s="159" t="s">
        <v>4682</v>
      </c>
      <c r="D136" s="159">
        <v>44.54</v>
      </c>
      <c r="E136" s="159">
        <f t="shared" si="8"/>
        <v>2</v>
      </c>
      <c r="F136" s="159">
        <v>22.27</v>
      </c>
      <c r="G136" s="159">
        <v>7.9999999999998295E-2</v>
      </c>
      <c r="H136" s="159">
        <f t="shared" si="9"/>
        <v>0.15999999999999659</v>
      </c>
    </row>
    <row r="137" spans="1:8" x14ac:dyDescent="0.25">
      <c r="A137" s="159" t="s">
        <v>1279</v>
      </c>
      <c r="B137" s="159" t="s">
        <v>1280</v>
      </c>
      <c r="C137" s="159" t="s">
        <v>4674</v>
      </c>
      <c r="D137" s="159">
        <v>18867.64</v>
      </c>
      <c r="E137" s="159">
        <f t="shared" si="8"/>
        <v>1507</v>
      </c>
      <c r="F137" s="159">
        <v>12.52</v>
      </c>
      <c r="G137" s="159">
        <v>0.13000000000000078</v>
      </c>
      <c r="H137" s="159">
        <f t="shared" si="9"/>
        <v>195.91000000000119</v>
      </c>
    </row>
    <row r="138" spans="1:8" x14ac:dyDescent="0.25">
      <c r="A138" s="159" t="s">
        <v>1279</v>
      </c>
      <c r="B138" s="159" t="s">
        <v>1280</v>
      </c>
      <c r="C138" s="159" t="s">
        <v>4675</v>
      </c>
      <c r="D138" s="159">
        <v>5358.56</v>
      </c>
      <c r="E138" s="159">
        <f t="shared" si="8"/>
        <v>428</v>
      </c>
      <c r="F138" s="159">
        <v>12.520000000000001</v>
      </c>
      <c r="G138" s="159">
        <v>0.13000000000000078</v>
      </c>
      <c r="H138" s="159">
        <f t="shared" si="9"/>
        <v>55.640000000000335</v>
      </c>
    </row>
    <row r="139" spans="1:8" x14ac:dyDescent="0.25">
      <c r="A139" s="159" t="s">
        <v>1279</v>
      </c>
      <c r="B139" s="159" t="s">
        <v>1280</v>
      </c>
      <c r="C139" s="159" t="s">
        <v>4667</v>
      </c>
      <c r="D139" s="159">
        <v>280.60000000000002</v>
      </c>
      <c r="E139" s="159">
        <f t="shared" si="8"/>
        <v>20</v>
      </c>
      <c r="F139" s="159">
        <v>14.030000000000001</v>
      </c>
      <c r="G139" s="159">
        <v>9.9999999999999645E-2</v>
      </c>
      <c r="H139" s="159">
        <f t="shared" si="9"/>
        <v>1.9999999999999929</v>
      </c>
    </row>
    <row r="140" spans="1:8" x14ac:dyDescent="0.25">
      <c r="A140" s="159" t="s">
        <v>1279</v>
      </c>
      <c r="B140" s="159" t="s">
        <v>1280</v>
      </c>
      <c r="C140" s="159" t="s">
        <v>4676</v>
      </c>
      <c r="D140" s="159">
        <v>513.32000000000005</v>
      </c>
      <c r="E140" s="159">
        <f t="shared" si="8"/>
        <v>40.999999999999993</v>
      </c>
      <c r="F140" s="159">
        <v>12.520000000000003</v>
      </c>
      <c r="G140" s="159">
        <v>0.13000000000000078</v>
      </c>
      <c r="H140" s="159">
        <f t="shared" si="9"/>
        <v>5.3300000000000312</v>
      </c>
    </row>
    <row r="141" spans="1:8" x14ac:dyDescent="0.25">
      <c r="A141" s="159" t="s">
        <v>1279</v>
      </c>
      <c r="B141" s="159" t="s">
        <v>1280</v>
      </c>
      <c r="C141" s="159" t="s">
        <v>4654</v>
      </c>
      <c r="D141" s="159">
        <v>11430.76</v>
      </c>
      <c r="E141" s="159">
        <f t="shared" si="8"/>
        <v>913</v>
      </c>
      <c r="F141" s="159">
        <v>12.52</v>
      </c>
      <c r="G141" s="159">
        <v>0.13000000000000078</v>
      </c>
      <c r="H141" s="159">
        <f t="shared" si="9"/>
        <v>118.69000000000071</v>
      </c>
    </row>
    <row r="142" spans="1:8" x14ac:dyDescent="0.25">
      <c r="A142" s="159" t="s">
        <v>1279</v>
      </c>
      <c r="B142" s="159" t="s">
        <v>1280</v>
      </c>
      <c r="C142" s="159" t="s">
        <v>4687</v>
      </c>
      <c r="D142" s="159">
        <v>640.31999999999994</v>
      </c>
      <c r="E142" s="159">
        <f t="shared" si="8"/>
        <v>23</v>
      </c>
      <c r="F142" s="159">
        <v>27.839999999999996</v>
      </c>
      <c r="G142" s="159">
        <v>5.9999999999998721E-2</v>
      </c>
      <c r="H142" s="159">
        <f t="shared" si="9"/>
        <v>1.3799999999999706</v>
      </c>
    </row>
    <row r="143" spans="1:8" x14ac:dyDescent="0.25">
      <c r="A143" s="159" t="s">
        <v>1279</v>
      </c>
      <c r="B143" s="159" t="s">
        <v>1280</v>
      </c>
      <c r="C143" s="159" t="s">
        <v>4694</v>
      </c>
      <c r="D143" s="159">
        <v>58.76</v>
      </c>
      <c r="E143" s="159">
        <f t="shared" si="8"/>
        <v>4</v>
      </c>
      <c r="F143" s="159">
        <v>14.69</v>
      </c>
      <c r="G143" s="159">
        <v>8.0000000000000071E-2</v>
      </c>
      <c r="H143" s="159">
        <f t="shared" si="9"/>
        <v>0.32000000000000028</v>
      </c>
    </row>
    <row r="144" spans="1:8" x14ac:dyDescent="0.25">
      <c r="A144" s="159" t="s">
        <v>1279</v>
      </c>
      <c r="B144" s="159" t="s">
        <v>1280</v>
      </c>
      <c r="C144" s="159" t="s">
        <v>4688</v>
      </c>
      <c r="D144" s="159">
        <v>690.43000000000006</v>
      </c>
      <c r="E144" s="159">
        <f t="shared" si="8"/>
        <v>47.000000000000007</v>
      </c>
      <c r="F144" s="159">
        <v>14.69</v>
      </c>
      <c r="G144" s="159">
        <v>0.08</v>
      </c>
      <c r="H144" s="159">
        <f t="shared" si="9"/>
        <v>3.7600000000000007</v>
      </c>
    </row>
    <row r="145" spans="1:8" x14ac:dyDescent="0.25">
      <c r="A145" s="159" t="s">
        <v>1279</v>
      </c>
      <c r="B145" s="159" t="s">
        <v>1280</v>
      </c>
      <c r="C145" s="159" t="s">
        <v>4669</v>
      </c>
      <c r="D145" s="159">
        <v>20930.399999999998</v>
      </c>
      <c r="E145" s="159">
        <f t="shared" si="8"/>
        <v>917.99999999999989</v>
      </c>
      <c r="F145" s="159">
        <v>22.8</v>
      </c>
      <c r="G145" s="159">
        <v>7.9999999999998295E-2</v>
      </c>
      <c r="H145" s="159">
        <f t="shared" si="9"/>
        <v>73.43999999999842</v>
      </c>
    </row>
    <row r="146" spans="1:8" x14ac:dyDescent="0.25">
      <c r="A146" s="159" t="s">
        <v>1279</v>
      </c>
      <c r="B146" s="159" t="s">
        <v>1280</v>
      </c>
      <c r="C146" s="159" t="s">
        <v>4652</v>
      </c>
      <c r="D146" s="159">
        <v>20758.159999999996</v>
      </c>
      <c r="E146" s="159">
        <f t="shared" si="8"/>
        <v>1657.9999999999993</v>
      </c>
      <c r="F146" s="159">
        <v>12.520000000000003</v>
      </c>
      <c r="G146" s="159">
        <v>0.13000000000000078</v>
      </c>
      <c r="H146" s="159">
        <f t="shared" si="9"/>
        <v>215.54000000000121</v>
      </c>
    </row>
    <row r="147" spans="1:8" x14ac:dyDescent="0.25">
      <c r="A147" s="159" t="s">
        <v>1279</v>
      </c>
      <c r="B147" s="159" t="s">
        <v>1280</v>
      </c>
      <c r="C147" s="159" t="s">
        <v>4677</v>
      </c>
      <c r="D147" s="159">
        <v>13972.320000000002</v>
      </c>
      <c r="E147" s="159">
        <f t="shared" si="8"/>
        <v>1116</v>
      </c>
      <c r="F147" s="159">
        <v>12.520000000000001</v>
      </c>
      <c r="G147" s="159">
        <v>0.13000000000000078</v>
      </c>
      <c r="H147" s="159">
        <f t="shared" si="9"/>
        <v>145.08000000000087</v>
      </c>
    </row>
    <row r="148" spans="1:8" x14ac:dyDescent="0.25">
      <c r="A148" s="159" t="s">
        <v>1279</v>
      </c>
      <c r="B148" s="159" t="s">
        <v>1280</v>
      </c>
      <c r="C148" s="159" t="s">
        <v>4668</v>
      </c>
      <c r="D148" s="159">
        <v>7903.2199999999993</v>
      </c>
      <c r="E148" s="159">
        <f t="shared" si="8"/>
        <v>538</v>
      </c>
      <c r="F148" s="159">
        <v>14.689999999999998</v>
      </c>
      <c r="G148" s="159">
        <v>8.0000000000000071E-2</v>
      </c>
      <c r="H148" s="159">
        <f t="shared" si="9"/>
        <v>43.040000000000035</v>
      </c>
    </row>
    <row r="149" spans="1:8" x14ac:dyDescent="0.25">
      <c r="A149" s="159" t="s">
        <v>1279</v>
      </c>
      <c r="B149" s="159" t="s">
        <v>1280</v>
      </c>
      <c r="C149" s="159" t="s">
        <v>4697</v>
      </c>
      <c r="D149" s="159">
        <v>169.54000000000002</v>
      </c>
      <c r="E149" s="159">
        <f t="shared" si="8"/>
        <v>7.0000000000000009</v>
      </c>
      <c r="F149" s="159">
        <v>24.22</v>
      </c>
      <c r="G149" s="159">
        <v>1.9999999999999574E-2</v>
      </c>
      <c r="H149" s="159">
        <f t="shared" si="9"/>
        <v>0.13999999999999704</v>
      </c>
    </row>
    <row r="150" spans="1:8" x14ac:dyDescent="0.25">
      <c r="A150" s="159" t="s">
        <v>1279</v>
      </c>
      <c r="B150" s="159" t="s">
        <v>1280</v>
      </c>
      <c r="C150" s="159" t="s">
        <v>4662</v>
      </c>
      <c r="D150" s="159">
        <v>9657.7000000000007</v>
      </c>
      <c r="E150" s="159">
        <f t="shared" si="8"/>
        <v>437.00000000000006</v>
      </c>
      <c r="F150" s="159">
        <v>22.099999999999998</v>
      </c>
      <c r="G150" s="159">
        <v>7.9999999999998295E-2</v>
      </c>
      <c r="H150" s="159">
        <f t="shared" si="9"/>
        <v>34.959999999999262</v>
      </c>
    </row>
    <row r="151" spans="1:8" x14ac:dyDescent="0.25">
      <c r="A151" s="159" t="s">
        <v>1279</v>
      </c>
      <c r="B151" s="159" t="s">
        <v>1280</v>
      </c>
      <c r="C151" s="159" t="s">
        <v>4678</v>
      </c>
      <c r="D151" s="159">
        <v>19185.699999999997</v>
      </c>
      <c r="E151" s="159">
        <f t="shared" si="8"/>
        <v>864.99999999999989</v>
      </c>
      <c r="F151" s="159">
        <v>22.18</v>
      </c>
      <c r="G151" s="159">
        <v>7.9999999999998295E-2</v>
      </c>
      <c r="H151" s="159">
        <f t="shared" si="9"/>
        <v>69.199999999998511</v>
      </c>
    </row>
    <row r="152" spans="1:8" x14ac:dyDescent="0.25">
      <c r="A152" s="159" t="s">
        <v>1279</v>
      </c>
      <c r="B152" s="159" t="s">
        <v>1280</v>
      </c>
      <c r="C152" s="159" t="s">
        <v>4695</v>
      </c>
      <c r="D152" s="159">
        <v>2872.83</v>
      </c>
      <c r="E152" s="159">
        <f t="shared" si="8"/>
        <v>129</v>
      </c>
      <c r="F152" s="159">
        <v>22.27</v>
      </c>
      <c r="G152" s="159">
        <v>7.9999999999998295E-2</v>
      </c>
      <c r="H152" s="159">
        <f t="shared" si="9"/>
        <v>10.31999999999978</v>
      </c>
    </row>
    <row r="153" spans="1:8" x14ac:dyDescent="0.25">
      <c r="A153" s="159" t="s">
        <v>1279</v>
      </c>
      <c r="B153" s="159" t="s">
        <v>1280</v>
      </c>
      <c r="C153" s="159" t="s">
        <v>4679</v>
      </c>
      <c r="D153" s="159">
        <v>3758.4</v>
      </c>
      <c r="E153" s="159">
        <f t="shared" si="8"/>
        <v>135</v>
      </c>
      <c r="F153" s="159">
        <v>27.84</v>
      </c>
      <c r="G153" s="159">
        <v>5.9999999999998721E-2</v>
      </c>
      <c r="H153" s="159">
        <f t="shared" si="9"/>
        <v>8.0999999999998273</v>
      </c>
    </row>
    <row r="154" spans="1:8" x14ac:dyDescent="0.25">
      <c r="A154" s="159" t="s">
        <v>1279</v>
      </c>
      <c r="B154" s="159" t="s">
        <v>1280</v>
      </c>
      <c r="C154" s="159" t="s">
        <v>4680</v>
      </c>
      <c r="D154" s="159">
        <v>249.73000000000002</v>
      </c>
      <c r="E154" s="159">
        <f t="shared" si="8"/>
        <v>17.000000000000004</v>
      </c>
      <c r="F154" s="159">
        <v>14.69</v>
      </c>
      <c r="G154" s="159">
        <v>8.0000000000000071E-2</v>
      </c>
      <c r="H154" s="159">
        <f t="shared" si="9"/>
        <v>1.3600000000000014</v>
      </c>
    </row>
    <row r="155" spans="1:8" x14ac:dyDescent="0.25">
      <c r="A155" s="159" t="s">
        <v>3272</v>
      </c>
      <c r="B155" s="159" t="s">
        <v>3273</v>
      </c>
      <c r="C155" s="159" t="s">
        <v>4659</v>
      </c>
      <c r="D155" s="159">
        <v>12709.140000000001</v>
      </c>
      <c r="E155" s="159">
        <f t="shared" si="8"/>
        <v>573.00000000000011</v>
      </c>
      <c r="F155" s="159">
        <v>22.18</v>
      </c>
      <c r="G155" s="159">
        <v>7.9999999999998295E-2</v>
      </c>
      <c r="H155" s="159">
        <f t="shared" si="9"/>
        <v>45.83999999999903</v>
      </c>
    </row>
    <row r="156" spans="1:8" x14ac:dyDescent="0.25">
      <c r="A156" s="159" t="s">
        <v>3272</v>
      </c>
      <c r="B156" s="159" t="s">
        <v>3273</v>
      </c>
      <c r="C156" s="159" t="s">
        <v>4674</v>
      </c>
      <c r="D156" s="159">
        <v>6610.5599999999995</v>
      </c>
      <c r="E156" s="159">
        <f t="shared" si="8"/>
        <v>528</v>
      </c>
      <c r="F156" s="159">
        <v>12.52</v>
      </c>
      <c r="G156" s="159">
        <v>0.13000000000000078</v>
      </c>
      <c r="H156" s="159">
        <f t="shared" si="9"/>
        <v>68.640000000000413</v>
      </c>
    </row>
    <row r="157" spans="1:8" x14ac:dyDescent="0.25">
      <c r="A157" s="159" t="s">
        <v>3272</v>
      </c>
      <c r="B157" s="159" t="s">
        <v>3273</v>
      </c>
      <c r="C157" s="159" t="s">
        <v>4698</v>
      </c>
      <c r="D157" s="159">
        <v>250.03</v>
      </c>
      <c r="E157" s="159">
        <f t="shared" si="8"/>
        <v>11</v>
      </c>
      <c r="F157" s="159">
        <v>22.73</v>
      </c>
      <c r="G157" s="159">
        <v>0.12999999999999901</v>
      </c>
      <c r="H157" s="159">
        <f t="shared" si="9"/>
        <v>1.4299999999999891</v>
      </c>
    </row>
    <row r="158" spans="1:8" x14ac:dyDescent="0.25">
      <c r="A158" s="159" t="s">
        <v>3272</v>
      </c>
      <c r="B158" s="159" t="s">
        <v>3273</v>
      </c>
      <c r="C158" s="159" t="s">
        <v>4654</v>
      </c>
      <c r="D158" s="159">
        <v>8438.4800000000014</v>
      </c>
      <c r="E158" s="159">
        <f t="shared" si="8"/>
        <v>674.00000000000011</v>
      </c>
      <c r="F158" s="159">
        <v>12.52</v>
      </c>
      <c r="G158" s="159">
        <v>0.13000000000000078</v>
      </c>
      <c r="H158" s="159">
        <f t="shared" si="9"/>
        <v>87.620000000000545</v>
      </c>
    </row>
    <row r="159" spans="1:8" x14ac:dyDescent="0.25">
      <c r="A159" s="159" t="s">
        <v>3272</v>
      </c>
      <c r="B159" s="159" t="s">
        <v>3273</v>
      </c>
      <c r="C159" s="159" t="s">
        <v>4699</v>
      </c>
      <c r="D159" s="159">
        <v>1896.4099999999999</v>
      </c>
      <c r="E159" s="159">
        <f t="shared" si="8"/>
        <v>71</v>
      </c>
      <c r="F159" s="159">
        <v>26.709999999999997</v>
      </c>
      <c r="G159" s="159">
        <v>1.9999999999999574E-2</v>
      </c>
      <c r="H159" s="159">
        <f t="shared" si="9"/>
        <v>1.4199999999999697</v>
      </c>
    </row>
    <row r="160" spans="1:8" x14ac:dyDescent="0.25">
      <c r="A160" s="159" t="s">
        <v>3272</v>
      </c>
      <c r="B160" s="159" t="s">
        <v>3273</v>
      </c>
      <c r="C160" s="159" t="s">
        <v>4669</v>
      </c>
      <c r="D160" s="159">
        <v>8048.4000000000015</v>
      </c>
      <c r="E160" s="159">
        <f t="shared" ref="E160:E191" si="10">D160/F160</f>
        <v>353.00000000000006</v>
      </c>
      <c r="F160" s="159">
        <v>22.8</v>
      </c>
      <c r="G160" s="159">
        <v>7.9999999999998295E-2</v>
      </c>
      <c r="H160" s="159">
        <f t="shared" si="9"/>
        <v>28.239999999999402</v>
      </c>
    </row>
    <row r="161" spans="1:8" x14ac:dyDescent="0.25">
      <c r="A161" s="159" t="s">
        <v>3272</v>
      </c>
      <c r="B161" s="159" t="s">
        <v>3273</v>
      </c>
      <c r="C161" s="159" t="s">
        <v>4652</v>
      </c>
      <c r="D161" s="159">
        <v>9940.880000000001</v>
      </c>
      <c r="E161" s="159">
        <f t="shared" si="10"/>
        <v>793.99999999999989</v>
      </c>
      <c r="F161" s="159">
        <v>12.520000000000003</v>
      </c>
      <c r="G161" s="159">
        <v>0.13000000000000078</v>
      </c>
      <c r="H161" s="159">
        <f t="shared" si="9"/>
        <v>103.22000000000061</v>
      </c>
    </row>
    <row r="162" spans="1:8" x14ac:dyDescent="0.25">
      <c r="A162" s="159" t="s">
        <v>3272</v>
      </c>
      <c r="B162" s="159" t="s">
        <v>3273</v>
      </c>
      <c r="C162" s="159" t="s">
        <v>4677</v>
      </c>
      <c r="D162" s="159">
        <v>6322.6000000000013</v>
      </c>
      <c r="E162" s="159">
        <f t="shared" si="10"/>
        <v>505.00000000000006</v>
      </c>
      <c r="F162" s="159">
        <v>12.520000000000001</v>
      </c>
      <c r="G162" s="159">
        <v>0.13000000000000078</v>
      </c>
      <c r="H162" s="159">
        <f t="shared" si="9"/>
        <v>65.650000000000404</v>
      </c>
    </row>
    <row r="163" spans="1:8" x14ac:dyDescent="0.25">
      <c r="A163" s="159" t="s">
        <v>3272</v>
      </c>
      <c r="B163" s="159" t="s">
        <v>3273</v>
      </c>
      <c r="C163" s="159" t="s">
        <v>4668</v>
      </c>
      <c r="D163" s="159">
        <v>5920.0700000000006</v>
      </c>
      <c r="E163" s="159">
        <f t="shared" si="10"/>
        <v>403.00000000000011</v>
      </c>
      <c r="F163" s="159">
        <v>14.689999999999998</v>
      </c>
      <c r="G163" s="159">
        <v>8.0000000000000071E-2</v>
      </c>
      <c r="H163" s="159">
        <f t="shared" si="9"/>
        <v>32.240000000000038</v>
      </c>
    </row>
    <row r="164" spans="1:8" x14ac:dyDescent="0.25">
      <c r="A164" s="159" t="s">
        <v>3272</v>
      </c>
      <c r="B164" s="159" t="s">
        <v>3273</v>
      </c>
      <c r="C164" s="159" t="s">
        <v>4662</v>
      </c>
      <c r="D164" s="159">
        <v>10254.400000000001</v>
      </c>
      <c r="E164" s="159">
        <f t="shared" si="10"/>
        <v>464.00000000000011</v>
      </c>
      <c r="F164" s="159">
        <v>22.099999999999998</v>
      </c>
      <c r="G164" s="159">
        <v>7.9999999999998295E-2</v>
      </c>
      <c r="H164" s="159">
        <f t="shared" si="9"/>
        <v>37.119999999999216</v>
      </c>
    </row>
    <row r="165" spans="1:8" x14ac:dyDescent="0.25">
      <c r="A165" s="159" t="s">
        <v>3272</v>
      </c>
      <c r="B165" s="159" t="s">
        <v>3273</v>
      </c>
      <c r="C165" s="159" t="s">
        <v>4663</v>
      </c>
      <c r="D165" s="159">
        <v>2952.69</v>
      </c>
      <c r="E165" s="159">
        <f t="shared" si="10"/>
        <v>201</v>
      </c>
      <c r="F165" s="159">
        <v>14.69</v>
      </c>
      <c r="G165" s="159">
        <v>8.0000000000000071E-2</v>
      </c>
      <c r="H165" s="159">
        <f t="shared" si="9"/>
        <v>16.080000000000013</v>
      </c>
    </row>
    <row r="166" spans="1:8" x14ac:dyDescent="0.25">
      <c r="A166" s="159" t="s">
        <v>3272</v>
      </c>
      <c r="B166" s="159" t="s">
        <v>3273</v>
      </c>
      <c r="C166" s="159" t="s">
        <v>4690</v>
      </c>
      <c r="D166" s="159">
        <v>3275.87</v>
      </c>
      <c r="E166" s="159">
        <f t="shared" si="10"/>
        <v>222.99999999999997</v>
      </c>
      <c r="F166" s="159">
        <v>14.690000000000001</v>
      </c>
      <c r="G166" s="159">
        <v>8.0000000000000071E-2</v>
      </c>
      <c r="H166" s="159">
        <f t="shared" si="9"/>
        <v>17.840000000000014</v>
      </c>
    </row>
    <row r="167" spans="1:8" x14ac:dyDescent="0.25">
      <c r="A167" s="159" t="s">
        <v>3272</v>
      </c>
      <c r="B167" s="159" t="s">
        <v>3273</v>
      </c>
      <c r="C167" s="159" t="s">
        <v>4678</v>
      </c>
      <c r="D167" s="159">
        <v>7430.3</v>
      </c>
      <c r="E167" s="159">
        <f t="shared" si="10"/>
        <v>335</v>
      </c>
      <c r="F167" s="159">
        <v>22.18</v>
      </c>
      <c r="G167" s="159">
        <v>7.9999999999998295E-2</v>
      </c>
      <c r="H167" s="159">
        <f t="shared" si="9"/>
        <v>26.799999999999429</v>
      </c>
    </row>
    <row r="168" spans="1:8" x14ac:dyDescent="0.25">
      <c r="A168" s="159" t="s">
        <v>2903</v>
      </c>
      <c r="B168" s="159" t="s">
        <v>2904</v>
      </c>
      <c r="C168" s="159" t="s">
        <v>4655</v>
      </c>
      <c r="D168" s="159">
        <v>8990.2799999999988</v>
      </c>
      <c r="E168" s="159">
        <f t="shared" si="10"/>
        <v>611.99999999999989</v>
      </c>
      <c r="F168" s="159">
        <v>14.69</v>
      </c>
      <c r="G168" s="159">
        <v>8.0000000000000071E-2</v>
      </c>
      <c r="H168" s="159">
        <f t="shared" si="9"/>
        <v>48.960000000000036</v>
      </c>
    </row>
    <row r="169" spans="1:8" x14ac:dyDescent="0.25">
      <c r="A169" s="159" t="s">
        <v>2903</v>
      </c>
      <c r="B169" s="159" t="s">
        <v>2904</v>
      </c>
      <c r="C169" s="159" t="s">
        <v>4659</v>
      </c>
      <c r="D169" s="159">
        <v>60706.66</v>
      </c>
      <c r="E169" s="159">
        <f t="shared" si="10"/>
        <v>2737</v>
      </c>
      <c r="F169" s="159">
        <v>22.18</v>
      </c>
      <c r="G169" s="159">
        <v>7.9999999999998295E-2</v>
      </c>
      <c r="H169" s="159">
        <f t="shared" si="9"/>
        <v>218.95999999999532</v>
      </c>
    </row>
    <row r="170" spans="1:8" x14ac:dyDescent="0.25">
      <c r="A170" s="159" t="s">
        <v>2903</v>
      </c>
      <c r="B170" s="159" t="s">
        <v>2904</v>
      </c>
      <c r="C170" s="159" t="s">
        <v>4653</v>
      </c>
      <c r="D170" s="159">
        <v>3128.97</v>
      </c>
      <c r="E170" s="159">
        <f t="shared" si="10"/>
        <v>212.99999999999994</v>
      </c>
      <c r="F170" s="159">
        <v>14.690000000000003</v>
      </c>
      <c r="G170" s="159">
        <v>8.0000000000000071E-2</v>
      </c>
      <c r="H170" s="159">
        <f t="shared" si="9"/>
        <v>17.04000000000001</v>
      </c>
    </row>
    <row r="171" spans="1:8" x14ac:dyDescent="0.25">
      <c r="A171" s="159" t="s">
        <v>2903</v>
      </c>
      <c r="B171" s="159" t="s">
        <v>2904</v>
      </c>
      <c r="C171" s="159" t="s">
        <v>4672</v>
      </c>
      <c r="D171" s="159">
        <v>779.52</v>
      </c>
      <c r="E171" s="159">
        <f t="shared" si="10"/>
        <v>28</v>
      </c>
      <c r="F171" s="159">
        <v>27.84</v>
      </c>
      <c r="G171" s="159">
        <v>5.9999999999998721E-2</v>
      </c>
      <c r="H171" s="159">
        <f t="shared" si="9"/>
        <v>1.6799999999999642</v>
      </c>
    </row>
    <row r="172" spans="1:8" x14ac:dyDescent="0.25">
      <c r="A172" s="159" t="s">
        <v>2903</v>
      </c>
      <c r="B172" s="159" t="s">
        <v>2904</v>
      </c>
      <c r="C172" s="159" t="s">
        <v>4674</v>
      </c>
      <c r="D172" s="159">
        <v>58568.56</v>
      </c>
      <c r="E172" s="159">
        <f t="shared" si="10"/>
        <v>4678</v>
      </c>
      <c r="F172" s="159">
        <v>12.52</v>
      </c>
      <c r="G172" s="159">
        <v>0.13000000000000078</v>
      </c>
      <c r="H172" s="159">
        <f t="shared" si="9"/>
        <v>608.14000000000362</v>
      </c>
    </row>
    <row r="173" spans="1:8" x14ac:dyDescent="0.25">
      <c r="A173" s="159" t="s">
        <v>2903</v>
      </c>
      <c r="B173" s="159" t="s">
        <v>2904</v>
      </c>
      <c r="C173" s="159" t="s">
        <v>4686</v>
      </c>
      <c r="D173" s="159">
        <v>4913.5900000000011</v>
      </c>
      <c r="E173" s="159">
        <f t="shared" si="10"/>
        <v>209.00000000000003</v>
      </c>
      <c r="F173" s="159">
        <v>23.51</v>
      </c>
      <c r="G173" s="159">
        <v>0.12999999999999901</v>
      </c>
      <c r="H173" s="159">
        <f t="shared" si="9"/>
        <v>27.169999999999796</v>
      </c>
    </row>
    <row r="174" spans="1:8" x14ac:dyDescent="0.25">
      <c r="A174" s="159" t="s">
        <v>2903</v>
      </c>
      <c r="B174" s="159" t="s">
        <v>2904</v>
      </c>
      <c r="C174" s="159" t="s">
        <v>4700</v>
      </c>
      <c r="D174" s="159">
        <v>47.9</v>
      </c>
      <c r="E174" s="159">
        <f t="shared" si="10"/>
        <v>1.9999999999999993</v>
      </c>
      <c r="F174" s="159">
        <v>23.950000000000006</v>
      </c>
      <c r="G174" s="159">
        <v>0.13000000000000256</v>
      </c>
      <c r="H174" s="159">
        <f t="shared" si="9"/>
        <v>0.260000000000005</v>
      </c>
    </row>
    <row r="175" spans="1:8" x14ac:dyDescent="0.25">
      <c r="A175" s="159" t="s">
        <v>2903</v>
      </c>
      <c r="B175" s="159" t="s">
        <v>2904</v>
      </c>
      <c r="C175" s="159" t="s">
        <v>4698</v>
      </c>
      <c r="D175" s="159">
        <v>22.73</v>
      </c>
      <c r="E175" s="159">
        <f t="shared" si="10"/>
        <v>1</v>
      </c>
      <c r="F175" s="159">
        <v>22.73</v>
      </c>
      <c r="G175" s="159">
        <v>0.12999999999999901</v>
      </c>
      <c r="H175" s="159">
        <f t="shared" si="9"/>
        <v>0.12999999999999901</v>
      </c>
    </row>
    <row r="176" spans="1:8" x14ac:dyDescent="0.25">
      <c r="A176" s="159" t="s">
        <v>2903</v>
      </c>
      <c r="B176" s="159" t="s">
        <v>2904</v>
      </c>
      <c r="C176" s="159" t="s">
        <v>4675</v>
      </c>
      <c r="D176" s="159">
        <v>23750.440000000006</v>
      </c>
      <c r="E176" s="159">
        <f t="shared" si="10"/>
        <v>1897</v>
      </c>
      <c r="F176" s="159">
        <v>12.520000000000003</v>
      </c>
      <c r="G176" s="159">
        <v>0.13000000000000078</v>
      </c>
      <c r="H176" s="159">
        <f t="shared" si="9"/>
        <v>246.61000000000149</v>
      </c>
    </row>
    <row r="177" spans="1:8" x14ac:dyDescent="0.25">
      <c r="A177" s="159" t="s">
        <v>2903</v>
      </c>
      <c r="B177" s="159" t="s">
        <v>2904</v>
      </c>
      <c r="C177" s="159" t="s">
        <v>4701</v>
      </c>
      <c r="D177" s="159">
        <v>663.56</v>
      </c>
      <c r="E177" s="159">
        <f t="shared" si="10"/>
        <v>53</v>
      </c>
      <c r="F177" s="159">
        <v>12.52</v>
      </c>
      <c r="G177" s="159">
        <v>0.13000000000000078</v>
      </c>
      <c r="H177" s="159">
        <f t="shared" si="9"/>
        <v>6.8900000000000414</v>
      </c>
    </row>
    <row r="178" spans="1:8" x14ac:dyDescent="0.25">
      <c r="A178" s="159" t="s">
        <v>2903</v>
      </c>
      <c r="B178" s="159" t="s">
        <v>2904</v>
      </c>
      <c r="C178" s="159" t="s">
        <v>4667</v>
      </c>
      <c r="D178" s="159">
        <v>10312.049999999999</v>
      </c>
      <c r="E178" s="159">
        <f t="shared" si="10"/>
        <v>735</v>
      </c>
      <c r="F178" s="159">
        <v>14.03</v>
      </c>
      <c r="G178" s="159">
        <v>9.9999999999999645E-2</v>
      </c>
      <c r="H178" s="159">
        <f t="shared" si="9"/>
        <v>73.499999999999744</v>
      </c>
    </row>
    <row r="179" spans="1:8" x14ac:dyDescent="0.25">
      <c r="A179" s="159" t="s">
        <v>2903</v>
      </c>
      <c r="B179" s="159" t="s">
        <v>2904</v>
      </c>
      <c r="C179" s="159" t="s">
        <v>4676</v>
      </c>
      <c r="D179" s="159">
        <v>33753.919999999998</v>
      </c>
      <c r="E179" s="159">
        <f t="shared" si="10"/>
        <v>2695.9999999999991</v>
      </c>
      <c r="F179" s="159">
        <v>12.520000000000003</v>
      </c>
      <c r="G179" s="159">
        <v>0.13000000000000078</v>
      </c>
      <c r="H179" s="159">
        <f t="shared" si="9"/>
        <v>350.48000000000201</v>
      </c>
    </row>
    <row r="180" spans="1:8" x14ac:dyDescent="0.25">
      <c r="A180" s="159" t="s">
        <v>2903</v>
      </c>
      <c r="B180" s="159" t="s">
        <v>2904</v>
      </c>
      <c r="C180" s="159" t="s">
        <v>4654</v>
      </c>
      <c r="D180" s="159">
        <v>85449</v>
      </c>
      <c r="E180" s="159">
        <f t="shared" si="10"/>
        <v>6825</v>
      </c>
      <c r="F180" s="159">
        <v>12.52</v>
      </c>
      <c r="G180" s="159">
        <v>0.13000000000000078</v>
      </c>
      <c r="H180" s="159">
        <f t="shared" si="9"/>
        <v>887.25000000000534</v>
      </c>
    </row>
    <row r="181" spans="1:8" x14ac:dyDescent="0.25">
      <c r="A181" s="159" t="s">
        <v>2903</v>
      </c>
      <c r="B181" s="159" t="s">
        <v>2904</v>
      </c>
      <c r="C181" s="159" t="s">
        <v>4694</v>
      </c>
      <c r="D181" s="159">
        <v>3040.8300000000004</v>
      </c>
      <c r="E181" s="159">
        <f t="shared" si="10"/>
        <v>207.00000000000003</v>
      </c>
      <c r="F181" s="159">
        <v>14.69</v>
      </c>
      <c r="G181" s="159">
        <v>8.0000000000000071E-2</v>
      </c>
      <c r="H181" s="159">
        <f t="shared" si="9"/>
        <v>16.560000000000016</v>
      </c>
    </row>
    <row r="182" spans="1:8" x14ac:dyDescent="0.25">
      <c r="A182" s="159" t="s">
        <v>2903</v>
      </c>
      <c r="B182" s="159" t="s">
        <v>2904</v>
      </c>
      <c r="C182" s="159" t="s">
        <v>4688</v>
      </c>
      <c r="D182" s="159">
        <v>2702.96</v>
      </c>
      <c r="E182" s="159">
        <f t="shared" si="10"/>
        <v>184</v>
      </c>
      <c r="F182" s="159">
        <v>14.69</v>
      </c>
      <c r="G182" s="159">
        <v>0.08</v>
      </c>
      <c r="H182" s="159">
        <f t="shared" si="9"/>
        <v>14.72</v>
      </c>
    </row>
    <row r="183" spans="1:8" x14ac:dyDescent="0.25">
      <c r="A183" s="159" t="s">
        <v>2903</v>
      </c>
      <c r="B183" s="159" t="s">
        <v>2904</v>
      </c>
      <c r="C183" s="159" t="s">
        <v>4699</v>
      </c>
      <c r="D183" s="159">
        <v>4968.0600000000004</v>
      </c>
      <c r="E183" s="159">
        <f t="shared" si="10"/>
        <v>186.00000000000003</v>
      </c>
      <c r="F183" s="159">
        <v>26.709999999999997</v>
      </c>
      <c r="G183" s="159">
        <v>1.9999999999999574E-2</v>
      </c>
      <c r="H183" s="159">
        <f t="shared" si="9"/>
        <v>3.7199999999999211</v>
      </c>
    </row>
    <row r="184" spans="1:8" x14ac:dyDescent="0.25">
      <c r="A184" s="159" t="s">
        <v>2903</v>
      </c>
      <c r="B184" s="159" t="s">
        <v>2904</v>
      </c>
      <c r="C184" s="159" t="s">
        <v>4669</v>
      </c>
      <c r="D184" s="159">
        <v>61628.400000000009</v>
      </c>
      <c r="E184" s="159">
        <f t="shared" si="10"/>
        <v>2703.0000000000005</v>
      </c>
      <c r="F184" s="159">
        <v>22.8</v>
      </c>
      <c r="G184" s="159">
        <v>7.9999999999998295E-2</v>
      </c>
      <c r="H184" s="159">
        <f t="shared" si="9"/>
        <v>216.23999999999543</v>
      </c>
    </row>
    <row r="185" spans="1:8" x14ac:dyDescent="0.25">
      <c r="A185" s="159" t="s">
        <v>2903</v>
      </c>
      <c r="B185" s="159" t="s">
        <v>2904</v>
      </c>
      <c r="C185" s="159" t="s">
        <v>4652</v>
      </c>
      <c r="D185" s="159">
        <v>88566.48</v>
      </c>
      <c r="E185" s="159">
        <f t="shared" si="10"/>
        <v>7073.9999999999982</v>
      </c>
      <c r="F185" s="159">
        <v>12.520000000000003</v>
      </c>
      <c r="G185" s="159">
        <v>0.13000000000000078</v>
      </c>
      <c r="H185" s="159">
        <f t="shared" si="9"/>
        <v>919.62000000000535</v>
      </c>
    </row>
    <row r="186" spans="1:8" x14ac:dyDescent="0.25">
      <c r="A186" s="159" t="s">
        <v>2903</v>
      </c>
      <c r="B186" s="159" t="s">
        <v>2904</v>
      </c>
      <c r="C186" s="159" t="s">
        <v>4677</v>
      </c>
      <c r="D186" s="159">
        <v>62837.88</v>
      </c>
      <c r="E186" s="159">
        <f t="shared" si="10"/>
        <v>5018.9999999999991</v>
      </c>
      <c r="F186" s="159">
        <v>12.520000000000001</v>
      </c>
      <c r="G186" s="159">
        <v>0.13000000000000078</v>
      </c>
      <c r="H186" s="159">
        <f t="shared" si="9"/>
        <v>652.47000000000378</v>
      </c>
    </row>
    <row r="187" spans="1:8" x14ac:dyDescent="0.25">
      <c r="A187" s="159" t="s">
        <v>2903</v>
      </c>
      <c r="B187" s="159" t="s">
        <v>2904</v>
      </c>
      <c r="C187" s="159" t="s">
        <v>4702</v>
      </c>
      <c r="D187" s="159">
        <v>519.41999999999996</v>
      </c>
      <c r="E187" s="159">
        <f t="shared" si="10"/>
        <v>22</v>
      </c>
      <c r="F187" s="159">
        <v>23.61</v>
      </c>
      <c r="G187" s="159">
        <v>7.9999999999998295E-2</v>
      </c>
      <c r="H187" s="159">
        <f t="shared" si="9"/>
        <v>1.7599999999999625</v>
      </c>
    </row>
    <row r="188" spans="1:8" x14ac:dyDescent="0.25">
      <c r="A188" s="159" t="s">
        <v>2903</v>
      </c>
      <c r="B188" s="159" t="s">
        <v>2904</v>
      </c>
      <c r="C188" s="159" t="s">
        <v>4668</v>
      </c>
      <c r="D188" s="159">
        <v>38311.520000000004</v>
      </c>
      <c r="E188" s="159">
        <f t="shared" si="10"/>
        <v>2608.0000000000005</v>
      </c>
      <c r="F188" s="159">
        <v>14.689999999999998</v>
      </c>
      <c r="G188" s="159">
        <v>8.0000000000000071E-2</v>
      </c>
      <c r="H188" s="159">
        <f t="shared" si="9"/>
        <v>208.64000000000021</v>
      </c>
    </row>
    <row r="189" spans="1:8" x14ac:dyDescent="0.25">
      <c r="A189" s="159" t="s">
        <v>2903</v>
      </c>
      <c r="B189" s="159" t="s">
        <v>2904</v>
      </c>
      <c r="C189" s="159" t="s">
        <v>4697</v>
      </c>
      <c r="D189" s="159">
        <v>1525.8600000000001</v>
      </c>
      <c r="E189" s="159">
        <f t="shared" si="10"/>
        <v>63.000000000000007</v>
      </c>
      <c r="F189" s="159">
        <v>24.22</v>
      </c>
      <c r="G189" s="159">
        <v>1.9999999999999574E-2</v>
      </c>
      <c r="H189" s="159">
        <f t="shared" si="9"/>
        <v>1.2599999999999734</v>
      </c>
    </row>
    <row r="190" spans="1:8" x14ac:dyDescent="0.25">
      <c r="A190" s="159" t="s">
        <v>2903</v>
      </c>
      <c r="B190" s="159" t="s">
        <v>2904</v>
      </c>
      <c r="C190" s="159" t="s">
        <v>4662</v>
      </c>
      <c r="D190" s="159">
        <v>37150.1</v>
      </c>
      <c r="E190" s="159">
        <f t="shared" si="10"/>
        <v>1681</v>
      </c>
      <c r="F190" s="159">
        <v>22.099999999999998</v>
      </c>
      <c r="G190" s="159">
        <v>7.9999999999998295E-2</v>
      </c>
      <c r="H190" s="159">
        <f t="shared" si="9"/>
        <v>134.47999999999712</v>
      </c>
    </row>
    <row r="191" spans="1:8" x14ac:dyDescent="0.25">
      <c r="A191" s="159" t="s">
        <v>2903</v>
      </c>
      <c r="B191" s="159" t="s">
        <v>2904</v>
      </c>
      <c r="C191" s="159" t="s">
        <v>4703</v>
      </c>
      <c r="D191" s="159">
        <v>18.72</v>
      </c>
      <c r="E191" s="159">
        <f t="shared" si="10"/>
        <v>1</v>
      </c>
      <c r="F191" s="159">
        <v>18.72</v>
      </c>
      <c r="G191" s="159">
        <v>8.0000000000000071E-2</v>
      </c>
      <c r="H191" s="159">
        <f t="shared" si="9"/>
        <v>8.0000000000000071E-2</v>
      </c>
    </row>
    <row r="192" spans="1:8" x14ac:dyDescent="0.25">
      <c r="A192" s="159" t="s">
        <v>2903</v>
      </c>
      <c r="B192" s="159" t="s">
        <v>2904</v>
      </c>
      <c r="C192" s="159" t="s">
        <v>4663</v>
      </c>
      <c r="D192" s="159">
        <v>31906.68</v>
      </c>
      <c r="E192" s="159">
        <f t="shared" ref="E192:E199" si="11">D192/F192</f>
        <v>2172</v>
      </c>
      <c r="F192" s="159">
        <v>14.69</v>
      </c>
      <c r="G192" s="159">
        <v>8.0000000000000071E-2</v>
      </c>
      <c r="H192" s="159">
        <f t="shared" si="9"/>
        <v>173.76000000000016</v>
      </c>
    </row>
    <row r="193" spans="1:8" x14ac:dyDescent="0.25">
      <c r="A193" s="159" t="s">
        <v>2903</v>
      </c>
      <c r="B193" s="159" t="s">
        <v>2904</v>
      </c>
      <c r="C193" s="159" t="s">
        <v>4690</v>
      </c>
      <c r="D193" s="159">
        <v>5347.16</v>
      </c>
      <c r="E193" s="159">
        <f t="shared" si="11"/>
        <v>363.99999999999994</v>
      </c>
      <c r="F193" s="159">
        <v>14.690000000000001</v>
      </c>
      <c r="G193" s="159">
        <v>8.0000000000000071E-2</v>
      </c>
      <c r="H193" s="159">
        <f t="shared" si="9"/>
        <v>29.120000000000022</v>
      </c>
    </row>
    <row r="194" spans="1:8" x14ac:dyDescent="0.25">
      <c r="A194" s="159" t="s">
        <v>2903</v>
      </c>
      <c r="B194" s="159" t="s">
        <v>2904</v>
      </c>
      <c r="C194" s="159" t="s">
        <v>4678</v>
      </c>
      <c r="D194" s="159">
        <v>85237.74</v>
      </c>
      <c r="E194" s="159">
        <f t="shared" si="11"/>
        <v>3843.0000000000005</v>
      </c>
      <c r="F194" s="159">
        <v>22.18</v>
      </c>
      <c r="G194" s="159">
        <v>7.9999999999998295E-2</v>
      </c>
      <c r="H194" s="159">
        <f t="shared" si="9"/>
        <v>307.43999999999346</v>
      </c>
    </row>
    <row r="195" spans="1:8" x14ac:dyDescent="0.25">
      <c r="A195" s="159" t="s">
        <v>2903</v>
      </c>
      <c r="B195" s="159" t="s">
        <v>2904</v>
      </c>
      <c r="C195" s="159" t="s">
        <v>4691</v>
      </c>
      <c r="D195" s="159">
        <v>1674.66</v>
      </c>
      <c r="E195" s="159">
        <f t="shared" si="11"/>
        <v>113.99999999999999</v>
      </c>
      <c r="F195" s="159">
        <v>14.690000000000003</v>
      </c>
      <c r="G195" s="159">
        <v>8.0000000000000071E-2</v>
      </c>
      <c r="H195" s="159">
        <f t="shared" si="9"/>
        <v>9.1200000000000063</v>
      </c>
    </row>
    <row r="196" spans="1:8" x14ac:dyDescent="0.25">
      <c r="A196" s="159" t="s">
        <v>2903</v>
      </c>
      <c r="B196" s="159" t="s">
        <v>2904</v>
      </c>
      <c r="C196" s="159" t="s">
        <v>4695</v>
      </c>
      <c r="D196" s="159">
        <v>4209.0300000000007</v>
      </c>
      <c r="E196" s="159">
        <f t="shared" si="11"/>
        <v>189</v>
      </c>
      <c r="F196" s="159">
        <v>22.270000000000003</v>
      </c>
      <c r="G196" s="159">
        <v>7.9999999999998295E-2</v>
      </c>
      <c r="H196" s="159">
        <f t="shared" si="9"/>
        <v>15.119999999999678</v>
      </c>
    </row>
    <row r="197" spans="1:8" x14ac:dyDescent="0.25">
      <c r="A197" s="159" t="s">
        <v>2903</v>
      </c>
      <c r="B197" s="159" t="s">
        <v>2904</v>
      </c>
      <c r="C197" s="159" t="s">
        <v>4679</v>
      </c>
      <c r="D197" s="159">
        <v>9771.84</v>
      </c>
      <c r="E197" s="159">
        <f t="shared" si="11"/>
        <v>351</v>
      </c>
      <c r="F197" s="159">
        <v>27.84</v>
      </c>
      <c r="G197" s="159">
        <v>5.9999999999998721E-2</v>
      </c>
      <c r="H197" s="159">
        <f t="shared" ref="H197:H260" si="12">E197*G197</f>
        <v>21.059999999999551</v>
      </c>
    </row>
    <row r="198" spans="1:8" x14ac:dyDescent="0.25">
      <c r="A198" s="159" t="s">
        <v>2903</v>
      </c>
      <c r="B198" s="159" t="s">
        <v>2904</v>
      </c>
      <c r="C198" s="159" t="s">
        <v>4692</v>
      </c>
      <c r="D198" s="159">
        <v>146.9</v>
      </c>
      <c r="E198" s="159">
        <f t="shared" si="11"/>
        <v>10</v>
      </c>
      <c r="F198" s="159">
        <v>14.690000000000001</v>
      </c>
      <c r="G198" s="159">
        <v>8.0000000000000071E-2</v>
      </c>
      <c r="H198" s="159">
        <f t="shared" si="12"/>
        <v>0.80000000000000071</v>
      </c>
    </row>
    <row r="199" spans="1:8" x14ac:dyDescent="0.25">
      <c r="A199" s="159" t="s">
        <v>2903</v>
      </c>
      <c r="B199" s="159" t="s">
        <v>2904</v>
      </c>
      <c r="C199" s="159" t="s">
        <v>4693</v>
      </c>
      <c r="D199" s="159">
        <v>11330.880000000003</v>
      </c>
      <c r="E199" s="159">
        <f t="shared" si="11"/>
        <v>407</v>
      </c>
      <c r="F199" s="159">
        <v>27.840000000000007</v>
      </c>
      <c r="G199" s="159">
        <v>5.9999999999998721E-2</v>
      </c>
      <c r="H199" s="159">
        <f t="shared" si="12"/>
        <v>24.419999999999479</v>
      </c>
    </row>
    <row r="200" spans="1:8" x14ac:dyDescent="0.25">
      <c r="A200" s="159" t="s">
        <v>4217</v>
      </c>
      <c r="B200" s="159" t="s">
        <v>4218</v>
      </c>
      <c r="C200" s="159" t="s">
        <v>4654</v>
      </c>
      <c r="D200" s="159">
        <v>6275.7800000000007</v>
      </c>
      <c r="E200" s="159">
        <v>501</v>
      </c>
      <c r="F200" s="159">
        <v>12.52</v>
      </c>
      <c r="G200" s="159">
        <v>0.13000000000000078</v>
      </c>
      <c r="H200" s="159">
        <f t="shared" si="12"/>
        <v>65.130000000000393</v>
      </c>
    </row>
    <row r="201" spans="1:8" x14ac:dyDescent="0.25">
      <c r="A201" s="159" t="s">
        <v>2847</v>
      </c>
      <c r="B201" s="159" t="s">
        <v>2848</v>
      </c>
      <c r="C201" s="159" t="s">
        <v>4654</v>
      </c>
      <c r="D201" s="159">
        <v>1502.3999999999999</v>
      </c>
      <c r="E201" s="159">
        <f t="shared" ref="E201:E234" si="13">D201/F201</f>
        <v>120</v>
      </c>
      <c r="F201" s="159">
        <v>12.52</v>
      </c>
      <c r="G201" s="159">
        <v>0.13000000000000078</v>
      </c>
      <c r="H201" s="159">
        <f t="shared" si="12"/>
        <v>15.600000000000094</v>
      </c>
    </row>
    <row r="202" spans="1:8" x14ac:dyDescent="0.25">
      <c r="A202" s="159" t="s">
        <v>4222</v>
      </c>
      <c r="B202" s="159" t="s">
        <v>4223</v>
      </c>
      <c r="C202" s="159" t="s">
        <v>4670</v>
      </c>
      <c r="D202" s="159">
        <v>243.98</v>
      </c>
      <c r="E202" s="159">
        <f t="shared" si="13"/>
        <v>11</v>
      </c>
      <c r="F202" s="159">
        <v>22.18</v>
      </c>
      <c r="G202" s="159">
        <v>7.9999999999998295E-2</v>
      </c>
      <c r="H202" s="159">
        <f t="shared" si="12"/>
        <v>0.87999999999998124</v>
      </c>
    </row>
    <row r="203" spans="1:8" x14ac:dyDescent="0.25">
      <c r="A203" s="159" t="s">
        <v>4222</v>
      </c>
      <c r="B203" s="159" t="s">
        <v>4223</v>
      </c>
      <c r="C203" s="159" t="s">
        <v>4655</v>
      </c>
      <c r="D203" s="159">
        <v>5773.17</v>
      </c>
      <c r="E203" s="159">
        <f t="shared" si="13"/>
        <v>393</v>
      </c>
      <c r="F203" s="159">
        <v>14.69</v>
      </c>
      <c r="G203" s="159">
        <v>8.0000000000000071E-2</v>
      </c>
      <c r="H203" s="159">
        <f t="shared" si="12"/>
        <v>31.440000000000026</v>
      </c>
    </row>
    <row r="204" spans="1:8" x14ac:dyDescent="0.25">
      <c r="A204" s="159" t="s">
        <v>4222</v>
      </c>
      <c r="B204" s="159" t="s">
        <v>4223</v>
      </c>
      <c r="C204" s="159" t="s">
        <v>4659</v>
      </c>
      <c r="D204" s="159">
        <v>6654</v>
      </c>
      <c r="E204" s="159">
        <f t="shared" si="13"/>
        <v>300</v>
      </c>
      <c r="F204" s="159">
        <v>22.18</v>
      </c>
      <c r="G204" s="159">
        <v>7.9999999999998295E-2</v>
      </c>
      <c r="H204" s="159">
        <f t="shared" si="12"/>
        <v>23.999999999999488</v>
      </c>
    </row>
    <row r="205" spans="1:8" x14ac:dyDescent="0.25">
      <c r="A205" s="159" t="s">
        <v>4222</v>
      </c>
      <c r="B205" s="159" t="s">
        <v>4223</v>
      </c>
      <c r="C205" s="159" t="s">
        <v>4689</v>
      </c>
      <c r="D205" s="159">
        <v>887.2</v>
      </c>
      <c r="E205" s="159">
        <f t="shared" si="13"/>
        <v>40</v>
      </c>
      <c r="F205" s="159">
        <v>22.18</v>
      </c>
      <c r="G205" s="159">
        <v>7.9999999999998295E-2</v>
      </c>
      <c r="H205" s="159">
        <f t="shared" si="12"/>
        <v>3.1999999999999318</v>
      </c>
    </row>
    <row r="206" spans="1:8" x14ac:dyDescent="0.25">
      <c r="A206" s="159" t="s">
        <v>4222</v>
      </c>
      <c r="B206" s="159" t="s">
        <v>4223</v>
      </c>
      <c r="C206" s="159" t="s">
        <v>4678</v>
      </c>
      <c r="D206" s="159">
        <v>2240.1800000000003</v>
      </c>
      <c r="E206" s="159">
        <f t="shared" si="13"/>
        <v>101.00000000000001</v>
      </c>
      <c r="F206" s="159">
        <v>22.18</v>
      </c>
      <c r="G206" s="159">
        <v>7.9999999999998295E-2</v>
      </c>
      <c r="H206" s="159">
        <f t="shared" si="12"/>
        <v>8.0799999999998295</v>
      </c>
    </row>
    <row r="207" spans="1:8" x14ac:dyDescent="0.25">
      <c r="A207" s="159" t="s">
        <v>4704</v>
      </c>
      <c r="B207" s="159" t="s">
        <v>4705</v>
      </c>
      <c r="C207" s="159" t="s">
        <v>4693</v>
      </c>
      <c r="D207" s="159">
        <v>26253.119999999999</v>
      </c>
      <c r="E207" s="159">
        <f t="shared" si="13"/>
        <v>943</v>
      </c>
      <c r="F207" s="159">
        <v>27.84</v>
      </c>
      <c r="G207" s="159">
        <v>5.9999999999998721E-2</v>
      </c>
      <c r="H207" s="159">
        <f t="shared" si="12"/>
        <v>56.57999999999879</v>
      </c>
    </row>
    <row r="208" spans="1:8" x14ac:dyDescent="0.25">
      <c r="A208" s="159" t="s">
        <v>4224</v>
      </c>
      <c r="B208" s="159" t="s">
        <v>4225</v>
      </c>
      <c r="C208" s="159" t="s">
        <v>4654</v>
      </c>
      <c r="D208" s="159">
        <v>5408.64</v>
      </c>
      <c r="E208" s="159">
        <f t="shared" si="13"/>
        <v>432.00000000000006</v>
      </c>
      <c r="F208" s="159">
        <v>12.52</v>
      </c>
      <c r="G208" s="159">
        <v>0.13000000000000078</v>
      </c>
      <c r="H208" s="159">
        <f t="shared" si="12"/>
        <v>56.160000000000345</v>
      </c>
    </row>
    <row r="209" spans="1:8" x14ac:dyDescent="0.25">
      <c r="A209" s="159" t="s">
        <v>4226</v>
      </c>
      <c r="B209" s="159" t="s">
        <v>4227</v>
      </c>
      <c r="C209" s="159" t="s">
        <v>4654</v>
      </c>
      <c r="D209" s="159">
        <v>5195.7999999999993</v>
      </c>
      <c r="E209" s="159">
        <f t="shared" si="13"/>
        <v>414.99999999999994</v>
      </c>
      <c r="F209" s="159">
        <v>12.52</v>
      </c>
      <c r="G209" s="159">
        <v>0.13000000000000078</v>
      </c>
      <c r="H209" s="159">
        <f t="shared" si="12"/>
        <v>53.950000000000315</v>
      </c>
    </row>
    <row r="210" spans="1:8" x14ac:dyDescent="0.25">
      <c r="A210" s="159" t="s">
        <v>4706</v>
      </c>
      <c r="B210" s="159" t="s">
        <v>4707</v>
      </c>
      <c r="C210" s="159" t="s">
        <v>4669</v>
      </c>
      <c r="D210" s="159">
        <v>11559.599999999999</v>
      </c>
      <c r="E210" s="159">
        <f t="shared" si="13"/>
        <v>506.99999999999994</v>
      </c>
      <c r="F210" s="159">
        <v>22.8</v>
      </c>
      <c r="G210" s="159">
        <v>7.9999999999998295E-2</v>
      </c>
      <c r="H210" s="159">
        <f t="shared" si="12"/>
        <v>40.559999999999128</v>
      </c>
    </row>
    <row r="211" spans="1:8" x14ac:dyDescent="0.25">
      <c r="A211" s="159" t="s">
        <v>4229</v>
      </c>
      <c r="B211" s="159" t="s">
        <v>4230</v>
      </c>
      <c r="C211" s="159" t="s">
        <v>4677</v>
      </c>
      <c r="D211" s="159">
        <v>6848.44</v>
      </c>
      <c r="E211" s="159">
        <f t="shared" si="13"/>
        <v>546.99999999999989</v>
      </c>
      <c r="F211" s="159">
        <v>12.520000000000001</v>
      </c>
      <c r="G211" s="159">
        <v>0.13000000000000078</v>
      </c>
      <c r="H211" s="159">
        <f t="shared" si="12"/>
        <v>71.110000000000412</v>
      </c>
    </row>
    <row r="212" spans="1:8" x14ac:dyDescent="0.25">
      <c r="A212" s="159" t="s">
        <v>4232</v>
      </c>
      <c r="B212" s="159" t="s">
        <v>4233</v>
      </c>
      <c r="C212" s="159" t="s">
        <v>4654</v>
      </c>
      <c r="D212" s="159">
        <v>3893.72</v>
      </c>
      <c r="E212" s="159">
        <f t="shared" si="13"/>
        <v>311</v>
      </c>
      <c r="F212" s="159">
        <v>12.52</v>
      </c>
      <c r="G212" s="159">
        <v>0.13000000000000078</v>
      </c>
      <c r="H212" s="159">
        <f t="shared" si="12"/>
        <v>40.430000000000241</v>
      </c>
    </row>
    <row r="213" spans="1:8" x14ac:dyDescent="0.25">
      <c r="A213" s="159" t="s">
        <v>4234</v>
      </c>
      <c r="B213" s="159" t="s">
        <v>4235</v>
      </c>
      <c r="C213" s="159" t="s">
        <v>4667</v>
      </c>
      <c r="D213" s="159">
        <v>9722.7900000000009</v>
      </c>
      <c r="E213" s="159">
        <f t="shared" si="13"/>
        <v>693</v>
      </c>
      <c r="F213" s="159">
        <v>14.030000000000001</v>
      </c>
      <c r="G213" s="159">
        <v>9.9999999999999645E-2</v>
      </c>
      <c r="H213" s="159">
        <f t="shared" si="12"/>
        <v>69.299999999999756</v>
      </c>
    </row>
    <row r="214" spans="1:8" x14ac:dyDescent="0.25">
      <c r="A214" s="159" t="s">
        <v>4236</v>
      </c>
      <c r="B214" s="159" t="s">
        <v>4237</v>
      </c>
      <c r="C214" s="159" t="s">
        <v>4652</v>
      </c>
      <c r="D214" s="159">
        <v>4932.88</v>
      </c>
      <c r="E214" s="159">
        <f t="shared" si="13"/>
        <v>393.99999999999989</v>
      </c>
      <c r="F214" s="159">
        <v>12.520000000000003</v>
      </c>
      <c r="G214" s="159">
        <v>0.13000000000000078</v>
      </c>
      <c r="H214" s="159">
        <f t="shared" si="12"/>
        <v>51.22000000000029</v>
      </c>
    </row>
    <row r="215" spans="1:8" x14ac:dyDescent="0.25">
      <c r="A215" s="159" t="s">
        <v>4238</v>
      </c>
      <c r="B215" s="159" t="s">
        <v>4239</v>
      </c>
      <c r="C215" s="159" t="s">
        <v>4652</v>
      </c>
      <c r="D215" s="159">
        <v>2478.9599999999996</v>
      </c>
      <c r="E215" s="159">
        <f t="shared" si="13"/>
        <v>197.99999999999991</v>
      </c>
      <c r="F215" s="159">
        <v>12.520000000000003</v>
      </c>
      <c r="G215" s="159">
        <v>0.13000000000000078</v>
      </c>
      <c r="H215" s="159">
        <f t="shared" si="12"/>
        <v>25.740000000000144</v>
      </c>
    </row>
    <row r="216" spans="1:8" x14ac:dyDescent="0.25">
      <c r="A216" s="159" t="s">
        <v>4240</v>
      </c>
      <c r="B216" s="159" t="s">
        <v>4241</v>
      </c>
      <c r="C216" s="159" t="s">
        <v>4654</v>
      </c>
      <c r="D216" s="159">
        <v>4820.2</v>
      </c>
      <c r="E216" s="159">
        <f t="shared" si="13"/>
        <v>385</v>
      </c>
      <c r="F216" s="159">
        <v>12.52</v>
      </c>
      <c r="G216" s="159">
        <v>0.13000000000000078</v>
      </c>
      <c r="H216" s="159">
        <f t="shared" si="12"/>
        <v>50.050000000000303</v>
      </c>
    </row>
    <row r="217" spans="1:8" x14ac:dyDescent="0.25">
      <c r="A217" s="159" t="s">
        <v>4242</v>
      </c>
      <c r="B217" s="159" t="s">
        <v>4243</v>
      </c>
      <c r="C217" s="159" t="s">
        <v>4652</v>
      </c>
      <c r="D217" s="159">
        <v>3380.3999999999996</v>
      </c>
      <c r="E217" s="159">
        <f t="shared" si="13"/>
        <v>269.99999999999989</v>
      </c>
      <c r="F217" s="159">
        <v>12.520000000000003</v>
      </c>
      <c r="G217" s="159">
        <v>0.13000000000000078</v>
      </c>
      <c r="H217" s="159">
        <f t="shared" si="12"/>
        <v>35.100000000000193</v>
      </c>
    </row>
    <row r="218" spans="1:8" x14ac:dyDescent="0.25">
      <c r="A218" s="159" t="s">
        <v>4244</v>
      </c>
      <c r="B218" s="159" t="s">
        <v>4245</v>
      </c>
      <c r="C218" s="159" t="s">
        <v>4697</v>
      </c>
      <c r="D218" s="159">
        <v>5304.18</v>
      </c>
      <c r="E218" s="159">
        <f t="shared" si="13"/>
        <v>219.00000000000003</v>
      </c>
      <c r="F218" s="159">
        <v>24.22</v>
      </c>
      <c r="G218" s="159">
        <v>1.9999999999999574E-2</v>
      </c>
      <c r="H218" s="159">
        <f t="shared" si="12"/>
        <v>4.3799999999999075</v>
      </c>
    </row>
    <row r="219" spans="1:8" x14ac:dyDescent="0.25">
      <c r="A219" s="159" t="s">
        <v>4246</v>
      </c>
      <c r="B219" s="159" t="s">
        <v>4247</v>
      </c>
      <c r="C219" s="159" t="s">
        <v>4668</v>
      </c>
      <c r="D219" s="159">
        <v>5332.47</v>
      </c>
      <c r="E219" s="159">
        <f t="shared" si="13"/>
        <v>363.00000000000006</v>
      </c>
      <c r="F219" s="159">
        <v>14.689999999999998</v>
      </c>
      <c r="G219" s="159">
        <v>8.0000000000000071E-2</v>
      </c>
      <c r="H219" s="159">
        <f t="shared" si="12"/>
        <v>29.040000000000031</v>
      </c>
    </row>
    <row r="220" spans="1:8" x14ac:dyDescent="0.25">
      <c r="A220" s="159" t="s">
        <v>4248</v>
      </c>
      <c r="B220" s="159" t="s">
        <v>4249</v>
      </c>
      <c r="C220" s="159" t="s">
        <v>4677</v>
      </c>
      <c r="D220" s="159">
        <v>3593.24</v>
      </c>
      <c r="E220" s="159">
        <f t="shared" si="13"/>
        <v>286.99999999999994</v>
      </c>
      <c r="F220" s="159">
        <v>12.520000000000001</v>
      </c>
      <c r="G220" s="159">
        <v>0.13000000000000078</v>
      </c>
      <c r="H220" s="159">
        <f t="shared" si="12"/>
        <v>37.310000000000215</v>
      </c>
    </row>
    <row r="221" spans="1:8" x14ac:dyDescent="0.25">
      <c r="A221" s="159" t="s">
        <v>4250</v>
      </c>
      <c r="B221" s="159" t="s">
        <v>4251</v>
      </c>
      <c r="C221" s="159" t="s">
        <v>4652</v>
      </c>
      <c r="D221" s="159">
        <v>2979.76</v>
      </c>
      <c r="E221" s="159">
        <f t="shared" si="13"/>
        <v>237.99999999999997</v>
      </c>
      <c r="F221" s="159">
        <v>12.520000000000003</v>
      </c>
      <c r="G221" s="159">
        <v>0.13000000000000078</v>
      </c>
      <c r="H221" s="159">
        <f t="shared" si="12"/>
        <v>30.940000000000182</v>
      </c>
    </row>
    <row r="222" spans="1:8" x14ac:dyDescent="0.25">
      <c r="A222" s="159" t="s">
        <v>4252</v>
      </c>
      <c r="B222" s="159" t="s">
        <v>4253</v>
      </c>
      <c r="C222" s="159" t="s">
        <v>4652</v>
      </c>
      <c r="D222" s="159">
        <v>3017.32</v>
      </c>
      <c r="E222" s="159">
        <f t="shared" si="13"/>
        <v>240.99999999999994</v>
      </c>
      <c r="F222" s="159">
        <v>12.520000000000003</v>
      </c>
      <c r="G222" s="159">
        <v>0.13000000000000078</v>
      </c>
      <c r="H222" s="159">
        <f t="shared" si="12"/>
        <v>31.330000000000179</v>
      </c>
    </row>
    <row r="223" spans="1:8" x14ac:dyDescent="0.25">
      <c r="A223" s="159" t="s">
        <v>4254</v>
      </c>
      <c r="B223" s="159" t="s">
        <v>4255</v>
      </c>
      <c r="C223" s="159" t="s">
        <v>4652</v>
      </c>
      <c r="D223" s="159">
        <v>851.36</v>
      </c>
      <c r="E223" s="159">
        <f t="shared" si="13"/>
        <v>67.999999999999986</v>
      </c>
      <c r="F223" s="159">
        <v>12.520000000000003</v>
      </c>
      <c r="G223" s="159">
        <v>0.13000000000000078</v>
      </c>
      <c r="H223" s="159">
        <f t="shared" si="12"/>
        <v>8.8400000000000514</v>
      </c>
    </row>
    <row r="224" spans="1:8" x14ac:dyDescent="0.25">
      <c r="A224" s="159" t="s">
        <v>4256</v>
      </c>
      <c r="B224" s="159" t="s">
        <v>4257</v>
      </c>
      <c r="C224" s="159" t="s">
        <v>4677</v>
      </c>
      <c r="D224" s="159">
        <v>10066.080000000002</v>
      </c>
      <c r="E224" s="159">
        <f t="shared" si="13"/>
        <v>804</v>
      </c>
      <c r="F224" s="159">
        <v>12.520000000000001</v>
      </c>
      <c r="G224" s="159">
        <v>0.13000000000000078</v>
      </c>
      <c r="H224" s="159">
        <f t="shared" si="12"/>
        <v>104.52000000000064</v>
      </c>
    </row>
    <row r="225" spans="1:8" x14ac:dyDescent="0.25">
      <c r="A225" s="159" t="s">
        <v>4261</v>
      </c>
      <c r="B225" s="159" t="s">
        <v>4262</v>
      </c>
      <c r="C225" s="159" t="s">
        <v>4671</v>
      </c>
      <c r="D225" s="159">
        <v>4409.1200000000008</v>
      </c>
      <c r="E225" s="159">
        <f t="shared" si="13"/>
        <v>272</v>
      </c>
      <c r="F225" s="159">
        <v>16.210000000000004</v>
      </c>
      <c r="G225" s="159">
        <v>6.000000000000405E-2</v>
      </c>
      <c r="H225" s="159">
        <f t="shared" si="12"/>
        <v>16.320000000001102</v>
      </c>
    </row>
    <row r="226" spans="1:8" x14ac:dyDescent="0.25">
      <c r="A226" s="159" t="s">
        <v>4261</v>
      </c>
      <c r="B226" s="159" t="s">
        <v>4262</v>
      </c>
      <c r="C226" s="159" t="s">
        <v>4680</v>
      </c>
      <c r="D226" s="159">
        <v>33493.200000000004</v>
      </c>
      <c r="E226" s="159">
        <f t="shared" si="13"/>
        <v>2280.0000000000005</v>
      </c>
      <c r="F226" s="159">
        <v>14.69</v>
      </c>
      <c r="G226" s="159">
        <v>8.0000000000000071E-2</v>
      </c>
      <c r="H226" s="159">
        <f t="shared" si="12"/>
        <v>182.4000000000002</v>
      </c>
    </row>
    <row r="227" spans="1:8" x14ac:dyDescent="0.25">
      <c r="A227" s="159" t="s">
        <v>4268</v>
      </c>
      <c r="B227" s="159" t="s">
        <v>4269</v>
      </c>
      <c r="C227" s="159" t="s">
        <v>4654</v>
      </c>
      <c r="D227" s="159">
        <v>638.52</v>
      </c>
      <c r="E227" s="159">
        <f t="shared" si="13"/>
        <v>51</v>
      </c>
      <c r="F227" s="159">
        <v>12.52</v>
      </c>
      <c r="G227" s="159">
        <v>0.13000000000000078</v>
      </c>
      <c r="H227" s="159">
        <f t="shared" si="12"/>
        <v>6.6300000000000399</v>
      </c>
    </row>
    <row r="228" spans="1:8" x14ac:dyDescent="0.25">
      <c r="A228" s="159" t="s">
        <v>4270</v>
      </c>
      <c r="B228" s="159" t="s">
        <v>4271</v>
      </c>
      <c r="C228" s="159" t="s">
        <v>4674</v>
      </c>
      <c r="D228" s="159">
        <v>2115.88</v>
      </c>
      <c r="E228" s="159">
        <f t="shared" si="13"/>
        <v>169</v>
      </c>
      <c r="F228" s="159">
        <v>12.520000000000001</v>
      </c>
      <c r="G228" s="159">
        <v>0.13000000000000078</v>
      </c>
      <c r="H228" s="159">
        <f t="shared" si="12"/>
        <v>21.970000000000134</v>
      </c>
    </row>
    <row r="229" spans="1:8" x14ac:dyDescent="0.25">
      <c r="A229" s="159" t="s">
        <v>4272</v>
      </c>
      <c r="B229" s="159" t="s">
        <v>4273</v>
      </c>
      <c r="C229" s="159" t="s">
        <v>4674</v>
      </c>
      <c r="D229" s="159">
        <v>2441.3999999999996</v>
      </c>
      <c r="E229" s="159">
        <f t="shared" si="13"/>
        <v>195</v>
      </c>
      <c r="F229" s="159">
        <v>12.519999999999998</v>
      </c>
      <c r="G229" s="159">
        <v>0.13000000000000078</v>
      </c>
      <c r="H229" s="159">
        <f t="shared" si="12"/>
        <v>25.350000000000151</v>
      </c>
    </row>
    <row r="230" spans="1:8" x14ac:dyDescent="0.25">
      <c r="A230" s="159" t="s">
        <v>4274</v>
      </c>
      <c r="B230" s="159" t="s">
        <v>4275</v>
      </c>
      <c r="C230" s="159" t="s">
        <v>4668</v>
      </c>
      <c r="D230" s="159">
        <v>2247.5699999999997</v>
      </c>
      <c r="E230" s="159">
        <f t="shared" si="13"/>
        <v>153</v>
      </c>
      <c r="F230" s="159">
        <v>14.689999999999998</v>
      </c>
      <c r="G230" s="159">
        <v>8.0000000000000071E-2</v>
      </c>
      <c r="H230" s="159">
        <f t="shared" si="12"/>
        <v>12.240000000000011</v>
      </c>
    </row>
    <row r="231" spans="1:8" x14ac:dyDescent="0.25">
      <c r="A231" s="159" t="s">
        <v>4276</v>
      </c>
      <c r="B231" s="159" t="s">
        <v>4277</v>
      </c>
      <c r="C231" s="159" t="s">
        <v>4654</v>
      </c>
      <c r="D231" s="159">
        <v>2554.08</v>
      </c>
      <c r="E231" s="159">
        <f t="shared" si="13"/>
        <v>204</v>
      </c>
      <c r="F231" s="159">
        <v>12.52</v>
      </c>
      <c r="G231" s="159">
        <v>0.13000000000000078</v>
      </c>
      <c r="H231" s="159">
        <f t="shared" si="12"/>
        <v>26.520000000000159</v>
      </c>
    </row>
    <row r="232" spans="1:8" x14ac:dyDescent="0.25">
      <c r="A232" s="159" t="s">
        <v>4278</v>
      </c>
      <c r="B232" s="159" t="s">
        <v>4279</v>
      </c>
      <c r="C232" s="159" t="s">
        <v>4669</v>
      </c>
      <c r="D232" s="159">
        <v>10852.800000000001</v>
      </c>
      <c r="E232" s="159">
        <f t="shared" si="13"/>
        <v>476.00000000000006</v>
      </c>
      <c r="F232" s="159">
        <v>22.8</v>
      </c>
      <c r="G232" s="159">
        <v>7.9999999999998295E-2</v>
      </c>
      <c r="H232" s="159">
        <f t="shared" si="12"/>
        <v>38.079999999999195</v>
      </c>
    </row>
    <row r="233" spans="1:8" x14ac:dyDescent="0.25">
      <c r="A233" s="159" t="s">
        <v>4280</v>
      </c>
      <c r="B233" s="159" t="s">
        <v>4281</v>
      </c>
      <c r="C233" s="159" t="s">
        <v>4675</v>
      </c>
      <c r="D233" s="159">
        <v>9878.2800000000007</v>
      </c>
      <c r="E233" s="159">
        <f t="shared" si="13"/>
        <v>789</v>
      </c>
      <c r="F233" s="159">
        <v>12.520000000000001</v>
      </c>
      <c r="G233" s="159">
        <v>0.13000000000000078</v>
      </c>
      <c r="H233" s="159">
        <f t="shared" si="12"/>
        <v>102.57000000000062</v>
      </c>
    </row>
    <row r="234" spans="1:8" x14ac:dyDescent="0.25">
      <c r="A234" s="159" t="s">
        <v>4287</v>
      </c>
      <c r="B234" s="159" t="s">
        <v>4288</v>
      </c>
      <c r="C234" s="159" t="s">
        <v>4697</v>
      </c>
      <c r="D234" s="159">
        <v>193.76</v>
      </c>
      <c r="E234" s="159">
        <f t="shared" si="13"/>
        <v>8</v>
      </c>
      <c r="F234" s="159">
        <v>24.22</v>
      </c>
      <c r="G234" s="159">
        <v>1.9999999999999574E-2</v>
      </c>
      <c r="H234" s="159">
        <f t="shared" si="12"/>
        <v>0.15999999999999659</v>
      </c>
    </row>
    <row r="235" spans="1:8" x14ac:dyDescent="0.25">
      <c r="A235" s="159" t="s">
        <v>4289</v>
      </c>
      <c r="B235" s="159" t="s">
        <v>4290</v>
      </c>
      <c r="C235" s="159" t="s">
        <v>4654</v>
      </c>
      <c r="D235" s="159">
        <v>1949</v>
      </c>
      <c r="E235" s="159">
        <v>156</v>
      </c>
      <c r="F235" s="159">
        <v>12.52</v>
      </c>
      <c r="G235" s="159">
        <v>0.13000000000000078</v>
      </c>
      <c r="H235" s="159">
        <f t="shared" si="12"/>
        <v>20.280000000000122</v>
      </c>
    </row>
    <row r="236" spans="1:8" x14ac:dyDescent="0.25">
      <c r="A236" s="159" t="s">
        <v>4291</v>
      </c>
      <c r="B236" s="159" t="s">
        <v>4292</v>
      </c>
      <c r="C236" s="159" t="s">
        <v>4682</v>
      </c>
      <c r="D236" s="159">
        <v>22.27</v>
      </c>
      <c r="E236" s="159">
        <f t="shared" ref="E236:E299" si="14">D236/F236</f>
        <v>1</v>
      </c>
      <c r="F236" s="159">
        <v>22.27</v>
      </c>
      <c r="G236" s="159">
        <v>7.9999999999998295E-2</v>
      </c>
      <c r="H236" s="159">
        <f t="shared" si="12"/>
        <v>7.9999999999998295E-2</v>
      </c>
    </row>
    <row r="237" spans="1:8" x14ac:dyDescent="0.25">
      <c r="A237" s="159" t="s">
        <v>4291</v>
      </c>
      <c r="B237" s="159" t="s">
        <v>4292</v>
      </c>
      <c r="C237" s="159" t="s">
        <v>4688</v>
      </c>
      <c r="D237" s="159">
        <v>18127.46</v>
      </c>
      <c r="E237" s="159">
        <f t="shared" si="14"/>
        <v>1234</v>
      </c>
      <c r="F237" s="159">
        <v>14.69</v>
      </c>
      <c r="G237" s="159">
        <v>0.08</v>
      </c>
      <c r="H237" s="159">
        <f t="shared" si="12"/>
        <v>98.72</v>
      </c>
    </row>
    <row r="238" spans="1:8" x14ac:dyDescent="0.25">
      <c r="A238" s="159" t="s">
        <v>4307</v>
      </c>
      <c r="B238" s="159" t="s">
        <v>4308</v>
      </c>
      <c r="C238" s="159" t="s">
        <v>4701</v>
      </c>
      <c r="D238" s="159">
        <v>1076.72</v>
      </c>
      <c r="E238" s="159">
        <f t="shared" si="14"/>
        <v>86</v>
      </c>
      <c r="F238" s="159">
        <v>12.52</v>
      </c>
      <c r="G238" s="159">
        <v>0.13000000000000078</v>
      </c>
      <c r="H238" s="159">
        <f t="shared" si="12"/>
        <v>11.180000000000067</v>
      </c>
    </row>
    <row r="239" spans="1:8" x14ac:dyDescent="0.25">
      <c r="A239" s="159" t="s">
        <v>4307</v>
      </c>
      <c r="B239" s="159" t="s">
        <v>4308</v>
      </c>
      <c r="C239" s="159" t="s">
        <v>4708</v>
      </c>
      <c r="D239" s="159">
        <v>12.52</v>
      </c>
      <c r="E239" s="159">
        <f t="shared" si="14"/>
        <v>1</v>
      </c>
      <c r="F239" s="159">
        <v>12.52</v>
      </c>
      <c r="G239" s="159">
        <v>0.13000000000000078</v>
      </c>
      <c r="H239" s="159">
        <f t="shared" si="12"/>
        <v>0.13000000000000078</v>
      </c>
    </row>
    <row r="240" spans="1:8" x14ac:dyDescent="0.25">
      <c r="A240" s="159" t="s">
        <v>4316</v>
      </c>
      <c r="B240" s="159" t="s">
        <v>4317</v>
      </c>
      <c r="C240" s="159" t="s">
        <v>4677</v>
      </c>
      <c r="D240" s="159">
        <v>9415.0400000000027</v>
      </c>
      <c r="E240" s="159">
        <f t="shared" si="14"/>
        <v>752.00000000000011</v>
      </c>
      <c r="F240" s="159">
        <v>12.520000000000001</v>
      </c>
      <c r="G240" s="159">
        <v>0.13000000000000078</v>
      </c>
      <c r="H240" s="159">
        <f t="shared" si="12"/>
        <v>97.760000000000602</v>
      </c>
    </row>
    <row r="241" spans="1:8" x14ac:dyDescent="0.25">
      <c r="A241" s="159" t="s">
        <v>4318</v>
      </c>
      <c r="B241" s="159" t="s">
        <v>4319</v>
      </c>
      <c r="C241" s="159" t="s">
        <v>4669</v>
      </c>
      <c r="D241" s="159">
        <v>5426.4000000000005</v>
      </c>
      <c r="E241" s="159">
        <f t="shared" si="14"/>
        <v>238.00000000000003</v>
      </c>
      <c r="F241" s="159">
        <v>22.8</v>
      </c>
      <c r="G241" s="159">
        <v>7.9999999999998295E-2</v>
      </c>
      <c r="H241" s="159">
        <f t="shared" si="12"/>
        <v>19.039999999999598</v>
      </c>
    </row>
    <row r="242" spans="1:8" x14ac:dyDescent="0.25">
      <c r="A242" s="159" t="s">
        <v>4318</v>
      </c>
      <c r="B242" s="159" t="s">
        <v>4319</v>
      </c>
      <c r="C242" s="159" t="s">
        <v>4693</v>
      </c>
      <c r="D242" s="159">
        <v>11637.119999999997</v>
      </c>
      <c r="E242" s="159">
        <f t="shared" si="14"/>
        <v>418</v>
      </c>
      <c r="F242" s="159">
        <v>27.839999999999993</v>
      </c>
      <c r="G242" s="159">
        <v>5.9999999999998721E-2</v>
      </c>
      <c r="H242" s="159">
        <f t="shared" si="12"/>
        <v>25.079999999999465</v>
      </c>
    </row>
    <row r="243" spans="1:8" x14ac:dyDescent="0.25">
      <c r="A243" s="159" t="s">
        <v>4320</v>
      </c>
      <c r="B243" s="159" t="s">
        <v>4321</v>
      </c>
      <c r="C243" s="159" t="s">
        <v>4652</v>
      </c>
      <c r="D243" s="159">
        <v>8087.92</v>
      </c>
      <c r="E243" s="159">
        <f t="shared" si="14"/>
        <v>645.99999999999989</v>
      </c>
      <c r="F243" s="159">
        <v>12.520000000000003</v>
      </c>
      <c r="G243" s="159">
        <v>0.13000000000000078</v>
      </c>
      <c r="H243" s="159">
        <f t="shared" si="12"/>
        <v>83.980000000000487</v>
      </c>
    </row>
    <row r="244" spans="1:8" x14ac:dyDescent="0.25">
      <c r="A244" s="159" t="s">
        <v>4322</v>
      </c>
      <c r="B244" s="159" t="s">
        <v>4323</v>
      </c>
      <c r="C244" s="159" t="s">
        <v>4677</v>
      </c>
      <c r="D244" s="159">
        <v>3543.16</v>
      </c>
      <c r="E244" s="159">
        <f t="shared" si="14"/>
        <v>282.99999999999994</v>
      </c>
      <c r="F244" s="159">
        <v>12.520000000000001</v>
      </c>
      <c r="G244" s="159">
        <v>0.13000000000000078</v>
      </c>
      <c r="H244" s="159">
        <f t="shared" si="12"/>
        <v>36.790000000000212</v>
      </c>
    </row>
    <row r="245" spans="1:8" x14ac:dyDescent="0.25">
      <c r="A245" s="159" t="s">
        <v>4324</v>
      </c>
      <c r="B245" s="159" t="s">
        <v>4325</v>
      </c>
      <c r="C245" s="159" t="s">
        <v>4677</v>
      </c>
      <c r="D245" s="159">
        <v>2666.76</v>
      </c>
      <c r="E245" s="159">
        <f t="shared" si="14"/>
        <v>213</v>
      </c>
      <c r="F245" s="159">
        <v>12.520000000000001</v>
      </c>
      <c r="G245" s="159">
        <v>0.13000000000000078</v>
      </c>
      <c r="H245" s="159">
        <f t="shared" si="12"/>
        <v>27.690000000000168</v>
      </c>
    </row>
    <row r="246" spans="1:8" x14ac:dyDescent="0.25">
      <c r="A246" s="159" t="s">
        <v>4326</v>
      </c>
      <c r="B246" s="159" t="s">
        <v>4327</v>
      </c>
      <c r="C246" s="159" t="s">
        <v>4654</v>
      </c>
      <c r="D246" s="159">
        <v>5921.9600000000019</v>
      </c>
      <c r="E246" s="159">
        <f t="shared" si="14"/>
        <v>473.00000000000017</v>
      </c>
      <c r="F246" s="159">
        <v>12.52</v>
      </c>
      <c r="G246" s="159">
        <v>0.13000000000000078</v>
      </c>
      <c r="H246" s="159">
        <f t="shared" si="12"/>
        <v>61.490000000000393</v>
      </c>
    </row>
    <row r="247" spans="1:8" x14ac:dyDescent="0.25">
      <c r="A247" s="159" t="s">
        <v>4328</v>
      </c>
      <c r="B247" s="159" t="s">
        <v>4329</v>
      </c>
      <c r="C247" s="159" t="s">
        <v>4677</v>
      </c>
      <c r="D247" s="159">
        <v>3893.7200000000003</v>
      </c>
      <c r="E247" s="159">
        <f t="shared" si="14"/>
        <v>311</v>
      </c>
      <c r="F247" s="159">
        <v>12.520000000000001</v>
      </c>
      <c r="G247" s="159">
        <v>0.13000000000000078</v>
      </c>
      <c r="H247" s="159">
        <f t="shared" si="12"/>
        <v>40.430000000000241</v>
      </c>
    </row>
    <row r="248" spans="1:8" x14ac:dyDescent="0.25">
      <c r="A248" s="159" t="s">
        <v>4709</v>
      </c>
      <c r="B248" s="159" t="s">
        <v>4710</v>
      </c>
      <c r="C248" s="159" t="s">
        <v>4693</v>
      </c>
      <c r="D248" s="159">
        <v>20712.96</v>
      </c>
      <c r="E248" s="159">
        <f t="shared" si="14"/>
        <v>744</v>
      </c>
      <c r="F248" s="159">
        <v>27.84</v>
      </c>
      <c r="G248" s="159">
        <v>5.9999999999998721E-2</v>
      </c>
      <c r="H248" s="159">
        <f t="shared" si="12"/>
        <v>44.639999999999048</v>
      </c>
    </row>
    <row r="249" spans="1:8" x14ac:dyDescent="0.25">
      <c r="A249" s="159" t="s">
        <v>4330</v>
      </c>
      <c r="B249" s="159" t="s">
        <v>4331</v>
      </c>
      <c r="C249" s="159" t="s">
        <v>4654</v>
      </c>
      <c r="D249" s="159">
        <v>876.40000000000009</v>
      </c>
      <c r="E249" s="159">
        <f t="shared" si="14"/>
        <v>70.000000000000014</v>
      </c>
      <c r="F249" s="159">
        <v>12.52</v>
      </c>
      <c r="G249" s="159">
        <v>0.13000000000000078</v>
      </c>
      <c r="H249" s="159">
        <f t="shared" si="12"/>
        <v>9.1000000000000565</v>
      </c>
    </row>
    <row r="250" spans="1:8" x14ac:dyDescent="0.25">
      <c r="A250" s="159" t="s">
        <v>4547</v>
      </c>
      <c r="B250" s="159" t="s">
        <v>4548</v>
      </c>
      <c r="C250" s="159" t="s">
        <v>4669</v>
      </c>
      <c r="D250" s="159">
        <v>15640.8</v>
      </c>
      <c r="E250" s="159">
        <f t="shared" si="14"/>
        <v>686</v>
      </c>
      <c r="F250" s="159">
        <v>22.8</v>
      </c>
      <c r="G250" s="159">
        <v>7.9999999999998295E-2</v>
      </c>
      <c r="H250" s="159">
        <f t="shared" si="12"/>
        <v>54.87999999999883</v>
      </c>
    </row>
    <row r="251" spans="1:8" x14ac:dyDescent="0.25">
      <c r="A251" s="159" t="s">
        <v>4547</v>
      </c>
      <c r="B251" s="159" t="s">
        <v>4548</v>
      </c>
      <c r="C251" s="159" t="s">
        <v>4693</v>
      </c>
      <c r="D251" s="159">
        <v>417.59999999999997</v>
      </c>
      <c r="E251" s="159">
        <f t="shared" si="14"/>
        <v>15</v>
      </c>
      <c r="F251" s="159">
        <v>27.839999999999996</v>
      </c>
      <c r="G251" s="159">
        <v>5.9999999999998721E-2</v>
      </c>
      <c r="H251" s="159">
        <f t="shared" si="12"/>
        <v>0.89999999999998082</v>
      </c>
    </row>
    <row r="252" spans="1:8" x14ac:dyDescent="0.25">
      <c r="A252" s="159" t="s">
        <v>3088</v>
      </c>
      <c r="B252" s="159" t="s">
        <v>3089</v>
      </c>
      <c r="C252" s="159" t="s">
        <v>4659</v>
      </c>
      <c r="D252" s="159">
        <v>2417.6200000000003</v>
      </c>
      <c r="E252" s="159">
        <f t="shared" si="14"/>
        <v>109.00000000000001</v>
      </c>
      <c r="F252" s="159">
        <v>22.18</v>
      </c>
      <c r="G252" s="159">
        <v>7.9999999999998295E-2</v>
      </c>
      <c r="H252" s="159">
        <f t="shared" si="12"/>
        <v>8.7199999999998159</v>
      </c>
    </row>
    <row r="253" spans="1:8" x14ac:dyDescent="0.25">
      <c r="A253" s="159" t="s">
        <v>3088</v>
      </c>
      <c r="B253" s="159" t="s">
        <v>3089</v>
      </c>
      <c r="C253" s="159" t="s">
        <v>4674</v>
      </c>
      <c r="D253" s="159">
        <v>5008</v>
      </c>
      <c r="E253" s="159">
        <f t="shared" si="14"/>
        <v>400.00000000000006</v>
      </c>
      <c r="F253" s="159">
        <v>12.519999999999998</v>
      </c>
      <c r="G253" s="159">
        <v>0.13000000000000078</v>
      </c>
      <c r="H253" s="159">
        <f t="shared" si="12"/>
        <v>52.00000000000032</v>
      </c>
    </row>
    <row r="254" spans="1:8" x14ac:dyDescent="0.25">
      <c r="A254" s="159" t="s">
        <v>3088</v>
      </c>
      <c r="B254" s="159" t="s">
        <v>3089</v>
      </c>
      <c r="C254" s="159" t="s">
        <v>4654</v>
      </c>
      <c r="D254" s="159">
        <v>2816.9999999999995</v>
      </c>
      <c r="E254" s="159">
        <f t="shared" si="14"/>
        <v>224.99999999999997</v>
      </c>
      <c r="F254" s="159">
        <v>12.52</v>
      </c>
      <c r="G254" s="159">
        <v>0.13000000000000078</v>
      </c>
      <c r="H254" s="159">
        <f t="shared" si="12"/>
        <v>29.250000000000171</v>
      </c>
    </row>
    <row r="255" spans="1:8" x14ac:dyDescent="0.25">
      <c r="A255" s="159" t="s">
        <v>3088</v>
      </c>
      <c r="B255" s="159" t="s">
        <v>3089</v>
      </c>
      <c r="C255" s="159" t="s">
        <v>4669</v>
      </c>
      <c r="D255" s="159">
        <v>3306</v>
      </c>
      <c r="E255" s="159">
        <f t="shared" si="14"/>
        <v>145</v>
      </c>
      <c r="F255" s="159">
        <v>22.8</v>
      </c>
      <c r="G255" s="159">
        <v>7.9999999999998295E-2</v>
      </c>
      <c r="H255" s="159">
        <f t="shared" si="12"/>
        <v>11.599999999999753</v>
      </c>
    </row>
    <row r="256" spans="1:8" x14ac:dyDescent="0.25">
      <c r="A256" s="159" t="s">
        <v>3088</v>
      </c>
      <c r="B256" s="159" t="s">
        <v>3089</v>
      </c>
      <c r="C256" s="159" t="s">
        <v>4652</v>
      </c>
      <c r="D256" s="159">
        <v>6497.880000000001</v>
      </c>
      <c r="E256" s="159">
        <f t="shared" si="14"/>
        <v>519</v>
      </c>
      <c r="F256" s="159">
        <v>12.520000000000003</v>
      </c>
      <c r="G256" s="159">
        <v>0.13000000000000078</v>
      </c>
      <c r="H256" s="159">
        <f t="shared" si="12"/>
        <v>67.470000000000411</v>
      </c>
    </row>
    <row r="257" spans="1:8" x14ac:dyDescent="0.25">
      <c r="A257" s="159" t="s">
        <v>3088</v>
      </c>
      <c r="B257" s="159" t="s">
        <v>3089</v>
      </c>
      <c r="C257" s="159" t="s">
        <v>4662</v>
      </c>
      <c r="D257" s="159">
        <v>2232.1</v>
      </c>
      <c r="E257" s="159">
        <f t="shared" si="14"/>
        <v>101</v>
      </c>
      <c r="F257" s="159">
        <v>22.099999999999998</v>
      </c>
      <c r="G257" s="159">
        <v>7.9999999999998295E-2</v>
      </c>
      <c r="H257" s="159">
        <f t="shared" si="12"/>
        <v>8.0799999999998278</v>
      </c>
    </row>
    <row r="258" spans="1:8" x14ac:dyDescent="0.25">
      <c r="A258" s="159" t="s">
        <v>3088</v>
      </c>
      <c r="B258" s="159" t="s">
        <v>3089</v>
      </c>
      <c r="C258" s="159" t="s">
        <v>4663</v>
      </c>
      <c r="D258" s="159">
        <v>44.07</v>
      </c>
      <c r="E258" s="159">
        <f t="shared" si="14"/>
        <v>3</v>
      </c>
      <c r="F258" s="159">
        <v>14.69</v>
      </c>
      <c r="G258" s="159">
        <v>8.0000000000000071E-2</v>
      </c>
      <c r="H258" s="159">
        <f t="shared" si="12"/>
        <v>0.24000000000000021</v>
      </c>
    </row>
    <row r="259" spans="1:8" x14ac:dyDescent="0.25">
      <c r="A259" s="159" t="s">
        <v>4549</v>
      </c>
      <c r="B259" s="159" t="s">
        <v>4550</v>
      </c>
      <c r="C259" s="159" t="s">
        <v>4663</v>
      </c>
      <c r="D259" s="159">
        <v>2629.51</v>
      </c>
      <c r="E259" s="159">
        <f t="shared" si="14"/>
        <v>179.00000000000003</v>
      </c>
      <c r="F259" s="159">
        <v>14.69</v>
      </c>
      <c r="G259" s="159">
        <v>8.0000000000000071E-2</v>
      </c>
      <c r="H259" s="159">
        <f t="shared" si="12"/>
        <v>14.320000000000014</v>
      </c>
    </row>
    <row r="260" spans="1:8" x14ac:dyDescent="0.25">
      <c r="A260" s="159" t="s">
        <v>4553</v>
      </c>
      <c r="B260" s="159" t="s">
        <v>4554</v>
      </c>
      <c r="C260" s="159" t="s">
        <v>4711</v>
      </c>
      <c r="D260" s="159">
        <v>162.89000000000001</v>
      </c>
      <c r="E260" s="159">
        <f t="shared" si="14"/>
        <v>7</v>
      </c>
      <c r="F260" s="159">
        <v>23.270000000000003</v>
      </c>
      <c r="G260" s="159">
        <v>0.12999999999999901</v>
      </c>
      <c r="H260" s="159">
        <f t="shared" si="12"/>
        <v>0.90999999999999304</v>
      </c>
    </row>
    <row r="261" spans="1:8" x14ac:dyDescent="0.25">
      <c r="A261" s="159" t="s">
        <v>4553</v>
      </c>
      <c r="B261" s="159" t="s">
        <v>4554</v>
      </c>
      <c r="C261" s="159" t="s">
        <v>4675</v>
      </c>
      <c r="D261" s="159">
        <v>10616.960000000001</v>
      </c>
      <c r="E261" s="159">
        <f t="shared" si="14"/>
        <v>848.00000000000011</v>
      </c>
      <c r="F261" s="159">
        <v>12.52</v>
      </c>
      <c r="G261" s="159">
        <v>0.13000000000000078</v>
      </c>
      <c r="H261" s="159">
        <f t="shared" ref="H261:H324" si="15">E261*G261</f>
        <v>110.24000000000068</v>
      </c>
    </row>
    <row r="262" spans="1:8" x14ac:dyDescent="0.25">
      <c r="A262" s="159" t="s">
        <v>4553</v>
      </c>
      <c r="B262" s="159" t="s">
        <v>4554</v>
      </c>
      <c r="C262" s="159" t="s">
        <v>4694</v>
      </c>
      <c r="D262" s="159">
        <v>264.42</v>
      </c>
      <c r="E262" s="159">
        <f t="shared" si="14"/>
        <v>18</v>
      </c>
      <c r="F262" s="159">
        <v>14.69</v>
      </c>
      <c r="G262" s="159">
        <v>8.0000000000000071E-2</v>
      </c>
      <c r="H262" s="159">
        <f t="shared" si="15"/>
        <v>1.4400000000000013</v>
      </c>
    </row>
    <row r="263" spans="1:8" x14ac:dyDescent="0.25">
      <c r="A263" s="159" t="s">
        <v>4553</v>
      </c>
      <c r="B263" s="159" t="s">
        <v>4554</v>
      </c>
      <c r="C263" s="159" t="s">
        <v>4662</v>
      </c>
      <c r="D263" s="159">
        <v>1856.4</v>
      </c>
      <c r="E263" s="159">
        <f t="shared" si="14"/>
        <v>84.000000000000014</v>
      </c>
      <c r="F263" s="159">
        <v>22.099999999999998</v>
      </c>
      <c r="G263" s="159">
        <v>7.9999999999998295E-2</v>
      </c>
      <c r="H263" s="159">
        <f t="shared" si="15"/>
        <v>6.7199999999998576</v>
      </c>
    </row>
    <row r="264" spans="1:8" x14ac:dyDescent="0.25">
      <c r="A264" s="159" t="s">
        <v>4553</v>
      </c>
      <c r="B264" s="159" t="s">
        <v>4554</v>
      </c>
      <c r="C264" s="159" t="s">
        <v>4678</v>
      </c>
      <c r="D264" s="159">
        <v>3016.4799999999996</v>
      </c>
      <c r="E264" s="159">
        <f t="shared" si="14"/>
        <v>135.99999999999997</v>
      </c>
      <c r="F264" s="159">
        <v>22.18</v>
      </c>
      <c r="G264" s="159">
        <v>7.9999999999998295E-2</v>
      </c>
      <c r="H264" s="159">
        <f t="shared" si="15"/>
        <v>10.879999999999766</v>
      </c>
    </row>
    <row r="265" spans="1:8" x14ac:dyDescent="0.25">
      <c r="A265" s="159" t="s">
        <v>4556</v>
      </c>
      <c r="B265" s="159" t="s">
        <v>4557</v>
      </c>
      <c r="C265" s="159" t="s">
        <v>4676</v>
      </c>
      <c r="D265" s="159">
        <v>12595.119999999999</v>
      </c>
      <c r="E265" s="159">
        <f t="shared" si="14"/>
        <v>1005.9999999999997</v>
      </c>
      <c r="F265" s="159">
        <v>12.520000000000003</v>
      </c>
      <c r="G265" s="159">
        <v>0.13000000000000078</v>
      </c>
      <c r="H265" s="159">
        <f t="shared" si="15"/>
        <v>130.78000000000074</v>
      </c>
    </row>
    <row r="266" spans="1:8" x14ac:dyDescent="0.25">
      <c r="A266" s="159" t="s">
        <v>4558</v>
      </c>
      <c r="B266" s="159" t="s">
        <v>4559</v>
      </c>
      <c r="C266" s="159" t="s">
        <v>4669</v>
      </c>
      <c r="D266" s="159">
        <v>13588.800000000001</v>
      </c>
      <c r="E266" s="159">
        <f t="shared" si="14"/>
        <v>596</v>
      </c>
      <c r="F266" s="159">
        <v>22.8</v>
      </c>
      <c r="G266" s="159">
        <v>7.9999999999998295E-2</v>
      </c>
      <c r="H266" s="159">
        <f t="shared" si="15"/>
        <v>47.679999999998984</v>
      </c>
    </row>
    <row r="267" spans="1:8" x14ac:dyDescent="0.25">
      <c r="A267" s="159" t="s">
        <v>4560</v>
      </c>
      <c r="B267" s="159" t="s">
        <v>4561</v>
      </c>
      <c r="C267" s="159" t="s">
        <v>4654</v>
      </c>
      <c r="D267" s="159">
        <v>6260</v>
      </c>
      <c r="E267" s="159">
        <f t="shared" si="14"/>
        <v>500</v>
      </c>
      <c r="F267" s="159">
        <v>12.52</v>
      </c>
      <c r="G267" s="159">
        <v>0.13000000000000078</v>
      </c>
      <c r="H267" s="159">
        <f t="shared" si="15"/>
        <v>65.000000000000398</v>
      </c>
    </row>
    <row r="268" spans="1:8" x14ac:dyDescent="0.25">
      <c r="A268" s="159" t="s">
        <v>4562</v>
      </c>
      <c r="B268" s="159" t="s">
        <v>4563</v>
      </c>
      <c r="C268" s="159" t="s">
        <v>4654</v>
      </c>
      <c r="D268" s="159">
        <v>1840.44</v>
      </c>
      <c r="E268" s="159">
        <f t="shared" si="14"/>
        <v>147</v>
      </c>
      <c r="F268" s="159">
        <v>12.52</v>
      </c>
      <c r="G268" s="159">
        <v>0.13000000000000078</v>
      </c>
      <c r="H268" s="159">
        <f t="shared" si="15"/>
        <v>19.110000000000113</v>
      </c>
    </row>
    <row r="269" spans="1:8" x14ac:dyDescent="0.25">
      <c r="A269" s="159" t="s">
        <v>4712</v>
      </c>
      <c r="B269" s="159" t="s">
        <v>4713</v>
      </c>
      <c r="C269" s="159" t="s">
        <v>4697</v>
      </c>
      <c r="D269" s="159">
        <v>3100.1600000000003</v>
      </c>
      <c r="E269" s="159">
        <f t="shared" si="14"/>
        <v>128.00000000000003</v>
      </c>
      <c r="F269" s="159">
        <v>24.22</v>
      </c>
      <c r="G269" s="159">
        <v>1.9999999999999574E-2</v>
      </c>
      <c r="H269" s="159">
        <f t="shared" si="15"/>
        <v>2.5599999999999459</v>
      </c>
    </row>
    <row r="270" spans="1:8" x14ac:dyDescent="0.25">
      <c r="A270" s="159" t="s">
        <v>4564</v>
      </c>
      <c r="B270" s="159" t="s">
        <v>4565</v>
      </c>
      <c r="C270" s="159" t="s">
        <v>4654</v>
      </c>
      <c r="D270" s="159">
        <v>4181.68</v>
      </c>
      <c r="E270" s="159">
        <f t="shared" si="14"/>
        <v>334.00000000000006</v>
      </c>
      <c r="F270" s="159">
        <v>12.52</v>
      </c>
      <c r="G270" s="159">
        <v>0.13000000000000078</v>
      </c>
      <c r="H270" s="159">
        <f t="shared" si="15"/>
        <v>43.420000000000272</v>
      </c>
    </row>
    <row r="271" spans="1:8" x14ac:dyDescent="0.25">
      <c r="A271" s="159" t="s">
        <v>4566</v>
      </c>
      <c r="B271" s="159" t="s">
        <v>4567</v>
      </c>
      <c r="C271" s="159" t="s">
        <v>4663</v>
      </c>
      <c r="D271" s="159">
        <v>58.76</v>
      </c>
      <c r="E271" s="159">
        <f t="shared" si="14"/>
        <v>4</v>
      </c>
      <c r="F271" s="159">
        <v>14.69</v>
      </c>
      <c r="G271" s="159">
        <v>8.0000000000000071E-2</v>
      </c>
      <c r="H271" s="159">
        <f t="shared" si="15"/>
        <v>0.32000000000000028</v>
      </c>
    </row>
    <row r="272" spans="1:8" x14ac:dyDescent="0.25">
      <c r="A272" s="159" t="s">
        <v>4568</v>
      </c>
      <c r="B272" s="159" t="s">
        <v>4569</v>
      </c>
      <c r="C272" s="159" t="s">
        <v>4714</v>
      </c>
      <c r="D272" s="159">
        <v>518.71999999999991</v>
      </c>
      <c r="E272" s="159">
        <f t="shared" si="14"/>
        <v>32</v>
      </c>
      <c r="F272" s="159">
        <v>16.209999999999997</v>
      </c>
      <c r="G272" s="159">
        <v>6.000000000000405E-2</v>
      </c>
      <c r="H272" s="159">
        <f t="shared" si="15"/>
        <v>1.9200000000001296</v>
      </c>
    </row>
    <row r="273" spans="1:8" x14ac:dyDescent="0.25">
      <c r="A273" s="159" t="s">
        <v>4568</v>
      </c>
      <c r="B273" s="159" t="s">
        <v>4569</v>
      </c>
      <c r="C273" s="159" t="s">
        <v>4671</v>
      </c>
      <c r="D273" s="159">
        <v>2626.02</v>
      </c>
      <c r="E273" s="159">
        <f t="shared" si="14"/>
        <v>162</v>
      </c>
      <c r="F273" s="159">
        <v>16.21</v>
      </c>
      <c r="G273" s="159">
        <v>6.000000000000405E-2</v>
      </c>
      <c r="H273" s="159">
        <f t="shared" si="15"/>
        <v>9.7200000000006561</v>
      </c>
    </row>
    <row r="274" spans="1:8" x14ac:dyDescent="0.25">
      <c r="A274" s="159" t="s">
        <v>4568</v>
      </c>
      <c r="B274" s="159" t="s">
        <v>4569</v>
      </c>
      <c r="C274" s="159" t="s">
        <v>4656</v>
      </c>
      <c r="D274" s="159">
        <v>2350.4499999999998</v>
      </c>
      <c r="E274" s="159">
        <f t="shared" si="14"/>
        <v>144.99999999999997</v>
      </c>
      <c r="F274" s="159">
        <v>16.21</v>
      </c>
      <c r="G274" s="159">
        <v>6.000000000000405E-2</v>
      </c>
      <c r="H274" s="159">
        <f t="shared" si="15"/>
        <v>8.7000000000005855</v>
      </c>
    </row>
    <row r="275" spans="1:8" x14ac:dyDescent="0.25">
      <c r="A275" s="159" t="s">
        <v>4568</v>
      </c>
      <c r="B275" s="159" t="s">
        <v>4569</v>
      </c>
      <c r="C275" s="159" t="s">
        <v>4667</v>
      </c>
      <c r="D275" s="159">
        <v>24973.4</v>
      </c>
      <c r="E275" s="159">
        <f t="shared" si="14"/>
        <v>1780.0000000000002</v>
      </c>
      <c r="F275" s="159">
        <v>14.03</v>
      </c>
      <c r="G275" s="159">
        <v>9.9999999999999645E-2</v>
      </c>
      <c r="H275" s="159">
        <f t="shared" si="15"/>
        <v>177.9999999999994</v>
      </c>
    </row>
    <row r="276" spans="1:8" x14ac:dyDescent="0.25">
      <c r="A276" s="159" t="s">
        <v>4568</v>
      </c>
      <c r="B276" s="159" t="s">
        <v>4569</v>
      </c>
      <c r="C276" s="159" t="s">
        <v>4654</v>
      </c>
      <c r="D276" s="159">
        <v>1690.2</v>
      </c>
      <c r="E276" s="159">
        <f t="shared" si="14"/>
        <v>135</v>
      </c>
      <c r="F276" s="159">
        <v>12.52</v>
      </c>
      <c r="G276" s="159">
        <v>0.13000000000000078</v>
      </c>
      <c r="H276" s="159">
        <f t="shared" si="15"/>
        <v>17.550000000000104</v>
      </c>
    </row>
    <row r="277" spans="1:8" x14ac:dyDescent="0.25">
      <c r="A277" s="159" t="s">
        <v>4568</v>
      </c>
      <c r="B277" s="159" t="s">
        <v>4569</v>
      </c>
      <c r="C277" s="159" t="s">
        <v>4687</v>
      </c>
      <c r="D277" s="159">
        <v>55.68</v>
      </c>
      <c r="E277" s="159">
        <f t="shared" si="14"/>
        <v>2.0000000000000004</v>
      </c>
      <c r="F277" s="159">
        <v>27.839999999999996</v>
      </c>
      <c r="G277" s="159">
        <v>5.9999999999998721E-2</v>
      </c>
      <c r="H277" s="159">
        <f t="shared" si="15"/>
        <v>0.11999999999999747</v>
      </c>
    </row>
    <row r="278" spans="1:8" x14ac:dyDescent="0.25">
      <c r="A278" s="159" t="s">
        <v>4568</v>
      </c>
      <c r="B278" s="159" t="s">
        <v>4569</v>
      </c>
      <c r="C278" s="159" t="s">
        <v>4677</v>
      </c>
      <c r="D278" s="159">
        <v>4982.96</v>
      </c>
      <c r="E278" s="159">
        <f t="shared" si="14"/>
        <v>397.99999999999994</v>
      </c>
      <c r="F278" s="159">
        <v>12.520000000000001</v>
      </c>
      <c r="G278" s="159">
        <v>0.13000000000000078</v>
      </c>
      <c r="H278" s="159">
        <f t="shared" si="15"/>
        <v>51.7400000000003</v>
      </c>
    </row>
    <row r="279" spans="1:8" x14ac:dyDescent="0.25">
      <c r="A279" s="159" t="s">
        <v>4568</v>
      </c>
      <c r="B279" s="159" t="s">
        <v>4569</v>
      </c>
      <c r="C279" s="159" t="s">
        <v>4668</v>
      </c>
      <c r="D279" s="159">
        <v>2585.44</v>
      </c>
      <c r="E279" s="159">
        <f t="shared" si="14"/>
        <v>176.00000000000003</v>
      </c>
      <c r="F279" s="159">
        <v>14.689999999999998</v>
      </c>
      <c r="G279" s="159">
        <v>8.0000000000000071E-2</v>
      </c>
      <c r="H279" s="159">
        <f t="shared" si="15"/>
        <v>14.080000000000014</v>
      </c>
    </row>
    <row r="280" spans="1:8" x14ac:dyDescent="0.25">
      <c r="A280" s="159" t="s">
        <v>4568</v>
      </c>
      <c r="B280" s="159" t="s">
        <v>4569</v>
      </c>
      <c r="C280" s="159" t="s">
        <v>4663</v>
      </c>
      <c r="D280" s="159">
        <v>3158.3500000000008</v>
      </c>
      <c r="E280" s="159">
        <f t="shared" si="14"/>
        <v>215.00000000000006</v>
      </c>
      <c r="F280" s="159">
        <v>14.69</v>
      </c>
      <c r="G280" s="159">
        <v>8.0000000000000071E-2</v>
      </c>
      <c r="H280" s="159">
        <f t="shared" si="15"/>
        <v>17.200000000000021</v>
      </c>
    </row>
    <row r="281" spans="1:8" x14ac:dyDescent="0.25">
      <c r="A281" s="159" t="s">
        <v>4568</v>
      </c>
      <c r="B281" s="159" t="s">
        <v>4569</v>
      </c>
      <c r="C281" s="159" t="s">
        <v>4679</v>
      </c>
      <c r="D281" s="159">
        <v>29593.919999999998</v>
      </c>
      <c r="E281" s="159">
        <f t="shared" si="14"/>
        <v>1063</v>
      </c>
      <c r="F281" s="159">
        <v>27.84</v>
      </c>
      <c r="G281" s="159">
        <v>5.9999999999998721E-2</v>
      </c>
      <c r="H281" s="159">
        <f t="shared" si="15"/>
        <v>63.779999999998637</v>
      </c>
    </row>
    <row r="282" spans="1:8" x14ac:dyDescent="0.25">
      <c r="A282" s="159" t="s">
        <v>4568</v>
      </c>
      <c r="B282" s="159" t="s">
        <v>4569</v>
      </c>
      <c r="C282" s="159" t="s">
        <v>4680</v>
      </c>
      <c r="D282" s="159">
        <v>2085.98</v>
      </c>
      <c r="E282" s="159">
        <f t="shared" si="14"/>
        <v>142</v>
      </c>
      <c r="F282" s="159">
        <v>14.69</v>
      </c>
      <c r="G282" s="159">
        <v>8.0000000000000071E-2</v>
      </c>
      <c r="H282" s="159">
        <f t="shared" si="15"/>
        <v>11.36000000000001</v>
      </c>
    </row>
    <row r="283" spans="1:8" x14ac:dyDescent="0.25">
      <c r="A283" s="159" t="s">
        <v>3432</v>
      </c>
      <c r="B283" s="159" t="s">
        <v>3433</v>
      </c>
      <c r="C283" s="159" t="s">
        <v>4668</v>
      </c>
      <c r="D283" s="159">
        <v>31480.67</v>
      </c>
      <c r="E283" s="159">
        <f t="shared" si="14"/>
        <v>2143</v>
      </c>
      <c r="F283" s="159">
        <v>14.689999999999998</v>
      </c>
      <c r="G283" s="159">
        <v>8.0000000000000071E-2</v>
      </c>
      <c r="H283" s="159">
        <f t="shared" si="15"/>
        <v>171.44000000000014</v>
      </c>
    </row>
    <row r="284" spans="1:8" x14ac:dyDescent="0.25">
      <c r="A284" s="159" t="s">
        <v>4575</v>
      </c>
      <c r="B284" s="159" t="s">
        <v>4576</v>
      </c>
      <c r="C284" s="159" t="s">
        <v>4659</v>
      </c>
      <c r="D284" s="159">
        <v>332.70000000000005</v>
      </c>
      <c r="E284" s="159">
        <f t="shared" si="14"/>
        <v>15.000000000000002</v>
      </c>
      <c r="F284" s="159">
        <v>22.18</v>
      </c>
      <c r="G284" s="159">
        <v>7.9999999999998295E-2</v>
      </c>
      <c r="H284" s="159">
        <f t="shared" si="15"/>
        <v>1.1999999999999746</v>
      </c>
    </row>
    <row r="285" spans="1:8" x14ac:dyDescent="0.25">
      <c r="A285" s="159" t="s">
        <v>4575</v>
      </c>
      <c r="B285" s="159" t="s">
        <v>4576</v>
      </c>
      <c r="C285" s="159" t="s">
        <v>4654</v>
      </c>
      <c r="D285" s="159">
        <v>9940.8799999999992</v>
      </c>
      <c r="E285" s="159">
        <f t="shared" si="14"/>
        <v>794</v>
      </c>
      <c r="F285" s="159">
        <v>12.52</v>
      </c>
      <c r="G285" s="159">
        <v>0.13000000000000078</v>
      </c>
      <c r="H285" s="159">
        <f t="shared" si="15"/>
        <v>103.22000000000062</v>
      </c>
    </row>
    <row r="286" spans="1:8" x14ac:dyDescent="0.25">
      <c r="A286" s="159" t="s">
        <v>4575</v>
      </c>
      <c r="B286" s="159" t="s">
        <v>4576</v>
      </c>
      <c r="C286" s="159" t="s">
        <v>4669</v>
      </c>
      <c r="D286" s="159">
        <v>114</v>
      </c>
      <c r="E286" s="159">
        <f t="shared" si="14"/>
        <v>5</v>
      </c>
      <c r="F286" s="159">
        <v>22.8</v>
      </c>
      <c r="G286" s="159">
        <v>7.9999999999998295E-2</v>
      </c>
      <c r="H286" s="159">
        <f t="shared" si="15"/>
        <v>0.39999999999999147</v>
      </c>
    </row>
    <row r="287" spans="1:8" x14ac:dyDescent="0.25">
      <c r="A287" s="159" t="s">
        <v>4577</v>
      </c>
      <c r="B287" s="159" t="s">
        <v>4578</v>
      </c>
      <c r="C287" s="159" t="s">
        <v>4663</v>
      </c>
      <c r="D287" s="159">
        <v>778.57</v>
      </c>
      <c r="E287" s="159">
        <f t="shared" si="14"/>
        <v>53.000000000000007</v>
      </c>
      <c r="F287" s="159">
        <v>14.69</v>
      </c>
      <c r="G287" s="159">
        <v>8.0000000000000071E-2</v>
      </c>
      <c r="H287" s="159">
        <f t="shared" si="15"/>
        <v>4.2400000000000047</v>
      </c>
    </row>
    <row r="288" spans="1:8" x14ac:dyDescent="0.25">
      <c r="A288" s="159" t="s">
        <v>4581</v>
      </c>
      <c r="B288" s="159" t="s">
        <v>4582</v>
      </c>
      <c r="C288" s="159" t="s">
        <v>4652</v>
      </c>
      <c r="D288" s="159">
        <v>15124.16</v>
      </c>
      <c r="E288" s="159">
        <f t="shared" si="14"/>
        <v>1207.9999999999998</v>
      </c>
      <c r="F288" s="159">
        <v>12.520000000000003</v>
      </c>
      <c r="G288" s="159">
        <v>0.13000000000000078</v>
      </c>
      <c r="H288" s="159">
        <f t="shared" si="15"/>
        <v>157.0400000000009</v>
      </c>
    </row>
    <row r="289" spans="1:8" x14ac:dyDescent="0.25">
      <c r="A289" s="159" t="s">
        <v>4583</v>
      </c>
      <c r="B289" s="159" t="s">
        <v>4584</v>
      </c>
      <c r="C289" s="159" t="s">
        <v>4652</v>
      </c>
      <c r="D289" s="159">
        <v>10041.040000000001</v>
      </c>
      <c r="E289" s="159">
        <f t="shared" si="14"/>
        <v>801.99999999999989</v>
      </c>
      <c r="F289" s="159">
        <v>12.520000000000003</v>
      </c>
      <c r="G289" s="159">
        <v>0.13000000000000078</v>
      </c>
      <c r="H289" s="159">
        <f t="shared" si="15"/>
        <v>104.26000000000062</v>
      </c>
    </row>
    <row r="290" spans="1:8" x14ac:dyDescent="0.25">
      <c r="A290" s="159" t="s">
        <v>4715</v>
      </c>
      <c r="B290" s="159" t="s">
        <v>4716</v>
      </c>
      <c r="C290" s="159" t="s">
        <v>4682</v>
      </c>
      <c r="D290" s="159">
        <v>1358.47</v>
      </c>
      <c r="E290" s="159">
        <f t="shared" si="14"/>
        <v>61</v>
      </c>
      <c r="F290" s="159">
        <v>22.27</v>
      </c>
      <c r="G290" s="159">
        <v>7.9999999999998295E-2</v>
      </c>
      <c r="H290" s="159">
        <f t="shared" si="15"/>
        <v>4.879999999999896</v>
      </c>
    </row>
    <row r="291" spans="1:8" x14ac:dyDescent="0.25">
      <c r="A291" s="159" t="s">
        <v>4585</v>
      </c>
      <c r="B291" s="159" t="s">
        <v>4586</v>
      </c>
      <c r="C291" s="159" t="s">
        <v>4652</v>
      </c>
      <c r="D291" s="159">
        <v>1565</v>
      </c>
      <c r="E291" s="159">
        <f t="shared" si="14"/>
        <v>124.99999999999997</v>
      </c>
      <c r="F291" s="159">
        <v>12.520000000000003</v>
      </c>
      <c r="G291" s="159">
        <v>0.13000000000000078</v>
      </c>
      <c r="H291" s="159">
        <f t="shared" si="15"/>
        <v>16.250000000000092</v>
      </c>
    </row>
    <row r="292" spans="1:8" x14ac:dyDescent="0.25">
      <c r="A292" s="159" t="s">
        <v>4389</v>
      </c>
      <c r="B292" s="159" t="s">
        <v>4390</v>
      </c>
      <c r="C292" s="159" t="s">
        <v>4653</v>
      </c>
      <c r="D292" s="159">
        <v>249.73</v>
      </c>
      <c r="E292" s="159">
        <f t="shared" si="14"/>
        <v>16.999999999999996</v>
      </c>
      <c r="F292" s="159">
        <v>14.690000000000003</v>
      </c>
      <c r="G292" s="159">
        <v>8.0000000000000071E-2</v>
      </c>
      <c r="H292" s="159">
        <f t="shared" si="15"/>
        <v>1.360000000000001</v>
      </c>
    </row>
    <row r="293" spans="1:8" x14ac:dyDescent="0.25">
      <c r="A293" s="159" t="s">
        <v>4389</v>
      </c>
      <c r="B293" s="159" t="s">
        <v>4390</v>
      </c>
      <c r="C293" s="159" t="s">
        <v>4691</v>
      </c>
      <c r="D293" s="159">
        <v>1674.66</v>
      </c>
      <c r="E293" s="159">
        <f t="shared" si="14"/>
        <v>113.99999999999999</v>
      </c>
      <c r="F293" s="159">
        <v>14.690000000000003</v>
      </c>
      <c r="G293" s="159">
        <v>8.0000000000000071E-2</v>
      </c>
      <c r="H293" s="159">
        <f t="shared" si="15"/>
        <v>9.1200000000000063</v>
      </c>
    </row>
    <row r="294" spans="1:8" x14ac:dyDescent="0.25">
      <c r="A294" s="159" t="s">
        <v>4392</v>
      </c>
      <c r="B294" s="159" t="s">
        <v>4393</v>
      </c>
      <c r="C294" s="159" t="s">
        <v>4659</v>
      </c>
      <c r="D294" s="159">
        <v>3659.7000000000007</v>
      </c>
      <c r="E294" s="159">
        <f t="shared" si="14"/>
        <v>165.00000000000003</v>
      </c>
      <c r="F294" s="159">
        <v>22.18</v>
      </c>
      <c r="G294" s="159">
        <v>7.9999999999998295E-2</v>
      </c>
      <c r="H294" s="159">
        <f t="shared" si="15"/>
        <v>13.19999999999972</v>
      </c>
    </row>
    <row r="295" spans="1:8" x14ac:dyDescent="0.25">
      <c r="A295" s="159" t="s">
        <v>4392</v>
      </c>
      <c r="B295" s="159" t="s">
        <v>4393</v>
      </c>
      <c r="C295" s="159" t="s">
        <v>4674</v>
      </c>
      <c r="D295" s="159">
        <v>3831.12</v>
      </c>
      <c r="E295" s="159">
        <f t="shared" si="14"/>
        <v>306.00000000000006</v>
      </c>
      <c r="F295" s="159">
        <v>12.519999999999998</v>
      </c>
      <c r="G295" s="159">
        <v>0.13000000000000078</v>
      </c>
      <c r="H295" s="159">
        <f t="shared" si="15"/>
        <v>39.78000000000025</v>
      </c>
    </row>
    <row r="296" spans="1:8" x14ac:dyDescent="0.25">
      <c r="A296" s="159" t="s">
        <v>4392</v>
      </c>
      <c r="B296" s="159" t="s">
        <v>4393</v>
      </c>
      <c r="C296" s="159" t="s">
        <v>4676</v>
      </c>
      <c r="D296" s="159">
        <v>989.07999999999993</v>
      </c>
      <c r="E296" s="159">
        <f t="shared" si="14"/>
        <v>78.999999999999972</v>
      </c>
      <c r="F296" s="159">
        <v>12.520000000000003</v>
      </c>
      <c r="G296" s="159">
        <v>0.13000000000000078</v>
      </c>
      <c r="H296" s="159">
        <f t="shared" si="15"/>
        <v>10.270000000000058</v>
      </c>
    </row>
    <row r="297" spans="1:8" x14ac:dyDescent="0.25">
      <c r="A297" s="159" t="s">
        <v>4392</v>
      </c>
      <c r="B297" s="159" t="s">
        <v>4393</v>
      </c>
      <c r="C297" s="159" t="s">
        <v>4654</v>
      </c>
      <c r="D297" s="159">
        <v>5721.6399999999994</v>
      </c>
      <c r="E297" s="159">
        <f t="shared" si="14"/>
        <v>456.99999999999994</v>
      </c>
      <c r="F297" s="159">
        <v>12.52</v>
      </c>
      <c r="G297" s="159">
        <v>0.13000000000000078</v>
      </c>
      <c r="H297" s="159">
        <f t="shared" si="15"/>
        <v>59.410000000000352</v>
      </c>
    </row>
    <row r="298" spans="1:8" x14ac:dyDescent="0.25">
      <c r="A298" s="159" t="s">
        <v>4392</v>
      </c>
      <c r="B298" s="159" t="s">
        <v>4393</v>
      </c>
      <c r="C298" s="159" t="s">
        <v>4688</v>
      </c>
      <c r="D298" s="159">
        <v>1219.27</v>
      </c>
      <c r="E298" s="159">
        <f t="shared" si="14"/>
        <v>83</v>
      </c>
      <c r="F298" s="159">
        <v>14.69</v>
      </c>
      <c r="G298" s="159">
        <v>0.08</v>
      </c>
      <c r="H298" s="159">
        <f t="shared" si="15"/>
        <v>6.6400000000000006</v>
      </c>
    </row>
    <row r="299" spans="1:8" x14ac:dyDescent="0.25">
      <c r="A299" s="159" t="s">
        <v>4392</v>
      </c>
      <c r="B299" s="159" t="s">
        <v>4393</v>
      </c>
      <c r="C299" s="159" t="s">
        <v>4669</v>
      </c>
      <c r="D299" s="159">
        <v>6862.7999999999993</v>
      </c>
      <c r="E299" s="159">
        <f t="shared" si="14"/>
        <v>300.99999999999994</v>
      </c>
      <c r="F299" s="159">
        <v>22.8</v>
      </c>
      <c r="G299" s="159">
        <v>7.9999999999998295E-2</v>
      </c>
      <c r="H299" s="159">
        <f t="shared" si="15"/>
        <v>24.079999999999483</v>
      </c>
    </row>
    <row r="300" spans="1:8" x14ac:dyDescent="0.25">
      <c r="A300" s="159" t="s">
        <v>4392</v>
      </c>
      <c r="B300" s="159" t="s">
        <v>4393</v>
      </c>
      <c r="C300" s="159" t="s">
        <v>4652</v>
      </c>
      <c r="D300" s="159">
        <v>9327.4000000000015</v>
      </c>
      <c r="E300" s="159">
        <f t="shared" ref="E300:E363" si="16">D300/F300</f>
        <v>744.99999999999989</v>
      </c>
      <c r="F300" s="159">
        <v>12.520000000000003</v>
      </c>
      <c r="G300" s="159">
        <v>0.13000000000000078</v>
      </c>
      <c r="H300" s="159">
        <f t="shared" si="15"/>
        <v>96.850000000000563</v>
      </c>
    </row>
    <row r="301" spans="1:8" x14ac:dyDescent="0.25">
      <c r="A301" s="159" t="s">
        <v>4392</v>
      </c>
      <c r="B301" s="159" t="s">
        <v>4393</v>
      </c>
      <c r="C301" s="159" t="s">
        <v>4677</v>
      </c>
      <c r="D301" s="159">
        <v>6497.880000000001</v>
      </c>
      <c r="E301" s="159">
        <f t="shared" si="16"/>
        <v>519</v>
      </c>
      <c r="F301" s="159">
        <v>12.520000000000001</v>
      </c>
      <c r="G301" s="159">
        <v>0.13000000000000078</v>
      </c>
      <c r="H301" s="159">
        <f t="shared" si="15"/>
        <v>67.470000000000411</v>
      </c>
    </row>
    <row r="302" spans="1:8" x14ac:dyDescent="0.25">
      <c r="A302" s="159" t="s">
        <v>4392</v>
      </c>
      <c r="B302" s="159" t="s">
        <v>4393</v>
      </c>
      <c r="C302" s="159" t="s">
        <v>4662</v>
      </c>
      <c r="D302" s="159">
        <v>1038.7</v>
      </c>
      <c r="E302" s="159">
        <f t="shared" si="16"/>
        <v>47.000000000000007</v>
      </c>
      <c r="F302" s="159">
        <v>22.099999999999998</v>
      </c>
      <c r="G302" s="159">
        <v>7.9999999999998295E-2</v>
      </c>
      <c r="H302" s="159">
        <f t="shared" si="15"/>
        <v>3.7599999999999203</v>
      </c>
    </row>
    <row r="303" spans="1:8" x14ac:dyDescent="0.25">
      <c r="A303" s="159" t="s">
        <v>4392</v>
      </c>
      <c r="B303" s="159" t="s">
        <v>4393</v>
      </c>
      <c r="C303" s="159" t="s">
        <v>4663</v>
      </c>
      <c r="D303" s="159">
        <v>5464.68</v>
      </c>
      <c r="E303" s="159">
        <f t="shared" si="16"/>
        <v>372.00000000000006</v>
      </c>
      <c r="F303" s="159">
        <v>14.69</v>
      </c>
      <c r="G303" s="159">
        <v>8.0000000000000071E-2</v>
      </c>
      <c r="H303" s="159">
        <f t="shared" si="15"/>
        <v>29.76000000000003</v>
      </c>
    </row>
    <row r="304" spans="1:8" x14ac:dyDescent="0.25">
      <c r="A304" s="159" t="s">
        <v>4392</v>
      </c>
      <c r="B304" s="159" t="s">
        <v>4393</v>
      </c>
      <c r="C304" s="159" t="s">
        <v>4678</v>
      </c>
      <c r="D304" s="159">
        <v>5367.56</v>
      </c>
      <c r="E304" s="159">
        <f t="shared" si="16"/>
        <v>242.00000000000003</v>
      </c>
      <c r="F304" s="159">
        <v>22.18</v>
      </c>
      <c r="G304" s="159">
        <v>7.9999999999998295E-2</v>
      </c>
      <c r="H304" s="159">
        <f t="shared" si="15"/>
        <v>19.359999999999591</v>
      </c>
    </row>
    <row r="305" spans="1:8" x14ac:dyDescent="0.25">
      <c r="A305" s="159" t="s">
        <v>4392</v>
      </c>
      <c r="B305" s="159" t="s">
        <v>4393</v>
      </c>
      <c r="C305" s="159" t="s">
        <v>4680</v>
      </c>
      <c r="D305" s="159">
        <v>1601.2100000000003</v>
      </c>
      <c r="E305" s="159">
        <f t="shared" si="16"/>
        <v>109.00000000000003</v>
      </c>
      <c r="F305" s="159">
        <v>14.69</v>
      </c>
      <c r="G305" s="159">
        <v>8.0000000000000071E-2</v>
      </c>
      <c r="H305" s="159">
        <f t="shared" si="15"/>
        <v>8.7200000000000095</v>
      </c>
    </row>
    <row r="306" spans="1:8" x14ac:dyDescent="0.25">
      <c r="A306" s="159" t="s">
        <v>4717</v>
      </c>
      <c r="B306" s="159" t="s">
        <v>4718</v>
      </c>
      <c r="C306" s="159" t="s">
        <v>4659</v>
      </c>
      <c r="D306" s="159">
        <v>14505.720000000001</v>
      </c>
      <c r="E306" s="159">
        <f t="shared" si="16"/>
        <v>654.00000000000011</v>
      </c>
      <c r="F306" s="159">
        <v>22.18</v>
      </c>
      <c r="G306" s="159">
        <v>7.9999999999998295E-2</v>
      </c>
      <c r="H306" s="159">
        <f t="shared" si="15"/>
        <v>52.319999999998892</v>
      </c>
    </row>
    <row r="307" spans="1:8" x14ac:dyDescent="0.25">
      <c r="A307" s="159" t="s">
        <v>4717</v>
      </c>
      <c r="B307" s="159" t="s">
        <v>4718</v>
      </c>
      <c r="C307" s="159" t="s">
        <v>4678</v>
      </c>
      <c r="D307" s="159">
        <v>2461.98</v>
      </c>
      <c r="E307" s="159">
        <f t="shared" si="16"/>
        <v>111</v>
      </c>
      <c r="F307" s="159">
        <v>22.18</v>
      </c>
      <c r="G307" s="159">
        <v>7.9999999999998295E-2</v>
      </c>
      <c r="H307" s="159">
        <f t="shared" si="15"/>
        <v>8.8799999999998107</v>
      </c>
    </row>
    <row r="308" spans="1:8" x14ac:dyDescent="0.25">
      <c r="A308" s="159" t="s">
        <v>4397</v>
      </c>
      <c r="B308" s="159" t="s">
        <v>4398</v>
      </c>
      <c r="C308" s="159" t="s">
        <v>4654</v>
      </c>
      <c r="D308" s="159">
        <v>8425.9599999999991</v>
      </c>
      <c r="E308" s="159">
        <f t="shared" si="16"/>
        <v>673</v>
      </c>
      <c r="F308" s="159">
        <v>12.52</v>
      </c>
      <c r="G308" s="159">
        <v>0.13000000000000078</v>
      </c>
      <c r="H308" s="159">
        <f t="shared" si="15"/>
        <v>87.490000000000521</v>
      </c>
    </row>
    <row r="309" spans="1:8" x14ac:dyDescent="0.25">
      <c r="A309" s="159" t="s">
        <v>4401</v>
      </c>
      <c r="B309" s="159" t="s">
        <v>4402</v>
      </c>
      <c r="C309" s="159" t="s">
        <v>4654</v>
      </c>
      <c r="D309" s="159">
        <v>4381.9999999999991</v>
      </c>
      <c r="E309" s="159">
        <f t="shared" si="16"/>
        <v>349.99999999999994</v>
      </c>
      <c r="F309" s="159">
        <v>12.52</v>
      </c>
      <c r="G309" s="159">
        <v>0.13000000000000078</v>
      </c>
      <c r="H309" s="159">
        <f t="shared" si="15"/>
        <v>45.500000000000263</v>
      </c>
    </row>
    <row r="310" spans="1:8" x14ac:dyDescent="0.25">
      <c r="A310" s="159" t="s">
        <v>3098</v>
      </c>
      <c r="B310" s="159" t="s">
        <v>3099</v>
      </c>
      <c r="C310" s="159" t="s">
        <v>4674</v>
      </c>
      <c r="D310" s="159">
        <v>525.83999999999992</v>
      </c>
      <c r="E310" s="159">
        <f t="shared" si="16"/>
        <v>42</v>
      </c>
      <c r="F310" s="159">
        <v>12.519999999999998</v>
      </c>
      <c r="G310" s="159">
        <v>0.13000000000000078</v>
      </c>
      <c r="H310" s="159">
        <f t="shared" si="15"/>
        <v>5.4600000000000328</v>
      </c>
    </row>
    <row r="311" spans="1:8" x14ac:dyDescent="0.25">
      <c r="A311" s="159" t="s">
        <v>3098</v>
      </c>
      <c r="B311" s="159" t="s">
        <v>3099</v>
      </c>
      <c r="C311" s="159" t="s">
        <v>4667</v>
      </c>
      <c r="D311" s="159">
        <v>6271.41</v>
      </c>
      <c r="E311" s="159">
        <f t="shared" si="16"/>
        <v>447</v>
      </c>
      <c r="F311" s="159">
        <v>14.03</v>
      </c>
      <c r="G311" s="159">
        <v>9.9999999999999645E-2</v>
      </c>
      <c r="H311" s="159">
        <f t="shared" si="15"/>
        <v>44.699999999999839</v>
      </c>
    </row>
    <row r="312" spans="1:8" x14ac:dyDescent="0.25">
      <c r="A312" s="159" t="s">
        <v>3098</v>
      </c>
      <c r="B312" s="159" t="s">
        <v>3099</v>
      </c>
      <c r="C312" s="159" t="s">
        <v>4652</v>
      </c>
      <c r="D312" s="159">
        <v>3743.48</v>
      </c>
      <c r="E312" s="159">
        <f t="shared" si="16"/>
        <v>298.99999999999994</v>
      </c>
      <c r="F312" s="159">
        <v>12.520000000000003</v>
      </c>
      <c r="G312" s="159">
        <v>0.13000000000000078</v>
      </c>
      <c r="H312" s="159">
        <f t="shared" si="15"/>
        <v>38.870000000000225</v>
      </c>
    </row>
    <row r="313" spans="1:8" x14ac:dyDescent="0.25">
      <c r="A313" s="159" t="s">
        <v>3098</v>
      </c>
      <c r="B313" s="159" t="s">
        <v>3099</v>
      </c>
      <c r="C313" s="159" t="s">
        <v>4677</v>
      </c>
      <c r="D313" s="159">
        <v>1114.28</v>
      </c>
      <c r="E313" s="159">
        <f t="shared" si="16"/>
        <v>88.999999999999986</v>
      </c>
      <c r="F313" s="159">
        <v>12.520000000000001</v>
      </c>
      <c r="G313" s="159">
        <v>0.13000000000000078</v>
      </c>
      <c r="H313" s="159">
        <f t="shared" si="15"/>
        <v>11.570000000000068</v>
      </c>
    </row>
    <row r="314" spans="1:8" x14ac:dyDescent="0.25">
      <c r="A314" s="159" t="s">
        <v>3098</v>
      </c>
      <c r="B314" s="159" t="s">
        <v>3099</v>
      </c>
      <c r="C314" s="159" t="s">
        <v>4663</v>
      </c>
      <c r="D314" s="159">
        <v>2232.88</v>
      </c>
      <c r="E314" s="159">
        <f t="shared" si="16"/>
        <v>152</v>
      </c>
      <c r="F314" s="159">
        <v>14.69</v>
      </c>
      <c r="G314" s="159">
        <v>8.0000000000000071E-2</v>
      </c>
      <c r="H314" s="159">
        <f t="shared" si="15"/>
        <v>12.160000000000011</v>
      </c>
    </row>
    <row r="315" spans="1:8" x14ac:dyDescent="0.25">
      <c r="A315" s="159" t="s">
        <v>1639</v>
      </c>
      <c r="B315" s="159" t="s">
        <v>1640</v>
      </c>
      <c r="C315" s="159" t="s">
        <v>4655</v>
      </c>
      <c r="D315" s="159">
        <v>4186.6499999999996</v>
      </c>
      <c r="E315" s="159">
        <f t="shared" si="16"/>
        <v>285</v>
      </c>
      <c r="F315" s="159">
        <v>14.69</v>
      </c>
      <c r="G315" s="159">
        <v>8.0000000000000071E-2</v>
      </c>
      <c r="H315" s="159">
        <f t="shared" si="15"/>
        <v>22.800000000000018</v>
      </c>
    </row>
    <row r="316" spans="1:8" x14ac:dyDescent="0.25">
      <c r="A316" s="159" t="s">
        <v>1639</v>
      </c>
      <c r="B316" s="159" t="s">
        <v>1640</v>
      </c>
      <c r="C316" s="159" t="s">
        <v>4653</v>
      </c>
      <c r="D316" s="159">
        <v>1733.42</v>
      </c>
      <c r="E316" s="159">
        <f t="shared" si="16"/>
        <v>117.99999999999999</v>
      </c>
      <c r="F316" s="159">
        <v>14.690000000000003</v>
      </c>
      <c r="G316" s="159">
        <v>8.0000000000000071E-2</v>
      </c>
      <c r="H316" s="159">
        <f t="shared" si="15"/>
        <v>9.4400000000000066</v>
      </c>
    </row>
    <row r="317" spans="1:8" x14ac:dyDescent="0.25">
      <c r="A317" s="159" t="s">
        <v>1639</v>
      </c>
      <c r="B317" s="159" t="s">
        <v>1640</v>
      </c>
      <c r="C317" s="159" t="s">
        <v>4685</v>
      </c>
      <c r="D317" s="159">
        <v>117.52</v>
      </c>
      <c r="E317" s="159">
        <f t="shared" si="16"/>
        <v>8</v>
      </c>
      <c r="F317" s="159">
        <v>14.69</v>
      </c>
      <c r="G317" s="159">
        <v>8.0000000000000071E-2</v>
      </c>
      <c r="H317" s="159">
        <f t="shared" si="15"/>
        <v>0.64000000000000057</v>
      </c>
    </row>
    <row r="318" spans="1:8" x14ac:dyDescent="0.25">
      <c r="A318" s="159" t="s">
        <v>1639</v>
      </c>
      <c r="B318" s="159" t="s">
        <v>1640</v>
      </c>
      <c r="C318" s="159" t="s">
        <v>4674</v>
      </c>
      <c r="D318" s="159">
        <v>10053.560000000001</v>
      </c>
      <c r="E318" s="159">
        <f t="shared" si="16"/>
        <v>803.00000000000023</v>
      </c>
      <c r="F318" s="159">
        <v>12.519999999999998</v>
      </c>
      <c r="G318" s="159">
        <v>0.13000000000000078</v>
      </c>
      <c r="H318" s="159">
        <f t="shared" si="15"/>
        <v>104.39000000000065</v>
      </c>
    </row>
    <row r="319" spans="1:8" x14ac:dyDescent="0.25">
      <c r="A319" s="159" t="s">
        <v>1639</v>
      </c>
      <c r="B319" s="159" t="s">
        <v>1640</v>
      </c>
      <c r="C319" s="159" t="s">
        <v>4675</v>
      </c>
      <c r="D319" s="159">
        <v>7136.4</v>
      </c>
      <c r="E319" s="159">
        <f t="shared" si="16"/>
        <v>570</v>
      </c>
      <c r="F319" s="159">
        <v>12.52</v>
      </c>
      <c r="G319" s="159">
        <v>0.13000000000000078</v>
      </c>
      <c r="H319" s="159">
        <f t="shared" si="15"/>
        <v>74.100000000000449</v>
      </c>
    </row>
    <row r="320" spans="1:8" x14ac:dyDescent="0.25">
      <c r="A320" s="159" t="s">
        <v>1639</v>
      </c>
      <c r="B320" s="159" t="s">
        <v>1640</v>
      </c>
      <c r="C320" s="159" t="s">
        <v>4676</v>
      </c>
      <c r="D320" s="159">
        <v>4144.12</v>
      </c>
      <c r="E320" s="159">
        <f t="shared" si="16"/>
        <v>330.99999999999989</v>
      </c>
      <c r="F320" s="159">
        <v>12.520000000000003</v>
      </c>
      <c r="G320" s="159">
        <v>0.13000000000000078</v>
      </c>
      <c r="H320" s="159">
        <f t="shared" si="15"/>
        <v>43.030000000000243</v>
      </c>
    </row>
    <row r="321" spans="1:8" x14ac:dyDescent="0.25">
      <c r="A321" s="159" t="s">
        <v>1639</v>
      </c>
      <c r="B321" s="159" t="s">
        <v>1640</v>
      </c>
      <c r="C321" s="159" t="s">
        <v>4654</v>
      </c>
      <c r="D321" s="159">
        <v>4970.4400000000014</v>
      </c>
      <c r="E321" s="159">
        <f t="shared" si="16"/>
        <v>397.00000000000011</v>
      </c>
      <c r="F321" s="159">
        <v>12.52</v>
      </c>
      <c r="G321" s="159">
        <v>0.13000000000000078</v>
      </c>
      <c r="H321" s="159">
        <f t="shared" si="15"/>
        <v>51.610000000000326</v>
      </c>
    </row>
    <row r="322" spans="1:8" x14ac:dyDescent="0.25">
      <c r="A322" s="159" t="s">
        <v>1639</v>
      </c>
      <c r="B322" s="159" t="s">
        <v>1640</v>
      </c>
      <c r="C322" s="159" t="s">
        <v>4694</v>
      </c>
      <c r="D322" s="159">
        <v>3364.01</v>
      </c>
      <c r="E322" s="159">
        <f t="shared" si="16"/>
        <v>229.00000000000003</v>
      </c>
      <c r="F322" s="159">
        <v>14.69</v>
      </c>
      <c r="G322" s="159">
        <v>8.0000000000000071E-2</v>
      </c>
      <c r="H322" s="159">
        <f t="shared" si="15"/>
        <v>18.320000000000018</v>
      </c>
    </row>
    <row r="323" spans="1:8" x14ac:dyDescent="0.25">
      <c r="A323" s="159" t="s">
        <v>1639</v>
      </c>
      <c r="B323" s="159" t="s">
        <v>1640</v>
      </c>
      <c r="C323" s="159" t="s">
        <v>4688</v>
      </c>
      <c r="D323" s="159">
        <v>2203.5</v>
      </c>
      <c r="E323" s="159">
        <f t="shared" si="16"/>
        <v>150</v>
      </c>
      <c r="F323" s="159">
        <v>14.69</v>
      </c>
      <c r="G323" s="159">
        <v>0.08</v>
      </c>
      <c r="H323" s="159">
        <f t="shared" si="15"/>
        <v>12</v>
      </c>
    </row>
    <row r="324" spans="1:8" x14ac:dyDescent="0.25">
      <c r="A324" s="159" t="s">
        <v>1639</v>
      </c>
      <c r="B324" s="159" t="s">
        <v>1640</v>
      </c>
      <c r="C324" s="159" t="s">
        <v>4669</v>
      </c>
      <c r="D324" s="159">
        <v>3967.2000000000003</v>
      </c>
      <c r="E324" s="159">
        <f t="shared" si="16"/>
        <v>174</v>
      </c>
      <c r="F324" s="159">
        <v>22.8</v>
      </c>
      <c r="G324" s="159">
        <v>7.9999999999998295E-2</v>
      </c>
      <c r="H324" s="159">
        <f t="shared" si="15"/>
        <v>13.919999999999703</v>
      </c>
    </row>
    <row r="325" spans="1:8" x14ac:dyDescent="0.25">
      <c r="A325" s="159" t="s">
        <v>1639</v>
      </c>
      <c r="B325" s="159" t="s">
        <v>1640</v>
      </c>
      <c r="C325" s="159" t="s">
        <v>4652</v>
      </c>
      <c r="D325" s="159">
        <v>27831.96</v>
      </c>
      <c r="E325" s="159">
        <f t="shared" si="16"/>
        <v>2222.9999999999995</v>
      </c>
      <c r="F325" s="159">
        <v>12.520000000000003</v>
      </c>
      <c r="G325" s="159">
        <v>0.13000000000000078</v>
      </c>
      <c r="H325" s="159">
        <f t="shared" ref="H325:H388" si="17">E325*G325</f>
        <v>288.99000000000166</v>
      </c>
    </row>
    <row r="326" spans="1:8" x14ac:dyDescent="0.25">
      <c r="A326" s="159" t="s">
        <v>1639</v>
      </c>
      <c r="B326" s="159" t="s">
        <v>1640</v>
      </c>
      <c r="C326" s="159" t="s">
        <v>4677</v>
      </c>
      <c r="D326" s="159">
        <v>9352.4399999999987</v>
      </c>
      <c r="E326" s="159">
        <f t="shared" si="16"/>
        <v>746.99999999999977</v>
      </c>
      <c r="F326" s="159">
        <v>12.520000000000001</v>
      </c>
      <c r="G326" s="159">
        <v>0.13000000000000078</v>
      </c>
      <c r="H326" s="159">
        <f t="shared" si="17"/>
        <v>97.110000000000554</v>
      </c>
    </row>
    <row r="327" spans="1:8" x14ac:dyDescent="0.25">
      <c r="A327" s="159" t="s">
        <v>1639</v>
      </c>
      <c r="B327" s="159" t="s">
        <v>1640</v>
      </c>
      <c r="C327" s="159" t="s">
        <v>4702</v>
      </c>
      <c r="D327" s="159">
        <v>118.05</v>
      </c>
      <c r="E327" s="159">
        <f t="shared" si="16"/>
        <v>5</v>
      </c>
      <c r="F327" s="159">
        <v>23.61</v>
      </c>
      <c r="G327" s="159">
        <v>7.9999999999998295E-2</v>
      </c>
      <c r="H327" s="159">
        <f t="shared" si="17"/>
        <v>0.39999999999999147</v>
      </c>
    </row>
    <row r="328" spans="1:8" x14ac:dyDescent="0.25">
      <c r="A328" s="159" t="s">
        <v>1639</v>
      </c>
      <c r="B328" s="159" t="s">
        <v>1640</v>
      </c>
      <c r="C328" s="159" t="s">
        <v>4668</v>
      </c>
      <c r="D328" s="159">
        <v>11428.820000000002</v>
      </c>
      <c r="E328" s="159">
        <f t="shared" si="16"/>
        <v>778.00000000000023</v>
      </c>
      <c r="F328" s="159">
        <v>14.689999999999998</v>
      </c>
      <c r="G328" s="159">
        <v>8.0000000000000071E-2</v>
      </c>
      <c r="H328" s="159">
        <f t="shared" si="17"/>
        <v>62.240000000000073</v>
      </c>
    </row>
    <row r="329" spans="1:8" x14ac:dyDescent="0.25">
      <c r="A329" s="159" t="s">
        <v>1639</v>
      </c>
      <c r="B329" s="159" t="s">
        <v>1640</v>
      </c>
      <c r="C329" s="159" t="s">
        <v>4662</v>
      </c>
      <c r="D329" s="159">
        <v>4862</v>
      </c>
      <c r="E329" s="159">
        <f t="shared" si="16"/>
        <v>220.00000000000003</v>
      </c>
      <c r="F329" s="159">
        <v>22.099999999999998</v>
      </c>
      <c r="G329" s="159">
        <v>7.9999999999998295E-2</v>
      </c>
      <c r="H329" s="159">
        <f t="shared" si="17"/>
        <v>17.599999999999628</v>
      </c>
    </row>
    <row r="330" spans="1:8" x14ac:dyDescent="0.25">
      <c r="A330" s="159" t="s">
        <v>1639</v>
      </c>
      <c r="B330" s="159" t="s">
        <v>1640</v>
      </c>
      <c r="C330" s="159" t="s">
        <v>4663</v>
      </c>
      <c r="D330" s="159">
        <v>5097.43</v>
      </c>
      <c r="E330" s="159">
        <f t="shared" si="16"/>
        <v>347.00000000000006</v>
      </c>
      <c r="F330" s="159">
        <v>14.69</v>
      </c>
      <c r="G330" s="159">
        <v>8.0000000000000071E-2</v>
      </c>
      <c r="H330" s="159">
        <f t="shared" si="17"/>
        <v>27.76000000000003</v>
      </c>
    </row>
    <row r="331" spans="1:8" x14ac:dyDescent="0.25">
      <c r="A331" s="159" t="s">
        <v>1639</v>
      </c>
      <c r="B331" s="159" t="s">
        <v>1640</v>
      </c>
      <c r="C331" s="159" t="s">
        <v>4678</v>
      </c>
      <c r="D331" s="159">
        <v>14816.24</v>
      </c>
      <c r="E331" s="159">
        <f t="shared" si="16"/>
        <v>668</v>
      </c>
      <c r="F331" s="159">
        <v>22.18</v>
      </c>
      <c r="G331" s="159">
        <v>7.9999999999998295E-2</v>
      </c>
      <c r="H331" s="159">
        <f t="shared" si="17"/>
        <v>53.439999999998861</v>
      </c>
    </row>
    <row r="332" spans="1:8" x14ac:dyDescent="0.25">
      <c r="A332" s="159" t="s">
        <v>1639</v>
      </c>
      <c r="B332" s="159" t="s">
        <v>1640</v>
      </c>
      <c r="C332" s="159" t="s">
        <v>4679</v>
      </c>
      <c r="D332" s="159">
        <v>5512.3200000000006</v>
      </c>
      <c r="E332" s="159">
        <f t="shared" si="16"/>
        <v>198</v>
      </c>
      <c r="F332" s="159">
        <v>27.840000000000003</v>
      </c>
      <c r="G332" s="159">
        <v>5.9999999999998721E-2</v>
      </c>
      <c r="H332" s="159">
        <f t="shared" si="17"/>
        <v>11.879999999999747</v>
      </c>
    </row>
    <row r="333" spans="1:8" x14ac:dyDescent="0.25">
      <c r="A333" s="159" t="s">
        <v>1639</v>
      </c>
      <c r="B333" s="159" t="s">
        <v>1640</v>
      </c>
      <c r="C333" s="159" t="s">
        <v>4680</v>
      </c>
      <c r="D333" s="159">
        <v>2276.9500000000003</v>
      </c>
      <c r="E333" s="159">
        <f t="shared" si="16"/>
        <v>155.00000000000003</v>
      </c>
      <c r="F333" s="159">
        <v>14.69</v>
      </c>
      <c r="G333" s="159">
        <v>8.0000000000000071E-2</v>
      </c>
      <c r="H333" s="159">
        <f t="shared" si="17"/>
        <v>12.400000000000013</v>
      </c>
    </row>
    <row r="334" spans="1:8" x14ac:dyDescent="0.25">
      <c r="A334" s="159" t="s">
        <v>4410</v>
      </c>
      <c r="B334" s="159" t="s">
        <v>4411</v>
      </c>
      <c r="C334" s="159" t="s">
        <v>4663</v>
      </c>
      <c r="D334" s="159">
        <v>4539.21</v>
      </c>
      <c r="E334" s="159">
        <f t="shared" si="16"/>
        <v>309</v>
      </c>
      <c r="F334" s="159">
        <v>14.69</v>
      </c>
      <c r="G334" s="159">
        <v>8.0000000000000071E-2</v>
      </c>
      <c r="H334" s="159">
        <f t="shared" si="17"/>
        <v>24.72000000000002</v>
      </c>
    </row>
    <row r="335" spans="1:8" x14ac:dyDescent="0.25">
      <c r="A335" s="159" t="s">
        <v>875</v>
      </c>
      <c r="B335" s="159" t="s">
        <v>876</v>
      </c>
      <c r="C335" s="159" t="s">
        <v>4684</v>
      </c>
      <c r="D335" s="159">
        <v>1392</v>
      </c>
      <c r="E335" s="159">
        <f t="shared" si="16"/>
        <v>50</v>
      </c>
      <c r="F335" s="159">
        <v>27.84</v>
      </c>
      <c r="G335" s="159">
        <v>5.9999999999998721E-2</v>
      </c>
      <c r="H335" s="159">
        <f t="shared" si="17"/>
        <v>2.9999999999999361</v>
      </c>
    </row>
    <row r="336" spans="1:8" x14ac:dyDescent="0.25">
      <c r="A336" s="159" t="s">
        <v>4412</v>
      </c>
      <c r="B336" s="159" t="s">
        <v>4413</v>
      </c>
      <c r="C336" s="159" t="s">
        <v>4677</v>
      </c>
      <c r="D336" s="159">
        <v>901.44</v>
      </c>
      <c r="E336" s="159">
        <f t="shared" si="16"/>
        <v>72</v>
      </c>
      <c r="F336" s="159">
        <v>12.520000000000001</v>
      </c>
      <c r="G336" s="159">
        <v>0.13000000000000078</v>
      </c>
      <c r="H336" s="159">
        <f t="shared" si="17"/>
        <v>9.3600000000000563</v>
      </c>
    </row>
    <row r="337" spans="1:8" x14ac:dyDescent="0.25">
      <c r="A337" s="159" t="s">
        <v>4414</v>
      </c>
      <c r="B337" s="159" t="s">
        <v>4415</v>
      </c>
      <c r="C337" s="159" t="s">
        <v>4677</v>
      </c>
      <c r="D337" s="159">
        <v>15024.000000000002</v>
      </c>
      <c r="E337" s="159">
        <f t="shared" si="16"/>
        <v>1200</v>
      </c>
      <c r="F337" s="159">
        <v>12.520000000000001</v>
      </c>
      <c r="G337" s="159">
        <v>0.13000000000000078</v>
      </c>
      <c r="H337" s="159">
        <f t="shared" si="17"/>
        <v>156.00000000000094</v>
      </c>
    </row>
    <row r="338" spans="1:8" x14ac:dyDescent="0.25">
      <c r="A338" s="159" t="s">
        <v>4417</v>
      </c>
      <c r="B338" s="159" t="s">
        <v>4418</v>
      </c>
      <c r="C338" s="159" t="s">
        <v>4652</v>
      </c>
      <c r="D338" s="159">
        <v>2266.12</v>
      </c>
      <c r="E338" s="159">
        <f t="shared" si="16"/>
        <v>180.99999999999994</v>
      </c>
      <c r="F338" s="159">
        <v>12.520000000000003</v>
      </c>
      <c r="G338" s="159">
        <v>0.13000000000000078</v>
      </c>
      <c r="H338" s="159">
        <f t="shared" si="17"/>
        <v>23.530000000000133</v>
      </c>
    </row>
    <row r="339" spans="1:8" x14ac:dyDescent="0.25">
      <c r="A339" s="159" t="s">
        <v>4419</v>
      </c>
      <c r="B339" s="159" t="s">
        <v>4420</v>
      </c>
      <c r="C339" s="159" t="s">
        <v>4669</v>
      </c>
      <c r="D339" s="159">
        <v>5494.8</v>
      </c>
      <c r="E339" s="159">
        <f t="shared" si="16"/>
        <v>241</v>
      </c>
      <c r="F339" s="159">
        <v>22.8</v>
      </c>
      <c r="G339" s="159">
        <v>7.9999999999998295E-2</v>
      </c>
      <c r="H339" s="159">
        <f t="shared" si="17"/>
        <v>19.279999999999589</v>
      </c>
    </row>
    <row r="340" spans="1:8" x14ac:dyDescent="0.25">
      <c r="A340" s="159" t="s">
        <v>4421</v>
      </c>
      <c r="B340" s="159" t="s">
        <v>4422</v>
      </c>
      <c r="C340" s="159" t="s">
        <v>4654</v>
      </c>
      <c r="D340" s="159">
        <v>4106.5600000000004</v>
      </c>
      <c r="E340" s="159">
        <f t="shared" si="16"/>
        <v>328.00000000000006</v>
      </c>
      <c r="F340" s="159">
        <v>12.52</v>
      </c>
      <c r="G340" s="159">
        <v>0.13000000000000078</v>
      </c>
      <c r="H340" s="159">
        <f t="shared" si="17"/>
        <v>42.640000000000263</v>
      </c>
    </row>
    <row r="341" spans="1:8" x14ac:dyDescent="0.25">
      <c r="A341" s="159" t="s">
        <v>4423</v>
      </c>
      <c r="B341" s="159" t="s">
        <v>4424</v>
      </c>
      <c r="C341" s="159" t="s">
        <v>4668</v>
      </c>
      <c r="D341" s="159">
        <v>9093.11</v>
      </c>
      <c r="E341" s="159">
        <f t="shared" si="16"/>
        <v>619.00000000000011</v>
      </c>
      <c r="F341" s="159">
        <v>14.689999999999998</v>
      </c>
      <c r="G341" s="159">
        <v>8.0000000000000071E-2</v>
      </c>
      <c r="H341" s="159">
        <f t="shared" si="17"/>
        <v>49.520000000000053</v>
      </c>
    </row>
    <row r="342" spans="1:8" x14ac:dyDescent="0.25">
      <c r="A342" s="159" t="s">
        <v>4426</v>
      </c>
      <c r="B342" s="159" t="s">
        <v>4427</v>
      </c>
      <c r="C342" s="159" t="s">
        <v>4652</v>
      </c>
      <c r="D342" s="159">
        <v>5684.0800000000008</v>
      </c>
      <c r="E342" s="159">
        <f t="shared" si="16"/>
        <v>453.99999999999994</v>
      </c>
      <c r="F342" s="159">
        <v>12.520000000000003</v>
      </c>
      <c r="G342" s="159">
        <v>0.13000000000000078</v>
      </c>
      <c r="H342" s="159">
        <f t="shared" si="17"/>
        <v>59.020000000000344</v>
      </c>
    </row>
    <row r="343" spans="1:8" x14ac:dyDescent="0.25">
      <c r="A343" s="159" t="s">
        <v>4719</v>
      </c>
      <c r="B343" s="159" t="s">
        <v>4720</v>
      </c>
      <c r="C343" s="159" t="s">
        <v>4669</v>
      </c>
      <c r="D343" s="159">
        <v>15070.8</v>
      </c>
      <c r="E343" s="159">
        <f t="shared" si="16"/>
        <v>661</v>
      </c>
      <c r="F343" s="159">
        <v>22.8</v>
      </c>
      <c r="G343" s="159">
        <v>7.9999999999998295E-2</v>
      </c>
      <c r="H343" s="159">
        <f t="shared" si="17"/>
        <v>52.879999999998873</v>
      </c>
    </row>
    <row r="344" spans="1:8" x14ac:dyDescent="0.25">
      <c r="A344" s="159" t="s">
        <v>4430</v>
      </c>
      <c r="B344" s="159" t="s">
        <v>4431</v>
      </c>
      <c r="C344" s="159" t="s">
        <v>4652</v>
      </c>
      <c r="D344" s="159">
        <v>10541.84</v>
      </c>
      <c r="E344" s="159">
        <f t="shared" si="16"/>
        <v>841.99999999999977</v>
      </c>
      <c r="F344" s="159">
        <v>12.520000000000003</v>
      </c>
      <c r="G344" s="159">
        <v>0.13000000000000078</v>
      </c>
      <c r="H344" s="159">
        <f t="shared" si="17"/>
        <v>109.46000000000063</v>
      </c>
    </row>
    <row r="345" spans="1:8" x14ac:dyDescent="0.25">
      <c r="A345" s="159" t="s">
        <v>4434</v>
      </c>
      <c r="B345" s="159" t="s">
        <v>4435</v>
      </c>
      <c r="C345" s="159" t="s">
        <v>4652</v>
      </c>
      <c r="D345" s="159">
        <v>9765.6</v>
      </c>
      <c r="E345" s="159">
        <f t="shared" si="16"/>
        <v>779.99999999999989</v>
      </c>
      <c r="F345" s="159">
        <v>12.520000000000003</v>
      </c>
      <c r="G345" s="159">
        <v>0.13000000000000078</v>
      </c>
      <c r="H345" s="159">
        <f t="shared" si="17"/>
        <v>101.40000000000059</v>
      </c>
    </row>
    <row r="346" spans="1:8" x14ac:dyDescent="0.25">
      <c r="A346" s="159" t="s">
        <v>1721</v>
      </c>
      <c r="B346" s="159" t="s">
        <v>1722</v>
      </c>
      <c r="C346" s="159" t="s">
        <v>4674</v>
      </c>
      <c r="D346" s="159">
        <v>8588.7200000000012</v>
      </c>
      <c r="E346" s="159">
        <f t="shared" si="16"/>
        <v>686.00000000000023</v>
      </c>
      <c r="F346" s="159">
        <v>12.519999999999998</v>
      </c>
      <c r="G346" s="159">
        <v>0.13000000000000078</v>
      </c>
      <c r="H346" s="159">
        <f t="shared" si="17"/>
        <v>89.180000000000561</v>
      </c>
    </row>
    <row r="347" spans="1:8" x14ac:dyDescent="0.25">
      <c r="A347" s="159" t="s">
        <v>1721</v>
      </c>
      <c r="B347" s="159" t="s">
        <v>1722</v>
      </c>
      <c r="C347" s="159" t="s">
        <v>4675</v>
      </c>
      <c r="D347" s="159">
        <v>1640.1200000000001</v>
      </c>
      <c r="E347" s="159">
        <f t="shared" si="16"/>
        <v>131</v>
      </c>
      <c r="F347" s="159">
        <v>12.520000000000001</v>
      </c>
      <c r="G347" s="159">
        <v>0.13000000000000078</v>
      </c>
      <c r="H347" s="159">
        <f t="shared" si="17"/>
        <v>17.030000000000101</v>
      </c>
    </row>
    <row r="348" spans="1:8" x14ac:dyDescent="0.25">
      <c r="A348" s="159" t="s">
        <v>1721</v>
      </c>
      <c r="B348" s="159" t="s">
        <v>1722</v>
      </c>
      <c r="C348" s="159" t="s">
        <v>4676</v>
      </c>
      <c r="D348" s="159">
        <v>388.12</v>
      </c>
      <c r="E348" s="159">
        <f t="shared" si="16"/>
        <v>30.999999999999993</v>
      </c>
      <c r="F348" s="159">
        <v>12.520000000000003</v>
      </c>
      <c r="G348" s="159">
        <v>0.13000000000000078</v>
      </c>
      <c r="H348" s="159">
        <f t="shared" si="17"/>
        <v>4.0300000000000233</v>
      </c>
    </row>
    <row r="349" spans="1:8" x14ac:dyDescent="0.25">
      <c r="A349" s="159" t="s">
        <v>1721</v>
      </c>
      <c r="B349" s="159" t="s">
        <v>1722</v>
      </c>
      <c r="C349" s="159" t="s">
        <v>4654</v>
      </c>
      <c r="D349" s="159">
        <v>7386.8000000000011</v>
      </c>
      <c r="E349" s="159">
        <f t="shared" si="16"/>
        <v>590.00000000000011</v>
      </c>
      <c r="F349" s="159">
        <v>12.52</v>
      </c>
      <c r="G349" s="159">
        <v>0.13000000000000078</v>
      </c>
      <c r="H349" s="159">
        <f t="shared" si="17"/>
        <v>76.700000000000472</v>
      </c>
    </row>
    <row r="350" spans="1:8" x14ac:dyDescent="0.25">
      <c r="A350" s="159" t="s">
        <v>1721</v>
      </c>
      <c r="B350" s="159" t="s">
        <v>1722</v>
      </c>
      <c r="C350" s="159" t="s">
        <v>4694</v>
      </c>
      <c r="D350" s="159">
        <v>249.73000000000002</v>
      </c>
      <c r="E350" s="159">
        <f t="shared" si="16"/>
        <v>17.000000000000004</v>
      </c>
      <c r="F350" s="159">
        <v>14.69</v>
      </c>
      <c r="G350" s="159">
        <v>8.0000000000000071E-2</v>
      </c>
      <c r="H350" s="159">
        <f t="shared" si="17"/>
        <v>1.3600000000000014</v>
      </c>
    </row>
    <row r="351" spans="1:8" x14ac:dyDescent="0.25">
      <c r="A351" s="159" t="s">
        <v>1721</v>
      </c>
      <c r="B351" s="159" t="s">
        <v>1722</v>
      </c>
      <c r="C351" s="159" t="s">
        <v>4669</v>
      </c>
      <c r="D351" s="159">
        <v>11217.6</v>
      </c>
      <c r="E351" s="159">
        <f t="shared" si="16"/>
        <v>492</v>
      </c>
      <c r="F351" s="159">
        <v>22.8</v>
      </c>
      <c r="G351" s="159">
        <v>7.9999999999998295E-2</v>
      </c>
      <c r="H351" s="159">
        <f t="shared" si="17"/>
        <v>39.359999999999161</v>
      </c>
    </row>
    <row r="352" spans="1:8" x14ac:dyDescent="0.25">
      <c r="A352" s="159" t="s">
        <v>1721</v>
      </c>
      <c r="B352" s="159" t="s">
        <v>1722</v>
      </c>
      <c r="C352" s="159" t="s">
        <v>4652</v>
      </c>
      <c r="D352" s="159">
        <v>10341.519999999999</v>
      </c>
      <c r="E352" s="159">
        <f t="shared" si="16"/>
        <v>825.99999999999966</v>
      </c>
      <c r="F352" s="159">
        <v>12.520000000000003</v>
      </c>
      <c r="G352" s="159">
        <v>0.13000000000000078</v>
      </c>
      <c r="H352" s="159">
        <f t="shared" si="17"/>
        <v>107.38000000000061</v>
      </c>
    </row>
    <row r="353" spans="1:8" x14ac:dyDescent="0.25">
      <c r="A353" s="159" t="s">
        <v>1721</v>
      </c>
      <c r="B353" s="159" t="s">
        <v>1722</v>
      </c>
      <c r="C353" s="159" t="s">
        <v>4677</v>
      </c>
      <c r="D353" s="159">
        <v>5508.8000000000011</v>
      </c>
      <c r="E353" s="159">
        <f t="shared" si="16"/>
        <v>440.00000000000006</v>
      </c>
      <c r="F353" s="159">
        <v>12.520000000000001</v>
      </c>
      <c r="G353" s="159">
        <v>0.13000000000000078</v>
      </c>
      <c r="H353" s="159">
        <f t="shared" si="17"/>
        <v>57.200000000000351</v>
      </c>
    </row>
    <row r="354" spans="1:8" x14ac:dyDescent="0.25">
      <c r="A354" s="159" t="s">
        <v>1721</v>
      </c>
      <c r="B354" s="159" t="s">
        <v>1722</v>
      </c>
      <c r="C354" s="159" t="s">
        <v>4668</v>
      </c>
      <c r="D354" s="159">
        <v>5303.09</v>
      </c>
      <c r="E354" s="159">
        <f t="shared" si="16"/>
        <v>361.00000000000006</v>
      </c>
      <c r="F354" s="159">
        <v>14.689999999999998</v>
      </c>
      <c r="G354" s="159">
        <v>8.0000000000000071E-2</v>
      </c>
      <c r="H354" s="159">
        <f t="shared" si="17"/>
        <v>28.880000000000031</v>
      </c>
    </row>
    <row r="355" spans="1:8" x14ac:dyDescent="0.25">
      <c r="A355" s="159" t="s">
        <v>1721</v>
      </c>
      <c r="B355" s="159" t="s">
        <v>1722</v>
      </c>
      <c r="C355" s="159" t="s">
        <v>4697</v>
      </c>
      <c r="D355" s="159">
        <v>1913.38</v>
      </c>
      <c r="E355" s="159">
        <f t="shared" si="16"/>
        <v>79.000000000000014</v>
      </c>
      <c r="F355" s="159">
        <v>24.22</v>
      </c>
      <c r="G355" s="159">
        <v>1.9999999999999574E-2</v>
      </c>
      <c r="H355" s="159">
        <f t="shared" si="17"/>
        <v>1.5799999999999665</v>
      </c>
    </row>
    <row r="356" spans="1:8" x14ac:dyDescent="0.25">
      <c r="A356" s="159" t="s">
        <v>4336</v>
      </c>
      <c r="B356" s="159" t="s">
        <v>4337</v>
      </c>
      <c r="C356" s="159" t="s">
        <v>4654</v>
      </c>
      <c r="D356" s="159">
        <v>12.52</v>
      </c>
      <c r="E356" s="159">
        <f t="shared" si="16"/>
        <v>1</v>
      </c>
      <c r="F356" s="159">
        <v>12.52</v>
      </c>
      <c r="G356" s="159">
        <v>0.13000000000000078</v>
      </c>
      <c r="H356" s="159">
        <f t="shared" si="17"/>
        <v>0.13000000000000078</v>
      </c>
    </row>
    <row r="357" spans="1:8" x14ac:dyDescent="0.25">
      <c r="A357" s="159" t="s">
        <v>4336</v>
      </c>
      <c r="B357" s="159" t="s">
        <v>4337</v>
      </c>
      <c r="C357" s="159" t="s">
        <v>4669</v>
      </c>
      <c r="D357" s="159">
        <v>3739.2</v>
      </c>
      <c r="E357" s="159">
        <f t="shared" si="16"/>
        <v>164</v>
      </c>
      <c r="F357" s="159">
        <v>22.8</v>
      </c>
      <c r="G357" s="159">
        <v>7.9999999999998295E-2</v>
      </c>
      <c r="H357" s="159">
        <f t="shared" si="17"/>
        <v>13.11999999999972</v>
      </c>
    </row>
    <row r="358" spans="1:8" x14ac:dyDescent="0.25">
      <c r="A358" s="159" t="s">
        <v>4336</v>
      </c>
      <c r="B358" s="159" t="s">
        <v>4337</v>
      </c>
      <c r="C358" s="159" t="s">
        <v>4652</v>
      </c>
      <c r="D358" s="159">
        <v>776.24</v>
      </c>
      <c r="E358" s="159">
        <f t="shared" si="16"/>
        <v>61.999999999999986</v>
      </c>
      <c r="F358" s="159">
        <v>12.520000000000003</v>
      </c>
      <c r="G358" s="159">
        <v>0.13000000000000078</v>
      </c>
      <c r="H358" s="159">
        <f t="shared" si="17"/>
        <v>8.0600000000000467</v>
      </c>
    </row>
    <row r="359" spans="1:8" x14ac:dyDescent="0.25">
      <c r="A359" s="159" t="s">
        <v>4336</v>
      </c>
      <c r="B359" s="159" t="s">
        <v>4337</v>
      </c>
      <c r="C359" s="159" t="s">
        <v>4668</v>
      </c>
      <c r="D359" s="159">
        <v>146.9</v>
      </c>
      <c r="E359" s="159">
        <f t="shared" si="16"/>
        <v>10.000000000000002</v>
      </c>
      <c r="F359" s="159">
        <v>14.689999999999998</v>
      </c>
      <c r="G359" s="159">
        <v>8.0000000000000071E-2</v>
      </c>
      <c r="H359" s="159">
        <f t="shared" si="17"/>
        <v>0.80000000000000082</v>
      </c>
    </row>
    <row r="360" spans="1:8" x14ac:dyDescent="0.25">
      <c r="A360" s="159" t="s">
        <v>4336</v>
      </c>
      <c r="B360" s="159" t="s">
        <v>4337</v>
      </c>
      <c r="C360" s="159" t="s">
        <v>4662</v>
      </c>
      <c r="D360" s="159">
        <v>2077.4</v>
      </c>
      <c r="E360" s="159">
        <f t="shared" si="16"/>
        <v>94.000000000000014</v>
      </c>
      <c r="F360" s="159">
        <v>22.099999999999998</v>
      </c>
      <c r="G360" s="159">
        <v>7.9999999999998295E-2</v>
      </c>
      <c r="H360" s="159">
        <f t="shared" si="17"/>
        <v>7.5199999999998406</v>
      </c>
    </row>
    <row r="361" spans="1:8" x14ac:dyDescent="0.25">
      <c r="A361" s="159" t="s">
        <v>4336</v>
      </c>
      <c r="B361" s="159" t="s">
        <v>4337</v>
      </c>
      <c r="C361" s="159" t="s">
        <v>4663</v>
      </c>
      <c r="D361" s="159">
        <v>1204.58</v>
      </c>
      <c r="E361" s="159">
        <f t="shared" si="16"/>
        <v>82</v>
      </c>
      <c r="F361" s="159">
        <v>14.69</v>
      </c>
      <c r="G361" s="159">
        <v>8.0000000000000071E-2</v>
      </c>
      <c r="H361" s="159">
        <f t="shared" si="17"/>
        <v>6.5600000000000058</v>
      </c>
    </row>
    <row r="362" spans="1:8" x14ac:dyDescent="0.25">
      <c r="A362" s="159" t="s">
        <v>4336</v>
      </c>
      <c r="B362" s="159" t="s">
        <v>4337</v>
      </c>
      <c r="C362" s="159" t="s">
        <v>4678</v>
      </c>
      <c r="D362" s="159">
        <v>798.48</v>
      </c>
      <c r="E362" s="159">
        <f t="shared" si="16"/>
        <v>36</v>
      </c>
      <c r="F362" s="159">
        <v>22.18</v>
      </c>
      <c r="G362" s="159">
        <v>7.9999999999998295E-2</v>
      </c>
      <c r="H362" s="159">
        <f t="shared" si="17"/>
        <v>2.8799999999999386</v>
      </c>
    </row>
    <row r="363" spans="1:8" x14ac:dyDescent="0.25">
      <c r="A363" s="159" t="s">
        <v>4338</v>
      </c>
      <c r="B363" s="159" t="s">
        <v>4339</v>
      </c>
      <c r="C363" s="159" t="s">
        <v>4654</v>
      </c>
      <c r="D363" s="159">
        <v>4757.6000000000004</v>
      </c>
      <c r="E363" s="159">
        <f t="shared" si="16"/>
        <v>380.00000000000006</v>
      </c>
      <c r="F363" s="159">
        <v>12.52</v>
      </c>
      <c r="G363" s="159">
        <v>0.13000000000000078</v>
      </c>
      <c r="H363" s="159">
        <f t="shared" si="17"/>
        <v>49.400000000000304</v>
      </c>
    </row>
    <row r="364" spans="1:8" x14ac:dyDescent="0.25">
      <c r="A364" s="159" t="s">
        <v>4340</v>
      </c>
      <c r="B364" s="159" t="s">
        <v>4341</v>
      </c>
      <c r="C364" s="159" t="s">
        <v>4677</v>
      </c>
      <c r="D364" s="159">
        <v>3918.7599999999998</v>
      </c>
      <c r="E364" s="159">
        <f t="shared" ref="E364:E427" si="18">D364/F364</f>
        <v>312.99999999999994</v>
      </c>
      <c r="F364" s="159">
        <v>12.520000000000001</v>
      </c>
      <c r="G364" s="159">
        <v>0.13000000000000078</v>
      </c>
      <c r="H364" s="159">
        <f t="shared" si="17"/>
        <v>40.690000000000239</v>
      </c>
    </row>
    <row r="365" spans="1:8" x14ac:dyDescent="0.25">
      <c r="A365" s="159" t="s">
        <v>4721</v>
      </c>
      <c r="B365" s="159" t="s">
        <v>4722</v>
      </c>
      <c r="C365" s="159" t="s">
        <v>4697</v>
      </c>
      <c r="D365" s="159">
        <v>1356.3200000000002</v>
      </c>
      <c r="E365" s="159">
        <f t="shared" si="18"/>
        <v>56.000000000000007</v>
      </c>
      <c r="F365" s="159">
        <v>24.22</v>
      </c>
      <c r="G365" s="159">
        <v>1.9999999999999574E-2</v>
      </c>
      <c r="H365" s="159">
        <f t="shared" si="17"/>
        <v>1.1199999999999763</v>
      </c>
    </row>
    <row r="366" spans="1:8" x14ac:dyDescent="0.25">
      <c r="A366" s="159" t="s">
        <v>4342</v>
      </c>
      <c r="B366" s="159" t="s">
        <v>4343</v>
      </c>
      <c r="C366" s="159" t="s">
        <v>4652</v>
      </c>
      <c r="D366" s="159">
        <v>9565.2799999999988</v>
      </c>
      <c r="E366" s="159">
        <f t="shared" si="18"/>
        <v>763.99999999999977</v>
      </c>
      <c r="F366" s="159">
        <v>12.520000000000003</v>
      </c>
      <c r="G366" s="159">
        <v>0.13000000000000078</v>
      </c>
      <c r="H366" s="159">
        <f t="shared" si="17"/>
        <v>99.320000000000562</v>
      </c>
    </row>
    <row r="367" spans="1:8" x14ac:dyDescent="0.25">
      <c r="A367" s="159" t="s">
        <v>4344</v>
      </c>
      <c r="B367" s="159" t="s">
        <v>4345</v>
      </c>
      <c r="C367" s="159" t="s">
        <v>4675</v>
      </c>
      <c r="D367" s="159">
        <v>1252</v>
      </c>
      <c r="E367" s="159">
        <f t="shared" si="18"/>
        <v>100</v>
      </c>
      <c r="F367" s="159">
        <v>12.52</v>
      </c>
      <c r="G367" s="159">
        <v>0.13000000000000078</v>
      </c>
      <c r="H367" s="159">
        <f t="shared" si="17"/>
        <v>13.000000000000078</v>
      </c>
    </row>
    <row r="368" spans="1:8" x14ac:dyDescent="0.25">
      <c r="A368" s="159" t="s">
        <v>3441</v>
      </c>
      <c r="B368" s="159" t="s">
        <v>3442</v>
      </c>
      <c r="C368" s="159" t="s">
        <v>4652</v>
      </c>
      <c r="D368" s="159">
        <v>5671.5600000000013</v>
      </c>
      <c r="E368" s="159">
        <f t="shared" si="18"/>
        <v>453</v>
      </c>
      <c r="F368" s="159">
        <v>12.520000000000003</v>
      </c>
      <c r="G368" s="159">
        <v>0.13000000000000078</v>
      </c>
      <c r="H368" s="159">
        <f t="shared" si="17"/>
        <v>58.890000000000356</v>
      </c>
    </row>
    <row r="369" spans="1:8" x14ac:dyDescent="0.25">
      <c r="A369" s="159" t="s">
        <v>3448</v>
      </c>
      <c r="B369" s="159" t="s">
        <v>3449</v>
      </c>
      <c r="C369" s="159" t="s">
        <v>4652</v>
      </c>
      <c r="D369" s="159">
        <v>488.28</v>
      </c>
      <c r="E369" s="159">
        <f t="shared" si="18"/>
        <v>38.999999999999986</v>
      </c>
      <c r="F369" s="159">
        <v>12.520000000000003</v>
      </c>
      <c r="G369" s="159">
        <v>0.13000000000000078</v>
      </c>
      <c r="H369" s="159">
        <f t="shared" si="17"/>
        <v>5.0700000000000287</v>
      </c>
    </row>
    <row r="370" spans="1:8" x14ac:dyDescent="0.25">
      <c r="A370" s="159" t="s">
        <v>3458</v>
      </c>
      <c r="B370" s="159" t="s">
        <v>3459</v>
      </c>
      <c r="C370" s="159" t="s">
        <v>4652</v>
      </c>
      <c r="D370" s="159">
        <v>6022.12</v>
      </c>
      <c r="E370" s="159">
        <f t="shared" si="18"/>
        <v>480.99999999999989</v>
      </c>
      <c r="F370" s="159">
        <v>12.520000000000003</v>
      </c>
      <c r="G370" s="159">
        <v>0.13000000000000078</v>
      </c>
      <c r="H370" s="159">
        <f t="shared" si="17"/>
        <v>62.530000000000364</v>
      </c>
    </row>
    <row r="371" spans="1:8" x14ac:dyDescent="0.25">
      <c r="A371" s="159" t="s">
        <v>3477</v>
      </c>
      <c r="B371" s="159" t="s">
        <v>3478</v>
      </c>
      <c r="C371" s="159" t="s">
        <v>4677</v>
      </c>
      <c r="D371" s="159">
        <v>5158.2400000000007</v>
      </c>
      <c r="E371" s="159">
        <f t="shared" si="18"/>
        <v>412</v>
      </c>
      <c r="F371" s="159">
        <v>12.520000000000001</v>
      </c>
      <c r="G371" s="159">
        <v>0.13000000000000078</v>
      </c>
      <c r="H371" s="159">
        <f t="shared" si="17"/>
        <v>53.560000000000322</v>
      </c>
    </row>
    <row r="372" spans="1:8" x14ac:dyDescent="0.25">
      <c r="A372" s="159" t="s">
        <v>3490</v>
      </c>
      <c r="B372" s="159" t="s">
        <v>3491</v>
      </c>
      <c r="C372" s="159" t="s">
        <v>4685</v>
      </c>
      <c r="D372" s="159">
        <v>3496.2200000000003</v>
      </c>
      <c r="E372" s="159">
        <f t="shared" si="18"/>
        <v>238.00000000000003</v>
      </c>
      <c r="F372" s="159">
        <v>14.69</v>
      </c>
      <c r="G372" s="159">
        <v>8.0000000000000071E-2</v>
      </c>
      <c r="H372" s="159">
        <f t="shared" si="17"/>
        <v>19.04000000000002</v>
      </c>
    </row>
    <row r="373" spans="1:8" x14ac:dyDescent="0.25">
      <c r="A373" s="159" t="s">
        <v>3490</v>
      </c>
      <c r="B373" s="159" t="s">
        <v>3491</v>
      </c>
      <c r="C373" s="159" t="s">
        <v>4676</v>
      </c>
      <c r="D373" s="159">
        <v>1928.0800000000004</v>
      </c>
      <c r="E373" s="159">
        <f t="shared" si="18"/>
        <v>154</v>
      </c>
      <c r="F373" s="159">
        <v>12.520000000000003</v>
      </c>
      <c r="G373" s="159">
        <v>0.13000000000000078</v>
      </c>
      <c r="H373" s="159">
        <f t="shared" si="17"/>
        <v>20.02000000000012</v>
      </c>
    </row>
    <row r="374" spans="1:8" x14ac:dyDescent="0.25">
      <c r="A374" s="159" t="s">
        <v>3490</v>
      </c>
      <c r="B374" s="159" t="s">
        <v>3491</v>
      </c>
      <c r="C374" s="159" t="s">
        <v>4654</v>
      </c>
      <c r="D374" s="159">
        <v>1602.56</v>
      </c>
      <c r="E374" s="159">
        <f t="shared" si="18"/>
        <v>128</v>
      </c>
      <c r="F374" s="159">
        <v>12.52</v>
      </c>
      <c r="G374" s="159">
        <v>0.13000000000000078</v>
      </c>
      <c r="H374" s="159">
        <f t="shared" si="17"/>
        <v>16.6400000000001</v>
      </c>
    </row>
    <row r="375" spans="1:8" x14ac:dyDescent="0.25">
      <c r="A375" s="159" t="s">
        <v>3490</v>
      </c>
      <c r="B375" s="159" t="s">
        <v>3491</v>
      </c>
      <c r="C375" s="159" t="s">
        <v>4669</v>
      </c>
      <c r="D375" s="159">
        <v>912</v>
      </c>
      <c r="E375" s="159">
        <f t="shared" si="18"/>
        <v>40</v>
      </c>
      <c r="F375" s="159">
        <v>22.8</v>
      </c>
      <c r="G375" s="159">
        <v>7.9999999999998295E-2</v>
      </c>
      <c r="H375" s="159">
        <f t="shared" si="17"/>
        <v>3.1999999999999318</v>
      </c>
    </row>
    <row r="376" spans="1:8" x14ac:dyDescent="0.25">
      <c r="A376" s="159" t="s">
        <v>3490</v>
      </c>
      <c r="B376" s="159" t="s">
        <v>3491</v>
      </c>
      <c r="C376" s="159" t="s">
        <v>4652</v>
      </c>
      <c r="D376" s="159">
        <v>1214.44</v>
      </c>
      <c r="E376" s="159">
        <f t="shared" si="18"/>
        <v>96.999999999999986</v>
      </c>
      <c r="F376" s="159">
        <v>12.520000000000003</v>
      </c>
      <c r="G376" s="159">
        <v>0.13000000000000078</v>
      </c>
      <c r="H376" s="159">
        <f t="shared" si="17"/>
        <v>12.610000000000074</v>
      </c>
    </row>
    <row r="377" spans="1:8" x14ac:dyDescent="0.25">
      <c r="A377" s="159" t="s">
        <v>3490</v>
      </c>
      <c r="B377" s="159" t="s">
        <v>3491</v>
      </c>
      <c r="C377" s="159" t="s">
        <v>4668</v>
      </c>
      <c r="D377" s="159">
        <v>13147.550000000001</v>
      </c>
      <c r="E377" s="159">
        <f t="shared" si="18"/>
        <v>895</v>
      </c>
      <c r="F377" s="159">
        <v>14.690000000000001</v>
      </c>
      <c r="G377" s="159">
        <v>8.0000000000000071E-2</v>
      </c>
      <c r="H377" s="159">
        <f t="shared" si="17"/>
        <v>71.600000000000065</v>
      </c>
    </row>
    <row r="378" spans="1:8" x14ac:dyDescent="0.25">
      <c r="A378" s="159" t="s">
        <v>1625</v>
      </c>
      <c r="B378" s="159" t="s">
        <v>1626</v>
      </c>
      <c r="C378" s="159" t="s">
        <v>4674</v>
      </c>
      <c r="D378" s="159">
        <v>8150.52</v>
      </c>
      <c r="E378" s="159">
        <f t="shared" si="18"/>
        <v>651</v>
      </c>
      <c r="F378" s="159">
        <v>12.520000000000001</v>
      </c>
      <c r="G378" s="159">
        <v>0.13000000000000078</v>
      </c>
      <c r="H378" s="159">
        <f t="shared" si="17"/>
        <v>84.630000000000507</v>
      </c>
    </row>
    <row r="379" spans="1:8" x14ac:dyDescent="0.25">
      <c r="A379" s="159" t="s">
        <v>1625</v>
      </c>
      <c r="B379" s="159" t="s">
        <v>1626</v>
      </c>
      <c r="C379" s="159" t="s">
        <v>4676</v>
      </c>
      <c r="D379" s="159">
        <v>2416.36</v>
      </c>
      <c r="E379" s="159">
        <f t="shared" si="18"/>
        <v>192.99999999999997</v>
      </c>
      <c r="F379" s="159">
        <v>12.520000000000003</v>
      </c>
      <c r="G379" s="159">
        <v>0.13000000000000078</v>
      </c>
      <c r="H379" s="159">
        <f t="shared" si="17"/>
        <v>25.090000000000146</v>
      </c>
    </row>
    <row r="380" spans="1:8" x14ac:dyDescent="0.25">
      <c r="A380" s="159" t="s">
        <v>1625</v>
      </c>
      <c r="B380" s="159" t="s">
        <v>1626</v>
      </c>
      <c r="C380" s="159" t="s">
        <v>4654</v>
      </c>
      <c r="D380" s="159">
        <v>5220.8400000000011</v>
      </c>
      <c r="E380" s="159">
        <f t="shared" si="18"/>
        <v>417.00000000000011</v>
      </c>
      <c r="F380" s="159">
        <v>12.52</v>
      </c>
      <c r="G380" s="159">
        <v>0.13000000000000078</v>
      </c>
      <c r="H380" s="159">
        <f t="shared" si="17"/>
        <v>54.210000000000342</v>
      </c>
    </row>
    <row r="381" spans="1:8" x14ac:dyDescent="0.25">
      <c r="A381" s="159" t="s">
        <v>1625</v>
      </c>
      <c r="B381" s="159" t="s">
        <v>1626</v>
      </c>
      <c r="C381" s="159" t="s">
        <v>4697</v>
      </c>
      <c r="D381" s="159">
        <v>3826.76</v>
      </c>
      <c r="E381" s="159">
        <f t="shared" si="18"/>
        <v>158</v>
      </c>
      <c r="F381" s="159">
        <v>24.220000000000002</v>
      </c>
      <c r="G381" s="159">
        <v>1.9999999999999574E-2</v>
      </c>
      <c r="H381" s="159">
        <f t="shared" si="17"/>
        <v>3.1599999999999326</v>
      </c>
    </row>
    <row r="382" spans="1:8" x14ac:dyDescent="0.25">
      <c r="A382" s="159" t="s">
        <v>1625</v>
      </c>
      <c r="B382" s="159" t="s">
        <v>1626</v>
      </c>
      <c r="C382" s="159" t="s">
        <v>4678</v>
      </c>
      <c r="D382" s="159">
        <v>2151.46</v>
      </c>
      <c r="E382" s="159">
        <f t="shared" si="18"/>
        <v>97</v>
      </c>
      <c r="F382" s="159">
        <v>22.18</v>
      </c>
      <c r="G382" s="159">
        <v>7.9999999999998295E-2</v>
      </c>
      <c r="H382" s="159">
        <f t="shared" si="17"/>
        <v>7.7599999999998346</v>
      </c>
    </row>
    <row r="383" spans="1:8" x14ac:dyDescent="0.25">
      <c r="A383" s="159" t="s">
        <v>3539</v>
      </c>
      <c r="B383" s="159" t="s">
        <v>3540</v>
      </c>
      <c r="C383" s="159" t="s">
        <v>4659</v>
      </c>
      <c r="D383" s="159">
        <v>2461.98</v>
      </c>
      <c r="E383" s="159">
        <f t="shared" si="18"/>
        <v>111</v>
      </c>
      <c r="F383" s="159">
        <v>22.18</v>
      </c>
      <c r="G383" s="159">
        <v>7.9999999999998295E-2</v>
      </c>
      <c r="H383" s="159">
        <f t="shared" si="17"/>
        <v>8.8799999999998107</v>
      </c>
    </row>
    <row r="384" spans="1:8" x14ac:dyDescent="0.25">
      <c r="A384" s="159" t="s">
        <v>3539</v>
      </c>
      <c r="B384" s="159" t="s">
        <v>3540</v>
      </c>
      <c r="C384" s="159" t="s">
        <v>4697</v>
      </c>
      <c r="D384" s="159">
        <v>2422</v>
      </c>
      <c r="E384" s="159">
        <f t="shared" si="18"/>
        <v>100</v>
      </c>
      <c r="F384" s="159">
        <v>24.22</v>
      </c>
      <c r="G384" s="159">
        <v>1.9999999999999574E-2</v>
      </c>
      <c r="H384" s="159">
        <f t="shared" si="17"/>
        <v>1.9999999999999574</v>
      </c>
    </row>
    <row r="385" spans="1:8" x14ac:dyDescent="0.25">
      <c r="A385" s="159" t="s">
        <v>771</v>
      </c>
      <c r="B385" s="159" t="s">
        <v>772</v>
      </c>
      <c r="C385" s="159" t="s">
        <v>4659</v>
      </c>
      <c r="D385" s="159">
        <v>26882.160000000003</v>
      </c>
      <c r="E385" s="159">
        <f t="shared" si="18"/>
        <v>1212</v>
      </c>
      <c r="F385" s="159">
        <v>22.180000000000003</v>
      </c>
      <c r="G385" s="159">
        <v>7.9999999999998295E-2</v>
      </c>
      <c r="H385" s="159">
        <f t="shared" si="17"/>
        <v>96.959999999997933</v>
      </c>
    </row>
    <row r="386" spans="1:8" x14ac:dyDescent="0.25">
      <c r="A386" s="159" t="s">
        <v>3556</v>
      </c>
      <c r="B386" s="159" t="s">
        <v>3557</v>
      </c>
      <c r="C386" s="159" t="s">
        <v>4677</v>
      </c>
      <c r="D386" s="159">
        <v>6009.5999999999985</v>
      </c>
      <c r="E386" s="159">
        <f t="shared" si="18"/>
        <v>479.99999999999983</v>
      </c>
      <c r="F386" s="159">
        <v>12.520000000000001</v>
      </c>
      <c r="G386" s="159">
        <v>0.13000000000000078</v>
      </c>
      <c r="H386" s="159">
        <f t="shared" si="17"/>
        <v>62.400000000000354</v>
      </c>
    </row>
    <row r="387" spans="1:8" x14ac:dyDescent="0.25">
      <c r="A387" s="159" t="s">
        <v>4723</v>
      </c>
      <c r="B387" s="159" t="s">
        <v>4724</v>
      </c>
      <c r="C387" s="159" t="s">
        <v>4670</v>
      </c>
      <c r="D387" s="159">
        <v>3016.48</v>
      </c>
      <c r="E387" s="159">
        <f t="shared" si="18"/>
        <v>136</v>
      </c>
      <c r="F387" s="159">
        <v>22.18</v>
      </c>
      <c r="G387" s="159">
        <v>7.9999999999998295E-2</v>
      </c>
      <c r="H387" s="159">
        <f t="shared" si="17"/>
        <v>10.879999999999768</v>
      </c>
    </row>
    <row r="388" spans="1:8" x14ac:dyDescent="0.25">
      <c r="A388" s="159" t="s">
        <v>4723</v>
      </c>
      <c r="B388" s="159" t="s">
        <v>4724</v>
      </c>
      <c r="C388" s="159" t="s">
        <v>4662</v>
      </c>
      <c r="D388" s="159">
        <v>4641.0000000000009</v>
      </c>
      <c r="E388" s="159">
        <f t="shared" si="18"/>
        <v>210.00000000000006</v>
      </c>
      <c r="F388" s="159">
        <v>22.099999999999998</v>
      </c>
      <c r="G388" s="159">
        <v>7.9999999999998295E-2</v>
      </c>
      <c r="H388" s="159">
        <f t="shared" si="17"/>
        <v>16.799999999999645</v>
      </c>
    </row>
    <row r="389" spans="1:8" x14ac:dyDescent="0.25">
      <c r="A389" s="159" t="s">
        <v>3567</v>
      </c>
      <c r="B389" s="159" t="s">
        <v>3568</v>
      </c>
      <c r="C389" s="159" t="s">
        <v>4668</v>
      </c>
      <c r="D389" s="159">
        <v>5875.9999999999991</v>
      </c>
      <c r="E389" s="159">
        <f t="shared" si="18"/>
        <v>400</v>
      </c>
      <c r="F389" s="159">
        <v>14.689999999999998</v>
      </c>
      <c r="G389" s="159">
        <v>8.0000000000000071E-2</v>
      </c>
      <c r="H389" s="159">
        <f t="shared" ref="H389:H452" si="19">E389*G389</f>
        <v>32.000000000000028</v>
      </c>
    </row>
    <row r="390" spans="1:8" x14ac:dyDescent="0.25">
      <c r="A390" s="159" t="s">
        <v>4587</v>
      </c>
      <c r="B390" s="159" t="s">
        <v>4588</v>
      </c>
      <c r="C390" s="159" t="s">
        <v>4669</v>
      </c>
      <c r="D390" s="159">
        <v>17761.200000000004</v>
      </c>
      <c r="E390" s="159">
        <f t="shared" si="18"/>
        <v>779.00000000000011</v>
      </c>
      <c r="F390" s="159">
        <v>22.8</v>
      </c>
      <c r="G390" s="159">
        <v>7.9999999999998295E-2</v>
      </c>
      <c r="H390" s="159">
        <f t="shared" si="19"/>
        <v>62.319999999998679</v>
      </c>
    </row>
    <row r="391" spans="1:8" x14ac:dyDescent="0.25">
      <c r="A391" s="159" t="s">
        <v>4589</v>
      </c>
      <c r="B391" s="159" t="s">
        <v>4590</v>
      </c>
      <c r="C391" s="159" t="s">
        <v>4676</v>
      </c>
      <c r="D391" s="159">
        <v>10116.16</v>
      </c>
      <c r="E391" s="159">
        <f t="shared" si="18"/>
        <v>807.99999999999977</v>
      </c>
      <c r="F391" s="159">
        <v>12.520000000000003</v>
      </c>
      <c r="G391" s="159">
        <v>0.13000000000000078</v>
      </c>
      <c r="H391" s="159">
        <f t="shared" si="19"/>
        <v>105.0400000000006</v>
      </c>
    </row>
    <row r="392" spans="1:8" x14ac:dyDescent="0.25">
      <c r="A392" s="159" t="s">
        <v>4591</v>
      </c>
      <c r="B392" s="159" t="s">
        <v>4592</v>
      </c>
      <c r="C392" s="159" t="s">
        <v>4655</v>
      </c>
      <c r="D392" s="159">
        <v>3040.83</v>
      </c>
      <c r="E392" s="159">
        <f t="shared" si="18"/>
        <v>207</v>
      </c>
      <c r="F392" s="159">
        <v>14.69</v>
      </c>
      <c r="G392" s="159">
        <v>8.0000000000000071E-2</v>
      </c>
      <c r="H392" s="159">
        <f t="shared" si="19"/>
        <v>16.560000000000016</v>
      </c>
    </row>
    <row r="393" spans="1:8" x14ac:dyDescent="0.25">
      <c r="A393" s="159" t="s">
        <v>4591</v>
      </c>
      <c r="B393" s="159" t="s">
        <v>4592</v>
      </c>
      <c r="C393" s="159" t="s">
        <v>4680</v>
      </c>
      <c r="D393" s="159">
        <v>4157.2700000000013</v>
      </c>
      <c r="E393" s="159">
        <f t="shared" si="18"/>
        <v>283</v>
      </c>
      <c r="F393" s="159">
        <v>14.690000000000005</v>
      </c>
      <c r="G393" s="159">
        <v>8.0000000000000071E-2</v>
      </c>
      <c r="H393" s="159">
        <f t="shared" si="19"/>
        <v>22.640000000000022</v>
      </c>
    </row>
    <row r="394" spans="1:8" x14ac:dyDescent="0.25">
      <c r="A394" s="159" t="s">
        <v>4593</v>
      </c>
      <c r="B394" s="159" t="s">
        <v>4594</v>
      </c>
      <c r="C394" s="159" t="s">
        <v>4654</v>
      </c>
      <c r="D394" s="159">
        <v>5871.8799999999992</v>
      </c>
      <c r="E394" s="159">
        <f t="shared" si="18"/>
        <v>468.99999999999994</v>
      </c>
      <c r="F394" s="159">
        <v>12.52</v>
      </c>
      <c r="G394" s="159">
        <v>0.13000000000000078</v>
      </c>
      <c r="H394" s="159">
        <f t="shared" si="19"/>
        <v>60.970000000000361</v>
      </c>
    </row>
    <row r="395" spans="1:8" x14ac:dyDescent="0.25">
      <c r="A395" s="159" t="s">
        <v>4725</v>
      </c>
      <c r="B395" s="159" t="s">
        <v>4726</v>
      </c>
      <c r="C395" s="159" t="s">
        <v>4669</v>
      </c>
      <c r="D395" s="159">
        <v>6634.8</v>
      </c>
      <c r="E395" s="159">
        <f t="shared" si="18"/>
        <v>291</v>
      </c>
      <c r="F395" s="159">
        <v>22.8</v>
      </c>
      <c r="G395" s="159">
        <v>7.9999999999998295E-2</v>
      </c>
      <c r="H395" s="159">
        <f t="shared" si="19"/>
        <v>23.279999999999504</v>
      </c>
    </row>
    <row r="396" spans="1:8" x14ac:dyDescent="0.25">
      <c r="A396" s="159" t="s">
        <v>4595</v>
      </c>
      <c r="B396" s="159" t="s">
        <v>4596</v>
      </c>
      <c r="C396" s="159" t="s">
        <v>4654</v>
      </c>
      <c r="D396" s="159">
        <v>2929.68</v>
      </c>
      <c r="E396" s="159">
        <f t="shared" si="18"/>
        <v>234</v>
      </c>
      <c r="F396" s="159">
        <v>12.52</v>
      </c>
      <c r="G396" s="159">
        <v>0.13000000000000078</v>
      </c>
      <c r="H396" s="159">
        <f t="shared" si="19"/>
        <v>30.420000000000183</v>
      </c>
    </row>
    <row r="397" spans="1:8" x14ac:dyDescent="0.25">
      <c r="A397" s="159" t="s">
        <v>4597</v>
      </c>
      <c r="B397" s="159" t="s">
        <v>4598</v>
      </c>
      <c r="C397" s="159" t="s">
        <v>4654</v>
      </c>
      <c r="D397" s="159">
        <v>9477.6400000000012</v>
      </c>
      <c r="E397" s="159">
        <f t="shared" si="18"/>
        <v>757.00000000000011</v>
      </c>
      <c r="F397" s="159">
        <v>12.52</v>
      </c>
      <c r="G397" s="159">
        <v>0.13000000000000078</v>
      </c>
      <c r="H397" s="159">
        <f t="shared" si="19"/>
        <v>98.410000000000608</v>
      </c>
    </row>
    <row r="398" spans="1:8" x14ac:dyDescent="0.25">
      <c r="A398" s="159" t="s">
        <v>4599</v>
      </c>
      <c r="B398" s="159" t="s">
        <v>4600</v>
      </c>
      <c r="C398" s="159" t="s">
        <v>4654</v>
      </c>
      <c r="D398" s="159">
        <v>3305.2799999999997</v>
      </c>
      <c r="E398" s="159">
        <f t="shared" si="18"/>
        <v>264</v>
      </c>
      <c r="F398" s="159">
        <v>12.52</v>
      </c>
      <c r="G398" s="159">
        <v>0.13000000000000078</v>
      </c>
      <c r="H398" s="159">
        <f t="shared" si="19"/>
        <v>34.320000000000206</v>
      </c>
    </row>
    <row r="399" spans="1:8" x14ac:dyDescent="0.25">
      <c r="A399" s="159" t="s">
        <v>4601</v>
      </c>
      <c r="B399" s="159" t="s">
        <v>4602</v>
      </c>
      <c r="C399" s="159" t="s">
        <v>4668</v>
      </c>
      <c r="D399" s="159">
        <v>7682.87</v>
      </c>
      <c r="E399" s="159">
        <f t="shared" si="18"/>
        <v>523.00000000000011</v>
      </c>
      <c r="F399" s="159">
        <v>14.689999999999998</v>
      </c>
      <c r="G399" s="159">
        <v>8.0000000000000071E-2</v>
      </c>
      <c r="H399" s="159">
        <f t="shared" si="19"/>
        <v>41.840000000000046</v>
      </c>
    </row>
    <row r="400" spans="1:8" x14ac:dyDescent="0.25">
      <c r="A400" s="159" t="s">
        <v>4603</v>
      </c>
      <c r="B400" s="159" t="s">
        <v>4604</v>
      </c>
      <c r="C400" s="159" t="s">
        <v>4652</v>
      </c>
      <c r="D400" s="159">
        <v>4444.6000000000004</v>
      </c>
      <c r="E400" s="159">
        <f t="shared" si="18"/>
        <v>354.99999999999994</v>
      </c>
      <c r="F400" s="159">
        <v>12.520000000000003</v>
      </c>
      <c r="G400" s="159">
        <v>0.13000000000000078</v>
      </c>
      <c r="H400" s="159">
        <f t="shared" si="19"/>
        <v>46.150000000000269</v>
      </c>
    </row>
    <row r="401" spans="1:8" x14ac:dyDescent="0.25">
      <c r="A401" s="159" t="s">
        <v>4605</v>
      </c>
      <c r="B401" s="159" t="s">
        <v>4606</v>
      </c>
      <c r="C401" s="159" t="s">
        <v>4652</v>
      </c>
      <c r="D401" s="159">
        <v>4770.12</v>
      </c>
      <c r="E401" s="159">
        <f t="shared" si="18"/>
        <v>380.99999999999989</v>
      </c>
      <c r="F401" s="159">
        <v>12.520000000000003</v>
      </c>
      <c r="G401" s="159">
        <v>0.13000000000000078</v>
      </c>
      <c r="H401" s="159">
        <f t="shared" si="19"/>
        <v>49.530000000000285</v>
      </c>
    </row>
    <row r="402" spans="1:8" x14ac:dyDescent="0.25">
      <c r="A402" s="159" t="s">
        <v>4607</v>
      </c>
      <c r="B402" s="159" t="s">
        <v>4608</v>
      </c>
      <c r="C402" s="159" t="s">
        <v>4652</v>
      </c>
      <c r="D402" s="159">
        <v>4644.9199999999992</v>
      </c>
      <c r="E402" s="159">
        <f t="shared" si="18"/>
        <v>370.99999999999983</v>
      </c>
      <c r="F402" s="159">
        <v>12.520000000000003</v>
      </c>
      <c r="G402" s="159">
        <v>0.13000000000000078</v>
      </c>
      <c r="H402" s="159">
        <f t="shared" si="19"/>
        <v>48.230000000000267</v>
      </c>
    </row>
    <row r="403" spans="1:8" x14ac:dyDescent="0.25">
      <c r="A403" s="159" t="s">
        <v>4609</v>
      </c>
      <c r="B403" s="159" t="s">
        <v>4610</v>
      </c>
      <c r="C403" s="159" t="s">
        <v>4652</v>
      </c>
      <c r="D403" s="159">
        <v>3743.4800000000005</v>
      </c>
      <c r="E403" s="159">
        <f t="shared" si="18"/>
        <v>298.99999999999994</v>
      </c>
      <c r="F403" s="159">
        <v>12.520000000000003</v>
      </c>
      <c r="G403" s="159">
        <v>0.13000000000000078</v>
      </c>
      <c r="H403" s="159">
        <f t="shared" si="19"/>
        <v>38.870000000000225</v>
      </c>
    </row>
    <row r="404" spans="1:8" x14ac:dyDescent="0.25">
      <c r="A404" s="159" t="s">
        <v>4465</v>
      </c>
      <c r="B404" s="159" t="s">
        <v>4466</v>
      </c>
      <c r="C404" s="159" t="s">
        <v>4652</v>
      </c>
      <c r="D404" s="159">
        <v>5909.4400000000005</v>
      </c>
      <c r="E404" s="159">
        <f t="shared" si="18"/>
        <v>471.99999999999994</v>
      </c>
      <c r="F404" s="159">
        <v>12.520000000000003</v>
      </c>
      <c r="G404" s="159">
        <v>0.13000000000000078</v>
      </c>
      <c r="H404" s="159">
        <f t="shared" si="19"/>
        <v>61.360000000000362</v>
      </c>
    </row>
    <row r="405" spans="1:8" x14ac:dyDescent="0.25">
      <c r="A405" s="159" t="s">
        <v>4467</v>
      </c>
      <c r="B405" s="159" t="s">
        <v>4468</v>
      </c>
      <c r="C405" s="159" t="s">
        <v>4652</v>
      </c>
      <c r="D405" s="159">
        <v>7186.48</v>
      </c>
      <c r="E405" s="159">
        <f t="shared" si="18"/>
        <v>573.99999999999977</v>
      </c>
      <c r="F405" s="159">
        <v>12.520000000000003</v>
      </c>
      <c r="G405" s="159">
        <v>0.13000000000000078</v>
      </c>
      <c r="H405" s="159">
        <f t="shared" si="19"/>
        <v>74.620000000000417</v>
      </c>
    </row>
    <row r="406" spans="1:8" x14ac:dyDescent="0.25">
      <c r="A406" s="159" t="s">
        <v>4469</v>
      </c>
      <c r="B406" s="159" t="s">
        <v>4470</v>
      </c>
      <c r="C406" s="159" t="s">
        <v>4654</v>
      </c>
      <c r="D406" s="159">
        <v>1389.7200000000003</v>
      </c>
      <c r="E406" s="159">
        <f t="shared" si="18"/>
        <v>111.00000000000003</v>
      </c>
      <c r="F406" s="159">
        <v>12.52</v>
      </c>
      <c r="G406" s="159">
        <v>0.13000000000000078</v>
      </c>
      <c r="H406" s="159">
        <f t="shared" si="19"/>
        <v>14.43000000000009</v>
      </c>
    </row>
    <row r="407" spans="1:8" x14ac:dyDescent="0.25">
      <c r="A407" s="159" t="s">
        <v>4471</v>
      </c>
      <c r="B407" s="159" t="s">
        <v>4472</v>
      </c>
      <c r="C407" s="159" t="s">
        <v>4654</v>
      </c>
      <c r="D407" s="159">
        <v>6585.52</v>
      </c>
      <c r="E407" s="159">
        <f t="shared" si="18"/>
        <v>526</v>
      </c>
      <c r="F407" s="159">
        <v>12.52</v>
      </c>
      <c r="G407" s="159">
        <v>0.13000000000000078</v>
      </c>
      <c r="H407" s="159">
        <f t="shared" si="19"/>
        <v>68.380000000000408</v>
      </c>
    </row>
    <row r="408" spans="1:8" x14ac:dyDescent="0.25">
      <c r="A408" s="159" t="s">
        <v>4473</v>
      </c>
      <c r="B408" s="159" t="s">
        <v>4474</v>
      </c>
      <c r="C408" s="159" t="s">
        <v>4654</v>
      </c>
      <c r="D408" s="159">
        <v>8751.48</v>
      </c>
      <c r="E408" s="159">
        <f t="shared" si="18"/>
        <v>699</v>
      </c>
      <c r="F408" s="159">
        <v>12.52</v>
      </c>
      <c r="G408" s="159">
        <v>0.13000000000000078</v>
      </c>
      <c r="H408" s="159">
        <f t="shared" si="19"/>
        <v>90.870000000000545</v>
      </c>
    </row>
    <row r="409" spans="1:8" x14ac:dyDescent="0.25">
      <c r="A409" s="159" t="s">
        <v>4475</v>
      </c>
      <c r="B409" s="159" t="s">
        <v>4476</v>
      </c>
      <c r="C409" s="159" t="s">
        <v>4654</v>
      </c>
      <c r="D409" s="159">
        <v>3931.2799999999997</v>
      </c>
      <c r="E409" s="159">
        <f t="shared" si="18"/>
        <v>314</v>
      </c>
      <c r="F409" s="159">
        <v>12.52</v>
      </c>
      <c r="G409" s="159">
        <v>0.13000000000000078</v>
      </c>
      <c r="H409" s="159">
        <f t="shared" si="19"/>
        <v>40.820000000000249</v>
      </c>
    </row>
    <row r="410" spans="1:8" x14ac:dyDescent="0.25">
      <c r="A410" s="159" t="s">
        <v>4727</v>
      </c>
      <c r="B410" s="159" t="s">
        <v>4728</v>
      </c>
      <c r="C410" s="159" t="s">
        <v>4670</v>
      </c>
      <c r="D410" s="159">
        <v>4325.0999999999995</v>
      </c>
      <c r="E410" s="159">
        <f t="shared" si="18"/>
        <v>195</v>
      </c>
      <c r="F410" s="159">
        <v>22.179999999999996</v>
      </c>
      <c r="G410" s="159">
        <v>7.9999999999998295E-2</v>
      </c>
      <c r="H410" s="159">
        <f t="shared" si="19"/>
        <v>15.599999999999667</v>
      </c>
    </row>
    <row r="411" spans="1:8" x14ac:dyDescent="0.25">
      <c r="A411" s="159" t="s">
        <v>4477</v>
      </c>
      <c r="B411" s="159" t="s">
        <v>4478</v>
      </c>
      <c r="C411" s="159" t="s">
        <v>4655</v>
      </c>
      <c r="D411" s="159">
        <v>587.6</v>
      </c>
      <c r="E411" s="159">
        <f t="shared" si="18"/>
        <v>40</v>
      </c>
      <c r="F411" s="159">
        <v>14.69</v>
      </c>
      <c r="G411" s="159">
        <v>8.0000000000000071E-2</v>
      </c>
      <c r="H411" s="159">
        <f t="shared" si="19"/>
        <v>3.2000000000000028</v>
      </c>
    </row>
    <row r="412" spans="1:8" x14ac:dyDescent="0.25">
      <c r="A412" s="159" t="s">
        <v>4477</v>
      </c>
      <c r="B412" s="159" t="s">
        <v>4478</v>
      </c>
      <c r="C412" s="159" t="s">
        <v>4671</v>
      </c>
      <c r="D412" s="159">
        <v>2318.0300000000007</v>
      </c>
      <c r="E412" s="159">
        <f t="shared" si="18"/>
        <v>143</v>
      </c>
      <c r="F412" s="159">
        <v>16.210000000000004</v>
      </c>
      <c r="G412" s="159">
        <v>6.000000000000405E-2</v>
      </c>
      <c r="H412" s="159">
        <f t="shared" si="19"/>
        <v>8.5800000000005792</v>
      </c>
    </row>
    <row r="413" spans="1:8" x14ac:dyDescent="0.25">
      <c r="A413" s="159" t="s">
        <v>4477</v>
      </c>
      <c r="B413" s="159" t="s">
        <v>4478</v>
      </c>
      <c r="C413" s="159" t="s">
        <v>4654</v>
      </c>
      <c r="D413" s="159">
        <v>1790.36</v>
      </c>
      <c r="E413" s="159">
        <f t="shared" si="18"/>
        <v>143</v>
      </c>
      <c r="F413" s="159">
        <v>12.52</v>
      </c>
      <c r="G413" s="159">
        <v>0.13000000000000078</v>
      </c>
      <c r="H413" s="159">
        <f t="shared" si="19"/>
        <v>18.59000000000011</v>
      </c>
    </row>
    <row r="414" spans="1:8" x14ac:dyDescent="0.25">
      <c r="A414" s="159" t="s">
        <v>4477</v>
      </c>
      <c r="B414" s="159" t="s">
        <v>4478</v>
      </c>
      <c r="C414" s="159" t="s">
        <v>4669</v>
      </c>
      <c r="D414" s="159">
        <v>3898.8</v>
      </c>
      <c r="E414" s="159">
        <f t="shared" si="18"/>
        <v>171</v>
      </c>
      <c r="F414" s="159">
        <v>22.8</v>
      </c>
      <c r="G414" s="159">
        <v>7.9999999999998295E-2</v>
      </c>
      <c r="H414" s="159">
        <f t="shared" si="19"/>
        <v>13.679999999999708</v>
      </c>
    </row>
    <row r="415" spans="1:8" x14ac:dyDescent="0.25">
      <c r="A415" s="159" t="s">
        <v>4477</v>
      </c>
      <c r="B415" s="159" t="s">
        <v>4478</v>
      </c>
      <c r="C415" s="159" t="s">
        <v>4677</v>
      </c>
      <c r="D415" s="159">
        <v>2103.36</v>
      </c>
      <c r="E415" s="159">
        <f t="shared" si="18"/>
        <v>168</v>
      </c>
      <c r="F415" s="159">
        <v>12.520000000000001</v>
      </c>
      <c r="G415" s="159">
        <v>0.13000000000000078</v>
      </c>
      <c r="H415" s="159">
        <f t="shared" si="19"/>
        <v>21.840000000000131</v>
      </c>
    </row>
    <row r="416" spans="1:8" x14ac:dyDescent="0.25">
      <c r="A416" s="159" t="s">
        <v>4477</v>
      </c>
      <c r="B416" s="159" t="s">
        <v>4478</v>
      </c>
      <c r="C416" s="159" t="s">
        <v>4663</v>
      </c>
      <c r="D416" s="159">
        <v>1865.6300000000003</v>
      </c>
      <c r="E416" s="159">
        <f t="shared" si="18"/>
        <v>127.00000000000003</v>
      </c>
      <c r="F416" s="159">
        <v>14.69</v>
      </c>
      <c r="G416" s="159">
        <v>8.0000000000000071E-2</v>
      </c>
      <c r="H416" s="159">
        <f t="shared" si="19"/>
        <v>10.160000000000011</v>
      </c>
    </row>
    <row r="417" spans="1:8" x14ac:dyDescent="0.25">
      <c r="A417" s="159" t="s">
        <v>4477</v>
      </c>
      <c r="B417" s="159" t="s">
        <v>4478</v>
      </c>
      <c r="C417" s="159" t="s">
        <v>4680</v>
      </c>
      <c r="D417" s="159">
        <v>484.77</v>
      </c>
      <c r="E417" s="159">
        <f t="shared" si="18"/>
        <v>33</v>
      </c>
      <c r="F417" s="159">
        <v>14.69</v>
      </c>
      <c r="G417" s="159">
        <v>8.0000000000000071E-2</v>
      </c>
      <c r="H417" s="159">
        <f t="shared" si="19"/>
        <v>2.6400000000000023</v>
      </c>
    </row>
    <row r="418" spans="1:8" x14ac:dyDescent="0.25">
      <c r="A418" s="159" t="s">
        <v>4477</v>
      </c>
      <c r="B418" s="159" t="s">
        <v>4478</v>
      </c>
      <c r="C418" s="159" t="s">
        <v>4693</v>
      </c>
      <c r="D418" s="159">
        <v>4537.92</v>
      </c>
      <c r="E418" s="159">
        <f t="shared" si="18"/>
        <v>163</v>
      </c>
      <c r="F418" s="159">
        <v>27.84</v>
      </c>
      <c r="G418" s="159">
        <v>5.9999999999998721E-2</v>
      </c>
      <c r="H418" s="159">
        <f t="shared" si="19"/>
        <v>9.7799999999997915</v>
      </c>
    </row>
    <row r="419" spans="1:8" x14ac:dyDescent="0.25">
      <c r="A419" s="159" t="s">
        <v>4480</v>
      </c>
      <c r="B419" s="159" t="s">
        <v>4481</v>
      </c>
      <c r="C419" s="159" t="s">
        <v>4654</v>
      </c>
      <c r="D419" s="159">
        <v>5608.96</v>
      </c>
      <c r="E419" s="159">
        <f t="shared" si="18"/>
        <v>448</v>
      </c>
      <c r="F419" s="159">
        <v>12.52</v>
      </c>
      <c r="G419" s="159">
        <v>0.13000000000000078</v>
      </c>
      <c r="H419" s="159">
        <f t="shared" si="19"/>
        <v>58.24000000000035</v>
      </c>
    </row>
    <row r="420" spans="1:8" x14ac:dyDescent="0.25">
      <c r="A420" s="159" t="s">
        <v>4482</v>
      </c>
      <c r="B420" s="159" t="s">
        <v>4483</v>
      </c>
      <c r="C420" s="159" t="s">
        <v>4669</v>
      </c>
      <c r="D420" s="159">
        <v>2257.2000000000003</v>
      </c>
      <c r="E420" s="159">
        <f t="shared" si="18"/>
        <v>99.000000000000014</v>
      </c>
      <c r="F420" s="159">
        <v>22.8</v>
      </c>
      <c r="G420" s="159">
        <v>7.9999999999998295E-2</v>
      </c>
      <c r="H420" s="159">
        <f t="shared" si="19"/>
        <v>7.9199999999998321</v>
      </c>
    </row>
    <row r="421" spans="1:8" x14ac:dyDescent="0.25">
      <c r="A421" s="159" t="s">
        <v>4482</v>
      </c>
      <c r="B421" s="159" t="s">
        <v>4483</v>
      </c>
      <c r="C421" s="159" t="s">
        <v>4692</v>
      </c>
      <c r="D421" s="159">
        <v>822.6400000000001</v>
      </c>
      <c r="E421" s="159">
        <f t="shared" si="18"/>
        <v>56</v>
      </c>
      <c r="F421" s="159">
        <v>14.690000000000001</v>
      </c>
      <c r="G421" s="159">
        <v>8.0000000000000071E-2</v>
      </c>
      <c r="H421" s="159">
        <f t="shared" si="19"/>
        <v>4.480000000000004</v>
      </c>
    </row>
    <row r="422" spans="1:8" x14ac:dyDescent="0.25">
      <c r="A422" s="159" t="s">
        <v>4485</v>
      </c>
      <c r="B422" s="159" t="s">
        <v>4486</v>
      </c>
      <c r="C422" s="159" t="s">
        <v>4654</v>
      </c>
      <c r="D422" s="159">
        <v>3793.56</v>
      </c>
      <c r="E422" s="159">
        <f t="shared" si="18"/>
        <v>303</v>
      </c>
      <c r="F422" s="159">
        <v>12.52</v>
      </c>
      <c r="G422" s="159">
        <v>0.13000000000000078</v>
      </c>
      <c r="H422" s="159">
        <f t="shared" si="19"/>
        <v>39.390000000000235</v>
      </c>
    </row>
    <row r="423" spans="1:8" x14ac:dyDescent="0.25">
      <c r="A423" s="159" t="s">
        <v>4487</v>
      </c>
      <c r="B423" s="159" t="s">
        <v>4488</v>
      </c>
      <c r="C423" s="159" t="s">
        <v>4654</v>
      </c>
      <c r="D423" s="159">
        <v>2616.6799999999998</v>
      </c>
      <c r="E423" s="159">
        <f t="shared" si="18"/>
        <v>209</v>
      </c>
      <c r="F423" s="159">
        <v>12.52</v>
      </c>
      <c r="G423" s="159">
        <v>0.13000000000000078</v>
      </c>
      <c r="H423" s="159">
        <f t="shared" si="19"/>
        <v>27.170000000000165</v>
      </c>
    </row>
    <row r="424" spans="1:8" x14ac:dyDescent="0.25">
      <c r="A424" s="159" t="s">
        <v>3569</v>
      </c>
      <c r="B424" s="159" t="s">
        <v>3570</v>
      </c>
      <c r="C424" s="159" t="s">
        <v>4654</v>
      </c>
      <c r="D424" s="159">
        <v>2203.52</v>
      </c>
      <c r="E424" s="159">
        <f t="shared" si="18"/>
        <v>176</v>
      </c>
      <c r="F424" s="159">
        <v>12.52</v>
      </c>
      <c r="G424" s="159">
        <v>0.13000000000000078</v>
      </c>
      <c r="H424" s="159">
        <f t="shared" si="19"/>
        <v>22.880000000000138</v>
      </c>
    </row>
    <row r="425" spans="1:8" x14ac:dyDescent="0.25">
      <c r="A425" s="159" t="s">
        <v>4729</v>
      </c>
      <c r="B425" s="159" t="s">
        <v>4730</v>
      </c>
      <c r="C425" s="159" t="s">
        <v>4668</v>
      </c>
      <c r="D425" s="159">
        <v>2291.64</v>
      </c>
      <c r="E425" s="159">
        <f t="shared" si="18"/>
        <v>156</v>
      </c>
      <c r="F425" s="159">
        <v>14.69</v>
      </c>
      <c r="G425" s="159">
        <v>8.0000000000000071E-2</v>
      </c>
      <c r="H425" s="159">
        <f t="shared" si="19"/>
        <v>12.480000000000011</v>
      </c>
    </row>
    <row r="426" spans="1:8" x14ac:dyDescent="0.25">
      <c r="A426" s="159" t="s">
        <v>2891</v>
      </c>
      <c r="B426" s="159" t="s">
        <v>2892</v>
      </c>
      <c r="C426" s="159" t="s">
        <v>4659</v>
      </c>
      <c r="D426" s="159">
        <v>22490.519999999997</v>
      </c>
      <c r="E426" s="159">
        <f t="shared" si="18"/>
        <v>1014</v>
      </c>
      <c r="F426" s="159">
        <v>22.179999999999996</v>
      </c>
      <c r="G426" s="159">
        <v>7.9999999999998295E-2</v>
      </c>
      <c r="H426" s="159">
        <f t="shared" si="19"/>
        <v>81.119999999998271</v>
      </c>
    </row>
    <row r="427" spans="1:8" x14ac:dyDescent="0.25">
      <c r="A427" s="159" t="s">
        <v>2891</v>
      </c>
      <c r="B427" s="159" t="s">
        <v>2892</v>
      </c>
      <c r="C427" s="159" t="s">
        <v>4671</v>
      </c>
      <c r="D427" s="159">
        <v>1134.7</v>
      </c>
      <c r="E427" s="159">
        <f t="shared" si="18"/>
        <v>70</v>
      </c>
      <c r="F427" s="159">
        <v>16.21</v>
      </c>
      <c r="G427" s="159">
        <v>6.000000000000405E-2</v>
      </c>
      <c r="H427" s="159">
        <f t="shared" si="19"/>
        <v>4.2000000000002835</v>
      </c>
    </row>
    <row r="428" spans="1:8" x14ac:dyDescent="0.25">
      <c r="A428" s="159" t="s">
        <v>2891</v>
      </c>
      <c r="B428" s="159" t="s">
        <v>2892</v>
      </c>
      <c r="C428" s="159" t="s">
        <v>4674</v>
      </c>
      <c r="D428" s="159">
        <v>5070.6000000000004</v>
      </c>
      <c r="E428" s="159">
        <f t="shared" ref="E428:E491" si="20">D428/F428</f>
        <v>405</v>
      </c>
      <c r="F428" s="159">
        <v>12.520000000000001</v>
      </c>
      <c r="G428" s="159">
        <v>0.13000000000000078</v>
      </c>
      <c r="H428" s="159">
        <f t="shared" si="19"/>
        <v>52.650000000000318</v>
      </c>
    </row>
    <row r="429" spans="1:8" x14ac:dyDescent="0.25">
      <c r="A429" s="159" t="s">
        <v>2891</v>
      </c>
      <c r="B429" s="159" t="s">
        <v>2892</v>
      </c>
      <c r="C429" s="159" t="s">
        <v>4676</v>
      </c>
      <c r="D429" s="159">
        <v>2403.8399999999997</v>
      </c>
      <c r="E429" s="159">
        <f t="shared" si="20"/>
        <v>191.99999999999991</v>
      </c>
      <c r="F429" s="159">
        <v>12.520000000000003</v>
      </c>
      <c r="G429" s="159">
        <v>0.13000000000000078</v>
      </c>
      <c r="H429" s="159">
        <f t="shared" si="19"/>
        <v>24.960000000000139</v>
      </c>
    </row>
    <row r="430" spans="1:8" x14ac:dyDescent="0.25">
      <c r="A430" s="159" t="s">
        <v>2891</v>
      </c>
      <c r="B430" s="159" t="s">
        <v>2892</v>
      </c>
      <c r="C430" s="159" t="s">
        <v>4654</v>
      </c>
      <c r="D430" s="159">
        <v>2867.08</v>
      </c>
      <c r="E430" s="159">
        <f t="shared" si="20"/>
        <v>229</v>
      </c>
      <c r="F430" s="159">
        <v>12.52</v>
      </c>
      <c r="G430" s="159">
        <v>0.13000000000000078</v>
      </c>
      <c r="H430" s="159">
        <f t="shared" si="19"/>
        <v>29.770000000000181</v>
      </c>
    </row>
    <row r="431" spans="1:8" x14ac:dyDescent="0.25">
      <c r="A431" s="159" t="s">
        <v>2891</v>
      </c>
      <c r="B431" s="159" t="s">
        <v>2892</v>
      </c>
      <c r="C431" s="159" t="s">
        <v>4694</v>
      </c>
      <c r="D431" s="159">
        <v>6728.02</v>
      </c>
      <c r="E431" s="159">
        <f t="shared" si="20"/>
        <v>458.00000000000006</v>
      </c>
      <c r="F431" s="159">
        <v>14.69</v>
      </c>
      <c r="G431" s="159">
        <v>8.0000000000000071E-2</v>
      </c>
      <c r="H431" s="159">
        <f t="shared" si="19"/>
        <v>36.640000000000036</v>
      </c>
    </row>
    <row r="432" spans="1:8" x14ac:dyDescent="0.25">
      <c r="A432" s="159" t="s">
        <v>2891</v>
      </c>
      <c r="B432" s="159" t="s">
        <v>2892</v>
      </c>
      <c r="C432" s="159" t="s">
        <v>4669</v>
      </c>
      <c r="D432" s="159">
        <v>14432.4</v>
      </c>
      <c r="E432" s="159">
        <f t="shared" si="20"/>
        <v>633</v>
      </c>
      <c r="F432" s="159">
        <v>22.8</v>
      </c>
      <c r="G432" s="159">
        <v>7.9999999999998295E-2</v>
      </c>
      <c r="H432" s="159">
        <f t="shared" si="19"/>
        <v>50.639999999998921</v>
      </c>
    </row>
    <row r="433" spans="1:8" x14ac:dyDescent="0.25">
      <c r="A433" s="159" t="s">
        <v>2891</v>
      </c>
      <c r="B433" s="159" t="s">
        <v>2892</v>
      </c>
      <c r="C433" s="159" t="s">
        <v>4652</v>
      </c>
      <c r="D433" s="159">
        <v>11731.24</v>
      </c>
      <c r="E433" s="159">
        <f t="shared" si="20"/>
        <v>936.99999999999977</v>
      </c>
      <c r="F433" s="159">
        <v>12.520000000000003</v>
      </c>
      <c r="G433" s="159">
        <v>0.13000000000000078</v>
      </c>
      <c r="H433" s="159">
        <f t="shared" si="19"/>
        <v>121.8100000000007</v>
      </c>
    </row>
    <row r="434" spans="1:8" x14ac:dyDescent="0.25">
      <c r="A434" s="159" t="s">
        <v>2891</v>
      </c>
      <c r="B434" s="159" t="s">
        <v>2892</v>
      </c>
      <c r="C434" s="159" t="s">
        <v>4677</v>
      </c>
      <c r="D434" s="159">
        <v>600.96</v>
      </c>
      <c r="E434" s="159">
        <f t="shared" si="20"/>
        <v>48</v>
      </c>
      <c r="F434" s="159">
        <v>12.520000000000001</v>
      </c>
      <c r="G434" s="159">
        <v>0.13000000000000078</v>
      </c>
      <c r="H434" s="159">
        <f t="shared" si="19"/>
        <v>6.2400000000000375</v>
      </c>
    </row>
    <row r="435" spans="1:8" x14ac:dyDescent="0.25">
      <c r="A435" s="159" t="s">
        <v>2891</v>
      </c>
      <c r="B435" s="159" t="s">
        <v>2892</v>
      </c>
      <c r="C435" s="159" t="s">
        <v>4668</v>
      </c>
      <c r="D435" s="159">
        <v>16379.349999999999</v>
      </c>
      <c r="E435" s="159">
        <f t="shared" si="20"/>
        <v>1115</v>
      </c>
      <c r="F435" s="159">
        <v>14.69</v>
      </c>
      <c r="G435" s="159">
        <v>8.0000000000000071E-2</v>
      </c>
      <c r="H435" s="159">
        <f t="shared" si="19"/>
        <v>89.200000000000074</v>
      </c>
    </row>
    <row r="436" spans="1:8" x14ac:dyDescent="0.25">
      <c r="A436" s="159" t="s">
        <v>2891</v>
      </c>
      <c r="B436" s="159" t="s">
        <v>2892</v>
      </c>
      <c r="C436" s="159" t="s">
        <v>4697</v>
      </c>
      <c r="D436" s="159">
        <v>799.25999999999988</v>
      </c>
      <c r="E436" s="159">
        <f t="shared" si="20"/>
        <v>33</v>
      </c>
      <c r="F436" s="159">
        <v>24.219999999999995</v>
      </c>
      <c r="G436" s="159">
        <v>1.9999999999999574E-2</v>
      </c>
      <c r="H436" s="159">
        <f t="shared" si="19"/>
        <v>0.65999999999998593</v>
      </c>
    </row>
    <row r="437" spans="1:8" x14ac:dyDescent="0.25">
      <c r="A437" s="159" t="s">
        <v>2891</v>
      </c>
      <c r="B437" s="159" t="s">
        <v>2892</v>
      </c>
      <c r="C437" s="159" t="s">
        <v>4663</v>
      </c>
      <c r="D437" s="159">
        <v>4245.41</v>
      </c>
      <c r="E437" s="159">
        <f t="shared" si="20"/>
        <v>289</v>
      </c>
      <c r="F437" s="159">
        <v>14.69</v>
      </c>
      <c r="G437" s="159">
        <v>8.0000000000000071E-2</v>
      </c>
      <c r="H437" s="159">
        <f t="shared" si="19"/>
        <v>23.120000000000019</v>
      </c>
    </row>
    <row r="438" spans="1:8" x14ac:dyDescent="0.25">
      <c r="A438" s="159" t="s">
        <v>3631</v>
      </c>
      <c r="B438" s="159" t="s">
        <v>3632</v>
      </c>
      <c r="C438" s="159" t="s">
        <v>4659</v>
      </c>
      <c r="D438" s="159">
        <v>3171.74</v>
      </c>
      <c r="E438" s="159">
        <f t="shared" si="20"/>
        <v>143</v>
      </c>
      <c r="F438" s="159">
        <v>22.18</v>
      </c>
      <c r="G438" s="159">
        <v>7.9999999999998295E-2</v>
      </c>
      <c r="H438" s="159">
        <f t="shared" si="19"/>
        <v>11.439999999999756</v>
      </c>
    </row>
    <row r="439" spans="1:8" x14ac:dyDescent="0.25">
      <c r="A439" s="159" t="s">
        <v>3631</v>
      </c>
      <c r="B439" s="159" t="s">
        <v>3632</v>
      </c>
      <c r="C439" s="159" t="s">
        <v>4663</v>
      </c>
      <c r="D439" s="159">
        <v>1850.94</v>
      </c>
      <c r="E439" s="159">
        <f t="shared" si="20"/>
        <v>125.99999999999999</v>
      </c>
      <c r="F439" s="159">
        <v>14.690000000000001</v>
      </c>
      <c r="G439" s="159">
        <v>8.0000000000000071E-2</v>
      </c>
      <c r="H439" s="159">
        <f t="shared" si="19"/>
        <v>10.080000000000007</v>
      </c>
    </row>
    <row r="440" spans="1:8" x14ac:dyDescent="0.25">
      <c r="A440" s="159" t="s">
        <v>1805</v>
      </c>
      <c r="B440" s="159" t="s">
        <v>1806</v>
      </c>
      <c r="C440" s="159" t="s">
        <v>4674</v>
      </c>
      <c r="D440" s="159">
        <v>2003.2000000000003</v>
      </c>
      <c r="E440" s="159">
        <f t="shared" si="20"/>
        <v>160</v>
      </c>
      <c r="F440" s="159">
        <v>12.520000000000001</v>
      </c>
      <c r="G440" s="159">
        <v>0.13000000000000078</v>
      </c>
      <c r="H440" s="159">
        <f t="shared" si="19"/>
        <v>20.800000000000125</v>
      </c>
    </row>
    <row r="441" spans="1:8" x14ac:dyDescent="0.25">
      <c r="A441" s="159" t="s">
        <v>1805</v>
      </c>
      <c r="B441" s="159" t="s">
        <v>1806</v>
      </c>
      <c r="C441" s="159" t="s">
        <v>4676</v>
      </c>
      <c r="D441" s="159">
        <v>2040.7600000000002</v>
      </c>
      <c r="E441" s="159">
        <f t="shared" si="20"/>
        <v>162.99999999999997</v>
      </c>
      <c r="F441" s="159">
        <v>12.520000000000003</v>
      </c>
      <c r="G441" s="159">
        <v>0.13000000000000078</v>
      </c>
      <c r="H441" s="159">
        <f t="shared" si="19"/>
        <v>21.190000000000122</v>
      </c>
    </row>
    <row r="442" spans="1:8" x14ac:dyDescent="0.25">
      <c r="A442" s="159" t="s">
        <v>1805</v>
      </c>
      <c r="B442" s="159" t="s">
        <v>1806</v>
      </c>
      <c r="C442" s="159" t="s">
        <v>4669</v>
      </c>
      <c r="D442" s="159">
        <v>3625.2000000000003</v>
      </c>
      <c r="E442" s="159">
        <f t="shared" si="20"/>
        <v>159</v>
      </c>
      <c r="F442" s="159">
        <v>22.8</v>
      </c>
      <c r="G442" s="159">
        <v>7.9999999999998295E-2</v>
      </c>
      <c r="H442" s="159">
        <f t="shared" si="19"/>
        <v>12.719999999999729</v>
      </c>
    </row>
    <row r="443" spans="1:8" x14ac:dyDescent="0.25">
      <c r="A443" s="159" t="s">
        <v>1805</v>
      </c>
      <c r="B443" s="159" t="s">
        <v>1806</v>
      </c>
      <c r="C443" s="159" t="s">
        <v>4652</v>
      </c>
      <c r="D443" s="159">
        <v>2741.88</v>
      </c>
      <c r="E443" s="159">
        <f t="shared" si="20"/>
        <v>218.99999999999994</v>
      </c>
      <c r="F443" s="159">
        <v>12.520000000000003</v>
      </c>
      <c r="G443" s="159">
        <v>0.13000000000000078</v>
      </c>
      <c r="H443" s="159">
        <f t="shared" si="19"/>
        <v>28.470000000000162</v>
      </c>
    </row>
    <row r="444" spans="1:8" x14ac:dyDescent="0.25">
      <c r="A444" s="159" t="s">
        <v>1805</v>
      </c>
      <c r="B444" s="159" t="s">
        <v>1806</v>
      </c>
      <c r="C444" s="159" t="s">
        <v>4677</v>
      </c>
      <c r="D444" s="159">
        <v>1139.32</v>
      </c>
      <c r="E444" s="159">
        <f t="shared" si="20"/>
        <v>90.999999999999986</v>
      </c>
      <c r="F444" s="159">
        <v>12.520000000000001</v>
      </c>
      <c r="G444" s="159">
        <v>0.13000000000000078</v>
      </c>
      <c r="H444" s="159">
        <f t="shared" si="19"/>
        <v>11.830000000000069</v>
      </c>
    </row>
    <row r="445" spans="1:8" x14ac:dyDescent="0.25">
      <c r="A445" s="159" t="s">
        <v>1805</v>
      </c>
      <c r="B445" s="159" t="s">
        <v>1806</v>
      </c>
      <c r="C445" s="159" t="s">
        <v>4668</v>
      </c>
      <c r="D445" s="159">
        <v>352.56</v>
      </c>
      <c r="E445" s="159">
        <f t="shared" si="20"/>
        <v>24</v>
      </c>
      <c r="F445" s="159">
        <v>14.69</v>
      </c>
      <c r="G445" s="159">
        <v>8.0000000000000071E-2</v>
      </c>
      <c r="H445" s="159">
        <f t="shared" si="19"/>
        <v>1.9200000000000017</v>
      </c>
    </row>
    <row r="446" spans="1:8" x14ac:dyDescent="0.25">
      <c r="A446" s="159" t="s">
        <v>1231</v>
      </c>
      <c r="B446" s="159" t="s">
        <v>1232</v>
      </c>
      <c r="C446" s="159" t="s">
        <v>4654</v>
      </c>
      <c r="D446" s="159">
        <v>2065.8000000000002</v>
      </c>
      <c r="E446" s="159">
        <f t="shared" si="20"/>
        <v>165.00000000000003</v>
      </c>
      <c r="F446" s="159">
        <v>12.52</v>
      </c>
      <c r="G446" s="159">
        <v>0.13000000000000078</v>
      </c>
      <c r="H446" s="159">
        <f t="shared" si="19"/>
        <v>21.450000000000134</v>
      </c>
    </row>
    <row r="447" spans="1:8" x14ac:dyDescent="0.25">
      <c r="A447" s="159" t="s">
        <v>3643</v>
      </c>
      <c r="B447" s="159" t="s">
        <v>3644</v>
      </c>
      <c r="C447" s="159" t="s">
        <v>4655</v>
      </c>
      <c r="D447" s="159">
        <v>5009.29</v>
      </c>
      <c r="E447" s="159">
        <f t="shared" si="20"/>
        <v>341</v>
      </c>
      <c r="F447" s="159">
        <v>14.69</v>
      </c>
      <c r="G447" s="159">
        <v>8.0000000000000071E-2</v>
      </c>
      <c r="H447" s="159">
        <f t="shared" si="19"/>
        <v>27.280000000000022</v>
      </c>
    </row>
    <row r="448" spans="1:8" x14ac:dyDescent="0.25">
      <c r="A448" s="159" t="s">
        <v>3646</v>
      </c>
      <c r="B448" s="159" t="s">
        <v>3647</v>
      </c>
      <c r="C448" s="159" t="s">
        <v>4654</v>
      </c>
      <c r="D448" s="159">
        <v>2291.16</v>
      </c>
      <c r="E448" s="159">
        <f t="shared" si="20"/>
        <v>183</v>
      </c>
      <c r="F448" s="159">
        <v>12.52</v>
      </c>
      <c r="G448" s="159">
        <v>0.13000000000000078</v>
      </c>
      <c r="H448" s="159">
        <f t="shared" si="19"/>
        <v>23.790000000000141</v>
      </c>
    </row>
    <row r="449" spans="1:8" x14ac:dyDescent="0.25">
      <c r="A449" s="159" t="s">
        <v>3649</v>
      </c>
      <c r="B449" s="159" t="s">
        <v>3650</v>
      </c>
      <c r="C449" s="159" t="s">
        <v>4654</v>
      </c>
      <c r="D449" s="159">
        <v>575.91999999999985</v>
      </c>
      <c r="E449" s="159">
        <f t="shared" si="20"/>
        <v>45.999999999999986</v>
      </c>
      <c r="F449" s="159">
        <v>12.52</v>
      </c>
      <c r="G449" s="159">
        <v>0.13000000000000078</v>
      </c>
      <c r="H449" s="159">
        <f t="shared" si="19"/>
        <v>5.9800000000000342</v>
      </c>
    </row>
    <row r="450" spans="1:8" x14ac:dyDescent="0.25">
      <c r="A450" s="159" t="s">
        <v>4489</v>
      </c>
      <c r="B450" s="159" t="s">
        <v>4490</v>
      </c>
      <c r="C450" s="159" t="s">
        <v>4652</v>
      </c>
      <c r="D450" s="159">
        <v>3918.7599999999998</v>
      </c>
      <c r="E450" s="159">
        <f t="shared" si="20"/>
        <v>312.99999999999989</v>
      </c>
      <c r="F450" s="159">
        <v>12.520000000000003</v>
      </c>
      <c r="G450" s="159">
        <v>0.13000000000000078</v>
      </c>
      <c r="H450" s="159">
        <f t="shared" si="19"/>
        <v>40.690000000000232</v>
      </c>
    </row>
    <row r="451" spans="1:8" x14ac:dyDescent="0.25">
      <c r="A451" s="159" t="s">
        <v>4491</v>
      </c>
      <c r="B451" s="159" t="s">
        <v>4492</v>
      </c>
      <c r="C451" s="159" t="s">
        <v>4674</v>
      </c>
      <c r="D451" s="159">
        <v>1815.3999999999999</v>
      </c>
      <c r="E451" s="159">
        <f t="shared" si="20"/>
        <v>145.00000000000003</v>
      </c>
      <c r="F451" s="159">
        <v>12.519999999999998</v>
      </c>
      <c r="G451" s="159">
        <v>0.13000000000000078</v>
      </c>
      <c r="H451" s="159">
        <f t="shared" si="19"/>
        <v>18.850000000000119</v>
      </c>
    </row>
    <row r="452" spans="1:8" x14ac:dyDescent="0.25">
      <c r="A452" s="159" t="s">
        <v>4491</v>
      </c>
      <c r="B452" s="159" t="s">
        <v>4492</v>
      </c>
      <c r="C452" s="159" t="s">
        <v>4654</v>
      </c>
      <c r="D452" s="159">
        <v>3054.8799999999997</v>
      </c>
      <c r="E452" s="159">
        <f t="shared" si="20"/>
        <v>243.99999999999997</v>
      </c>
      <c r="F452" s="159">
        <v>12.52</v>
      </c>
      <c r="G452" s="159">
        <v>0.13000000000000078</v>
      </c>
      <c r="H452" s="159">
        <f t="shared" si="19"/>
        <v>31.720000000000187</v>
      </c>
    </row>
    <row r="453" spans="1:8" x14ac:dyDescent="0.25">
      <c r="A453" s="159" t="s">
        <v>4491</v>
      </c>
      <c r="B453" s="159" t="s">
        <v>4492</v>
      </c>
      <c r="C453" s="159" t="s">
        <v>4694</v>
      </c>
      <c r="D453" s="159">
        <v>1850.94</v>
      </c>
      <c r="E453" s="159">
        <f t="shared" si="20"/>
        <v>126.00000000000001</v>
      </c>
      <c r="F453" s="159">
        <v>14.69</v>
      </c>
      <c r="G453" s="159">
        <v>8.0000000000000071E-2</v>
      </c>
      <c r="H453" s="159">
        <f t="shared" ref="H453:H516" si="21">E453*G453</f>
        <v>10.080000000000011</v>
      </c>
    </row>
    <row r="454" spans="1:8" x14ac:dyDescent="0.25">
      <c r="A454" s="159" t="s">
        <v>4491</v>
      </c>
      <c r="B454" s="159" t="s">
        <v>4492</v>
      </c>
      <c r="C454" s="159" t="s">
        <v>4669</v>
      </c>
      <c r="D454" s="159">
        <v>2166</v>
      </c>
      <c r="E454" s="159">
        <f t="shared" si="20"/>
        <v>95</v>
      </c>
      <c r="F454" s="159">
        <v>22.8</v>
      </c>
      <c r="G454" s="159">
        <v>7.9999999999998295E-2</v>
      </c>
      <c r="H454" s="159">
        <f t="shared" si="21"/>
        <v>7.599999999999838</v>
      </c>
    </row>
    <row r="455" spans="1:8" x14ac:dyDescent="0.25">
      <c r="A455" s="159" t="s">
        <v>4491</v>
      </c>
      <c r="B455" s="159" t="s">
        <v>4492</v>
      </c>
      <c r="C455" s="159" t="s">
        <v>4697</v>
      </c>
      <c r="D455" s="159">
        <v>48.44</v>
      </c>
      <c r="E455" s="159">
        <f t="shared" si="20"/>
        <v>2</v>
      </c>
      <c r="F455" s="159">
        <v>24.22</v>
      </c>
      <c r="G455" s="159">
        <v>1.9999999999999574E-2</v>
      </c>
      <c r="H455" s="159">
        <f t="shared" si="21"/>
        <v>3.9999999999999147E-2</v>
      </c>
    </row>
    <row r="456" spans="1:8" x14ac:dyDescent="0.25">
      <c r="A456" s="159" t="s">
        <v>4491</v>
      </c>
      <c r="B456" s="159" t="s">
        <v>4492</v>
      </c>
      <c r="C456" s="159" t="s">
        <v>4678</v>
      </c>
      <c r="D456" s="159">
        <v>1463.88</v>
      </c>
      <c r="E456" s="159">
        <f t="shared" si="20"/>
        <v>66</v>
      </c>
      <c r="F456" s="159">
        <v>22.18</v>
      </c>
      <c r="G456" s="159">
        <v>7.9999999999998295E-2</v>
      </c>
      <c r="H456" s="159">
        <f t="shared" si="21"/>
        <v>5.2799999999998875</v>
      </c>
    </row>
    <row r="457" spans="1:8" x14ac:dyDescent="0.25">
      <c r="A457" s="159" t="s">
        <v>4493</v>
      </c>
      <c r="B457" s="159" t="s">
        <v>4494</v>
      </c>
      <c r="C457" s="159" t="s">
        <v>4668</v>
      </c>
      <c r="D457" s="159">
        <v>2497.3000000000002</v>
      </c>
      <c r="E457" s="159">
        <f t="shared" si="20"/>
        <v>170.00000000000003</v>
      </c>
      <c r="F457" s="159">
        <v>14.689999999999998</v>
      </c>
      <c r="G457" s="159">
        <v>8.0000000000000071E-2</v>
      </c>
      <c r="H457" s="159">
        <f t="shared" si="21"/>
        <v>13.600000000000014</v>
      </c>
    </row>
    <row r="458" spans="1:8" x14ac:dyDescent="0.25">
      <c r="A458" s="159" t="s">
        <v>4497</v>
      </c>
      <c r="B458" s="159" t="s">
        <v>4498</v>
      </c>
      <c r="C458" s="159" t="s">
        <v>4654</v>
      </c>
      <c r="D458" s="159">
        <v>1114.2800000000002</v>
      </c>
      <c r="E458" s="159">
        <f t="shared" si="20"/>
        <v>89.000000000000014</v>
      </c>
      <c r="F458" s="159">
        <v>12.52</v>
      </c>
      <c r="G458" s="159">
        <v>0.13000000000000078</v>
      </c>
      <c r="H458" s="159">
        <f t="shared" si="21"/>
        <v>11.570000000000071</v>
      </c>
    </row>
    <row r="459" spans="1:8" x14ac:dyDescent="0.25">
      <c r="A459" s="159" t="s">
        <v>4497</v>
      </c>
      <c r="B459" s="159" t="s">
        <v>4498</v>
      </c>
      <c r="C459" s="159" t="s">
        <v>4652</v>
      </c>
      <c r="D459" s="159">
        <v>1239.48</v>
      </c>
      <c r="E459" s="159">
        <f t="shared" si="20"/>
        <v>98.999999999999972</v>
      </c>
      <c r="F459" s="159">
        <v>12.520000000000003</v>
      </c>
      <c r="G459" s="159">
        <v>0.13000000000000078</v>
      </c>
      <c r="H459" s="159">
        <f t="shared" si="21"/>
        <v>12.870000000000074</v>
      </c>
    </row>
    <row r="460" spans="1:8" x14ac:dyDescent="0.25">
      <c r="A460" s="159" t="s">
        <v>4731</v>
      </c>
      <c r="B460" s="159" t="s">
        <v>4732</v>
      </c>
      <c r="C460" s="159" t="s">
        <v>4662</v>
      </c>
      <c r="D460" s="159">
        <v>5790.2000000000007</v>
      </c>
      <c r="E460" s="159">
        <f t="shared" si="20"/>
        <v>262.00000000000006</v>
      </c>
      <c r="F460" s="159">
        <v>22.099999999999998</v>
      </c>
      <c r="G460" s="159">
        <v>7.9999999999998295E-2</v>
      </c>
      <c r="H460" s="159">
        <f t="shared" si="21"/>
        <v>20.959999999999557</v>
      </c>
    </row>
    <row r="461" spans="1:8" x14ac:dyDescent="0.25">
      <c r="A461" s="159" t="s">
        <v>4733</v>
      </c>
      <c r="B461" s="159" t="s">
        <v>4734</v>
      </c>
      <c r="C461" s="159" t="s">
        <v>4669</v>
      </c>
      <c r="D461" s="159">
        <v>8686.8000000000011</v>
      </c>
      <c r="E461" s="159">
        <f t="shared" si="20"/>
        <v>381.00000000000006</v>
      </c>
      <c r="F461" s="159">
        <v>22.8</v>
      </c>
      <c r="G461" s="159">
        <v>7.9999999999998295E-2</v>
      </c>
      <c r="H461" s="159">
        <f t="shared" si="21"/>
        <v>30.479999999999354</v>
      </c>
    </row>
    <row r="462" spans="1:8" x14ac:dyDescent="0.25">
      <c r="A462" s="159" t="s">
        <v>4735</v>
      </c>
      <c r="B462" s="159" t="s">
        <v>4736</v>
      </c>
      <c r="C462" s="159" t="s">
        <v>4685</v>
      </c>
      <c r="D462" s="159">
        <v>14.69</v>
      </c>
      <c r="E462" s="159">
        <f t="shared" si="20"/>
        <v>1</v>
      </c>
      <c r="F462" s="159">
        <v>14.69</v>
      </c>
      <c r="G462" s="159">
        <v>8.0000000000000071E-2</v>
      </c>
      <c r="H462" s="159">
        <f t="shared" si="21"/>
        <v>8.0000000000000071E-2</v>
      </c>
    </row>
    <row r="463" spans="1:8" x14ac:dyDescent="0.25">
      <c r="A463" s="159" t="s">
        <v>4735</v>
      </c>
      <c r="B463" s="159" t="s">
        <v>4736</v>
      </c>
      <c r="C463" s="159" t="s">
        <v>4674</v>
      </c>
      <c r="D463" s="159">
        <v>8889.2000000000025</v>
      </c>
      <c r="E463" s="159">
        <f t="shared" si="20"/>
        <v>710.00000000000034</v>
      </c>
      <c r="F463" s="159">
        <v>12.519999999999998</v>
      </c>
      <c r="G463" s="159">
        <v>0.13000000000000078</v>
      </c>
      <c r="H463" s="159">
        <f t="shared" si="21"/>
        <v>92.300000000000594</v>
      </c>
    </row>
    <row r="464" spans="1:8" x14ac:dyDescent="0.25">
      <c r="A464" s="159" t="s">
        <v>4735</v>
      </c>
      <c r="B464" s="159" t="s">
        <v>4736</v>
      </c>
      <c r="C464" s="159" t="s">
        <v>4676</v>
      </c>
      <c r="D464" s="159">
        <v>3993.8800000000006</v>
      </c>
      <c r="E464" s="159">
        <f t="shared" si="20"/>
        <v>318.99999999999994</v>
      </c>
      <c r="F464" s="159">
        <v>12.520000000000003</v>
      </c>
      <c r="G464" s="159">
        <v>0.13000000000000078</v>
      </c>
      <c r="H464" s="159">
        <f t="shared" si="21"/>
        <v>41.47000000000024</v>
      </c>
    </row>
    <row r="465" spans="1:8" x14ac:dyDescent="0.25">
      <c r="A465" s="159" t="s">
        <v>4735</v>
      </c>
      <c r="B465" s="159" t="s">
        <v>4736</v>
      </c>
      <c r="C465" s="159" t="s">
        <v>4654</v>
      </c>
      <c r="D465" s="159">
        <v>5283.44</v>
      </c>
      <c r="E465" s="159">
        <f t="shared" si="20"/>
        <v>422</v>
      </c>
      <c r="F465" s="159">
        <v>12.52</v>
      </c>
      <c r="G465" s="159">
        <v>0.13000000000000078</v>
      </c>
      <c r="H465" s="159">
        <f t="shared" si="21"/>
        <v>54.860000000000326</v>
      </c>
    </row>
    <row r="466" spans="1:8" x14ac:dyDescent="0.25">
      <c r="A466" s="159" t="s">
        <v>4735</v>
      </c>
      <c r="B466" s="159" t="s">
        <v>4736</v>
      </c>
      <c r="C466" s="159" t="s">
        <v>4688</v>
      </c>
      <c r="D466" s="159">
        <v>1659.97</v>
      </c>
      <c r="E466" s="159">
        <f t="shared" si="20"/>
        <v>113</v>
      </c>
      <c r="F466" s="159">
        <v>14.69</v>
      </c>
      <c r="G466" s="159">
        <v>0.08</v>
      </c>
      <c r="H466" s="159">
        <f t="shared" si="21"/>
        <v>9.0400000000000009</v>
      </c>
    </row>
    <row r="467" spans="1:8" x14ac:dyDescent="0.25">
      <c r="A467" s="159" t="s">
        <v>4735</v>
      </c>
      <c r="B467" s="159" t="s">
        <v>4736</v>
      </c>
      <c r="C467" s="159" t="s">
        <v>4669</v>
      </c>
      <c r="D467" s="159">
        <v>273.60000000000002</v>
      </c>
      <c r="E467" s="159">
        <f t="shared" si="20"/>
        <v>12</v>
      </c>
      <c r="F467" s="159">
        <v>22.8</v>
      </c>
      <c r="G467" s="159">
        <v>7.9999999999998295E-2</v>
      </c>
      <c r="H467" s="159">
        <f t="shared" si="21"/>
        <v>0.95999999999997954</v>
      </c>
    </row>
    <row r="468" spans="1:8" x14ac:dyDescent="0.25">
      <c r="A468" s="159" t="s">
        <v>4735</v>
      </c>
      <c r="B468" s="159" t="s">
        <v>4736</v>
      </c>
      <c r="C468" s="159" t="s">
        <v>4652</v>
      </c>
      <c r="D468" s="159">
        <v>11756.279999999999</v>
      </c>
      <c r="E468" s="159">
        <f t="shared" si="20"/>
        <v>938.99999999999966</v>
      </c>
      <c r="F468" s="159">
        <v>12.520000000000003</v>
      </c>
      <c r="G468" s="159">
        <v>0.13000000000000078</v>
      </c>
      <c r="H468" s="159">
        <f t="shared" si="21"/>
        <v>122.07000000000069</v>
      </c>
    </row>
    <row r="469" spans="1:8" x14ac:dyDescent="0.25">
      <c r="A469" s="159" t="s">
        <v>4735</v>
      </c>
      <c r="B469" s="159" t="s">
        <v>4736</v>
      </c>
      <c r="C469" s="159" t="s">
        <v>4677</v>
      </c>
      <c r="D469" s="159">
        <v>9740.5600000000031</v>
      </c>
      <c r="E469" s="159">
        <f t="shared" si="20"/>
        <v>778.00000000000011</v>
      </c>
      <c r="F469" s="159">
        <v>12.520000000000001</v>
      </c>
      <c r="G469" s="159">
        <v>0.13000000000000078</v>
      </c>
      <c r="H469" s="159">
        <f t="shared" si="21"/>
        <v>101.14000000000063</v>
      </c>
    </row>
    <row r="470" spans="1:8" x14ac:dyDescent="0.25">
      <c r="A470" s="159" t="s">
        <v>4735</v>
      </c>
      <c r="B470" s="159" t="s">
        <v>4736</v>
      </c>
      <c r="C470" s="159" t="s">
        <v>4668</v>
      </c>
      <c r="D470" s="159">
        <v>2321.02</v>
      </c>
      <c r="E470" s="159">
        <f t="shared" si="20"/>
        <v>158.00000000000003</v>
      </c>
      <c r="F470" s="159">
        <v>14.689999999999998</v>
      </c>
      <c r="G470" s="159">
        <v>8.0000000000000071E-2</v>
      </c>
      <c r="H470" s="159">
        <f t="shared" si="21"/>
        <v>12.640000000000013</v>
      </c>
    </row>
    <row r="471" spans="1:8" x14ac:dyDescent="0.25">
      <c r="A471" s="159" t="s">
        <v>4735</v>
      </c>
      <c r="B471" s="159" t="s">
        <v>4736</v>
      </c>
      <c r="C471" s="159" t="s">
        <v>4663</v>
      </c>
      <c r="D471" s="159">
        <v>2115.36</v>
      </c>
      <c r="E471" s="159">
        <f t="shared" si="20"/>
        <v>144</v>
      </c>
      <c r="F471" s="159">
        <v>14.69</v>
      </c>
      <c r="G471" s="159">
        <v>8.0000000000000071E-2</v>
      </c>
      <c r="H471" s="159">
        <f t="shared" si="21"/>
        <v>11.52000000000001</v>
      </c>
    </row>
    <row r="472" spans="1:8" x14ac:dyDescent="0.25">
      <c r="A472" s="159" t="s">
        <v>4735</v>
      </c>
      <c r="B472" s="159" t="s">
        <v>4736</v>
      </c>
      <c r="C472" s="159" t="s">
        <v>4678</v>
      </c>
      <c r="D472" s="159">
        <v>2395.44</v>
      </c>
      <c r="E472" s="159">
        <f t="shared" si="20"/>
        <v>108</v>
      </c>
      <c r="F472" s="159">
        <v>22.18</v>
      </c>
      <c r="G472" s="159">
        <v>7.9999999999998295E-2</v>
      </c>
      <c r="H472" s="159">
        <f t="shared" si="21"/>
        <v>8.6399999999998158</v>
      </c>
    </row>
    <row r="473" spans="1:8" x14ac:dyDescent="0.25">
      <c r="A473" s="159" t="s">
        <v>4735</v>
      </c>
      <c r="B473" s="159" t="s">
        <v>4736</v>
      </c>
      <c r="C473" s="159" t="s">
        <v>4691</v>
      </c>
      <c r="D473" s="159">
        <v>881.40000000000009</v>
      </c>
      <c r="E473" s="159">
        <f t="shared" si="20"/>
        <v>59.999999999999993</v>
      </c>
      <c r="F473" s="159">
        <v>14.690000000000003</v>
      </c>
      <c r="G473" s="159">
        <v>8.0000000000000071E-2</v>
      </c>
      <c r="H473" s="159">
        <f t="shared" si="21"/>
        <v>4.8000000000000034</v>
      </c>
    </row>
    <row r="474" spans="1:8" x14ac:dyDescent="0.25">
      <c r="A474" s="159" t="s">
        <v>4735</v>
      </c>
      <c r="B474" s="159" t="s">
        <v>4736</v>
      </c>
      <c r="C474" s="159" t="s">
        <v>4680</v>
      </c>
      <c r="D474" s="159">
        <v>998.92</v>
      </c>
      <c r="E474" s="159">
        <f t="shared" si="20"/>
        <v>68</v>
      </c>
      <c r="F474" s="159">
        <v>14.69</v>
      </c>
      <c r="G474" s="159">
        <v>8.0000000000000071E-2</v>
      </c>
      <c r="H474" s="159">
        <f t="shared" si="21"/>
        <v>5.4400000000000048</v>
      </c>
    </row>
    <row r="475" spans="1:8" x14ac:dyDescent="0.25">
      <c r="A475" s="159" t="s">
        <v>1515</v>
      </c>
      <c r="B475" s="159" t="s">
        <v>1516</v>
      </c>
      <c r="C475" s="159" t="s">
        <v>4659</v>
      </c>
      <c r="D475" s="159">
        <v>3060.8399999999997</v>
      </c>
      <c r="E475" s="159">
        <f t="shared" si="20"/>
        <v>138</v>
      </c>
      <c r="F475" s="159">
        <v>22.18</v>
      </c>
      <c r="G475" s="159">
        <v>7.9999999999998295E-2</v>
      </c>
      <c r="H475" s="159">
        <f t="shared" si="21"/>
        <v>11.039999999999765</v>
      </c>
    </row>
    <row r="476" spans="1:8" x14ac:dyDescent="0.25">
      <c r="A476" s="159" t="s">
        <v>1515</v>
      </c>
      <c r="B476" s="159" t="s">
        <v>1516</v>
      </c>
      <c r="C476" s="159" t="s">
        <v>4674</v>
      </c>
      <c r="D476" s="159">
        <v>1277.0400000000002</v>
      </c>
      <c r="E476" s="159">
        <f t="shared" si="20"/>
        <v>102.00000000000003</v>
      </c>
      <c r="F476" s="159">
        <v>12.519999999999998</v>
      </c>
      <c r="G476" s="159">
        <v>0.13000000000000078</v>
      </c>
      <c r="H476" s="159">
        <f t="shared" si="21"/>
        <v>13.260000000000083</v>
      </c>
    </row>
    <row r="477" spans="1:8" x14ac:dyDescent="0.25">
      <c r="A477" s="159" t="s">
        <v>1515</v>
      </c>
      <c r="B477" s="159" t="s">
        <v>1516</v>
      </c>
      <c r="C477" s="159" t="s">
        <v>4654</v>
      </c>
      <c r="D477" s="159">
        <v>6034.6399999999994</v>
      </c>
      <c r="E477" s="159">
        <f t="shared" si="20"/>
        <v>481.99999999999994</v>
      </c>
      <c r="F477" s="159">
        <v>12.52</v>
      </c>
      <c r="G477" s="159">
        <v>0.13000000000000078</v>
      </c>
      <c r="H477" s="159">
        <f t="shared" si="21"/>
        <v>62.660000000000366</v>
      </c>
    </row>
    <row r="478" spans="1:8" x14ac:dyDescent="0.25">
      <c r="A478" s="159" t="s">
        <v>1515</v>
      </c>
      <c r="B478" s="159" t="s">
        <v>1516</v>
      </c>
      <c r="C478" s="159" t="s">
        <v>4669</v>
      </c>
      <c r="D478" s="159">
        <v>524.4</v>
      </c>
      <c r="E478" s="159">
        <f t="shared" si="20"/>
        <v>23</v>
      </c>
      <c r="F478" s="159">
        <v>22.8</v>
      </c>
      <c r="G478" s="159">
        <v>7.9999999999998295E-2</v>
      </c>
      <c r="H478" s="159">
        <f t="shared" si="21"/>
        <v>1.8399999999999608</v>
      </c>
    </row>
    <row r="479" spans="1:8" x14ac:dyDescent="0.25">
      <c r="A479" s="159" t="s">
        <v>1515</v>
      </c>
      <c r="B479" s="159" t="s">
        <v>1516</v>
      </c>
      <c r="C479" s="159" t="s">
        <v>4677</v>
      </c>
      <c r="D479" s="159">
        <v>275.44</v>
      </c>
      <c r="E479" s="159">
        <f t="shared" si="20"/>
        <v>21.999999999999996</v>
      </c>
      <c r="F479" s="159">
        <v>12.520000000000001</v>
      </c>
      <c r="G479" s="159">
        <v>0.13000000000000078</v>
      </c>
      <c r="H479" s="159">
        <f t="shared" si="21"/>
        <v>2.8600000000000168</v>
      </c>
    </row>
    <row r="480" spans="1:8" x14ac:dyDescent="0.25">
      <c r="A480" s="159" t="s">
        <v>4437</v>
      </c>
      <c r="B480" s="159" t="s">
        <v>4438</v>
      </c>
      <c r="C480" s="159" t="s">
        <v>4652</v>
      </c>
      <c r="D480" s="159">
        <v>6911.04</v>
      </c>
      <c r="E480" s="159">
        <f t="shared" si="20"/>
        <v>551.99999999999989</v>
      </c>
      <c r="F480" s="159">
        <v>12.520000000000003</v>
      </c>
      <c r="G480" s="159">
        <v>0.13000000000000078</v>
      </c>
      <c r="H480" s="159">
        <f t="shared" si="21"/>
        <v>71.760000000000417</v>
      </c>
    </row>
    <row r="481" spans="1:8" x14ac:dyDescent="0.25">
      <c r="A481" s="159" t="s">
        <v>4440</v>
      </c>
      <c r="B481" s="159" t="s">
        <v>4441</v>
      </c>
      <c r="C481" s="159" t="s">
        <v>4654</v>
      </c>
      <c r="D481" s="159">
        <v>2128.4</v>
      </c>
      <c r="E481" s="159">
        <f t="shared" si="20"/>
        <v>170</v>
      </c>
      <c r="F481" s="159">
        <v>12.52</v>
      </c>
      <c r="G481" s="159">
        <v>0.13000000000000078</v>
      </c>
      <c r="H481" s="159">
        <f t="shared" si="21"/>
        <v>22.100000000000133</v>
      </c>
    </row>
    <row r="482" spans="1:8" x14ac:dyDescent="0.25">
      <c r="A482" s="159" t="s">
        <v>4737</v>
      </c>
      <c r="B482" s="159" t="s">
        <v>4738</v>
      </c>
      <c r="C482" s="159" t="s">
        <v>4659</v>
      </c>
      <c r="D482" s="159">
        <v>13862.5</v>
      </c>
      <c r="E482" s="159">
        <f t="shared" si="20"/>
        <v>625</v>
      </c>
      <c r="F482" s="159">
        <v>22.18</v>
      </c>
      <c r="G482" s="159">
        <v>7.9999999999998295E-2</v>
      </c>
      <c r="H482" s="159">
        <f t="shared" si="21"/>
        <v>49.999999999998934</v>
      </c>
    </row>
    <row r="483" spans="1:8" x14ac:dyDescent="0.25">
      <c r="A483" s="159" t="s">
        <v>4499</v>
      </c>
      <c r="B483" s="159" t="s">
        <v>4500</v>
      </c>
      <c r="C483" s="159" t="s">
        <v>4654</v>
      </c>
      <c r="D483" s="159">
        <v>8175.5600000000013</v>
      </c>
      <c r="E483" s="159">
        <f t="shared" si="20"/>
        <v>653.00000000000011</v>
      </c>
      <c r="F483" s="159">
        <v>12.52</v>
      </c>
      <c r="G483" s="159">
        <v>0.13000000000000078</v>
      </c>
      <c r="H483" s="159">
        <f t="shared" si="21"/>
        <v>84.890000000000526</v>
      </c>
    </row>
    <row r="484" spans="1:8" x14ac:dyDescent="0.25">
      <c r="A484" s="159" t="s">
        <v>4501</v>
      </c>
      <c r="B484" s="159" t="s">
        <v>4502</v>
      </c>
      <c r="C484" s="159" t="s">
        <v>4654</v>
      </c>
      <c r="D484" s="159">
        <v>7186.4800000000014</v>
      </c>
      <c r="E484" s="159">
        <f t="shared" si="20"/>
        <v>574.00000000000011</v>
      </c>
      <c r="F484" s="159">
        <v>12.52</v>
      </c>
      <c r="G484" s="159">
        <v>0.13000000000000078</v>
      </c>
      <c r="H484" s="159">
        <f t="shared" si="21"/>
        <v>74.620000000000459</v>
      </c>
    </row>
    <row r="485" spans="1:8" x14ac:dyDescent="0.25">
      <c r="A485" s="159" t="s">
        <v>4503</v>
      </c>
      <c r="B485" s="159" t="s">
        <v>4504</v>
      </c>
      <c r="C485" s="159" t="s">
        <v>4675</v>
      </c>
      <c r="D485" s="159">
        <v>1928.08</v>
      </c>
      <c r="E485" s="159">
        <f t="shared" si="20"/>
        <v>154</v>
      </c>
      <c r="F485" s="159">
        <v>12.52</v>
      </c>
      <c r="G485" s="159">
        <v>0.13000000000000078</v>
      </c>
      <c r="H485" s="159">
        <f t="shared" si="21"/>
        <v>20.02000000000012</v>
      </c>
    </row>
    <row r="486" spans="1:8" x14ac:dyDescent="0.25">
      <c r="A486" s="159" t="s">
        <v>4508</v>
      </c>
      <c r="B486" s="159" t="s">
        <v>4509</v>
      </c>
      <c r="C486" s="159" t="s">
        <v>4663</v>
      </c>
      <c r="D486" s="159">
        <v>3114.28</v>
      </c>
      <c r="E486" s="159">
        <f t="shared" si="20"/>
        <v>212.00000000000003</v>
      </c>
      <c r="F486" s="159">
        <v>14.69</v>
      </c>
      <c r="G486" s="159">
        <v>8.0000000000000071E-2</v>
      </c>
      <c r="H486" s="159">
        <f t="shared" si="21"/>
        <v>16.960000000000019</v>
      </c>
    </row>
    <row r="487" spans="1:8" x14ac:dyDescent="0.25">
      <c r="A487" s="159" t="s">
        <v>3434</v>
      </c>
      <c r="B487" s="159" t="s">
        <v>3435</v>
      </c>
      <c r="C487" s="159" t="s">
        <v>4674</v>
      </c>
      <c r="D487" s="159">
        <v>525.83999999999992</v>
      </c>
      <c r="E487" s="159">
        <f t="shared" si="20"/>
        <v>42</v>
      </c>
      <c r="F487" s="159">
        <v>12.519999999999998</v>
      </c>
      <c r="G487" s="159">
        <v>0.13000000000000078</v>
      </c>
      <c r="H487" s="159">
        <f t="shared" si="21"/>
        <v>5.4600000000000328</v>
      </c>
    </row>
    <row r="488" spans="1:8" x14ac:dyDescent="0.25">
      <c r="A488" s="159" t="s">
        <v>3434</v>
      </c>
      <c r="B488" s="159" t="s">
        <v>3435</v>
      </c>
      <c r="C488" s="159" t="s">
        <v>4663</v>
      </c>
      <c r="D488" s="159">
        <v>572.91</v>
      </c>
      <c r="E488" s="159">
        <f t="shared" si="20"/>
        <v>39</v>
      </c>
      <c r="F488" s="159">
        <v>14.69</v>
      </c>
      <c r="G488" s="159">
        <v>8.0000000000000071E-2</v>
      </c>
      <c r="H488" s="159">
        <f t="shared" si="21"/>
        <v>3.1200000000000028</v>
      </c>
    </row>
    <row r="489" spans="1:8" x14ac:dyDescent="0.25">
      <c r="A489" s="159" t="s">
        <v>2795</v>
      </c>
      <c r="B489" s="159" t="s">
        <v>2796</v>
      </c>
      <c r="C489" s="159" t="s">
        <v>4669</v>
      </c>
      <c r="D489" s="159">
        <v>4833.5999999999995</v>
      </c>
      <c r="E489" s="159">
        <f t="shared" si="20"/>
        <v>211.99999999999997</v>
      </c>
      <c r="F489" s="159">
        <v>22.8</v>
      </c>
      <c r="G489" s="159">
        <v>7.9999999999998295E-2</v>
      </c>
      <c r="H489" s="159">
        <f t="shared" si="21"/>
        <v>16.959999999999635</v>
      </c>
    </row>
    <row r="490" spans="1:8" x14ac:dyDescent="0.25">
      <c r="A490" s="159" t="s">
        <v>4611</v>
      </c>
      <c r="B490" s="159" t="s">
        <v>4612</v>
      </c>
      <c r="C490" s="159" t="s">
        <v>4654</v>
      </c>
      <c r="D490" s="159">
        <v>5158.24</v>
      </c>
      <c r="E490" s="159">
        <f t="shared" si="20"/>
        <v>412</v>
      </c>
      <c r="F490" s="159">
        <v>12.52</v>
      </c>
      <c r="G490" s="159">
        <v>0.13000000000000078</v>
      </c>
      <c r="H490" s="159">
        <f t="shared" si="21"/>
        <v>53.560000000000322</v>
      </c>
    </row>
    <row r="491" spans="1:8" x14ac:dyDescent="0.25">
      <c r="A491" s="159" t="s">
        <v>4611</v>
      </c>
      <c r="B491" s="159" t="s">
        <v>4613</v>
      </c>
      <c r="C491" s="159" t="s">
        <v>4654</v>
      </c>
      <c r="D491" s="159">
        <v>1752.8</v>
      </c>
      <c r="E491" s="159">
        <f t="shared" si="20"/>
        <v>140</v>
      </c>
      <c r="F491" s="159">
        <v>12.52</v>
      </c>
      <c r="G491" s="159">
        <v>0.13000000000000078</v>
      </c>
      <c r="H491" s="159">
        <f t="shared" si="21"/>
        <v>18.200000000000109</v>
      </c>
    </row>
    <row r="492" spans="1:8" x14ac:dyDescent="0.25">
      <c r="A492" s="159" t="s">
        <v>4614</v>
      </c>
      <c r="B492" s="159" t="s">
        <v>4615</v>
      </c>
      <c r="C492" s="159" t="s">
        <v>4652</v>
      </c>
      <c r="D492" s="159">
        <v>4782.6400000000003</v>
      </c>
      <c r="E492" s="159">
        <f t="shared" ref="E492:E555" si="22">D492/F492</f>
        <v>381.99999999999994</v>
      </c>
      <c r="F492" s="159">
        <v>12.520000000000003</v>
      </c>
      <c r="G492" s="159">
        <v>0.13000000000000078</v>
      </c>
      <c r="H492" s="159">
        <f t="shared" si="21"/>
        <v>49.660000000000288</v>
      </c>
    </row>
    <row r="493" spans="1:8" x14ac:dyDescent="0.25">
      <c r="A493" s="159" t="s">
        <v>4616</v>
      </c>
      <c r="B493" s="159" t="s">
        <v>4617</v>
      </c>
      <c r="C493" s="159" t="s">
        <v>4663</v>
      </c>
      <c r="D493" s="159">
        <v>1586.5200000000004</v>
      </c>
      <c r="E493" s="159">
        <f t="shared" si="22"/>
        <v>108.00000000000003</v>
      </c>
      <c r="F493" s="159">
        <v>14.69</v>
      </c>
      <c r="G493" s="159">
        <v>8.0000000000000071E-2</v>
      </c>
      <c r="H493" s="159">
        <f t="shared" si="21"/>
        <v>8.6400000000000095</v>
      </c>
    </row>
    <row r="494" spans="1:8" x14ac:dyDescent="0.25">
      <c r="A494" s="159" t="s">
        <v>4442</v>
      </c>
      <c r="B494" s="159" t="s">
        <v>4443</v>
      </c>
      <c r="C494" s="159" t="s">
        <v>4654</v>
      </c>
      <c r="D494" s="159">
        <v>4056.4800000000005</v>
      </c>
      <c r="E494" s="159">
        <f t="shared" si="22"/>
        <v>324.00000000000006</v>
      </c>
      <c r="F494" s="159">
        <v>12.52</v>
      </c>
      <c r="G494" s="159">
        <v>0.13000000000000078</v>
      </c>
      <c r="H494" s="159">
        <f t="shared" si="21"/>
        <v>42.12000000000026</v>
      </c>
    </row>
    <row r="495" spans="1:8" x14ac:dyDescent="0.25">
      <c r="A495" s="159" t="s">
        <v>2351</v>
      </c>
      <c r="B495" s="159" t="s">
        <v>2352</v>
      </c>
      <c r="C495" s="159" t="s">
        <v>4654</v>
      </c>
      <c r="D495" s="159">
        <v>87.639999999999986</v>
      </c>
      <c r="E495" s="159">
        <f t="shared" si="22"/>
        <v>6.9999999999999991</v>
      </c>
      <c r="F495" s="159">
        <v>12.52</v>
      </c>
      <c r="G495" s="159">
        <v>0.13000000000000078</v>
      </c>
      <c r="H495" s="159">
        <f t="shared" si="21"/>
        <v>0.91000000000000536</v>
      </c>
    </row>
    <row r="496" spans="1:8" x14ac:dyDescent="0.25">
      <c r="A496" s="159" t="s">
        <v>4739</v>
      </c>
      <c r="B496" s="159" t="s">
        <v>4740</v>
      </c>
      <c r="C496" s="159" t="s">
        <v>4697</v>
      </c>
      <c r="D496" s="159">
        <v>1840.72</v>
      </c>
      <c r="E496" s="159">
        <f t="shared" si="22"/>
        <v>76</v>
      </c>
      <c r="F496" s="159">
        <v>24.22</v>
      </c>
      <c r="G496" s="159">
        <v>1.9999999999999574E-2</v>
      </c>
      <c r="H496" s="159">
        <f t="shared" si="21"/>
        <v>1.5199999999999676</v>
      </c>
    </row>
    <row r="497" spans="1:8" x14ac:dyDescent="0.25">
      <c r="A497" s="159" t="s">
        <v>4444</v>
      </c>
      <c r="B497" s="159" t="s">
        <v>4445</v>
      </c>
      <c r="C497" s="159" t="s">
        <v>4654</v>
      </c>
      <c r="D497" s="159">
        <v>4507.2</v>
      </c>
      <c r="E497" s="159">
        <f t="shared" si="22"/>
        <v>360</v>
      </c>
      <c r="F497" s="159">
        <v>12.52</v>
      </c>
      <c r="G497" s="159">
        <v>0.13000000000000078</v>
      </c>
      <c r="H497" s="159">
        <f t="shared" si="21"/>
        <v>46.800000000000281</v>
      </c>
    </row>
    <row r="498" spans="1:8" x14ac:dyDescent="0.25">
      <c r="A498" s="159" t="s">
        <v>4446</v>
      </c>
      <c r="B498" s="159" t="s">
        <v>4447</v>
      </c>
      <c r="C498" s="159" t="s">
        <v>4674</v>
      </c>
      <c r="D498" s="159">
        <v>751.2</v>
      </c>
      <c r="E498" s="159">
        <f t="shared" si="22"/>
        <v>60.000000000000014</v>
      </c>
      <c r="F498" s="159">
        <v>12.519999999999998</v>
      </c>
      <c r="G498" s="159">
        <v>0.13000000000000078</v>
      </c>
      <c r="H498" s="159">
        <f t="shared" si="21"/>
        <v>7.8000000000000487</v>
      </c>
    </row>
    <row r="499" spans="1:8" x14ac:dyDescent="0.25">
      <c r="A499" s="159" t="s">
        <v>4448</v>
      </c>
      <c r="B499" s="159" t="s">
        <v>4449</v>
      </c>
      <c r="C499" s="159" t="s">
        <v>4663</v>
      </c>
      <c r="D499" s="159">
        <v>3643.1200000000003</v>
      </c>
      <c r="E499" s="159">
        <f t="shared" si="22"/>
        <v>248.00000000000003</v>
      </c>
      <c r="F499" s="159">
        <v>14.69</v>
      </c>
      <c r="G499" s="159">
        <v>8.0000000000000071E-2</v>
      </c>
      <c r="H499" s="159">
        <f t="shared" si="21"/>
        <v>19.840000000000021</v>
      </c>
    </row>
    <row r="500" spans="1:8" x14ac:dyDescent="0.25">
      <c r="A500" s="159" t="s">
        <v>4510</v>
      </c>
      <c r="B500" s="159" t="s">
        <v>4511</v>
      </c>
      <c r="C500" s="159" t="s">
        <v>4669</v>
      </c>
      <c r="D500" s="159">
        <v>1938</v>
      </c>
      <c r="E500" s="159">
        <f t="shared" si="22"/>
        <v>85</v>
      </c>
      <c r="F500" s="159">
        <v>22.8</v>
      </c>
      <c r="G500" s="159">
        <v>7.9999999999998295E-2</v>
      </c>
      <c r="H500" s="159">
        <f t="shared" si="21"/>
        <v>6.799999999999855</v>
      </c>
    </row>
    <row r="501" spans="1:8" x14ac:dyDescent="0.25">
      <c r="A501" s="159" t="s">
        <v>4512</v>
      </c>
      <c r="B501" s="159" t="s">
        <v>4513</v>
      </c>
      <c r="C501" s="159" t="s">
        <v>4652</v>
      </c>
      <c r="D501" s="159">
        <v>6347.64</v>
      </c>
      <c r="E501" s="159">
        <f t="shared" si="22"/>
        <v>506.99999999999989</v>
      </c>
      <c r="F501" s="159">
        <v>12.520000000000003</v>
      </c>
      <c r="G501" s="159">
        <v>0.13000000000000078</v>
      </c>
      <c r="H501" s="159">
        <f t="shared" si="21"/>
        <v>65.91000000000038</v>
      </c>
    </row>
    <row r="502" spans="1:8" x14ac:dyDescent="0.25">
      <c r="A502" s="159" t="s">
        <v>4514</v>
      </c>
      <c r="B502" s="159" t="s">
        <v>4515</v>
      </c>
      <c r="C502" s="159" t="s">
        <v>4652</v>
      </c>
      <c r="D502" s="159">
        <v>7549.5599999999995</v>
      </c>
      <c r="E502" s="159">
        <f t="shared" si="22"/>
        <v>602.99999999999977</v>
      </c>
      <c r="F502" s="159">
        <v>12.520000000000003</v>
      </c>
      <c r="G502" s="159">
        <v>0.13000000000000078</v>
      </c>
      <c r="H502" s="159">
        <f t="shared" si="21"/>
        <v>78.390000000000441</v>
      </c>
    </row>
    <row r="503" spans="1:8" x14ac:dyDescent="0.25">
      <c r="A503" s="159" t="s">
        <v>4518</v>
      </c>
      <c r="B503" s="159" t="s">
        <v>4519</v>
      </c>
      <c r="C503" s="159" t="s">
        <v>4654</v>
      </c>
      <c r="D503" s="159">
        <v>10692.080000000002</v>
      </c>
      <c r="E503" s="159">
        <f t="shared" si="22"/>
        <v>854.00000000000011</v>
      </c>
      <c r="F503" s="159">
        <v>12.52</v>
      </c>
      <c r="G503" s="159">
        <v>0.13000000000000078</v>
      </c>
      <c r="H503" s="159">
        <f t="shared" si="21"/>
        <v>111.02000000000068</v>
      </c>
    </row>
    <row r="504" spans="1:8" x14ac:dyDescent="0.25">
      <c r="A504" s="159" t="s">
        <v>3090</v>
      </c>
      <c r="B504" s="159" t="s">
        <v>3091</v>
      </c>
      <c r="C504" s="159" t="s">
        <v>4674</v>
      </c>
      <c r="D504" s="159">
        <v>563.4</v>
      </c>
      <c r="E504" s="159">
        <f t="shared" si="22"/>
        <v>45.000000000000007</v>
      </c>
      <c r="F504" s="159">
        <v>12.519999999999998</v>
      </c>
      <c r="G504" s="159">
        <v>0.13000000000000078</v>
      </c>
      <c r="H504" s="159">
        <f t="shared" si="21"/>
        <v>5.8500000000000361</v>
      </c>
    </row>
    <row r="505" spans="1:8" x14ac:dyDescent="0.25">
      <c r="A505" s="159" t="s">
        <v>3090</v>
      </c>
      <c r="B505" s="159" t="s">
        <v>3091</v>
      </c>
      <c r="C505" s="159" t="s">
        <v>4654</v>
      </c>
      <c r="D505" s="159">
        <v>438.2</v>
      </c>
      <c r="E505" s="159">
        <f t="shared" si="22"/>
        <v>35</v>
      </c>
      <c r="F505" s="159">
        <v>12.52</v>
      </c>
      <c r="G505" s="159">
        <v>0.13000000000000078</v>
      </c>
      <c r="H505" s="159">
        <f t="shared" si="21"/>
        <v>4.5500000000000274</v>
      </c>
    </row>
    <row r="506" spans="1:8" x14ac:dyDescent="0.25">
      <c r="A506" s="159" t="s">
        <v>3090</v>
      </c>
      <c r="B506" s="159" t="s">
        <v>3091</v>
      </c>
      <c r="C506" s="159" t="s">
        <v>4699</v>
      </c>
      <c r="D506" s="159">
        <v>667.75</v>
      </c>
      <c r="E506" s="159">
        <f t="shared" si="22"/>
        <v>25.000000000000004</v>
      </c>
      <c r="F506" s="159">
        <v>26.709999999999997</v>
      </c>
      <c r="G506" s="159">
        <v>1.9999999999999574E-2</v>
      </c>
      <c r="H506" s="159">
        <f t="shared" si="21"/>
        <v>0.4999999999999894</v>
      </c>
    </row>
    <row r="507" spans="1:8" x14ac:dyDescent="0.25">
      <c r="A507" s="159" t="s">
        <v>3090</v>
      </c>
      <c r="B507" s="159" t="s">
        <v>3091</v>
      </c>
      <c r="C507" s="159" t="s">
        <v>4677</v>
      </c>
      <c r="D507" s="159">
        <v>563.4</v>
      </c>
      <c r="E507" s="159">
        <f t="shared" si="22"/>
        <v>44.999999999999993</v>
      </c>
      <c r="F507" s="159">
        <v>12.520000000000001</v>
      </c>
      <c r="G507" s="159">
        <v>0.13000000000000078</v>
      </c>
      <c r="H507" s="159">
        <f t="shared" si="21"/>
        <v>5.8500000000000343</v>
      </c>
    </row>
    <row r="508" spans="1:8" x14ac:dyDescent="0.25">
      <c r="A508" s="159" t="s">
        <v>3090</v>
      </c>
      <c r="B508" s="159" t="s">
        <v>3091</v>
      </c>
      <c r="C508" s="159" t="s">
        <v>4697</v>
      </c>
      <c r="D508" s="159">
        <v>314.86</v>
      </c>
      <c r="E508" s="159">
        <f t="shared" si="22"/>
        <v>13.000000000000002</v>
      </c>
      <c r="F508" s="159">
        <v>24.22</v>
      </c>
      <c r="G508" s="159">
        <v>1.9999999999999574E-2</v>
      </c>
      <c r="H508" s="159">
        <f t="shared" si="21"/>
        <v>0.25999999999999451</v>
      </c>
    </row>
    <row r="509" spans="1:8" x14ac:dyDescent="0.25">
      <c r="A509" s="159" t="s">
        <v>3090</v>
      </c>
      <c r="B509" s="159" t="s">
        <v>4618</v>
      </c>
      <c r="C509" s="159" t="s">
        <v>4674</v>
      </c>
      <c r="D509" s="159">
        <v>1752.7999999999997</v>
      </c>
      <c r="E509" s="159">
        <f t="shared" si="22"/>
        <v>140</v>
      </c>
      <c r="F509" s="159">
        <v>12.519999999999998</v>
      </c>
      <c r="G509" s="159">
        <v>0.13000000000000078</v>
      </c>
      <c r="H509" s="159">
        <f t="shared" si="21"/>
        <v>18.200000000000109</v>
      </c>
    </row>
    <row r="510" spans="1:8" x14ac:dyDescent="0.25">
      <c r="A510" s="159" t="s">
        <v>3090</v>
      </c>
      <c r="B510" s="159" t="s">
        <v>4618</v>
      </c>
      <c r="C510" s="159" t="s">
        <v>4654</v>
      </c>
      <c r="D510" s="159">
        <v>2065.8000000000002</v>
      </c>
      <c r="E510" s="159">
        <f t="shared" si="22"/>
        <v>165.00000000000003</v>
      </c>
      <c r="F510" s="159">
        <v>12.52</v>
      </c>
      <c r="G510" s="159">
        <v>0.13000000000000078</v>
      </c>
      <c r="H510" s="159">
        <f t="shared" si="21"/>
        <v>21.450000000000134</v>
      </c>
    </row>
    <row r="511" spans="1:8" x14ac:dyDescent="0.25">
      <c r="A511" s="159" t="s">
        <v>3090</v>
      </c>
      <c r="B511" s="159" t="s">
        <v>4618</v>
      </c>
      <c r="C511" s="159" t="s">
        <v>4699</v>
      </c>
      <c r="D511" s="159">
        <v>3178.4900000000002</v>
      </c>
      <c r="E511" s="159">
        <f t="shared" si="22"/>
        <v>119.00000000000001</v>
      </c>
      <c r="F511" s="159">
        <v>26.709999999999997</v>
      </c>
      <c r="G511" s="159">
        <v>1.9999999999999574E-2</v>
      </c>
      <c r="H511" s="159">
        <f t="shared" si="21"/>
        <v>2.3799999999999497</v>
      </c>
    </row>
    <row r="512" spans="1:8" x14ac:dyDescent="0.25">
      <c r="A512" s="159" t="s">
        <v>3090</v>
      </c>
      <c r="B512" s="159" t="s">
        <v>4618</v>
      </c>
      <c r="C512" s="159" t="s">
        <v>4677</v>
      </c>
      <c r="D512" s="159">
        <v>2253.6000000000004</v>
      </c>
      <c r="E512" s="159">
        <f t="shared" si="22"/>
        <v>180</v>
      </c>
      <c r="F512" s="159">
        <v>12.520000000000001</v>
      </c>
      <c r="G512" s="159">
        <v>0.13000000000000078</v>
      </c>
      <c r="H512" s="159">
        <f t="shared" si="21"/>
        <v>23.400000000000141</v>
      </c>
    </row>
    <row r="513" spans="1:8" x14ac:dyDescent="0.25">
      <c r="A513" s="159" t="s">
        <v>3090</v>
      </c>
      <c r="B513" s="159" t="s">
        <v>4618</v>
      </c>
      <c r="C513" s="159" t="s">
        <v>4697</v>
      </c>
      <c r="D513" s="159">
        <v>678.16</v>
      </c>
      <c r="E513" s="159">
        <f t="shared" si="22"/>
        <v>28</v>
      </c>
      <c r="F513" s="159">
        <v>24.22</v>
      </c>
      <c r="G513" s="159">
        <v>1.9999999999999574E-2</v>
      </c>
      <c r="H513" s="159">
        <f t="shared" si="21"/>
        <v>0.55999999999998806</v>
      </c>
    </row>
    <row r="514" spans="1:8" x14ac:dyDescent="0.25">
      <c r="A514" s="159" t="s">
        <v>4620</v>
      </c>
      <c r="B514" s="159" t="s">
        <v>4621</v>
      </c>
      <c r="C514" s="159" t="s">
        <v>4652</v>
      </c>
      <c r="D514" s="159">
        <v>7787.4400000000005</v>
      </c>
      <c r="E514" s="159">
        <f t="shared" si="22"/>
        <v>621.99999999999989</v>
      </c>
      <c r="F514" s="159">
        <v>12.520000000000003</v>
      </c>
      <c r="G514" s="159">
        <v>0.13000000000000078</v>
      </c>
      <c r="H514" s="159">
        <f t="shared" si="21"/>
        <v>80.860000000000468</v>
      </c>
    </row>
    <row r="515" spans="1:8" x14ac:dyDescent="0.25">
      <c r="A515" s="159" t="s">
        <v>4622</v>
      </c>
      <c r="B515" s="159" t="s">
        <v>4623</v>
      </c>
      <c r="C515" s="159" t="s">
        <v>4669</v>
      </c>
      <c r="D515" s="159">
        <v>8413.2000000000007</v>
      </c>
      <c r="E515" s="159">
        <f t="shared" si="22"/>
        <v>369</v>
      </c>
      <c r="F515" s="159">
        <v>22.8</v>
      </c>
      <c r="G515" s="159">
        <v>7.9999999999998295E-2</v>
      </c>
      <c r="H515" s="159">
        <f t="shared" si="21"/>
        <v>29.519999999999371</v>
      </c>
    </row>
    <row r="516" spans="1:8" x14ac:dyDescent="0.25">
      <c r="A516" s="159" t="s">
        <v>4741</v>
      </c>
      <c r="B516" s="159" t="s">
        <v>4742</v>
      </c>
      <c r="C516" s="159" t="s">
        <v>4669</v>
      </c>
      <c r="D516" s="159">
        <v>7478.4</v>
      </c>
      <c r="E516" s="159">
        <f t="shared" si="22"/>
        <v>328</v>
      </c>
      <c r="F516" s="159">
        <v>22.8</v>
      </c>
      <c r="G516" s="159">
        <v>7.9999999999998295E-2</v>
      </c>
      <c r="H516" s="159">
        <f t="shared" si="21"/>
        <v>26.239999999999441</v>
      </c>
    </row>
    <row r="517" spans="1:8" x14ac:dyDescent="0.25">
      <c r="A517" s="159" t="s">
        <v>4743</v>
      </c>
      <c r="B517" s="159" t="s">
        <v>4744</v>
      </c>
      <c r="C517" s="159" t="s">
        <v>4697</v>
      </c>
      <c r="D517" s="159">
        <v>1259.44</v>
      </c>
      <c r="E517" s="159">
        <f t="shared" si="22"/>
        <v>52</v>
      </c>
      <c r="F517" s="159">
        <v>24.220000000000002</v>
      </c>
      <c r="G517" s="159">
        <v>1.9999999999999574E-2</v>
      </c>
      <c r="H517" s="159">
        <f t="shared" ref="H517:H580" si="23">E517*G517</f>
        <v>1.0399999999999778</v>
      </c>
    </row>
    <row r="518" spans="1:8" x14ac:dyDescent="0.25">
      <c r="A518" s="159" t="s">
        <v>3652</v>
      </c>
      <c r="B518" s="159" t="s">
        <v>3653</v>
      </c>
      <c r="C518" s="159" t="s">
        <v>4677</v>
      </c>
      <c r="D518" s="159">
        <v>4219.24</v>
      </c>
      <c r="E518" s="159">
        <f t="shared" si="22"/>
        <v>336.99999999999994</v>
      </c>
      <c r="F518" s="159">
        <v>12.520000000000001</v>
      </c>
      <c r="G518" s="159">
        <v>0.13000000000000078</v>
      </c>
      <c r="H518" s="159">
        <f t="shared" si="23"/>
        <v>43.810000000000258</v>
      </c>
    </row>
    <row r="519" spans="1:8" x14ac:dyDescent="0.25">
      <c r="A519" s="159" t="s">
        <v>3655</v>
      </c>
      <c r="B519" s="159" t="s">
        <v>3656</v>
      </c>
      <c r="C519" s="159" t="s">
        <v>4663</v>
      </c>
      <c r="D519" s="159">
        <v>411.32</v>
      </c>
      <c r="E519" s="159">
        <f t="shared" si="22"/>
        <v>28</v>
      </c>
      <c r="F519" s="159">
        <v>14.69</v>
      </c>
      <c r="G519" s="159">
        <v>8.0000000000000071E-2</v>
      </c>
      <c r="H519" s="159">
        <f t="shared" si="23"/>
        <v>2.240000000000002</v>
      </c>
    </row>
    <row r="520" spans="1:8" x14ac:dyDescent="0.25">
      <c r="A520" s="159" t="s">
        <v>3655</v>
      </c>
      <c r="B520" s="159" t="s">
        <v>3656</v>
      </c>
      <c r="C520" s="159" t="s">
        <v>4693</v>
      </c>
      <c r="D520" s="159">
        <v>4621.4400000000005</v>
      </c>
      <c r="E520" s="159">
        <f t="shared" si="22"/>
        <v>166</v>
      </c>
      <c r="F520" s="159">
        <v>27.840000000000003</v>
      </c>
      <c r="G520" s="159">
        <v>5.9999999999998721E-2</v>
      </c>
      <c r="H520" s="159">
        <f t="shared" si="23"/>
        <v>9.9599999999997877</v>
      </c>
    </row>
    <row r="521" spans="1:8" x14ac:dyDescent="0.25">
      <c r="A521" s="159" t="s">
        <v>3660</v>
      </c>
      <c r="B521" s="159" t="s">
        <v>3661</v>
      </c>
      <c r="C521" s="159" t="s">
        <v>4654</v>
      </c>
      <c r="D521" s="159">
        <v>8801.56</v>
      </c>
      <c r="E521" s="159">
        <f t="shared" si="22"/>
        <v>703</v>
      </c>
      <c r="F521" s="159">
        <v>12.52</v>
      </c>
      <c r="G521" s="159">
        <v>0.13000000000000078</v>
      </c>
      <c r="H521" s="159">
        <f t="shared" si="23"/>
        <v>91.390000000000555</v>
      </c>
    </row>
    <row r="522" spans="1:8" x14ac:dyDescent="0.25">
      <c r="A522" s="159" t="s">
        <v>3698</v>
      </c>
      <c r="B522" s="159" t="s">
        <v>3699</v>
      </c>
      <c r="C522" s="159" t="s">
        <v>4668</v>
      </c>
      <c r="D522" s="159">
        <v>2438.54</v>
      </c>
      <c r="E522" s="159">
        <f t="shared" si="22"/>
        <v>166</v>
      </c>
      <c r="F522" s="159">
        <v>14.69</v>
      </c>
      <c r="G522" s="159">
        <v>8.0000000000000071E-2</v>
      </c>
      <c r="H522" s="159">
        <f t="shared" si="23"/>
        <v>13.280000000000012</v>
      </c>
    </row>
    <row r="523" spans="1:8" x14ac:dyDescent="0.25">
      <c r="A523" s="159" t="s">
        <v>3703</v>
      </c>
      <c r="B523" s="159" t="s">
        <v>3704</v>
      </c>
      <c r="C523" s="159" t="s">
        <v>4652</v>
      </c>
      <c r="D523" s="159">
        <v>1752.8000000000002</v>
      </c>
      <c r="E523" s="159">
        <f t="shared" si="22"/>
        <v>139.99999999999997</v>
      </c>
      <c r="F523" s="159">
        <v>12.520000000000003</v>
      </c>
      <c r="G523" s="159">
        <v>0.13000000000000078</v>
      </c>
      <c r="H523" s="159">
        <f t="shared" si="23"/>
        <v>18.200000000000106</v>
      </c>
    </row>
    <row r="524" spans="1:8" x14ac:dyDescent="0.25">
      <c r="A524" s="159" t="s">
        <v>4745</v>
      </c>
      <c r="B524" s="159" t="s">
        <v>4746</v>
      </c>
      <c r="C524" s="159" t="s">
        <v>4669</v>
      </c>
      <c r="D524" s="159">
        <v>4149.6000000000004</v>
      </c>
      <c r="E524" s="159">
        <f t="shared" si="22"/>
        <v>182</v>
      </c>
      <c r="F524" s="159">
        <v>22.8</v>
      </c>
      <c r="G524" s="159">
        <v>7.9999999999998295E-2</v>
      </c>
      <c r="H524" s="159">
        <f t="shared" si="23"/>
        <v>14.55999999999969</v>
      </c>
    </row>
    <row r="525" spans="1:8" x14ac:dyDescent="0.25">
      <c r="A525" s="159" t="s">
        <v>4745</v>
      </c>
      <c r="B525" s="159" t="s">
        <v>4746</v>
      </c>
      <c r="C525" s="159" t="s">
        <v>4697</v>
      </c>
      <c r="D525" s="159">
        <v>2446.2199999999998</v>
      </c>
      <c r="E525" s="159">
        <f t="shared" si="22"/>
        <v>101</v>
      </c>
      <c r="F525" s="159">
        <v>24.22</v>
      </c>
      <c r="G525" s="159">
        <v>1.9999999999999574E-2</v>
      </c>
      <c r="H525" s="159">
        <f t="shared" si="23"/>
        <v>2.0199999999999569</v>
      </c>
    </row>
    <row r="526" spans="1:8" x14ac:dyDescent="0.25">
      <c r="A526" s="159" t="s">
        <v>3705</v>
      </c>
      <c r="B526" s="159" t="s">
        <v>3706</v>
      </c>
      <c r="C526" s="159" t="s">
        <v>4654</v>
      </c>
      <c r="D526" s="159">
        <v>1840.44</v>
      </c>
      <c r="E526" s="159">
        <f t="shared" si="22"/>
        <v>147</v>
      </c>
      <c r="F526" s="159">
        <v>12.52</v>
      </c>
      <c r="G526" s="159">
        <v>0.13000000000000078</v>
      </c>
      <c r="H526" s="159">
        <f t="shared" si="23"/>
        <v>19.110000000000113</v>
      </c>
    </row>
    <row r="527" spans="1:8" x14ac:dyDescent="0.25">
      <c r="A527" s="159" t="s">
        <v>4747</v>
      </c>
      <c r="B527" s="159" t="s">
        <v>4748</v>
      </c>
      <c r="C527" s="159" t="s">
        <v>4669</v>
      </c>
      <c r="D527" s="159">
        <v>10396.800000000003</v>
      </c>
      <c r="E527" s="159">
        <f t="shared" si="22"/>
        <v>456.00000000000011</v>
      </c>
      <c r="F527" s="159">
        <v>22.8</v>
      </c>
      <c r="G527" s="159">
        <v>7.9999999999998295E-2</v>
      </c>
      <c r="H527" s="159">
        <f t="shared" si="23"/>
        <v>36.479999999999229</v>
      </c>
    </row>
    <row r="528" spans="1:8" x14ac:dyDescent="0.25">
      <c r="A528" s="159" t="s">
        <v>4520</v>
      </c>
      <c r="B528" s="159" t="s">
        <v>4521</v>
      </c>
      <c r="C528" s="159" t="s">
        <v>4654</v>
      </c>
      <c r="D528" s="159">
        <v>4682.4799999999996</v>
      </c>
      <c r="E528" s="159">
        <f t="shared" si="22"/>
        <v>374</v>
      </c>
      <c r="F528" s="159">
        <v>12.52</v>
      </c>
      <c r="G528" s="159">
        <v>0.13000000000000078</v>
      </c>
      <c r="H528" s="159">
        <f t="shared" si="23"/>
        <v>48.620000000000289</v>
      </c>
    </row>
    <row r="529" spans="1:8" x14ac:dyDescent="0.25">
      <c r="A529" s="159" t="s">
        <v>4522</v>
      </c>
      <c r="B529" s="159" t="s">
        <v>4523</v>
      </c>
      <c r="C529" s="159" t="s">
        <v>4654</v>
      </c>
      <c r="D529" s="159">
        <v>6059.68</v>
      </c>
      <c r="E529" s="159">
        <f t="shared" si="22"/>
        <v>484.00000000000006</v>
      </c>
      <c r="F529" s="159">
        <v>12.52</v>
      </c>
      <c r="G529" s="159">
        <v>0.13000000000000078</v>
      </c>
      <c r="H529" s="159">
        <f t="shared" si="23"/>
        <v>62.920000000000385</v>
      </c>
    </row>
    <row r="530" spans="1:8" x14ac:dyDescent="0.25">
      <c r="A530" s="159" t="s">
        <v>4524</v>
      </c>
      <c r="B530" s="159" t="s">
        <v>4525</v>
      </c>
      <c r="C530" s="159" t="s">
        <v>4677</v>
      </c>
      <c r="D530" s="159">
        <v>1101.7600000000002</v>
      </c>
      <c r="E530" s="159">
        <f t="shared" si="22"/>
        <v>88.000000000000014</v>
      </c>
      <c r="F530" s="159">
        <v>12.520000000000001</v>
      </c>
      <c r="G530" s="159">
        <v>0.13000000000000078</v>
      </c>
      <c r="H530" s="159">
        <f t="shared" si="23"/>
        <v>11.440000000000071</v>
      </c>
    </row>
    <row r="531" spans="1:8" x14ac:dyDescent="0.25">
      <c r="A531" s="159" t="s">
        <v>4624</v>
      </c>
      <c r="B531" s="159" t="s">
        <v>4625</v>
      </c>
      <c r="C531" s="159" t="s">
        <v>4669</v>
      </c>
      <c r="D531" s="159">
        <v>15754.8</v>
      </c>
      <c r="E531" s="159">
        <f t="shared" si="22"/>
        <v>691</v>
      </c>
      <c r="F531" s="159">
        <v>22.8</v>
      </c>
      <c r="G531" s="159">
        <v>7.9999999999998295E-2</v>
      </c>
      <c r="H531" s="159">
        <f t="shared" si="23"/>
        <v>55.279999999998822</v>
      </c>
    </row>
    <row r="532" spans="1:8" x14ac:dyDescent="0.25">
      <c r="A532" s="159" t="s">
        <v>4626</v>
      </c>
      <c r="B532" s="159" t="s">
        <v>4627</v>
      </c>
      <c r="C532" s="159" t="s">
        <v>4694</v>
      </c>
      <c r="D532" s="159">
        <v>73.45</v>
      </c>
      <c r="E532" s="159">
        <f t="shared" si="22"/>
        <v>5</v>
      </c>
      <c r="F532" s="159">
        <v>14.690000000000001</v>
      </c>
      <c r="G532" s="159">
        <v>8.0000000000000071E-2</v>
      </c>
      <c r="H532" s="159">
        <f t="shared" si="23"/>
        <v>0.40000000000000036</v>
      </c>
    </row>
    <row r="533" spans="1:8" x14ac:dyDescent="0.25">
      <c r="A533" s="159" t="s">
        <v>4632</v>
      </c>
      <c r="B533" s="159" t="s">
        <v>4633</v>
      </c>
      <c r="C533" s="159" t="s">
        <v>4652</v>
      </c>
      <c r="D533" s="159">
        <v>11818.880000000003</v>
      </c>
      <c r="E533" s="159">
        <f t="shared" si="22"/>
        <v>944</v>
      </c>
      <c r="F533" s="159">
        <v>12.520000000000003</v>
      </c>
      <c r="G533" s="159">
        <v>0.13000000000000078</v>
      </c>
      <c r="H533" s="159">
        <f t="shared" si="23"/>
        <v>122.72000000000074</v>
      </c>
    </row>
    <row r="534" spans="1:8" x14ac:dyDescent="0.25">
      <c r="A534" s="159" t="s">
        <v>4749</v>
      </c>
      <c r="B534" s="159" t="s">
        <v>4750</v>
      </c>
      <c r="C534" s="159" t="s">
        <v>4654</v>
      </c>
      <c r="D534" s="159">
        <v>250.4</v>
      </c>
      <c r="E534" s="159">
        <f t="shared" si="22"/>
        <v>20</v>
      </c>
      <c r="F534" s="159">
        <v>12.52</v>
      </c>
      <c r="G534" s="159">
        <v>0.13000000000000078</v>
      </c>
      <c r="H534" s="159">
        <f t="shared" si="23"/>
        <v>2.6000000000000156</v>
      </c>
    </row>
    <row r="535" spans="1:8" x14ac:dyDescent="0.25">
      <c r="A535" s="159" t="s">
        <v>4749</v>
      </c>
      <c r="B535" s="159" t="s">
        <v>4750</v>
      </c>
      <c r="C535" s="159" t="s">
        <v>4669</v>
      </c>
      <c r="D535" s="159">
        <v>6612</v>
      </c>
      <c r="E535" s="159">
        <f t="shared" si="22"/>
        <v>290</v>
      </c>
      <c r="F535" s="159">
        <v>22.8</v>
      </c>
      <c r="G535" s="159">
        <v>7.9999999999998295E-2</v>
      </c>
      <c r="H535" s="159">
        <f t="shared" si="23"/>
        <v>23.199999999999505</v>
      </c>
    </row>
    <row r="536" spans="1:8" x14ac:dyDescent="0.25">
      <c r="A536" s="159" t="s">
        <v>4526</v>
      </c>
      <c r="B536" s="159" t="s">
        <v>4527</v>
      </c>
      <c r="C536" s="159" t="s">
        <v>4654</v>
      </c>
      <c r="D536" s="159">
        <v>3618.28</v>
      </c>
      <c r="E536" s="159">
        <f t="shared" si="22"/>
        <v>289</v>
      </c>
      <c r="F536" s="159">
        <v>12.52</v>
      </c>
      <c r="G536" s="159">
        <v>0.13000000000000078</v>
      </c>
      <c r="H536" s="159">
        <f t="shared" si="23"/>
        <v>37.570000000000228</v>
      </c>
    </row>
    <row r="537" spans="1:8" x14ac:dyDescent="0.25">
      <c r="A537" s="159" t="s">
        <v>4528</v>
      </c>
      <c r="B537" s="159" t="s">
        <v>4529</v>
      </c>
      <c r="C537" s="159" t="s">
        <v>4674</v>
      </c>
      <c r="D537" s="159">
        <v>400.64</v>
      </c>
      <c r="E537" s="159">
        <f t="shared" si="22"/>
        <v>32.000000000000007</v>
      </c>
      <c r="F537" s="159">
        <v>12.519999999999998</v>
      </c>
      <c r="G537" s="159">
        <v>0.13000000000000078</v>
      </c>
      <c r="H537" s="159">
        <f t="shared" si="23"/>
        <v>4.1600000000000259</v>
      </c>
    </row>
    <row r="538" spans="1:8" x14ac:dyDescent="0.25">
      <c r="A538" s="159" t="s">
        <v>4528</v>
      </c>
      <c r="B538" s="159" t="s">
        <v>4529</v>
      </c>
      <c r="C538" s="159" t="s">
        <v>4654</v>
      </c>
      <c r="D538" s="159">
        <v>688.59999999999991</v>
      </c>
      <c r="E538" s="159">
        <f t="shared" si="22"/>
        <v>54.999999999999993</v>
      </c>
      <c r="F538" s="159">
        <v>12.52</v>
      </c>
      <c r="G538" s="159">
        <v>0.13000000000000078</v>
      </c>
      <c r="H538" s="159">
        <f t="shared" si="23"/>
        <v>7.1500000000000421</v>
      </c>
    </row>
    <row r="539" spans="1:8" x14ac:dyDescent="0.25">
      <c r="A539" s="159" t="s">
        <v>4530</v>
      </c>
      <c r="B539" s="159" t="s">
        <v>4531</v>
      </c>
      <c r="C539" s="159" t="s">
        <v>4676</v>
      </c>
      <c r="D539" s="159">
        <v>613.48</v>
      </c>
      <c r="E539" s="159">
        <f t="shared" si="22"/>
        <v>48.999999999999986</v>
      </c>
      <c r="F539" s="159">
        <v>12.520000000000003</v>
      </c>
      <c r="G539" s="159">
        <v>0.13000000000000078</v>
      </c>
      <c r="H539" s="159">
        <f t="shared" si="23"/>
        <v>6.3700000000000365</v>
      </c>
    </row>
    <row r="540" spans="1:8" x14ac:dyDescent="0.25">
      <c r="A540" s="159" t="s">
        <v>4530</v>
      </c>
      <c r="B540" s="159" t="s">
        <v>4531</v>
      </c>
      <c r="C540" s="159" t="s">
        <v>4654</v>
      </c>
      <c r="D540" s="159">
        <v>1201.92</v>
      </c>
      <c r="E540" s="159">
        <f t="shared" si="22"/>
        <v>96.000000000000014</v>
      </c>
      <c r="F540" s="159">
        <v>12.52</v>
      </c>
      <c r="G540" s="159">
        <v>0.13000000000000078</v>
      </c>
      <c r="H540" s="159">
        <f t="shared" si="23"/>
        <v>12.480000000000077</v>
      </c>
    </row>
    <row r="541" spans="1:8" x14ac:dyDescent="0.25">
      <c r="A541" s="159" t="s">
        <v>4532</v>
      </c>
      <c r="B541" s="159" t="s">
        <v>4533</v>
      </c>
      <c r="C541" s="159" t="s">
        <v>4674</v>
      </c>
      <c r="D541" s="159">
        <v>1452.32</v>
      </c>
      <c r="E541" s="159">
        <f t="shared" si="22"/>
        <v>116.00000000000001</v>
      </c>
      <c r="F541" s="159">
        <v>12.519999999999998</v>
      </c>
      <c r="G541" s="159">
        <v>0.13000000000000078</v>
      </c>
      <c r="H541" s="159">
        <f t="shared" si="23"/>
        <v>15.080000000000092</v>
      </c>
    </row>
    <row r="542" spans="1:8" x14ac:dyDescent="0.25">
      <c r="A542" s="159" t="s">
        <v>4532</v>
      </c>
      <c r="B542" s="159" t="s">
        <v>4533</v>
      </c>
      <c r="C542" s="159" t="s">
        <v>4654</v>
      </c>
      <c r="D542" s="159">
        <v>813.8</v>
      </c>
      <c r="E542" s="159">
        <f t="shared" si="22"/>
        <v>65</v>
      </c>
      <c r="F542" s="159">
        <v>12.52</v>
      </c>
      <c r="G542" s="159">
        <v>0.13000000000000078</v>
      </c>
      <c r="H542" s="159">
        <f t="shared" si="23"/>
        <v>8.4500000000000508</v>
      </c>
    </row>
    <row r="543" spans="1:8" x14ac:dyDescent="0.25">
      <c r="A543" s="159" t="s">
        <v>4532</v>
      </c>
      <c r="B543" s="159" t="s">
        <v>4533</v>
      </c>
      <c r="C543" s="159" t="s">
        <v>4669</v>
      </c>
      <c r="D543" s="159">
        <v>1368.0000000000002</v>
      </c>
      <c r="E543" s="159">
        <f t="shared" si="22"/>
        <v>60.000000000000007</v>
      </c>
      <c r="F543" s="159">
        <v>22.8</v>
      </c>
      <c r="G543" s="159">
        <v>7.9999999999998295E-2</v>
      </c>
      <c r="H543" s="159">
        <f t="shared" si="23"/>
        <v>4.7999999999998986</v>
      </c>
    </row>
    <row r="544" spans="1:8" x14ac:dyDescent="0.25">
      <c r="A544" s="159" t="s">
        <v>4534</v>
      </c>
      <c r="B544" s="159" t="s">
        <v>4535</v>
      </c>
      <c r="C544" s="159" t="s">
        <v>4677</v>
      </c>
      <c r="D544" s="159">
        <v>5195.8</v>
      </c>
      <c r="E544" s="159">
        <f t="shared" si="22"/>
        <v>414.99999999999994</v>
      </c>
      <c r="F544" s="159">
        <v>12.520000000000001</v>
      </c>
      <c r="G544" s="159">
        <v>0.13000000000000078</v>
      </c>
      <c r="H544" s="159">
        <f t="shared" si="23"/>
        <v>53.950000000000315</v>
      </c>
    </row>
    <row r="545" spans="1:8" x14ac:dyDescent="0.25">
      <c r="A545" s="159" t="s">
        <v>4751</v>
      </c>
      <c r="B545" s="159" t="s">
        <v>4752</v>
      </c>
      <c r="C545" s="159" t="s">
        <v>4671</v>
      </c>
      <c r="D545" s="159">
        <v>956.38999999999987</v>
      </c>
      <c r="E545" s="159">
        <f t="shared" si="22"/>
        <v>59</v>
      </c>
      <c r="F545" s="159">
        <v>16.209999999999997</v>
      </c>
      <c r="G545" s="159">
        <v>6.000000000000405E-2</v>
      </c>
      <c r="H545" s="159">
        <f t="shared" si="23"/>
        <v>3.540000000000239</v>
      </c>
    </row>
    <row r="546" spans="1:8" x14ac:dyDescent="0.25">
      <c r="A546" s="159" t="s">
        <v>4751</v>
      </c>
      <c r="B546" s="159" t="s">
        <v>4752</v>
      </c>
      <c r="C546" s="159" t="s">
        <v>4674</v>
      </c>
      <c r="D546" s="159">
        <v>4945.4000000000005</v>
      </c>
      <c r="E546" s="159">
        <f t="shared" si="22"/>
        <v>395.00000000000011</v>
      </c>
      <c r="F546" s="159">
        <v>12.519999999999998</v>
      </c>
      <c r="G546" s="159">
        <v>0.13000000000000078</v>
      </c>
      <c r="H546" s="159">
        <f t="shared" si="23"/>
        <v>51.350000000000321</v>
      </c>
    </row>
    <row r="547" spans="1:8" x14ac:dyDescent="0.25">
      <c r="A547" s="159" t="s">
        <v>4751</v>
      </c>
      <c r="B547" s="159" t="s">
        <v>4752</v>
      </c>
      <c r="C547" s="159" t="s">
        <v>4675</v>
      </c>
      <c r="D547" s="159">
        <v>75.12</v>
      </c>
      <c r="E547" s="159">
        <f t="shared" si="22"/>
        <v>6.0000000000000009</v>
      </c>
      <c r="F547" s="159">
        <v>12.52</v>
      </c>
      <c r="G547" s="159">
        <v>0.13000000000000078</v>
      </c>
      <c r="H547" s="159">
        <f t="shared" si="23"/>
        <v>0.7800000000000048</v>
      </c>
    </row>
    <row r="548" spans="1:8" x14ac:dyDescent="0.25">
      <c r="A548" s="159" t="s">
        <v>4751</v>
      </c>
      <c r="B548" s="159" t="s">
        <v>4752</v>
      </c>
      <c r="C548" s="159" t="s">
        <v>4676</v>
      </c>
      <c r="D548" s="159">
        <v>5759.2000000000007</v>
      </c>
      <c r="E548" s="159">
        <f t="shared" si="22"/>
        <v>459.99999999999994</v>
      </c>
      <c r="F548" s="159">
        <v>12.520000000000003</v>
      </c>
      <c r="G548" s="159">
        <v>0.13000000000000078</v>
      </c>
      <c r="H548" s="159">
        <f t="shared" si="23"/>
        <v>59.800000000000352</v>
      </c>
    </row>
    <row r="549" spans="1:8" x14ac:dyDescent="0.25">
      <c r="A549" s="159" t="s">
        <v>4751</v>
      </c>
      <c r="B549" s="159" t="s">
        <v>4752</v>
      </c>
      <c r="C549" s="159" t="s">
        <v>4654</v>
      </c>
      <c r="D549" s="159">
        <v>13496.560000000001</v>
      </c>
      <c r="E549" s="159">
        <f t="shared" si="22"/>
        <v>1078.0000000000002</v>
      </c>
      <c r="F549" s="159">
        <v>12.52</v>
      </c>
      <c r="G549" s="159">
        <v>0.13000000000000078</v>
      </c>
      <c r="H549" s="159">
        <f t="shared" si="23"/>
        <v>140.14000000000087</v>
      </c>
    </row>
    <row r="550" spans="1:8" x14ac:dyDescent="0.25">
      <c r="A550" s="159" t="s">
        <v>4751</v>
      </c>
      <c r="B550" s="159" t="s">
        <v>4752</v>
      </c>
      <c r="C550" s="159" t="s">
        <v>4687</v>
      </c>
      <c r="D550" s="159">
        <v>27.84</v>
      </c>
      <c r="E550" s="159">
        <f t="shared" si="22"/>
        <v>1.0000000000000002</v>
      </c>
      <c r="F550" s="159">
        <v>27.839999999999996</v>
      </c>
      <c r="G550" s="159">
        <v>5.9999999999998721E-2</v>
      </c>
      <c r="H550" s="159">
        <f t="shared" si="23"/>
        <v>5.9999999999998735E-2</v>
      </c>
    </row>
    <row r="551" spans="1:8" x14ac:dyDescent="0.25">
      <c r="A551" s="159" t="s">
        <v>4751</v>
      </c>
      <c r="B551" s="159" t="s">
        <v>4752</v>
      </c>
      <c r="C551" s="159" t="s">
        <v>4688</v>
      </c>
      <c r="D551" s="159">
        <v>352.56</v>
      </c>
      <c r="E551" s="159">
        <f t="shared" si="22"/>
        <v>24</v>
      </c>
      <c r="F551" s="159">
        <v>14.69</v>
      </c>
      <c r="G551" s="159">
        <v>0.08</v>
      </c>
      <c r="H551" s="159">
        <f t="shared" si="23"/>
        <v>1.92</v>
      </c>
    </row>
    <row r="552" spans="1:8" x14ac:dyDescent="0.25">
      <c r="A552" s="159" t="s">
        <v>4751</v>
      </c>
      <c r="B552" s="159" t="s">
        <v>4752</v>
      </c>
      <c r="C552" s="159" t="s">
        <v>4669</v>
      </c>
      <c r="D552" s="159">
        <v>14797.199999999999</v>
      </c>
      <c r="E552" s="159">
        <f t="shared" si="22"/>
        <v>648.99999999999989</v>
      </c>
      <c r="F552" s="159">
        <v>22.8</v>
      </c>
      <c r="G552" s="159">
        <v>7.9999999999998295E-2</v>
      </c>
      <c r="H552" s="159">
        <f t="shared" si="23"/>
        <v>51.919999999998886</v>
      </c>
    </row>
    <row r="553" spans="1:8" x14ac:dyDescent="0.25">
      <c r="A553" s="159" t="s">
        <v>4751</v>
      </c>
      <c r="B553" s="159" t="s">
        <v>4752</v>
      </c>
      <c r="C553" s="159" t="s">
        <v>4652</v>
      </c>
      <c r="D553" s="159">
        <v>3793.56</v>
      </c>
      <c r="E553" s="159">
        <f t="shared" si="22"/>
        <v>302.99999999999994</v>
      </c>
      <c r="F553" s="159">
        <v>12.520000000000003</v>
      </c>
      <c r="G553" s="159">
        <v>0.13000000000000078</v>
      </c>
      <c r="H553" s="159">
        <f t="shared" si="23"/>
        <v>39.390000000000228</v>
      </c>
    </row>
    <row r="554" spans="1:8" x14ac:dyDescent="0.25">
      <c r="A554" s="159" t="s">
        <v>4751</v>
      </c>
      <c r="B554" s="159" t="s">
        <v>4752</v>
      </c>
      <c r="C554" s="159" t="s">
        <v>4677</v>
      </c>
      <c r="D554" s="159">
        <v>10729.64</v>
      </c>
      <c r="E554" s="159">
        <f t="shared" si="22"/>
        <v>856.99999999999989</v>
      </c>
      <c r="F554" s="159">
        <v>12.520000000000001</v>
      </c>
      <c r="G554" s="159">
        <v>0.13000000000000078</v>
      </c>
      <c r="H554" s="159">
        <f t="shared" si="23"/>
        <v>111.41000000000065</v>
      </c>
    </row>
    <row r="555" spans="1:8" x14ac:dyDescent="0.25">
      <c r="A555" s="159" t="s">
        <v>4751</v>
      </c>
      <c r="B555" s="159" t="s">
        <v>4752</v>
      </c>
      <c r="C555" s="159" t="s">
        <v>4668</v>
      </c>
      <c r="D555" s="159">
        <v>5376.54</v>
      </c>
      <c r="E555" s="159">
        <f t="shared" si="22"/>
        <v>366.00000000000006</v>
      </c>
      <c r="F555" s="159">
        <v>14.689999999999998</v>
      </c>
      <c r="G555" s="159">
        <v>8.0000000000000071E-2</v>
      </c>
      <c r="H555" s="159">
        <f t="shared" si="23"/>
        <v>29.28000000000003</v>
      </c>
    </row>
    <row r="556" spans="1:8" x14ac:dyDescent="0.25">
      <c r="A556" s="159" t="s">
        <v>4751</v>
      </c>
      <c r="B556" s="159" t="s">
        <v>4752</v>
      </c>
      <c r="C556" s="159" t="s">
        <v>4753</v>
      </c>
      <c r="D556" s="159">
        <v>44.07</v>
      </c>
      <c r="E556" s="159">
        <f t="shared" ref="E556:E619" si="24">D556/F556</f>
        <v>3</v>
      </c>
      <c r="F556" s="159">
        <v>14.69</v>
      </c>
      <c r="G556" s="159">
        <v>8.0000000000000071E-2</v>
      </c>
      <c r="H556" s="159">
        <f t="shared" si="23"/>
        <v>0.24000000000000021</v>
      </c>
    </row>
    <row r="557" spans="1:8" x14ac:dyDescent="0.25">
      <c r="A557" s="159" t="s">
        <v>4751</v>
      </c>
      <c r="B557" s="159" t="s">
        <v>4752</v>
      </c>
      <c r="C557" s="159" t="s">
        <v>4663</v>
      </c>
      <c r="D557" s="159">
        <v>5361.8499999999995</v>
      </c>
      <c r="E557" s="159">
        <f t="shared" si="24"/>
        <v>365</v>
      </c>
      <c r="F557" s="159">
        <v>14.69</v>
      </c>
      <c r="G557" s="159">
        <v>8.0000000000000071E-2</v>
      </c>
      <c r="H557" s="159">
        <f t="shared" si="23"/>
        <v>29.200000000000024</v>
      </c>
    </row>
    <row r="558" spans="1:8" x14ac:dyDescent="0.25">
      <c r="A558" s="159" t="s">
        <v>4751</v>
      </c>
      <c r="B558" s="159" t="s">
        <v>4752</v>
      </c>
      <c r="C558" s="159" t="s">
        <v>4690</v>
      </c>
      <c r="D558" s="159">
        <v>2159.4300000000007</v>
      </c>
      <c r="E558" s="159">
        <f t="shared" si="24"/>
        <v>147.00000000000003</v>
      </c>
      <c r="F558" s="159">
        <v>14.690000000000001</v>
      </c>
      <c r="G558" s="159">
        <v>8.0000000000000071E-2</v>
      </c>
      <c r="H558" s="159">
        <f t="shared" si="23"/>
        <v>11.760000000000012</v>
      </c>
    </row>
    <row r="559" spans="1:8" x14ac:dyDescent="0.25">
      <c r="A559" s="159" t="s">
        <v>4455</v>
      </c>
      <c r="B559" s="159" t="s">
        <v>4456</v>
      </c>
      <c r="C559" s="159" t="s">
        <v>4662</v>
      </c>
      <c r="D559" s="159">
        <v>13525.2</v>
      </c>
      <c r="E559" s="159">
        <f t="shared" si="24"/>
        <v>612.00000000000011</v>
      </c>
      <c r="F559" s="159">
        <v>22.099999999999998</v>
      </c>
      <c r="G559" s="159">
        <v>7.9999999999998295E-2</v>
      </c>
      <c r="H559" s="159">
        <f t="shared" si="23"/>
        <v>48.959999999998963</v>
      </c>
    </row>
    <row r="560" spans="1:8" x14ac:dyDescent="0.25">
      <c r="A560" s="159" t="s">
        <v>4457</v>
      </c>
      <c r="B560" s="159" t="s">
        <v>4458</v>
      </c>
      <c r="C560" s="159" t="s">
        <v>4659</v>
      </c>
      <c r="D560" s="159">
        <v>17012.060000000001</v>
      </c>
      <c r="E560" s="159">
        <f t="shared" si="24"/>
        <v>767.00000000000011</v>
      </c>
      <c r="F560" s="159">
        <v>22.18</v>
      </c>
      <c r="G560" s="159">
        <v>7.9999999999998295E-2</v>
      </c>
      <c r="H560" s="159">
        <f t="shared" si="23"/>
        <v>61.359999999998699</v>
      </c>
    </row>
    <row r="561" spans="1:8" x14ac:dyDescent="0.25">
      <c r="A561" s="159" t="s">
        <v>4459</v>
      </c>
      <c r="B561" s="159" t="s">
        <v>4460</v>
      </c>
      <c r="C561" s="159" t="s">
        <v>4652</v>
      </c>
      <c r="D561" s="159">
        <v>4920.3600000000006</v>
      </c>
      <c r="E561" s="159">
        <f t="shared" si="24"/>
        <v>392.99999999999994</v>
      </c>
      <c r="F561" s="159">
        <v>12.520000000000003</v>
      </c>
      <c r="G561" s="159">
        <v>0.13000000000000078</v>
      </c>
      <c r="H561" s="159">
        <f t="shared" si="23"/>
        <v>51.090000000000302</v>
      </c>
    </row>
    <row r="562" spans="1:8" x14ac:dyDescent="0.25">
      <c r="A562" s="159" t="s">
        <v>4461</v>
      </c>
      <c r="B562" s="159" t="s">
        <v>4462</v>
      </c>
      <c r="C562" s="159" t="s">
        <v>4677</v>
      </c>
      <c r="D562" s="159">
        <v>2829.5200000000004</v>
      </c>
      <c r="E562" s="159">
        <f t="shared" si="24"/>
        <v>226</v>
      </c>
      <c r="F562" s="159">
        <v>12.520000000000001</v>
      </c>
      <c r="G562" s="159">
        <v>0.13000000000000078</v>
      </c>
      <c r="H562" s="159">
        <f t="shared" si="23"/>
        <v>29.380000000000177</v>
      </c>
    </row>
    <row r="563" spans="1:8" x14ac:dyDescent="0.25">
      <c r="A563" s="159" t="s">
        <v>4463</v>
      </c>
      <c r="B563" s="159" t="s">
        <v>4464</v>
      </c>
      <c r="C563" s="159" t="s">
        <v>4674</v>
      </c>
      <c r="D563" s="159">
        <v>100.16</v>
      </c>
      <c r="E563" s="159">
        <f t="shared" si="24"/>
        <v>8.0000000000000018</v>
      </c>
      <c r="F563" s="159">
        <v>12.519999999999998</v>
      </c>
      <c r="G563" s="159">
        <v>0.13000000000000078</v>
      </c>
      <c r="H563" s="159">
        <f t="shared" si="23"/>
        <v>1.0400000000000065</v>
      </c>
    </row>
    <row r="564" spans="1:8" x14ac:dyDescent="0.25">
      <c r="A564" s="159" t="s">
        <v>4463</v>
      </c>
      <c r="B564" s="159" t="s">
        <v>4464</v>
      </c>
      <c r="C564" s="159" t="s">
        <v>4676</v>
      </c>
      <c r="D564" s="159">
        <v>150.24</v>
      </c>
      <c r="E564" s="159">
        <f t="shared" si="24"/>
        <v>11.999999999999998</v>
      </c>
      <c r="F564" s="159">
        <v>12.520000000000003</v>
      </c>
      <c r="G564" s="159">
        <v>0.13000000000000078</v>
      </c>
      <c r="H564" s="159">
        <f t="shared" si="23"/>
        <v>1.5600000000000092</v>
      </c>
    </row>
    <row r="565" spans="1:8" x14ac:dyDescent="0.25">
      <c r="A565" s="159" t="s">
        <v>3092</v>
      </c>
      <c r="B565" s="159" t="s">
        <v>3093</v>
      </c>
      <c r="C565" s="159" t="s">
        <v>4654</v>
      </c>
      <c r="D565" s="159">
        <v>3205.12</v>
      </c>
      <c r="E565" s="159">
        <f t="shared" si="24"/>
        <v>256</v>
      </c>
      <c r="F565" s="159">
        <v>12.52</v>
      </c>
      <c r="G565" s="159">
        <v>0.13000000000000078</v>
      </c>
      <c r="H565" s="159">
        <f t="shared" si="23"/>
        <v>33.2800000000002</v>
      </c>
    </row>
    <row r="566" spans="1:8" x14ac:dyDescent="0.25">
      <c r="A566" s="159" t="s">
        <v>3092</v>
      </c>
      <c r="B566" s="159" t="s">
        <v>3093</v>
      </c>
      <c r="C566" s="159" t="s">
        <v>4677</v>
      </c>
      <c r="D566" s="159">
        <v>9102.0400000000009</v>
      </c>
      <c r="E566" s="159">
        <f t="shared" si="24"/>
        <v>727</v>
      </c>
      <c r="F566" s="159">
        <v>12.520000000000001</v>
      </c>
      <c r="G566" s="159">
        <v>0.13000000000000078</v>
      </c>
      <c r="H566" s="159">
        <f t="shared" si="23"/>
        <v>94.510000000000574</v>
      </c>
    </row>
    <row r="567" spans="1:8" x14ac:dyDescent="0.25">
      <c r="A567" s="159" t="s">
        <v>4634</v>
      </c>
      <c r="B567" s="159" t="s">
        <v>4635</v>
      </c>
      <c r="C567" s="159" t="s">
        <v>4676</v>
      </c>
      <c r="D567" s="159">
        <v>4945.4000000000005</v>
      </c>
      <c r="E567" s="159">
        <f t="shared" si="24"/>
        <v>394.99999999999994</v>
      </c>
      <c r="F567" s="159">
        <v>12.520000000000003</v>
      </c>
      <c r="G567" s="159">
        <v>0.13000000000000078</v>
      </c>
      <c r="H567" s="159">
        <f t="shared" si="23"/>
        <v>51.3500000000003</v>
      </c>
    </row>
    <row r="568" spans="1:8" x14ac:dyDescent="0.25">
      <c r="A568" s="159" t="s">
        <v>4636</v>
      </c>
      <c r="B568" s="159" t="s">
        <v>4637</v>
      </c>
      <c r="C568" s="159" t="s">
        <v>4677</v>
      </c>
      <c r="D568" s="159">
        <v>2504</v>
      </c>
      <c r="E568" s="159">
        <f t="shared" si="24"/>
        <v>199.99999999999997</v>
      </c>
      <c r="F568" s="159">
        <v>12.520000000000001</v>
      </c>
      <c r="G568" s="159">
        <v>0.13000000000000078</v>
      </c>
      <c r="H568" s="159">
        <f t="shared" si="23"/>
        <v>26.000000000000153</v>
      </c>
    </row>
    <row r="569" spans="1:8" x14ac:dyDescent="0.25">
      <c r="A569" s="159" t="s">
        <v>4638</v>
      </c>
      <c r="B569" s="159" t="s">
        <v>4639</v>
      </c>
      <c r="C569" s="159" t="s">
        <v>4669</v>
      </c>
      <c r="D569" s="159">
        <v>17487.600000000002</v>
      </c>
      <c r="E569" s="159">
        <f t="shared" si="24"/>
        <v>767.00000000000011</v>
      </c>
      <c r="F569" s="159">
        <v>22.8</v>
      </c>
      <c r="G569" s="159">
        <v>7.9999999999998295E-2</v>
      </c>
      <c r="H569" s="159">
        <f t="shared" si="23"/>
        <v>61.359999999998699</v>
      </c>
    </row>
    <row r="570" spans="1:8" x14ac:dyDescent="0.25">
      <c r="A570" s="159" t="s">
        <v>4754</v>
      </c>
      <c r="B570" s="159" t="s">
        <v>4755</v>
      </c>
      <c r="C570" s="159" t="s">
        <v>4659</v>
      </c>
      <c r="D570" s="159">
        <v>3060.8399999999997</v>
      </c>
      <c r="E570" s="159">
        <f t="shared" si="24"/>
        <v>138</v>
      </c>
      <c r="F570" s="159">
        <v>22.18</v>
      </c>
      <c r="G570" s="159">
        <v>7.9999999999998295E-2</v>
      </c>
      <c r="H570" s="159">
        <f t="shared" si="23"/>
        <v>11.039999999999765</v>
      </c>
    </row>
    <row r="571" spans="1:8" x14ac:dyDescent="0.25">
      <c r="A571" s="159" t="s">
        <v>4754</v>
      </c>
      <c r="B571" s="159" t="s">
        <v>4755</v>
      </c>
      <c r="C571" s="159" t="s">
        <v>4674</v>
      </c>
      <c r="D571" s="159">
        <v>2178.48</v>
      </c>
      <c r="E571" s="159">
        <f t="shared" si="24"/>
        <v>174.00000000000003</v>
      </c>
      <c r="F571" s="159">
        <v>12.519999999999998</v>
      </c>
      <c r="G571" s="159">
        <v>0.13000000000000078</v>
      </c>
      <c r="H571" s="159">
        <f t="shared" si="23"/>
        <v>22.62000000000014</v>
      </c>
    </row>
    <row r="572" spans="1:8" x14ac:dyDescent="0.25">
      <c r="A572" s="159" t="s">
        <v>4754</v>
      </c>
      <c r="B572" s="159" t="s">
        <v>4755</v>
      </c>
      <c r="C572" s="159" t="s">
        <v>4654</v>
      </c>
      <c r="D572" s="159">
        <v>2316.1999999999998</v>
      </c>
      <c r="E572" s="159">
        <f t="shared" si="24"/>
        <v>185</v>
      </c>
      <c r="F572" s="159">
        <v>12.52</v>
      </c>
      <c r="G572" s="159">
        <v>0.13000000000000078</v>
      </c>
      <c r="H572" s="159">
        <f t="shared" si="23"/>
        <v>24.050000000000146</v>
      </c>
    </row>
    <row r="573" spans="1:8" x14ac:dyDescent="0.25">
      <c r="A573" s="159" t="s">
        <v>4754</v>
      </c>
      <c r="B573" s="159" t="s">
        <v>4755</v>
      </c>
      <c r="C573" s="159" t="s">
        <v>4669</v>
      </c>
      <c r="D573" s="159">
        <v>2074.7999999999997</v>
      </c>
      <c r="E573" s="159">
        <f t="shared" si="24"/>
        <v>90.999999999999986</v>
      </c>
      <c r="F573" s="159">
        <v>22.8</v>
      </c>
      <c r="G573" s="159">
        <v>7.9999999999998295E-2</v>
      </c>
      <c r="H573" s="159">
        <f t="shared" si="23"/>
        <v>7.2799999999998439</v>
      </c>
    </row>
    <row r="574" spans="1:8" x14ac:dyDescent="0.25">
      <c r="A574" s="159" t="s">
        <v>4754</v>
      </c>
      <c r="B574" s="159" t="s">
        <v>4755</v>
      </c>
      <c r="C574" s="159" t="s">
        <v>4652</v>
      </c>
      <c r="D574" s="159">
        <v>2554.08</v>
      </c>
      <c r="E574" s="159">
        <f t="shared" si="24"/>
        <v>203.99999999999994</v>
      </c>
      <c r="F574" s="159">
        <v>12.520000000000003</v>
      </c>
      <c r="G574" s="159">
        <v>0.13000000000000078</v>
      </c>
      <c r="H574" s="159">
        <f t="shared" si="23"/>
        <v>26.520000000000152</v>
      </c>
    </row>
    <row r="575" spans="1:8" x14ac:dyDescent="0.25">
      <c r="A575" s="159" t="s">
        <v>4754</v>
      </c>
      <c r="B575" s="159" t="s">
        <v>4755</v>
      </c>
      <c r="C575" s="159" t="s">
        <v>4693</v>
      </c>
      <c r="D575" s="159">
        <v>1169.2800000000002</v>
      </c>
      <c r="E575" s="159">
        <f t="shared" si="24"/>
        <v>42</v>
      </c>
      <c r="F575" s="159">
        <v>27.840000000000003</v>
      </c>
      <c r="G575" s="159">
        <v>5.9999999999998721E-2</v>
      </c>
      <c r="H575" s="159">
        <f t="shared" si="23"/>
        <v>2.5199999999999463</v>
      </c>
    </row>
    <row r="576" spans="1:8" x14ac:dyDescent="0.25">
      <c r="A576" s="159" t="s">
        <v>4642</v>
      </c>
      <c r="B576" s="159" t="s">
        <v>4643</v>
      </c>
      <c r="C576" s="159" t="s">
        <v>4654</v>
      </c>
      <c r="D576" s="159">
        <v>2491.4799999999996</v>
      </c>
      <c r="E576" s="159">
        <f t="shared" si="24"/>
        <v>198.99999999999997</v>
      </c>
      <c r="F576" s="159">
        <v>12.52</v>
      </c>
      <c r="G576" s="159">
        <v>0.13000000000000078</v>
      </c>
      <c r="H576" s="159">
        <f t="shared" si="23"/>
        <v>25.87000000000015</v>
      </c>
    </row>
    <row r="577" spans="1:8" x14ac:dyDescent="0.25">
      <c r="A577" s="159" t="s">
        <v>4346</v>
      </c>
      <c r="B577" s="159" t="s">
        <v>4347</v>
      </c>
      <c r="C577" s="159" t="s">
        <v>4652</v>
      </c>
      <c r="D577" s="159">
        <v>6823.4000000000005</v>
      </c>
      <c r="E577" s="159">
        <f t="shared" si="24"/>
        <v>544.99999999999989</v>
      </c>
      <c r="F577" s="159">
        <v>12.520000000000003</v>
      </c>
      <c r="G577" s="159">
        <v>0.13000000000000078</v>
      </c>
      <c r="H577" s="159">
        <f t="shared" si="23"/>
        <v>70.850000000000406</v>
      </c>
    </row>
    <row r="578" spans="1:8" x14ac:dyDescent="0.25">
      <c r="A578" s="159" t="s">
        <v>4348</v>
      </c>
      <c r="B578" s="159" t="s">
        <v>4349</v>
      </c>
      <c r="C578" s="159" t="s">
        <v>4674</v>
      </c>
      <c r="D578" s="159">
        <v>250.4</v>
      </c>
      <c r="E578" s="159">
        <f t="shared" si="24"/>
        <v>20.000000000000004</v>
      </c>
      <c r="F578" s="159">
        <v>12.519999999999998</v>
      </c>
      <c r="G578" s="159">
        <v>0.13000000000000078</v>
      </c>
      <c r="H578" s="159">
        <f t="shared" si="23"/>
        <v>2.6000000000000161</v>
      </c>
    </row>
    <row r="579" spans="1:8" x14ac:dyDescent="0.25">
      <c r="A579" s="159" t="s">
        <v>4348</v>
      </c>
      <c r="B579" s="159" t="s">
        <v>4349</v>
      </c>
      <c r="C579" s="159" t="s">
        <v>4654</v>
      </c>
      <c r="D579" s="159">
        <v>1890.52</v>
      </c>
      <c r="E579" s="159">
        <f t="shared" si="24"/>
        <v>151</v>
      </c>
      <c r="F579" s="159">
        <v>12.52</v>
      </c>
      <c r="G579" s="159">
        <v>0.13000000000000078</v>
      </c>
      <c r="H579" s="159">
        <f t="shared" si="23"/>
        <v>19.630000000000116</v>
      </c>
    </row>
    <row r="580" spans="1:8" x14ac:dyDescent="0.25">
      <c r="A580" s="159" t="s">
        <v>4348</v>
      </c>
      <c r="B580" s="159" t="s">
        <v>4349</v>
      </c>
      <c r="C580" s="159" t="s">
        <v>4677</v>
      </c>
      <c r="D580" s="159">
        <v>3104.96</v>
      </c>
      <c r="E580" s="159">
        <f t="shared" si="24"/>
        <v>247.99999999999997</v>
      </c>
      <c r="F580" s="159">
        <v>12.520000000000001</v>
      </c>
      <c r="G580" s="159">
        <v>0.13000000000000078</v>
      </c>
      <c r="H580" s="159">
        <f t="shared" si="23"/>
        <v>32.240000000000187</v>
      </c>
    </row>
    <row r="581" spans="1:8" x14ac:dyDescent="0.25">
      <c r="A581" s="159" t="s">
        <v>4350</v>
      </c>
      <c r="B581" s="159" t="s">
        <v>4351</v>
      </c>
      <c r="C581" s="159" t="s">
        <v>4654</v>
      </c>
      <c r="D581" s="159">
        <v>4319.4000000000005</v>
      </c>
      <c r="E581" s="159">
        <f t="shared" si="24"/>
        <v>345.00000000000006</v>
      </c>
      <c r="F581" s="159">
        <v>12.52</v>
      </c>
      <c r="G581" s="159">
        <v>0.13000000000000078</v>
      </c>
      <c r="H581" s="159">
        <f t="shared" ref="H581:H644" si="25">E581*G581</f>
        <v>44.850000000000279</v>
      </c>
    </row>
    <row r="582" spans="1:8" x14ac:dyDescent="0.25">
      <c r="A582" s="159" t="s">
        <v>3100</v>
      </c>
      <c r="B582" s="159" t="s">
        <v>3101</v>
      </c>
      <c r="C582" s="159" t="s">
        <v>4674</v>
      </c>
      <c r="D582" s="159">
        <v>3568.2</v>
      </c>
      <c r="E582" s="159">
        <f t="shared" si="24"/>
        <v>285.00000000000006</v>
      </c>
      <c r="F582" s="159">
        <v>12.519999999999998</v>
      </c>
      <c r="G582" s="159">
        <v>0.13000000000000078</v>
      </c>
      <c r="H582" s="159">
        <f t="shared" si="25"/>
        <v>37.050000000000232</v>
      </c>
    </row>
    <row r="583" spans="1:8" x14ac:dyDescent="0.25">
      <c r="A583" s="159" t="s">
        <v>3100</v>
      </c>
      <c r="B583" s="159" t="s">
        <v>3101</v>
      </c>
      <c r="C583" s="159" t="s">
        <v>4676</v>
      </c>
      <c r="D583" s="159">
        <v>1590.0400000000002</v>
      </c>
      <c r="E583" s="159">
        <f t="shared" si="24"/>
        <v>126.99999999999999</v>
      </c>
      <c r="F583" s="159">
        <v>12.520000000000003</v>
      </c>
      <c r="G583" s="159">
        <v>0.13000000000000078</v>
      </c>
      <c r="H583" s="159">
        <f t="shared" si="25"/>
        <v>16.510000000000097</v>
      </c>
    </row>
    <row r="584" spans="1:8" x14ac:dyDescent="0.25">
      <c r="A584" s="159" t="s">
        <v>3100</v>
      </c>
      <c r="B584" s="159" t="s">
        <v>3101</v>
      </c>
      <c r="C584" s="159" t="s">
        <v>4654</v>
      </c>
      <c r="D584" s="159">
        <v>2829.52</v>
      </c>
      <c r="E584" s="159">
        <f t="shared" si="24"/>
        <v>226</v>
      </c>
      <c r="F584" s="159">
        <v>12.52</v>
      </c>
      <c r="G584" s="159">
        <v>0.13000000000000078</v>
      </c>
      <c r="H584" s="159">
        <f t="shared" si="25"/>
        <v>29.380000000000177</v>
      </c>
    </row>
    <row r="585" spans="1:8" x14ac:dyDescent="0.25">
      <c r="A585" s="159" t="s">
        <v>3100</v>
      </c>
      <c r="B585" s="159" t="s">
        <v>3101</v>
      </c>
      <c r="C585" s="159" t="s">
        <v>4699</v>
      </c>
      <c r="D585" s="159">
        <v>2857.97</v>
      </c>
      <c r="E585" s="159">
        <f t="shared" si="24"/>
        <v>107</v>
      </c>
      <c r="F585" s="159">
        <v>26.709999999999997</v>
      </c>
      <c r="G585" s="159">
        <v>1.9999999999999574E-2</v>
      </c>
      <c r="H585" s="159">
        <f t="shared" si="25"/>
        <v>2.1399999999999544</v>
      </c>
    </row>
    <row r="586" spans="1:8" x14ac:dyDescent="0.25">
      <c r="A586" s="159" t="s">
        <v>3100</v>
      </c>
      <c r="B586" s="159" t="s">
        <v>3101</v>
      </c>
      <c r="C586" s="159" t="s">
        <v>4652</v>
      </c>
      <c r="D586" s="159">
        <v>5020.5200000000004</v>
      </c>
      <c r="E586" s="159">
        <f t="shared" si="24"/>
        <v>400.99999999999994</v>
      </c>
      <c r="F586" s="159">
        <v>12.520000000000003</v>
      </c>
      <c r="G586" s="159">
        <v>0.13000000000000078</v>
      </c>
      <c r="H586" s="159">
        <f t="shared" si="25"/>
        <v>52.130000000000308</v>
      </c>
    </row>
    <row r="587" spans="1:8" x14ac:dyDescent="0.25">
      <c r="A587" s="159" t="s">
        <v>3100</v>
      </c>
      <c r="B587" s="159" t="s">
        <v>3101</v>
      </c>
      <c r="C587" s="159" t="s">
        <v>4677</v>
      </c>
      <c r="D587" s="159">
        <v>3104.96</v>
      </c>
      <c r="E587" s="159">
        <f t="shared" si="24"/>
        <v>247.99999999999997</v>
      </c>
      <c r="F587" s="159">
        <v>12.520000000000001</v>
      </c>
      <c r="G587" s="159">
        <v>0.13000000000000078</v>
      </c>
      <c r="H587" s="159">
        <f t="shared" si="25"/>
        <v>32.240000000000187</v>
      </c>
    </row>
    <row r="588" spans="1:8" x14ac:dyDescent="0.25">
      <c r="A588" s="159" t="s">
        <v>3100</v>
      </c>
      <c r="B588" s="159" t="s">
        <v>3101</v>
      </c>
      <c r="C588" s="159" t="s">
        <v>4668</v>
      </c>
      <c r="D588" s="159">
        <v>1850.9399999999998</v>
      </c>
      <c r="E588" s="159">
        <f t="shared" si="24"/>
        <v>126.00000000000001</v>
      </c>
      <c r="F588" s="159">
        <v>14.689999999999998</v>
      </c>
      <c r="G588" s="159">
        <v>8.0000000000000071E-2</v>
      </c>
      <c r="H588" s="159">
        <f t="shared" si="25"/>
        <v>10.080000000000011</v>
      </c>
    </row>
    <row r="589" spans="1:8" x14ac:dyDescent="0.25">
      <c r="A589" s="159" t="s">
        <v>3100</v>
      </c>
      <c r="B589" s="159" t="s">
        <v>3101</v>
      </c>
      <c r="C589" s="159" t="s">
        <v>4662</v>
      </c>
      <c r="D589" s="159">
        <v>464.1</v>
      </c>
      <c r="E589" s="159">
        <f t="shared" si="24"/>
        <v>21.000000000000004</v>
      </c>
      <c r="F589" s="159">
        <v>22.099999999999998</v>
      </c>
      <c r="G589" s="159">
        <v>7.9999999999998295E-2</v>
      </c>
      <c r="H589" s="159">
        <f t="shared" si="25"/>
        <v>1.6799999999999644</v>
      </c>
    </row>
    <row r="590" spans="1:8" x14ac:dyDescent="0.25">
      <c r="A590" s="159" t="s">
        <v>4353</v>
      </c>
      <c r="B590" s="159" t="s">
        <v>4354</v>
      </c>
      <c r="C590" s="159" t="s">
        <v>4659</v>
      </c>
      <c r="D590" s="159">
        <v>4347.28</v>
      </c>
      <c r="E590" s="159">
        <f t="shared" si="24"/>
        <v>196</v>
      </c>
      <c r="F590" s="159">
        <v>22.18</v>
      </c>
      <c r="G590" s="159">
        <v>7.9999999999998295E-2</v>
      </c>
      <c r="H590" s="159">
        <f t="shared" si="25"/>
        <v>15.679999999999666</v>
      </c>
    </row>
    <row r="591" spans="1:8" x14ac:dyDescent="0.25">
      <c r="A591" s="159" t="s">
        <v>4353</v>
      </c>
      <c r="B591" s="159" t="s">
        <v>4354</v>
      </c>
      <c r="C591" s="159" t="s">
        <v>4674</v>
      </c>
      <c r="D591" s="159">
        <v>5308.4800000000005</v>
      </c>
      <c r="E591" s="159">
        <f t="shared" si="24"/>
        <v>424.00000000000011</v>
      </c>
      <c r="F591" s="159">
        <v>12.519999999999998</v>
      </c>
      <c r="G591" s="159">
        <v>0.13000000000000078</v>
      </c>
      <c r="H591" s="159">
        <f t="shared" si="25"/>
        <v>55.120000000000346</v>
      </c>
    </row>
    <row r="592" spans="1:8" x14ac:dyDescent="0.25">
      <c r="A592" s="159" t="s">
        <v>4353</v>
      </c>
      <c r="B592" s="159" t="s">
        <v>4354</v>
      </c>
      <c r="C592" s="159" t="s">
        <v>4675</v>
      </c>
      <c r="D592" s="159">
        <v>1790.3599999999997</v>
      </c>
      <c r="E592" s="159">
        <f t="shared" si="24"/>
        <v>143</v>
      </c>
      <c r="F592" s="159">
        <v>12.519999999999998</v>
      </c>
      <c r="G592" s="159">
        <v>0.13000000000000078</v>
      </c>
      <c r="H592" s="159">
        <f t="shared" si="25"/>
        <v>18.59000000000011</v>
      </c>
    </row>
    <row r="593" spans="1:8" x14ac:dyDescent="0.25">
      <c r="A593" s="159" t="s">
        <v>4353</v>
      </c>
      <c r="B593" s="159" t="s">
        <v>4354</v>
      </c>
      <c r="C593" s="159" t="s">
        <v>4667</v>
      </c>
      <c r="D593" s="159">
        <v>743.58999999999992</v>
      </c>
      <c r="E593" s="159">
        <f t="shared" si="24"/>
        <v>53</v>
      </c>
      <c r="F593" s="159">
        <v>14.029999999999998</v>
      </c>
      <c r="G593" s="159">
        <v>9.9999999999999645E-2</v>
      </c>
      <c r="H593" s="159">
        <f t="shared" si="25"/>
        <v>5.2999999999999812</v>
      </c>
    </row>
    <row r="594" spans="1:8" x14ac:dyDescent="0.25">
      <c r="A594" s="159" t="s">
        <v>4353</v>
      </c>
      <c r="B594" s="159" t="s">
        <v>4354</v>
      </c>
      <c r="C594" s="159" t="s">
        <v>4676</v>
      </c>
      <c r="D594" s="159">
        <v>4632.3999999999996</v>
      </c>
      <c r="E594" s="159">
        <f t="shared" si="24"/>
        <v>369.99999999999989</v>
      </c>
      <c r="F594" s="159">
        <v>12.520000000000003</v>
      </c>
      <c r="G594" s="159">
        <v>0.13000000000000078</v>
      </c>
      <c r="H594" s="159">
        <f t="shared" si="25"/>
        <v>48.100000000000271</v>
      </c>
    </row>
    <row r="595" spans="1:8" x14ac:dyDescent="0.25">
      <c r="A595" s="159" t="s">
        <v>4353</v>
      </c>
      <c r="B595" s="159" t="s">
        <v>4354</v>
      </c>
      <c r="C595" s="159" t="s">
        <v>4654</v>
      </c>
      <c r="D595" s="159">
        <v>8688.8799999999992</v>
      </c>
      <c r="E595" s="159">
        <f t="shared" si="24"/>
        <v>694</v>
      </c>
      <c r="F595" s="159">
        <v>12.52</v>
      </c>
      <c r="G595" s="159">
        <v>0.13000000000000078</v>
      </c>
      <c r="H595" s="159">
        <f t="shared" si="25"/>
        <v>90.220000000000539</v>
      </c>
    </row>
    <row r="596" spans="1:8" x14ac:dyDescent="0.25">
      <c r="A596" s="159" t="s">
        <v>4353</v>
      </c>
      <c r="B596" s="159" t="s">
        <v>4354</v>
      </c>
      <c r="C596" s="159" t="s">
        <v>4669</v>
      </c>
      <c r="D596" s="159">
        <v>6361.2000000000007</v>
      </c>
      <c r="E596" s="159">
        <f t="shared" si="24"/>
        <v>279</v>
      </c>
      <c r="F596" s="159">
        <v>22.8</v>
      </c>
      <c r="G596" s="159">
        <v>7.9999999999998295E-2</v>
      </c>
      <c r="H596" s="159">
        <f t="shared" si="25"/>
        <v>22.319999999999524</v>
      </c>
    </row>
    <row r="597" spans="1:8" x14ac:dyDescent="0.25">
      <c r="A597" s="159" t="s">
        <v>4353</v>
      </c>
      <c r="B597" s="159" t="s">
        <v>4354</v>
      </c>
      <c r="C597" s="159" t="s">
        <v>4652</v>
      </c>
      <c r="D597" s="159">
        <v>13283.72</v>
      </c>
      <c r="E597" s="159">
        <f t="shared" si="24"/>
        <v>1060.9999999999998</v>
      </c>
      <c r="F597" s="159">
        <v>12.520000000000003</v>
      </c>
      <c r="G597" s="159">
        <v>0.13000000000000078</v>
      </c>
      <c r="H597" s="159">
        <f t="shared" si="25"/>
        <v>137.9300000000008</v>
      </c>
    </row>
    <row r="598" spans="1:8" x14ac:dyDescent="0.25">
      <c r="A598" s="159" t="s">
        <v>4353</v>
      </c>
      <c r="B598" s="159" t="s">
        <v>4354</v>
      </c>
      <c r="C598" s="159" t="s">
        <v>4677</v>
      </c>
      <c r="D598" s="159">
        <v>6961.119999999999</v>
      </c>
      <c r="E598" s="159">
        <f t="shared" si="24"/>
        <v>555.99999999999989</v>
      </c>
      <c r="F598" s="159">
        <v>12.520000000000001</v>
      </c>
      <c r="G598" s="159">
        <v>0.13000000000000078</v>
      </c>
      <c r="H598" s="159">
        <f t="shared" si="25"/>
        <v>72.280000000000413</v>
      </c>
    </row>
    <row r="599" spans="1:8" x14ac:dyDescent="0.25">
      <c r="A599" s="159" t="s">
        <v>4353</v>
      </c>
      <c r="B599" s="159" t="s">
        <v>4354</v>
      </c>
      <c r="C599" s="159" t="s">
        <v>4697</v>
      </c>
      <c r="D599" s="159">
        <v>3100.16</v>
      </c>
      <c r="E599" s="159">
        <f t="shared" si="24"/>
        <v>128</v>
      </c>
      <c r="F599" s="159">
        <v>24.22</v>
      </c>
      <c r="G599" s="159">
        <v>1.9999999999999574E-2</v>
      </c>
      <c r="H599" s="159">
        <f t="shared" si="25"/>
        <v>2.5599999999999454</v>
      </c>
    </row>
    <row r="600" spans="1:8" x14ac:dyDescent="0.25">
      <c r="A600" s="159" t="s">
        <v>4353</v>
      </c>
      <c r="B600" s="159" t="s">
        <v>4354</v>
      </c>
      <c r="C600" s="159" t="s">
        <v>4662</v>
      </c>
      <c r="D600" s="159">
        <v>12110.8</v>
      </c>
      <c r="E600" s="159">
        <f t="shared" si="24"/>
        <v>548</v>
      </c>
      <c r="F600" s="159">
        <v>22.099999999999998</v>
      </c>
      <c r="G600" s="159">
        <v>7.9999999999998295E-2</v>
      </c>
      <c r="H600" s="159">
        <f t="shared" si="25"/>
        <v>43.839999999999065</v>
      </c>
    </row>
    <row r="601" spans="1:8" x14ac:dyDescent="0.25">
      <c r="A601" s="159" t="s">
        <v>4353</v>
      </c>
      <c r="B601" s="159" t="s">
        <v>4354</v>
      </c>
      <c r="C601" s="159" t="s">
        <v>4663</v>
      </c>
      <c r="D601" s="159">
        <v>3951.610000000001</v>
      </c>
      <c r="E601" s="159">
        <f t="shared" si="24"/>
        <v>269.00000000000006</v>
      </c>
      <c r="F601" s="159">
        <v>14.69</v>
      </c>
      <c r="G601" s="159">
        <v>8.0000000000000071E-2</v>
      </c>
      <c r="H601" s="159">
        <f t="shared" si="25"/>
        <v>21.520000000000024</v>
      </c>
    </row>
    <row r="602" spans="1:8" x14ac:dyDescent="0.25">
      <c r="A602" s="159" t="s">
        <v>4353</v>
      </c>
      <c r="B602" s="159" t="s">
        <v>4354</v>
      </c>
      <c r="C602" s="159" t="s">
        <v>4679</v>
      </c>
      <c r="D602" s="159">
        <v>361.91999999999996</v>
      </c>
      <c r="E602" s="159">
        <f t="shared" si="24"/>
        <v>13</v>
      </c>
      <c r="F602" s="159">
        <v>27.839999999999996</v>
      </c>
      <c r="G602" s="159">
        <v>5.9999999999998721E-2</v>
      </c>
      <c r="H602" s="159">
        <f t="shared" si="25"/>
        <v>0.77999999999998337</v>
      </c>
    </row>
    <row r="603" spans="1:8" x14ac:dyDescent="0.25">
      <c r="A603" s="159" t="s">
        <v>4756</v>
      </c>
      <c r="B603" s="159" t="s">
        <v>4757</v>
      </c>
      <c r="C603" s="159" t="s">
        <v>4669</v>
      </c>
      <c r="D603" s="159">
        <v>4719.6000000000004</v>
      </c>
      <c r="E603" s="159">
        <f t="shared" si="24"/>
        <v>207</v>
      </c>
      <c r="F603" s="159">
        <v>22.8</v>
      </c>
      <c r="G603" s="159">
        <v>7.9999999999998295E-2</v>
      </c>
      <c r="H603" s="159">
        <f t="shared" si="25"/>
        <v>16.559999999999647</v>
      </c>
    </row>
    <row r="604" spans="1:8" x14ac:dyDescent="0.25">
      <c r="A604" s="159" t="s">
        <v>4358</v>
      </c>
      <c r="B604" s="159" t="s">
        <v>4359</v>
      </c>
      <c r="C604" s="159" t="s">
        <v>4659</v>
      </c>
      <c r="D604" s="159">
        <v>354.88</v>
      </c>
      <c r="E604" s="159">
        <f t="shared" si="24"/>
        <v>16</v>
      </c>
      <c r="F604" s="159">
        <v>22.18</v>
      </c>
      <c r="G604" s="159">
        <v>7.9999999999998295E-2</v>
      </c>
      <c r="H604" s="159">
        <f t="shared" si="25"/>
        <v>1.2799999999999727</v>
      </c>
    </row>
    <row r="605" spans="1:8" x14ac:dyDescent="0.25">
      <c r="A605" s="159" t="s">
        <v>4358</v>
      </c>
      <c r="B605" s="159" t="s">
        <v>4359</v>
      </c>
      <c r="C605" s="159" t="s">
        <v>4758</v>
      </c>
      <c r="D605" s="159">
        <v>2045.73</v>
      </c>
      <c r="E605" s="159">
        <f t="shared" si="24"/>
        <v>57</v>
      </c>
      <c r="F605" s="159">
        <v>35.89</v>
      </c>
      <c r="G605" s="159">
        <v>2.9999999999997584E-2</v>
      </c>
      <c r="H605" s="159">
        <f t="shared" si="25"/>
        <v>1.7099999999998623</v>
      </c>
    </row>
    <row r="606" spans="1:8" x14ac:dyDescent="0.25">
      <c r="A606" s="159" t="s">
        <v>4358</v>
      </c>
      <c r="B606" s="159" t="s">
        <v>4359</v>
      </c>
      <c r="C606" s="159" t="s">
        <v>4685</v>
      </c>
      <c r="D606" s="159">
        <v>14.69</v>
      </c>
      <c r="E606" s="159">
        <f t="shared" si="24"/>
        <v>1</v>
      </c>
      <c r="F606" s="159">
        <v>14.69</v>
      </c>
      <c r="G606" s="159">
        <v>8.0000000000000071E-2</v>
      </c>
      <c r="H606" s="159">
        <f t="shared" si="25"/>
        <v>8.0000000000000071E-2</v>
      </c>
    </row>
    <row r="607" spans="1:8" x14ac:dyDescent="0.25">
      <c r="A607" s="159" t="s">
        <v>4358</v>
      </c>
      <c r="B607" s="159" t="s">
        <v>4359</v>
      </c>
      <c r="C607" s="159" t="s">
        <v>4674</v>
      </c>
      <c r="D607" s="159">
        <v>1552.4799999999998</v>
      </c>
      <c r="E607" s="159">
        <f t="shared" si="24"/>
        <v>124</v>
      </c>
      <c r="F607" s="159">
        <v>12.519999999999998</v>
      </c>
      <c r="G607" s="159">
        <v>0.13000000000000078</v>
      </c>
      <c r="H607" s="159">
        <f t="shared" si="25"/>
        <v>16.120000000000097</v>
      </c>
    </row>
    <row r="608" spans="1:8" x14ac:dyDescent="0.25">
      <c r="A608" s="159" t="s">
        <v>4358</v>
      </c>
      <c r="B608" s="159" t="s">
        <v>4359</v>
      </c>
      <c r="C608" s="159" t="s">
        <v>4699</v>
      </c>
      <c r="D608" s="159">
        <v>2190.2200000000003</v>
      </c>
      <c r="E608" s="159">
        <f t="shared" si="24"/>
        <v>82.000000000000014</v>
      </c>
      <c r="F608" s="159">
        <v>26.709999999999997</v>
      </c>
      <c r="G608" s="159">
        <v>1.9999999999999574E-2</v>
      </c>
      <c r="H608" s="159">
        <f t="shared" si="25"/>
        <v>1.6399999999999653</v>
      </c>
    </row>
    <row r="609" spans="1:8" x14ac:dyDescent="0.25">
      <c r="A609" s="159" t="s">
        <v>4358</v>
      </c>
      <c r="B609" s="159" t="s">
        <v>4359</v>
      </c>
      <c r="C609" s="159" t="s">
        <v>4652</v>
      </c>
      <c r="D609" s="159">
        <v>2579.12</v>
      </c>
      <c r="E609" s="159">
        <f t="shared" si="24"/>
        <v>205.99999999999994</v>
      </c>
      <c r="F609" s="159">
        <v>12.520000000000003</v>
      </c>
      <c r="G609" s="159">
        <v>0.13000000000000078</v>
      </c>
      <c r="H609" s="159">
        <f t="shared" si="25"/>
        <v>26.780000000000154</v>
      </c>
    </row>
    <row r="610" spans="1:8" x14ac:dyDescent="0.25">
      <c r="A610" s="159" t="s">
        <v>4358</v>
      </c>
      <c r="B610" s="159" t="s">
        <v>4359</v>
      </c>
      <c r="C610" s="159" t="s">
        <v>4677</v>
      </c>
      <c r="D610" s="159">
        <v>838.83999999999992</v>
      </c>
      <c r="E610" s="159">
        <f t="shared" si="24"/>
        <v>66.999999999999986</v>
      </c>
      <c r="F610" s="159">
        <v>12.520000000000001</v>
      </c>
      <c r="G610" s="159">
        <v>0.13000000000000078</v>
      </c>
      <c r="H610" s="159">
        <f t="shared" si="25"/>
        <v>8.7100000000000506</v>
      </c>
    </row>
    <row r="611" spans="1:8" x14ac:dyDescent="0.25">
      <c r="A611" s="159" t="s">
        <v>4358</v>
      </c>
      <c r="B611" s="159" t="s">
        <v>4359</v>
      </c>
      <c r="C611" s="159" t="s">
        <v>4662</v>
      </c>
      <c r="D611" s="159">
        <v>243.1</v>
      </c>
      <c r="E611" s="159">
        <f t="shared" si="24"/>
        <v>11</v>
      </c>
      <c r="F611" s="159">
        <v>22.099999999999998</v>
      </c>
      <c r="G611" s="159">
        <v>7.9999999999998295E-2</v>
      </c>
      <c r="H611" s="159">
        <f t="shared" si="25"/>
        <v>0.87999999999998124</v>
      </c>
    </row>
    <row r="612" spans="1:8" x14ac:dyDescent="0.25">
      <c r="A612" s="159" t="s">
        <v>4358</v>
      </c>
      <c r="B612" s="159" t="s">
        <v>4361</v>
      </c>
      <c r="C612" s="159" t="s">
        <v>4659</v>
      </c>
      <c r="D612" s="159">
        <v>576.68000000000006</v>
      </c>
      <c r="E612" s="159">
        <f t="shared" si="24"/>
        <v>26.000000000000004</v>
      </c>
      <c r="F612" s="159">
        <v>22.18</v>
      </c>
      <c r="G612" s="159">
        <v>7.9999999999998295E-2</v>
      </c>
      <c r="H612" s="159">
        <f t="shared" si="25"/>
        <v>2.0799999999999561</v>
      </c>
    </row>
    <row r="613" spans="1:8" x14ac:dyDescent="0.25">
      <c r="A613" s="159" t="s">
        <v>4358</v>
      </c>
      <c r="B613" s="159" t="s">
        <v>4361</v>
      </c>
      <c r="C613" s="159" t="s">
        <v>4758</v>
      </c>
      <c r="D613" s="159">
        <v>1902.17</v>
      </c>
      <c r="E613" s="159">
        <f t="shared" si="24"/>
        <v>53</v>
      </c>
      <c r="F613" s="159">
        <v>35.89</v>
      </c>
      <c r="G613" s="159">
        <v>2.9999999999997584E-2</v>
      </c>
      <c r="H613" s="159">
        <f t="shared" si="25"/>
        <v>1.589999999999872</v>
      </c>
    </row>
    <row r="614" spans="1:8" x14ac:dyDescent="0.25">
      <c r="A614" s="159" t="s">
        <v>4358</v>
      </c>
      <c r="B614" s="159" t="s">
        <v>4361</v>
      </c>
      <c r="C614" s="159" t="s">
        <v>4674</v>
      </c>
      <c r="D614" s="159">
        <v>713.64</v>
      </c>
      <c r="E614" s="159">
        <f t="shared" si="24"/>
        <v>57.000000000000007</v>
      </c>
      <c r="F614" s="159">
        <v>12.519999999999998</v>
      </c>
      <c r="G614" s="159">
        <v>0.13000000000000078</v>
      </c>
      <c r="H614" s="159">
        <f t="shared" si="25"/>
        <v>7.4100000000000454</v>
      </c>
    </row>
    <row r="615" spans="1:8" x14ac:dyDescent="0.25">
      <c r="A615" s="159" t="s">
        <v>4358</v>
      </c>
      <c r="B615" s="159" t="s">
        <v>4361</v>
      </c>
      <c r="C615" s="159" t="s">
        <v>4699</v>
      </c>
      <c r="D615" s="159">
        <v>2911.3900000000003</v>
      </c>
      <c r="E615" s="159">
        <f t="shared" si="24"/>
        <v>109.00000000000003</v>
      </c>
      <c r="F615" s="159">
        <v>26.709999999999997</v>
      </c>
      <c r="G615" s="159">
        <v>1.9999999999999574E-2</v>
      </c>
      <c r="H615" s="159">
        <f t="shared" si="25"/>
        <v>2.179999999999954</v>
      </c>
    </row>
    <row r="616" spans="1:8" x14ac:dyDescent="0.25">
      <c r="A616" s="159" t="s">
        <v>4358</v>
      </c>
      <c r="B616" s="159" t="s">
        <v>4361</v>
      </c>
      <c r="C616" s="159" t="s">
        <v>4669</v>
      </c>
      <c r="D616" s="159">
        <v>433.2</v>
      </c>
      <c r="E616" s="159">
        <f t="shared" si="24"/>
        <v>19</v>
      </c>
      <c r="F616" s="159">
        <v>22.8</v>
      </c>
      <c r="G616" s="159">
        <v>7.9999999999998295E-2</v>
      </c>
      <c r="H616" s="159">
        <f t="shared" si="25"/>
        <v>1.5199999999999676</v>
      </c>
    </row>
    <row r="617" spans="1:8" x14ac:dyDescent="0.25">
      <c r="A617" s="159" t="s">
        <v>4358</v>
      </c>
      <c r="B617" s="159" t="s">
        <v>4361</v>
      </c>
      <c r="C617" s="159" t="s">
        <v>4652</v>
      </c>
      <c r="D617" s="159">
        <v>2604.16</v>
      </c>
      <c r="E617" s="159">
        <f t="shared" si="24"/>
        <v>207.99999999999994</v>
      </c>
      <c r="F617" s="159">
        <v>12.520000000000003</v>
      </c>
      <c r="G617" s="159">
        <v>0.13000000000000078</v>
      </c>
      <c r="H617" s="159">
        <f t="shared" si="25"/>
        <v>27.040000000000155</v>
      </c>
    </row>
    <row r="618" spans="1:8" x14ac:dyDescent="0.25">
      <c r="A618" s="159" t="s">
        <v>4358</v>
      </c>
      <c r="B618" s="159" t="s">
        <v>4361</v>
      </c>
      <c r="C618" s="159" t="s">
        <v>4677</v>
      </c>
      <c r="D618" s="159">
        <v>438.2</v>
      </c>
      <c r="E618" s="159">
        <f t="shared" si="24"/>
        <v>34.999999999999993</v>
      </c>
      <c r="F618" s="159">
        <v>12.520000000000001</v>
      </c>
      <c r="G618" s="159">
        <v>0.13000000000000078</v>
      </c>
      <c r="H618" s="159">
        <f t="shared" si="25"/>
        <v>4.5500000000000265</v>
      </c>
    </row>
    <row r="619" spans="1:8" x14ac:dyDescent="0.25">
      <c r="A619" s="159" t="s">
        <v>4358</v>
      </c>
      <c r="B619" s="159" t="s">
        <v>4361</v>
      </c>
      <c r="C619" s="159" t="s">
        <v>4662</v>
      </c>
      <c r="D619" s="159">
        <v>574.6</v>
      </c>
      <c r="E619" s="159">
        <f t="shared" si="24"/>
        <v>26.000000000000004</v>
      </c>
      <c r="F619" s="159">
        <v>22.099999999999998</v>
      </c>
      <c r="G619" s="159">
        <v>7.9999999999998295E-2</v>
      </c>
      <c r="H619" s="159">
        <f t="shared" si="25"/>
        <v>2.0799999999999561</v>
      </c>
    </row>
    <row r="620" spans="1:8" x14ac:dyDescent="0.25">
      <c r="A620" s="159" t="s">
        <v>4362</v>
      </c>
      <c r="B620" s="159" t="s">
        <v>4363</v>
      </c>
      <c r="C620" s="159" t="s">
        <v>4654</v>
      </c>
      <c r="D620" s="159">
        <v>4369.4799999999996</v>
      </c>
      <c r="E620" s="159">
        <f t="shared" ref="E620:E682" si="26">D620/F620</f>
        <v>349</v>
      </c>
      <c r="F620" s="159">
        <v>12.52</v>
      </c>
      <c r="G620" s="159">
        <v>0.13000000000000078</v>
      </c>
      <c r="H620" s="159">
        <f t="shared" si="25"/>
        <v>45.370000000000275</v>
      </c>
    </row>
    <row r="621" spans="1:8" x14ac:dyDescent="0.25">
      <c r="A621" s="159" t="s">
        <v>4364</v>
      </c>
      <c r="B621" s="159" t="s">
        <v>4365</v>
      </c>
      <c r="C621" s="159" t="s">
        <v>4663</v>
      </c>
      <c r="D621" s="159">
        <v>1689.35</v>
      </c>
      <c r="E621" s="159">
        <f t="shared" si="26"/>
        <v>115</v>
      </c>
      <c r="F621" s="159">
        <v>14.69</v>
      </c>
      <c r="G621" s="159">
        <v>8.0000000000000071E-2</v>
      </c>
      <c r="H621" s="159">
        <f t="shared" si="25"/>
        <v>9.2000000000000082</v>
      </c>
    </row>
    <row r="622" spans="1:8" x14ac:dyDescent="0.25">
      <c r="A622" s="159" t="s">
        <v>4366</v>
      </c>
      <c r="B622" s="159" t="s">
        <v>4367</v>
      </c>
      <c r="C622" s="159" t="s">
        <v>4654</v>
      </c>
      <c r="D622" s="159">
        <v>3856.16</v>
      </c>
      <c r="E622" s="159">
        <f t="shared" si="26"/>
        <v>308</v>
      </c>
      <c r="F622" s="159">
        <v>12.52</v>
      </c>
      <c r="G622" s="159">
        <v>0.13000000000000078</v>
      </c>
      <c r="H622" s="159">
        <f t="shared" si="25"/>
        <v>40.040000000000241</v>
      </c>
    </row>
    <row r="623" spans="1:8" x14ac:dyDescent="0.25">
      <c r="A623" s="159" t="s">
        <v>4373</v>
      </c>
      <c r="B623" s="159" t="s">
        <v>4374</v>
      </c>
      <c r="C623" s="159" t="s">
        <v>4654</v>
      </c>
      <c r="D623" s="159">
        <v>2604.1600000000003</v>
      </c>
      <c r="E623" s="159">
        <f t="shared" si="26"/>
        <v>208.00000000000003</v>
      </c>
      <c r="F623" s="159">
        <v>12.52</v>
      </c>
      <c r="G623" s="159">
        <v>0.13000000000000078</v>
      </c>
      <c r="H623" s="159">
        <f t="shared" si="25"/>
        <v>27.040000000000166</v>
      </c>
    </row>
    <row r="624" spans="1:8" x14ac:dyDescent="0.25">
      <c r="A624" s="159" t="s">
        <v>4375</v>
      </c>
      <c r="B624" s="159" t="s">
        <v>4376</v>
      </c>
      <c r="C624" s="159" t="s">
        <v>4677</v>
      </c>
      <c r="D624" s="159">
        <v>6222.4400000000005</v>
      </c>
      <c r="E624" s="159">
        <f t="shared" si="26"/>
        <v>497</v>
      </c>
      <c r="F624" s="159">
        <v>12.520000000000001</v>
      </c>
      <c r="G624" s="159">
        <v>0.13000000000000078</v>
      </c>
      <c r="H624" s="159">
        <f t="shared" si="25"/>
        <v>64.610000000000383</v>
      </c>
    </row>
    <row r="625" spans="1:8" x14ac:dyDescent="0.25">
      <c r="A625" s="159" t="s">
        <v>4377</v>
      </c>
      <c r="B625" s="159" t="s">
        <v>4378</v>
      </c>
      <c r="C625" s="159" t="s">
        <v>4654</v>
      </c>
      <c r="D625" s="159">
        <v>5558.880000000001</v>
      </c>
      <c r="E625" s="159">
        <f t="shared" si="26"/>
        <v>444.00000000000011</v>
      </c>
      <c r="F625" s="159">
        <v>12.52</v>
      </c>
      <c r="G625" s="159">
        <v>0.13000000000000078</v>
      </c>
      <c r="H625" s="159">
        <f t="shared" si="25"/>
        <v>57.720000000000361</v>
      </c>
    </row>
    <row r="626" spans="1:8" x14ac:dyDescent="0.25">
      <c r="A626" s="159" t="s">
        <v>4379</v>
      </c>
      <c r="B626" s="159" t="s">
        <v>4380</v>
      </c>
      <c r="C626" s="159" t="s">
        <v>4652</v>
      </c>
      <c r="D626" s="159">
        <v>4056.4800000000014</v>
      </c>
      <c r="E626" s="159">
        <f t="shared" si="26"/>
        <v>324.00000000000006</v>
      </c>
      <c r="F626" s="159">
        <v>12.520000000000003</v>
      </c>
      <c r="G626" s="159">
        <v>0.13000000000000078</v>
      </c>
      <c r="H626" s="159">
        <f t="shared" si="25"/>
        <v>42.12000000000026</v>
      </c>
    </row>
    <row r="627" spans="1:8" x14ac:dyDescent="0.25">
      <c r="A627" s="159" t="s">
        <v>4759</v>
      </c>
      <c r="B627" s="159" t="s">
        <v>4760</v>
      </c>
      <c r="C627" s="159" t="s">
        <v>4671</v>
      </c>
      <c r="D627" s="159">
        <v>956.39</v>
      </c>
      <c r="E627" s="159">
        <f t="shared" si="26"/>
        <v>58.999999999999993</v>
      </c>
      <c r="F627" s="159">
        <v>16.21</v>
      </c>
      <c r="G627" s="159">
        <v>6.000000000000405E-2</v>
      </c>
      <c r="H627" s="159">
        <f t="shared" si="25"/>
        <v>3.5400000000002385</v>
      </c>
    </row>
    <row r="628" spans="1:8" x14ac:dyDescent="0.25">
      <c r="A628" s="159" t="s">
        <v>4759</v>
      </c>
      <c r="B628" s="159" t="s">
        <v>4760</v>
      </c>
      <c r="C628" s="159" t="s">
        <v>4674</v>
      </c>
      <c r="D628" s="159">
        <v>6122.28</v>
      </c>
      <c r="E628" s="159">
        <f t="shared" si="26"/>
        <v>489.00000000000006</v>
      </c>
      <c r="F628" s="159">
        <v>12.519999999999998</v>
      </c>
      <c r="G628" s="159">
        <v>0.13000000000000078</v>
      </c>
      <c r="H628" s="159">
        <f t="shared" si="25"/>
        <v>63.570000000000391</v>
      </c>
    </row>
    <row r="629" spans="1:8" x14ac:dyDescent="0.25">
      <c r="A629" s="159" t="s">
        <v>4759</v>
      </c>
      <c r="B629" s="159" t="s">
        <v>4760</v>
      </c>
      <c r="C629" s="159" t="s">
        <v>4676</v>
      </c>
      <c r="D629" s="159">
        <v>1039.1600000000001</v>
      </c>
      <c r="E629" s="159">
        <f t="shared" si="26"/>
        <v>82.999999999999986</v>
      </c>
      <c r="F629" s="159">
        <v>12.520000000000003</v>
      </c>
      <c r="G629" s="159">
        <v>0.13000000000000078</v>
      </c>
      <c r="H629" s="159">
        <f t="shared" si="25"/>
        <v>10.790000000000063</v>
      </c>
    </row>
    <row r="630" spans="1:8" x14ac:dyDescent="0.25">
      <c r="A630" s="159" t="s">
        <v>4759</v>
      </c>
      <c r="B630" s="159" t="s">
        <v>4760</v>
      </c>
      <c r="C630" s="159" t="s">
        <v>4654</v>
      </c>
      <c r="D630" s="159">
        <v>3430.48</v>
      </c>
      <c r="E630" s="159">
        <f t="shared" si="26"/>
        <v>274</v>
      </c>
      <c r="F630" s="159">
        <v>12.52</v>
      </c>
      <c r="G630" s="159">
        <v>0.13000000000000078</v>
      </c>
      <c r="H630" s="159">
        <f t="shared" si="25"/>
        <v>35.620000000000218</v>
      </c>
    </row>
    <row r="631" spans="1:8" x14ac:dyDescent="0.25">
      <c r="A631" s="159" t="s">
        <v>4759</v>
      </c>
      <c r="B631" s="159" t="s">
        <v>4760</v>
      </c>
      <c r="C631" s="159" t="s">
        <v>4669</v>
      </c>
      <c r="D631" s="159">
        <v>3876.0000000000005</v>
      </c>
      <c r="E631" s="159">
        <f t="shared" si="26"/>
        <v>170.00000000000003</v>
      </c>
      <c r="F631" s="159">
        <v>22.8</v>
      </c>
      <c r="G631" s="159">
        <v>7.9999999999998295E-2</v>
      </c>
      <c r="H631" s="159">
        <f t="shared" si="25"/>
        <v>13.599999999999712</v>
      </c>
    </row>
    <row r="632" spans="1:8" x14ac:dyDescent="0.25">
      <c r="A632" s="159" t="s">
        <v>4759</v>
      </c>
      <c r="B632" s="159" t="s">
        <v>4760</v>
      </c>
      <c r="C632" s="159" t="s">
        <v>4652</v>
      </c>
      <c r="D632" s="159">
        <v>8275.7200000000012</v>
      </c>
      <c r="E632" s="159">
        <f t="shared" si="26"/>
        <v>660.99999999999989</v>
      </c>
      <c r="F632" s="159">
        <v>12.520000000000003</v>
      </c>
      <c r="G632" s="159">
        <v>0.13000000000000078</v>
      </c>
      <c r="H632" s="159">
        <f t="shared" si="25"/>
        <v>85.930000000000504</v>
      </c>
    </row>
    <row r="633" spans="1:8" x14ac:dyDescent="0.25">
      <c r="A633" s="159" t="s">
        <v>4759</v>
      </c>
      <c r="B633" s="159" t="s">
        <v>4760</v>
      </c>
      <c r="C633" s="159" t="s">
        <v>4677</v>
      </c>
      <c r="D633" s="159">
        <v>1402.24</v>
      </c>
      <c r="E633" s="159">
        <f t="shared" si="26"/>
        <v>111.99999999999999</v>
      </c>
      <c r="F633" s="159">
        <v>12.520000000000001</v>
      </c>
      <c r="G633" s="159">
        <v>0.13000000000000078</v>
      </c>
      <c r="H633" s="159">
        <f t="shared" si="25"/>
        <v>14.560000000000086</v>
      </c>
    </row>
    <row r="634" spans="1:8" x14ac:dyDescent="0.25">
      <c r="A634" s="159" t="s">
        <v>4759</v>
      </c>
      <c r="B634" s="159" t="s">
        <v>4760</v>
      </c>
      <c r="C634" s="159" t="s">
        <v>4668</v>
      </c>
      <c r="D634" s="159">
        <v>2629.5100000000007</v>
      </c>
      <c r="E634" s="159">
        <f t="shared" si="26"/>
        <v>179.00000000000009</v>
      </c>
      <c r="F634" s="159">
        <v>14.689999999999998</v>
      </c>
      <c r="G634" s="159">
        <v>8.0000000000000071E-2</v>
      </c>
      <c r="H634" s="159">
        <f t="shared" si="25"/>
        <v>14.32000000000002</v>
      </c>
    </row>
    <row r="635" spans="1:8" x14ac:dyDescent="0.25">
      <c r="A635" s="159" t="s">
        <v>4759</v>
      </c>
      <c r="B635" s="159" t="s">
        <v>4760</v>
      </c>
      <c r="C635" s="159" t="s">
        <v>4662</v>
      </c>
      <c r="D635" s="159">
        <v>2187.9</v>
      </c>
      <c r="E635" s="159">
        <f t="shared" si="26"/>
        <v>99.000000000000014</v>
      </c>
      <c r="F635" s="159">
        <v>22.099999999999998</v>
      </c>
      <c r="G635" s="159">
        <v>7.9999999999998295E-2</v>
      </c>
      <c r="H635" s="159">
        <f t="shared" si="25"/>
        <v>7.9199999999998321</v>
      </c>
    </row>
    <row r="636" spans="1:8" x14ac:dyDescent="0.25">
      <c r="A636" s="159" t="s">
        <v>4759</v>
      </c>
      <c r="B636" s="159" t="s">
        <v>4760</v>
      </c>
      <c r="C636" s="159" t="s">
        <v>4678</v>
      </c>
      <c r="D636" s="159">
        <v>820.66000000000008</v>
      </c>
      <c r="E636" s="159">
        <f t="shared" si="26"/>
        <v>37.000000000000007</v>
      </c>
      <c r="F636" s="159">
        <v>22.18</v>
      </c>
      <c r="G636" s="159">
        <v>7.9999999999998295E-2</v>
      </c>
      <c r="H636" s="159">
        <f t="shared" si="25"/>
        <v>2.9599999999999373</v>
      </c>
    </row>
    <row r="637" spans="1:8" x14ac:dyDescent="0.25">
      <c r="A637" s="159" t="s">
        <v>4759</v>
      </c>
      <c r="B637" s="159" t="s">
        <v>4760</v>
      </c>
      <c r="C637" s="159" t="s">
        <v>4680</v>
      </c>
      <c r="D637" s="159">
        <v>602.29</v>
      </c>
      <c r="E637" s="159">
        <f t="shared" si="26"/>
        <v>41</v>
      </c>
      <c r="F637" s="159">
        <v>14.69</v>
      </c>
      <c r="G637" s="159">
        <v>8.0000000000000071E-2</v>
      </c>
      <c r="H637" s="159">
        <f t="shared" si="25"/>
        <v>3.2800000000000029</v>
      </c>
    </row>
    <row r="638" spans="1:8" x14ac:dyDescent="0.25">
      <c r="A638" s="159" t="s">
        <v>4381</v>
      </c>
      <c r="B638" s="159" t="s">
        <v>4382</v>
      </c>
      <c r="C638" s="159" t="s">
        <v>4676</v>
      </c>
      <c r="D638" s="159">
        <v>137.72</v>
      </c>
      <c r="E638" s="159">
        <f t="shared" si="26"/>
        <v>10.999999999999996</v>
      </c>
      <c r="F638" s="159">
        <v>12.520000000000003</v>
      </c>
      <c r="G638" s="159">
        <v>0.13000000000000078</v>
      </c>
      <c r="H638" s="159">
        <f t="shared" si="25"/>
        <v>1.4300000000000082</v>
      </c>
    </row>
    <row r="639" spans="1:8" x14ac:dyDescent="0.25">
      <c r="A639" s="159" t="s">
        <v>4387</v>
      </c>
      <c r="B639" s="159" t="s">
        <v>4388</v>
      </c>
      <c r="C639" s="159" t="s">
        <v>4663</v>
      </c>
      <c r="D639" s="159">
        <v>6228.56</v>
      </c>
      <c r="E639" s="159">
        <f t="shared" si="26"/>
        <v>424.00000000000006</v>
      </c>
      <c r="F639" s="159">
        <v>14.69</v>
      </c>
      <c r="G639" s="159">
        <v>8.0000000000000071E-2</v>
      </c>
      <c r="H639" s="159">
        <f t="shared" si="25"/>
        <v>33.920000000000037</v>
      </c>
    </row>
    <row r="640" spans="1:8" x14ac:dyDescent="0.25">
      <c r="A640" s="159" t="s">
        <v>3707</v>
      </c>
      <c r="B640" s="159" t="s">
        <v>3708</v>
      </c>
      <c r="C640" s="159" t="s">
        <v>4674</v>
      </c>
      <c r="D640" s="159">
        <v>2917.1600000000003</v>
      </c>
      <c r="E640" s="159">
        <f t="shared" si="26"/>
        <v>233</v>
      </c>
      <c r="F640" s="159">
        <v>12.520000000000001</v>
      </c>
      <c r="G640" s="159">
        <v>0.13000000000000078</v>
      </c>
      <c r="H640" s="159">
        <f t="shared" si="25"/>
        <v>30.290000000000184</v>
      </c>
    </row>
    <row r="641" spans="1:8" x14ac:dyDescent="0.25">
      <c r="A641" s="159" t="s">
        <v>3707</v>
      </c>
      <c r="B641" s="159" t="s">
        <v>3708</v>
      </c>
      <c r="C641" s="159" t="s">
        <v>4667</v>
      </c>
      <c r="D641" s="159">
        <v>154.33000000000001</v>
      </c>
      <c r="E641" s="159">
        <f t="shared" si="26"/>
        <v>11</v>
      </c>
      <c r="F641" s="159">
        <v>14.030000000000001</v>
      </c>
      <c r="G641" s="159">
        <v>9.9999999999999645E-2</v>
      </c>
      <c r="H641" s="159">
        <f t="shared" si="25"/>
        <v>1.0999999999999961</v>
      </c>
    </row>
    <row r="642" spans="1:8" x14ac:dyDescent="0.25">
      <c r="A642" s="159" t="s">
        <v>3707</v>
      </c>
      <c r="B642" s="159" t="s">
        <v>3708</v>
      </c>
      <c r="C642" s="159" t="s">
        <v>4676</v>
      </c>
      <c r="D642" s="159">
        <v>3993.8799999999997</v>
      </c>
      <c r="E642" s="159">
        <f t="shared" si="26"/>
        <v>318.99999999999989</v>
      </c>
      <c r="F642" s="159">
        <v>12.520000000000003</v>
      </c>
      <c r="G642" s="159">
        <v>0.13000000000000078</v>
      </c>
      <c r="H642" s="159">
        <f t="shared" si="25"/>
        <v>41.470000000000233</v>
      </c>
    </row>
    <row r="643" spans="1:8" x14ac:dyDescent="0.25">
      <c r="A643" s="159" t="s">
        <v>3707</v>
      </c>
      <c r="B643" s="159" t="s">
        <v>3708</v>
      </c>
      <c r="C643" s="159" t="s">
        <v>4654</v>
      </c>
      <c r="D643" s="159">
        <v>2666.7599999999998</v>
      </c>
      <c r="E643" s="159">
        <f t="shared" si="26"/>
        <v>213</v>
      </c>
      <c r="F643" s="159">
        <v>12.52</v>
      </c>
      <c r="G643" s="159">
        <v>0.13000000000000078</v>
      </c>
      <c r="H643" s="159">
        <f t="shared" si="25"/>
        <v>27.690000000000168</v>
      </c>
    </row>
    <row r="644" spans="1:8" x14ac:dyDescent="0.25">
      <c r="A644" s="159" t="s">
        <v>3707</v>
      </c>
      <c r="B644" s="159" t="s">
        <v>3708</v>
      </c>
      <c r="C644" s="159" t="s">
        <v>4688</v>
      </c>
      <c r="D644" s="159">
        <v>58.76</v>
      </c>
      <c r="E644" s="159">
        <f t="shared" si="26"/>
        <v>4</v>
      </c>
      <c r="F644" s="159">
        <v>14.69</v>
      </c>
      <c r="G644" s="159">
        <v>0.08</v>
      </c>
      <c r="H644" s="159">
        <f t="shared" si="25"/>
        <v>0.32</v>
      </c>
    </row>
    <row r="645" spans="1:8" x14ac:dyDescent="0.25">
      <c r="A645" s="159" t="s">
        <v>3707</v>
      </c>
      <c r="B645" s="159" t="s">
        <v>3708</v>
      </c>
      <c r="C645" s="159" t="s">
        <v>4669</v>
      </c>
      <c r="D645" s="159">
        <v>7546.8</v>
      </c>
      <c r="E645" s="159">
        <f t="shared" si="26"/>
        <v>331</v>
      </c>
      <c r="F645" s="159">
        <v>22.8</v>
      </c>
      <c r="G645" s="159">
        <v>7.9999999999998295E-2</v>
      </c>
      <c r="H645" s="159">
        <f t="shared" ref="H645:H682" si="27">E645*G645</f>
        <v>26.479999999999436</v>
      </c>
    </row>
    <row r="646" spans="1:8" x14ac:dyDescent="0.25">
      <c r="A646" s="159" t="s">
        <v>3707</v>
      </c>
      <c r="B646" s="159" t="s">
        <v>3708</v>
      </c>
      <c r="C646" s="159" t="s">
        <v>4652</v>
      </c>
      <c r="D646" s="159">
        <v>5396.12</v>
      </c>
      <c r="E646" s="159">
        <f t="shared" si="26"/>
        <v>430.99999999999989</v>
      </c>
      <c r="F646" s="159">
        <v>12.520000000000003</v>
      </c>
      <c r="G646" s="159">
        <v>0.13000000000000078</v>
      </c>
      <c r="H646" s="159">
        <f t="shared" si="27"/>
        <v>56.030000000000321</v>
      </c>
    </row>
    <row r="647" spans="1:8" x14ac:dyDescent="0.25">
      <c r="A647" s="159" t="s">
        <v>3707</v>
      </c>
      <c r="B647" s="159" t="s">
        <v>3708</v>
      </c>
      <c r="C647" s="159" t="s">
        <v>4677</v>
      </c>
      <c r="D647" s="159">
        <v>3831.12</v>
      </c>
      <c r="E647" s="159">
        <f t="shared" si="26"/>
        <v>305.99999999999994</v>
      </c>
      <c r="F647" s="159">
        <v>12.520000000000001</v>
      </c>
      <c r="G647" s="159">
        <v>0.13000000000000078</v>
      </c>
      <c r="H647" s="159">
        <f t="shared" si="27"/>
        <v>39.780000000000229</v>
      </c>
    </row>
    <row r="648" spans="1:8" x14ac:dyDescent="0.25">
      <c r="A648" s="159" t="s">
        <v>3707</v>
      </c>
      <c r="B648" s="159" t="s">
        <v>3708</v>
      </c>
      <c r="C648" s="159" t="s">
        <v>4668</v>
      </c>
      <c r="D648" s="159">
        <v>4788.9399999999987</v>
      </c>
      <c r="E648" s="159">
        <f t="shared" si="26"/>
        <v>326</v>
      </c>
      <c r="F648" s="159">
        <v>14.689999999999996</v>
      </c>
      <c r="G648" s="159">
        <v>8.0000000000000071E-2</v>
      </c>
      <c r="H648" s="159">
        <f t="shared" si="27"/>
        <v>26.080000000000023</v>
      </c>
    </row>
    <row r="649" spans="1:8" x14ac:dyDescent="0.25">
      <c r="A649" s="159" t="s">
        <v>3707</v>
      </c>
      <c r="B649" s="159" t="s">
        <v>3708</v>
      </c>
      <c r="C649" s="159" t="s">
        <v>4662</v>
      </c>
      <c r="D649" s="159">
        <v>88.4</v>
      </c>
      <c r="E649" s="159">
        <f t="shared" si="26"/>
        <v>4.0000000000000009</v>
      </c>
      <c r="F649" s="159">
        <v>22.099999999999998</v>
      </c>
      <c r="G649" s="159">
        <v>7.9999999999998295E-2</v>
      </c>
      <c r="H649" s="159">
        <f t="shared" si="27"/>
        <v>0.31999999999999323</v>
      </c>
    </row>
    <row r="650" spans="1:8" x14ac:dyDescent="0.25">
      <c r="A650" s="159" t="s">
        <v>3707</v>
      </c>
      <c r="B650" s="159" t="s">
        <v>3708</v>
      </c>
      <c r="C650" s="159" t="s">
        <v>4663</v>
      </c>
      <c r="D650" s="159">
        <v>1469.0000000000002</v>
      </c>
      <c r="E650" s="159">
        <f t="shared" si="26"/>
        <v>100.00000000000001</v>
      </c>
      <c r="F650" s="159">
        <v>14.69</v>
      </c>
      <c r="G650" s="159">
        <v>8.0000000000000071E-2</v>
      </c>
      <c r="H650" s="159">
        <f t="shared" si="27"/>
        <v>8.0000000000000089</v>
      </c>
    </row>
    <row r="651" spans="1:8" x14ac:dyDescent="0.25">
      <c r="A651" s="159" t="s">
        <v>3707</v>
      </c>
      <c r="B651" s="159" t="s">
        <v>3708</v>
      </c>
      <c r="C651" s="159" t="s">
        <v>4690</v>
      </c>
      <c r="D651" s="159">
        <v>2350.4</v>
      </c>
      <c r="E651" s="159">
        <f t="shared" si="26"/>
        <v>160</v>
      </c>
      <c r="F651" s="159">
        <v>14.690000000000001</v>
      </c>
      <c r="G651" s="159">
        <v>8.0000000000000071E-2</v>
      </c>
      <c r="H651" s="159">
        <f t="shared" si="27"/>
        <v>12.800000000000011</v>
      </c>
    </row>
    <row r="652" spans="1:8" x14ac:dyDescent="0.25">
      <c r="A652" s="159" t="s">
        <v>4761</v>
      </c>
      <c r="B652" s="159" t="s">
        <v>4762</v>
      </c>
      <c r="C652" s="159" t="s">
        <v>4697</v>
      </c>
      <c r="D652" s="159">
        <v>484.4</v>
      </c>
      <c r="E652" s="159">
        <f t="shared" si="26"/>
        <v>20</v>
      </c>
      <c r="F652" s="159">
        <v>24.22</v>
      </c>
      <c r="G652" s="159">
        <v>1.9999999999999574E-2</v>
      </c>
      <c r="H652" s="159">
        <f t="shared" si="27"/>
        <v>0.39999999999999147</v>
      </c>
    </row>
    <row r="653" spans="1:8" x14ac:dyDescent="0.25">
      <c r="A653" s="159" t="s">
        <v>4763</v>
      </c>
      <c r="B653" s="159" t="s">
        <v>4764</v>
      </c>
      <c r="C653" s="159" t="s">
        <v>4659</v>
      </c>
      <c r="D653" s="159">
        <v>13418.900000000001</v>
      </c>
      <c r="E653" s="159">
        <f t="shared" si="26"/>
        <v>605</v>
      </c>
      <c r="F653" s="159">
        <v>22.180000000000003</v>
      </c>
      <c r="G653" s="159">
        <v>7.9999999999998295E-2</v>
      </c>
      <c r="H653" s="159">
        <f t="shared" si="27"/>
        <v>48.399999999998968</v>
      </c>
    </row>
    <row r="654" spans="1:8" x14ac:dyDescent="0.25">
      <c r="A654" s="159" t="s">
        <v>3729</v>
      </c>
      <c r="B654" s="159" t="s">
        <v>3730</v>
      </c>
      <c r="C654" s="159" t="s">
        <v>4652</v>
      </c>
      <c r="D654" s="159">
        <v>9502.68</v>
      </c>
      <c r="E654" s="159">
        <f t="shared" si="26"/>
        <v>758.99999999999989</v>
      </c>
      <c r="F654" s="159">
        <v>12.520000000000003</v>
      </c>
      <c r="G654" s="159">
        <v>0.13000000000000078</v>
      </c>
      <c r="H654" s="159">
        <f t="shared" si="27"/>
        <v>98.670000000000584</v>
      </c>
    </row>
    <row r="655" spans="1:8" x14ac:dyDescent="0.25">
      <c r="A655" s="159" t="s">
        <v>3732</v>
      </c>
      <c r="B655" s="159" t="s">
        <v>3733</v>
      </c>
      <c r="C655" s="159" t="s">
        <v>4654</v>
      </c>
      <c r="D655" s="159">
        <v>4982.9600000000009</v>
      </c>
      <c r="E655" s="159">
        <f t="shared" si="26"/>
        <v>398.00000000000011</v>
      </c>
      <c r="F655" s="159">
        <v>12.52</v>
      </c>
      <c r="G655" s="159">
        <v>0.13000000000000078</v>
      </c>
      <c r="H655" s="159">
        <f t="shared" si="27"/>
        <v>51.740000000000329</v>
      </c>
    </row>
    <row r="656" spans="1:8" x14ac:dyDescent="0.25">
      <c r="A656" s="159" t="s">
        <v>3736</v>
      </c>
      <c r="B656" s="159" t="s">
        <v>3737</v>
      </c>
      <c r="C656" s="159" t="s">
        <v>4671</v>
      </c>
      <c r="D656" s="159">
        <v>5122.3599999999997</v>
      </c>
      <c r="E656" s="159">
        <f t="shared" si="26"/>
        <v>316.00000000000006</v>
      </c>
      <c r="F656" s="159">
        <v>16.209999999999997</v>
      </c>
      <c r="G656" s="159">
        <v>6.000000000000405E-2</v>
      </c>
      <c r="H656" s="159">
        <f t="shared" si="27"/>
        <v>18.960000000001283</v>
      </c>
    </row>
    <row r="657" spans="1:8" x14ac:dyDescent="0.25">
      <c r="A657" s="159" t="s">
        <v>3736</v>
      </c>
      <c r="B657" s="159" t="s">
        <v>3737</v>
      </c>
      <c r="C657" s="159" t="s">
        <v>4680</v>
      </c>
      <c r="D657" s="159">
        <v>2453.23</v>
      </c>
      <c r="E657" s="159">
        <f t="shared" si="26"/>
        <v>167</v>
      </c>
      <c r="F657" s="159">
        <v>14.69</v>
      </c>
      <c r="G657" s="159">
        <v>8.0000000000000071E-2</v>
      </c>
      <c r="H657" s="159">
        <f t="shared" si="27"/>
        <v>13.360000000000012</v>
      </c>
    </row>
    <row r="658" spans="1:8" x14ac:dyDescent="0.25">
      <c r="A658" s="159" t="s">
        <v>3741</v>
      </c>
      <c r="B658" s="159" t="s">
        <v>3742</v>
      </c>
      <c r="C658" s="159" t="s">
        <v>4654</v>
      </c>
      <c r="D658" s="159">
        <v>9615.36</v>
      </c>
      <c r="E658" s="159">
        <f t="shared" si="26"/>
        <v>768.00000000000011</v>
      </c>
      <c r="F658" s="159">
        <v>12.52</v>
      </c>
      <c r="G658" s="159">
        <v>0.13000000000000078</v>
      </c>
      <c r="H658" s="159">
        <f t="shared" si="27"/>
        <v>99.840000000000614</v>
      </c>
    </row>
    <row r="659" spans="1:8" x14ac:dyDescent="0.25">
      <c r="A659" s="159" t="s">
        <v>4765</v>
      </c>
      <c r="B659" s="159" t="s">
        <v>4766</v>
      </c>
      <c r="C659" s="159" t="s">
        <v>4659</v>
      </c>
      <c r="D659" s="159">
        <v>7696.4599999999991</v>
      </c>
      <c r="E659" s="159">
        <f t="shared" si="26"/>
        <v>347</v>
      </c>
      <c r="F659" s="159">
        <v>22.179999999999996</v>
      </c>
      <c r="G659" s="159">
        <v>7.9999999999998295E-2</v>
      </c>
      <c r="H659" s="159">
        <f t="shared" si="27"/>
        <v>27.759999999999408</v>
      </c>
    </row>
    <row r="660" spans="1:8" x14ac:dyDescent="0.25">
      <c r="A660" s="159" t="s">
        <v>1813</v>
      </c>
      <c r="B660" s="159" t="s">
        <v>1814</v>
      </c>
      <c r="C660" s="159" t="s">
        <v>4668</v>
      </c>
      <c r="D660" s="159">
        <v>5934.7600000000011</v>
      </c>
      <c r="E660" s="159">
        <f t="shared" si="26"/>
        <v>404</v>
      </c>
      <c r="F660" s="159">
        <v>14.690000000000003</v>
      </c>
      <c r="G660" s="159">
        <v>8.0000000000000071E-2</v>
      </c>
      <c r="H660" s="159">
        <f t="shared" si="27"/>
        <v>32.320000000000029</v>
      </c>
    </row>
    <row r="661" spans="1:8" x14ac:dyDescent="0.25">
      <c r="A661" s="159" t="s">
        <v>3745</v>
      </c>
      <c r="B661" s="159" t="s">
        <v>3746</v>
      </c>
      <c r="C661" s="159" t="s">
        <v>4654</v>
      </c>
      <c r="D661" s="159">
        <v>2165.96</v>
      </c>
      <c r="E661" s="159">
        <f t="shared" si="26"/>
        <v>173</v>
      </c>
      <c r="F661" s="159">
        <v>12.52</v>
      </c>
      <c r="G661" s="159">
        <v>0.13000000000000078</v>
      </c>
      <c r="H661" s="159">
        <f t="shared" si="27"/>
        <v>22.490000000000137</v>
      </c>
    </row>
    <row r="662" spans="1:8" x14ac:dyDescent="0.25">
      <c r="A662" s="159" t="s">
        <v>3747</v>
      </c>
      <c r="B662" s="159" t="s">
        <v>3748</v>
      </c>
      <c r="C662" s="159" t="s">
        <v>4669</v>
      </c>
      <c r="D662" s="159">
        <v>4628.3999999999996</v>
      </c>
      <c r="E662" s="159">
        <f t="shared" si="26"/>
        <v>202.99999999999997</v>
      </c>
      <c r="F662" s="159">
        <v>22.8</v>
      </c>
      <c r="G662" s="159">
        <v>7.9999999999998295E-2</v>
      </c>
      <c r="H662" s="159">
        <f t="shared" si="27"/>
        <v>16.23999999999965</v>
      </c>
    </row>
    <row r="663" spans="1:8" x14ac:dyDescent="0.25">
      <c r="A663" s="159" t="s">
        <v>3747</v>
      </c>
      <c r="B663" s="159" t="s">
        <v>3748</v>
      </c>
      <c r="C663" s="159" t="s">
        <v>4652</v>
      </c>
      <c r="D663" s="159">
        <v>1752.8000000000002</v>
      </c>
      <c r="E663" s="159">
        <f t="shared" si="26"/>
        <v>139.99999999999997</v>
      </c>
      <c r="F663" s="159">
        <v>12.520000000000003</v>
      </c>
      <c r="G663" s="159">
        <v>0.13000000000000078</v>
      </c>
      <c r="H663" s="159">
        <f t="shared" si="27"/>
        <v>18.200000000000106</v>
      </c>
    </row>
    <row r="664" spans="1:8" x14ac:dyDescent="0.25">
      <c r="A664" s="159" t="s">
        <v>4536</v>
      </c>
      <c r="B664" s="159" t="s">
        <v>4537</v>
      </c>
      <c r="C664" s="159" t="s">
        <v>4669</v>
      </c>
      <c r="D664" s="159">
        <v>4058.4</v>
      </c>
      <c r="E664" s="159">
        <f t="shared" si="26"/>
        <v>178</v>
      </c>
      <c r="F664" s="159">
        <v>22.8</v>
      </c>
      <c r="G664" s="159">
        <v>7.9999999999998295E-2</v>
      </c>
      <c r="H664" s="159">
        <f t="shared" si="27"/>
        <v>14.239999999999696</v>
      </c>
    </row>
    <row r="665" spans="1:8" x14ac:dyDescent="0.25">
      <c r="A665" s="159" t="s">
        <v>2843</v>
      </c>
      <c r="B665" s="159" t="s">
        <v>2844</v>
      </c>
      <c r="C665" s="159" t="s">
        <v>4655</v>
      </c>
      <c r="D665" s="159">
        <v>249.73</v>
      </c>
      <c r="E665" s="159">
        <f t="shared" si="26"/>
        <v>17</v>
      </c>
      <c r="F665" s="159">
        <v>14.69</v>
      </c>
      <c r="G665" s="159">
        <v>8.0000000000000071E-2</v>
      </c>
      <c r="H665" s="159">
        <f t="shared" si="27"/>
        <v>1.3600000000000012</v>
      </c>
    </row>
    <row r="666" spans="1:8" x14ac:dyDescent="0.25">
      <c r="A666" s="159" t="s">
        <v>4540</v>
      </c>
      <c r="B666" s="159" t="s">
        <v>4541</v>
      </c>
      <c r="C666" s="159" t="s">
        <v>4652</v>
      </c>
      <c r="D666" s="159">
        <v>8338.32</v>
      </c>
      <c r="E666" s="159">
        <f t="shared" si="26"/>
        <v>665.99999999999977</v>
      </c>
      <c r="F666" s="159">
        <v>12.520000000000003</v>
      </c>
      <c r="G666" s="159">
        <v>0.13000000000000078</v>
      </c>
      <c r="H666" s="159">
        <f t="shared" si="27"/>
        <v>86.580000000000496</v>
      </c>
    </row>
    <row r="667" spans="1:8" x14ac:dyDescent="0.25">
      <c r="A667" s="159" t="s">
        <v>4542</v>
      </c>
      <c r="B667" s="159" t="s">
        <v>4543</v>
      </c>
      <c r="C667" s="159" t="s">
        <v>4659</v>
      </c>
      <c r="D667" s="159">
        <v>4391.6400000000003</v>
      </c>
      <c r="E667" s="159">
        <f t="shared" si="26"/>
        <v>198.00000000000003</v>
      </c>
      <c r="F667" s="159">
        <v>22.18</v>
      </c>
      <c r="G667" s="159">
        <v>7.9999999999998295E-2</v>
      </c>
      <c r="H667" s="159">
        <f t="shared" si="27"/>
        <v>15.839999999999664</v>
      </c>
    </row>
    <row r="668" spans="1:8" x14ac:dyDescent="0.25">
      <c r="A668" s="159" t="s">
        <v>4542</v>
      </c>
      <c r="B668" s="159" t="s">
        <v>4543</v>
      </c>
      <c r="C668" s="159" t="s">
        <v>4685</v>
      </c>
      <c r="D668" s="159">
        <v>58.76</v>
      </c>
      <c r="E668" s="159">
        <f t="shared" si="26"/>
        <v>4</v>
      </c>
      <c r="F668" s="159">
        <v>14.69</v>
      </c>
      <c r="G668" s="159">
        <v>8.0000000000000071E-2</v>
      </c>
      <c r="H668" s="159">
        <f t="shared" si="27"/>
        <v>0.32000000000000028</v>
      </c>
    </row>
    <row r="669" spans="1:8" x14ac:dyDescent="0.25">
      <c r="A669" s="159" t="s">
        <v>4542</v>
      </c>
      <c r="B669" s="159" t="s">
        <v>4543</v>
      </c>
      <c r="C669" s="159" t="s">
        <v>4674</v>
      </c>
      <c r="D669" s="159">
        <v>313</v>
      </c>
      <c r="E669" s="159">
        <f t="shared" si="26"/>
        <v>25.000000000000004</v>
      </c>
      <c r="F669" s="159">
        <v>12.519999999999998</v>
      </c>
      <c r="G669" s="159">
        <v>0.13000000000000078</v>
      </c>
      <c r="H669" s="159">
        <f t="shared" si="27"/>
        <v>3.25000000000002</v>
      </c>
    </row>
    <row r="670" spans="1:8" x14ac:dyDescent="0.25">
      <c r="A670" s="159" t="s">
        <v>4542</v>
      </c>
      <c r="B670" s="159" t="s">
        <v>4543</v>
      </c>
      <c r="C670" s="159" t="s">
        <v>4675</v>
      </c>
      <c r="D670" s="159">
        <v>1126.8</v>
      </c>
      <c r="E670" s="159">
        <f t="shared" si="26"/>
        <v>90</v>
      </c>
      <c r="F670" s="159">
        <v>12.52</v>
      </c>
      <c r="G670" s="159">
        <v>0.13000000000000078</v>
      </c>
      <c r="H670" s="159">
        <f t="shared" si="27"/>
        <v>11.70000000000007</v>
      </c>
    </row>
    <row r="671" spans="1:8" x14ac:dyDescent="0.25">
      <c r="A671" s="159" t="s">
        <v>4542</v>
      </c>
      <c r="B671" s="159" t="s">
        <v>4543</v>
      </c>
      <c r="C671" s="159" t="s">
        <v>4676</v>
      </c>
      <c r="D671" s="159">
        <v>313.00000000000006</v>
      </c>
      <c r="E671" s="159">
        <f t="shared" si="26"/>
        <v>25</v>
      </c>
      <c r="F671" s="159">
        <v>12.520000000000003</v>
      </c>
      <c r="G671" s="159">
        <v>0.13000000000000078</v>
      </c>
      <c r="H671" s="159">
        <f t="shared" si="27"/>
        <v>3.2500000000000195</v>
      </c>
    </row>
    <row r="672" spans="1:8" x14ac:dyDescent="0.25">
      <c r="A672" s="159" t="s">
        <v>4542</v>
      </c>
      <c r="B672" s="159" t="s">
        <v>4543</v>
      </c>
      <c r="C672" s="159" t="s">
        <v>4654</v>
      </c>
      <c r="D672" s="159">
        <v>7148.92</v>
      </c>
      <c r="E672" s="159">
        <f t="shared" si="26"/>
        <v>571</v>
      </c>
      <c r="F672" s="159">
        <v>12.52</v>
      </c>
      <c r="G672" s="159">
        <v>0.13000000000000078</v>
      </c>
      <c r="H672" s="159">
        <f t="shared" si="27"/>
        <v>74.230000000000445</v>
      </c>
    </row>
    <row r="673" spans="1:8" x14ac:dyDescent="0.25">
      <c r="A673" s="159" t="s">
        <v>4542</v>
      </c>
      <c r="B673" s="159" t="s">
        <v>4543</v>
      </c>
      <c r="C673" s="159" t="s">
        <v>4694</v>
      </c>
      <c r="D673" s="159">
        <v>1454.3100000000002</v>
      </c>
      <c r="E673" s="159">
        <f t="shared" si="26"/>
        <v>99.000000000000014</v>
      </c>
      <c r="F673" s="159">
        <v>14.69</v>
      </c>
      <c r="G673" s="159">
        <v>8.0000000000000071E-2</v>
      </c>
      <c r="H673" s="159">
        <f t="shared" si="27"/>
        <v>7.9200000000000079</v>
      </c>
    </row>
    <row r="674" spans="1:8" x14ac:dyDescent="0.25">
      <c r="A674" s="159" t="s">
        <v>4542</v>
      </c>
      <c r="B674" s="159" t="s">
        <v>4543</v>
      </c>
      <c r="C674" s="159" t="s">
        <v>4669</v>
      </c>
      <c r="D674" s="159">
        <v>5905.2</v>
      </c>
      <c r="E674" s="159">
        <f t="shared" si="26"/>
        <v>259</v>
      </c>
      <c r="F674" s="159">
        <v>22.8</v>
      </c>
      <c r="G674" s="159">
        <v>7.9999999999998295E-2</v>
      </c>
      <c r="H674" s="159">
        <f t="shared" si="27"/>
        <v>20.719999999999558</v>
      </c>
    </row>
    <row r="675" spans="1:8" x14ac:dyDescent="0.25">
      <c r="A675" s="159" t="s">
        <v>4542</v>
      </c>
      <c r="B675" s="159" t="s">
        <v>4543</v>
      </c>
      <c r="C675" s="159" t="s">
        <v>4652</v>
      </c>
      <c r="D675" s="159">
        <v>4006.3999999999996</v>
      </c>
      <c r="E675" s="159">
        <f t="shared" si="26"/>
        <v>319.99999999999989</v>
      </c>
      <c r="F675" s="159">
        <v>12.520000000000003</v>
      </c>
      <c r="G675" s="159">
        <v>0.13000000000000078</v>
      </c>
      <c r="H675" s="159">
        <f t="shared" si="27"/>
        <v>41.600000000000236</v>
      </c>
    </row>
    <row r="676" spans="1:8" x14ac:dyDescent="0.25">
      <c r="A676" s="159" t="s">
        <v>4542</v>
      </c>
      <c r="B676" s="159" t="s">
        <v>4543</v>
      </c>
      <c r="C676" s="159" t="s">
        <v>4677</v>
      </c>
      <c r="D676" s="159">
        <v>3317.7999999999997</v>
      </c>
      <c r="E676" s="159">
        <f t="shared" si="26"/>
        <v>264.99999999999994</v>
      </c>
      <c r="F676" s="159">
        <v>12.520000000000001</v>
      </c>
      <c r="G676" s="159">
        <v>0.13000000000000078</v>
      </c>
      <c r="H676" s="159">
        <f t="shared" si="27"/>
        <v>34.450000000000202</v>
      </c>
    </row>
    <row r="677" spans="1:8" x14ac:dyDescent="0.25">
      <c r="A677" s="159" t="s">
        <v>4542</v>
      </c>
      <c r="B677" s="159" t="s">
        <v>4543</v>
      </c>
      <c r="C677" s="159" t="s">
        <v>4753</v>
      </c>
      <c r="D677" s="159">
        <v>44.07</v>
      </c>
      <c r="E677" s="159">
        <f t="shared" si="26"/>
        <v>3</v>
      </c>
      <c r="F677" s="159">
        <v>14.69</v>
      </c>
      <c r="G677" s="159">
        <v>8.0000000000000071E-2</v>
      </c>
      <c r="H677" s="159">
        <f t="shared" si="27"/>
        <v>0.24000000000000021</v>
      </c>
    </row>
    <row r="678" spans="1:8" x14ac:dyDescent="0.25">
      <c r="A678" s="159" t="s">
        <v>4542</v>
      </c>
      <c r="B678" s="159" t="s">
        <v>4543</v>
      </c>
      <c r="C678" s="159" t="s">
        <v>4663</v>
      </c>
      <c r="D678" s="159">
        <v>793.2600000000001</v>
      </c>
      <c r="E678" s="159">
        <f t="shared" si="26"/>
        <v>54.000000000000007</v>
      </c>
      <c r="F678" s="159">
        <v>14.69</v>
      </c>
      <c r="G678" s="159">
        <v>8.0000000000000071E-2</v>
      </c>
      <c r="H678" s="159">
        <f t="shared" si="27"/>
        <v>4.3200000000000047</v>
      </c>
    </row>
    <row r="679" spans="1:8" x14ac:dyDescent="0.25">
      <c r="A679" s="159" t="s">
        <v>2349</v>
      </c>
      <c r="B679" s="159" t="s">
        <v>2350</v>
      </c>
      <c r="C679" s="159" t="s">
        <v>4654</v>
      </c>
      <c r="D679" s="159">
        <v>613.4799999999999</v>
      </c>
      <c r="E679" s="159">
        <f t="shared" si="26"/>
        <v>48.999999999999993</v>
      </c>
      <c r="F679" s="159">
        <v>12.52</v>
      </c>
      <c r="G679" s="159">
        <v>0.13000000000000078</v>
      </c>
      <c r="H679" s="159">
        <f t="shared" si="27"/>
        <v>6.3700000000000374</v>
      </c>
    </row>
    <row r="680" spans="1:8" x14ac:dyDescent="0.25">
      <c r="A680" s="159" t="s">
        <v>1599</v>
      </c>
      <c r="B680" s="159" t="s">
        <v>1600</v>
      </c>
      <c r="C680" s="159" t="s">
        <v>4654</v>
      </c>
      <c r="D680" s="159">
        <v>6598.04</v>
      </c>
      <c r="E680" s="159">
        <f t="shared" si="26"/>
        <v>527</v>
      </c>
      <c r="F680" s="159">
        <v>12.52</v>
      </c>
      <c r="G680" s="159">
        <v>0.13000000000000078</v>
      </c>
      <c r="H680" s="159">
        <f t="shared" si="27"/>
        <v>68.510000000000417</v>
      </c>
    </row>
    <row r="681" spans="1:8" x14ac:dyDescent="0.25">
      <c r="A681" s="159" t="s">
        <v>4767</v>
      </c>
      <c r="B681" s="159" t="s">
        <v>4768</v>
      </c>
      <c r="C681" s="159" t="s">
        <v>4662</v>
      </c>
      <c r="D681" s="159">
        <v>4022.2</v>
      </c>
      <c r="E681" s="159">
        <f t="shared" si="26"/>
        <v>182</v>
      </c>
      <c r="F681" s="159">
        <v>22.099999999999998</v>
      </c>
      <c r="G681" s="159">
        <v>7.9999999999998295E-2</v>
      </c>
      <c r="H681" s="159">
        <f t="shared" si="27"/>
        <v>14.55999999999969</v>
      </c>
    </row>
    <row r="682" spans="1:8" x14ac:dyDescent="0.25">
      <c r="A682" s="159" t="s">
        <v>4545</v>
      </c>
      <c r="B682" s="159" t="s">
        <v>4546</v>
      </c>
      <c r="C682" s="159" t="s">
        <v>4674</v>
      </c>
      <c r="D682" s="159">
        <v>6785.84</v>
      </c>
      <c r="E682" s="159">
        <f t="shared" si="26"/>
        <v>542.00000000000011</v>
      </c>
      <c r="F682" s="159">
        <v>12.519999999999998</v>
      </c>
      <c r="G682" s="159">
        <v>0.13000000000000078</v>
      </c>
      <c r="H682" s="159">
        <f t="shared" si="27"/>
        <v>70.460000000000434</v>
      </c>
    </row>
    <row r="683" spans="1:8" x14ac:dyDescent="0.25">
      <c r="A683" s="321" t="s">
        <v>64</v>
      </c>
      <c r="B683" s="322"/>
      <c r="C683" s="322"/>
      <c r="D683" s="322"/>
      <c r="E683" s="322"/>
      <c r="F683" s="322"/>
      <c r="G683" s="323"/>
      <c r="H683" s="137">
        <f>SUM(H5:H682)</f>
        <v>29198.63</v>
      </c>
    </row>
  </sheetData>
  <mergeCells count="3">
    <mergeCell ref="D1:H1"/>
    <mergeCell ref="A2:H2"/>
    <mergeCell ref="A683:G68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074E7-D630-49DB-AE19-3CC80FFF12DD}">
  <dimension ref="A1:R166"/>
  <sheetViews>
    <sheetView workbookViewId="0">
      <selection activeCell="J13" sqref="J13"/>
    </sheetView>
  </sheetViews>
  <sheetFormatPr defaultRowHeight="15" x14ac:dyDescent="0.25"/>
  <cols>
    <col min="1" max="1" width="11.28515625" style="182" bestFit="1" customWidth="1"/>
    <col min="2" max="2" width="37.42578125" style="190" customWidth="1"/>
    <col min="3" max="3" width="40.140625" style="190" customWidth="1"/>
    <col min="4" max="9" width="9.28515625" style="182" bestFit="1" customWidth="1"/>
    <col min="10" max="10" width="15.85546875" style="182" customWidth="1"/>
    <col min="11" max="11" width="11.7109375" style="182" customWidth="1"/>
    <col min="12" max="12" width="13" style="182" customWidth="1"/>
    <col min="13" max="13" width="14.140625" style="182" customWidth="1"/>
    <col min="14" max="14" width="12.140625" style="182" customWidth="1"/>
    <col min="15" max="15" width="13.42578125" style="182" customWidth="1"/>
    <col min="16" max="16" width="14.42578125" style="182" customWidth="1"/>
    <col min="17" max="16384" width="9.140625" style="182"/>
  </cols>
  <sheetData>
    <row r="1" spans="1:18" ht="109.5" customHeight="1" x14ac:dyDescent="0.25">
      <c r="A1" s="167"/>
      <c r="B1" s="186"/>
      <c r="C1" s="187"/>
      <c r="D1" s="171"/>
      <c r="E1" s="171"/>
      <c r="F1" s="171"/>
      <c r="G1" s="167"/>
      <c r="H1" s="167"/>
      <c r="I1" s="167"/>
      <c r="J1" s="172"/>
      <c r="K1" s="172"/>
      <c r="L1" s="172"/>
      <c r="M1" s="309" t="s">
        <v>6121</v>
      </c>
      <c r="N1" s="309"/>
      <c r="O1" s="309"/>
      <c r="P1" s="309"/>
      <c r="Q1" s="157"/>
      <c r="R1" s="157"/>
    </row>
    <row r="2" spans="1:18" ht="51.75" customHeight="1" x14ac:dyDescent="0.25">
      <c r="A2" s="185"/>
      <c r="B2" s="324" t="s">
        <v>6122</v>
      </c>
      <c r="C2" s="324"/>
      <c r="D2" s="324"/>
      <c r="E2" s="324"/>
      <c r="F2" s="324"/>
      <c r="G2" s="324"/>
      <c r="H2" s="324"/>
      <c r="I2" s="324"/>
      <c r="J2" s="324"/>
      <c r="K2" s="324"/>
      <c r="L2" s="324"/>
      <c r="M2" s="324"/>
      <c r="N2" s="185"/>
      <c r="O2" s="185"/>
      <c r="P2" s="185"/>
      <c r="Q2" s="157"/>
      <c r="R2" s="157"/>
    </row>
    <row r="3" spans="1:18" x14ac:dyDescent="0.25">
      <c r="A3" s="168"/>
      <c r="B3" s="186"/>
      <c r="C3" s="188"/>
      <c r="D3" s="166"/>
      <c r="E3" s="166"/>
      <c r="F3" s="166"/>
      <c r="G3" s="166"/>
      <c r="H3" s="166"/>
      <c r="I3" s="166"/>
      <c r="J3" s="174"/>
      <c r="K3" s="174"/>
      <c r="L3" s="174"/>
      <c r="M3" s="174"/>
      <c r="N3" s="175"/>
      <c r="O3" s="175"/>
      <c r="P3" s="173"/>
    </row>
    <row r="4" spans="1:18" ht="105" x14ac:dyDescent="0.25">
      <c r="A4" s="176" t="s">
        <v>4797</v>
      </c>
      <c r="B4" s="176" t="s">
        <v>4798</v>
      </c>
      <c r="C4" s="176" t="s">
        <v>4842</v>
      </c>
      <c r="D4" s="176" t="s">
        <v>4799</v>
      </c>
      <c r="E4" s="176" t="s">
        <v>4800</v>
      </c>
      <c r="F4" s="176" t="s">
        <v>3437</v>
      </c>
      <c r="G4" s="176" t="s">
        <v>4801</v>
      </c>
      <c r="H4" s="176" t="s">
        <v>4802</v>
      </c>
      <c r="I4" s="176" t="s">
        <v>4803</v>
      </c>
      <c r="J4" s="176" t="s">
        <v>4804</v>
      </c>
      <c r="K4" s="176" t="s">
        <v>4805</v>
      </c>
      <c r="L4" s="176" t="s">
        <v>4806</v>
      </c>
      <c r="M4" s="176" t="s">
        <v>4807</v>
      </c>
      <c r="N4" s="176" t="s">
        <v>4808</v>
      </c>
      <c r="O4" s="176" t="s">
        <v>4809</v>
      </c>
      <c r="P4" s="176" t="s">
        <v>4810</v>
      </c>
    </row>
    <row r="5" spans="1:18" ht="30" x14ac:dyDescent="0.25">
      <c r="A5" s="180">
        <v>10000152</v>
      </c>
      <c r="B5" s="189" t="s">
        <v>3770</v>
      </c>
      <c r="C5" s="189" t="s">
        <v>4812</v>
      </c>
      <c r="D5" s="178">
        <v>12</v>
      </c>
      <c r="E5" s="178">
        <v>240</v>
      </c>
      <c r="F5" s="178">
        <v>565</v>
      </c>
      <c r="G5" s="180">
        <v>1</v>
      </c>
      <c r="H5" s="180">
        <v>1</v>
      </c>
      <c r="I5" s="180">
        <v>1</v>
      </c>
      <c r="J5" s="179">
        <v>3956</v>
      </c>
      <c r="K5" s="179">
        <v>329.66666666666669</v>
      </c>
      <c r="L5" s="179"/>
      <c r="M5" s="179"/>
      <c r="N5" s="177">
        <v>3956</v>
      </c>
      <c r="O5" s="183">
        <v>3956</v>
      </c>
      <c r="P5" s="169">
        <v>49</v>
      </c>
    </row>
    <row r="6" spans="1:18" x14ac:dyDescent="0.25">
      <c r="A6" s="180">
        <v>10000214</v>
      </c>
      <c r="B6" s="189" t="s">
        <v>4658</v>
      </c>
      <c r="C6" s="189" t="s">
        <v>4813</v>
      </c>
      <c r="D6" s="178">
        <v>12</v>
      </c>
      <c r="E6" s="178">
        <v>240</v>
      </c>
      <c r="F6" s="178">
        <v>797</v>
      </c>
      <c r="G6" s="180">
        <v>1</v>
      </c>
      <c r="H6" s="180"/>
      <c r="I6" s="180">
        <v>0.5</v>
      </c>
      <c r="J6" s="179">
        <v>3820</v>
      </c>
      <c r="K6" s="179">
        <v>318.33333333333331</v>
      </c>
      <c r="L6" s="179"/>
      <c r="M6" s="179"/>
      <c r="N6" s="177">
        <f t="shared" ref="N6:N37" si="0">ROUND(I6*J6,2)</f>
        <v>1910</v>
      </c>
      <c r="O6" s="183">
        <v>1910</v>
      </c>
      <c r="P6" s="169">
        <v>24</v>
      </c>
    </row>
    <row r="7" spans="1:18" ht="30" x14ac:dyDescent="0.25">
      <c r="A7" s="180">
        <v>10000995</v>
      </c>
      <c r="B7" s="189" t="s">
        <v>3827</v>
      </c>
      <c r="C7" s="189" t="s">
        <v>4812</v>
      </c>
      <c r="D7" s="178">
        <v>12</v>
      </c>
      <c r="E7" s="178">
        <v>240</v>
      </c>
      <c r="F7" s="178">
        <v>100</v>
      </c>
      <c r="G7" s="180">
        <v>1</v>
      </c>
      <c r="H7" s="180">
        <v>0.5</v>
      </c>
      <c r="I7" s="180">
        <v>0.5</v>
      </c>
      <c r="J7" s="179">
        <v>3956</v>
      </c>
      <c r="K7" s="179">
        <v>329.66666666666669</v>
      </c>
      <c r="L7" s="179"/>
      <c r="M7" s="179"/>
      <c r="N7" s="177">
        <f t="shared" si="0"/>
        <v>1978</v>
      </c>
      <c r="O7" s="183">
        <v>1978</v>
      </c>
      <c r="P7" s="169">
        <v>25</v>
      </c>
    </row>
    <row r="8" spans="1:18" x14ac:dyDescent="0.25">
      <c r="A8" s="180">
        <v>10001535</v>
      </c>
      <c r="B8" s="189" t="s">
        <v>2470</v>
      </c>
      <c r="C8" s="189" t="s">
        <v>4813</v>
      </c>
      <c r="D8" s="178">
        <v>12</v>
      </c>
      <c r="E8" s="178">
        <v>240</v>
      </c>
      <c r="F8" s="178">
        <v>479</v>
      </c>
      <c r="G8" s="180">
        <v>1</v>
      </c>
      <c r="H8" s="180"/>
      <c r="I8" s="180">
        <v>0.25</v>
      </c>
      <c r="J8" s="179">
        <v>3820</v>
      </c>
      <c r="K8" s="179">
        <v>318.33333333333331</v>
      </c>
      <c r="L8" s="179"/>
      <c r="M8" s="179"/>
      <c r="N8" s="177">
        <f t="shared" si="0"/>
        <v>955</v>
      </c>
      <c r="O8" s="183">
        <v>955</v>
      </c>
      <c r="P8" s="169">
        <v>12</v>
      </c>
    </row>
    <row r="9" spans="1:18" x14ac:dyDescent="0.25">
      <c r="A9" s="180">
        <v>10001535</v>
      </c>
      <c r="B9" s="189" t="s">
        <v>2470</v>
      </c>
      <c r="C9" s="189" t="s">
        <v>4813</v>
      </c>
      <c r="D9" s="178">
        <v>12</v>
      </c>
      <c r="E9" s="178">
        <v>240</v>
      </c>
      <c r="F9" s="178">
        <v>478</v>
      </c>
      <c r="G9" s="180">
        <v>1</v>
      </c>
      <c r="H9" s="180"/>
      <c r="I9" s="180">
        <v>0.5</v>
      </c>
      <c r="J9" s="179">
        <v>3820</v>
      </c>
      <c r="K9" s="179">
        <v>318.33333333333331</v>
      </c>
      <c r="L9" s="179"/>
      <c r="M9" s="179"/>
      <c r="N9" s="177">
        <f t="shared" si="0"/>
        <v>1910</v>
      </c>
      <c r="O9" s="183">
        <v>1910</v>
      </c>
      <c r="P9" s="169">
        <v>24</v>
      </c>
    </row>
    <row r="10" spans="1:18" ht="30" x14ac:dyDescent="0.25">
      <c r="A10" s="180">
        <v>10001989</v>
      </c>
      <c r="B10" s="189" t="s">
        <v>4821</v>
      </c>
      <c r="C10" s="189" t="s">
        <v>4822</v>
      </c>
      <c r="D10" s="178">
        <v>6</v>
      </c>
      <c r="E10" s="178">
        <v>120</v>
      </c>
      <c r="F10" s="178"/>
      <c r="G10" s="180">
        <v>1</v>
      </c>
      <c r="H10" s="180">
        <v>0</v>
      </c>
      <c r="I10" s="180">
        <v>5.6</v>
      </c>
      <c r="J10" s="179">
        <v>3673</v>
      </c>
      <c r="K10" s="179">
        <v>306.08</v>
      </c>
      <c r="L10" s="179"/>
      <c r="M10" s="179"/>
      <c r="N10" s="177">
        <f t="shared" si="0"/>
        <v>20568.8</v>
      </c>
      <c r="O10" s="183">
        <v>10285</v>
      </c>
      <c r="P10" s="169">
        <v>257</v>
      </c>
    </row>
    <row r="11" spans="1:18" ht="30" x14ac:dyDescent="0.25">
      <c r="A11" s="180">
        <v>10001989</v>
      </c>
      <c r="B11" s="189" t="s">
        <v>4821</v>
      </c>
      <c r="C11" s="189" t="s">
        <v>4822</v>
      </c>
      <c r="D11" s="178">
        <v>1.0900000000000001</v>
      </c>
      <c r="E11" s="178">
        <v>120</v>
      </c>
      <c r="F11" s="178"/>
      <c r="G11" s="180">
        <v>1</v>
      </c>
      <c r="H11" s="180">
        <v>0</v>
      </c>
      <c r="I11" s="180">
        <v>2</v>
      </c>
      <c r="J11" s="179">
        <v>3673</v>
      </c>
      <c r="K11" s="179">
        <v>306.08</v>
      </c>
      <c r="L11" s="179"/>
      <c r="M11" s="179"/>
      <c r="N11" s="177">
        <f t="shared" si="0"/>
        <v>7346</v>
      </c>
      <c r="O11" s="183">
        <v>613</v>
      </c>
      <c r="P11" s="169">
        <v>84</v>
      </c>
    </row>
    <row r="12" spans="1:18" ht="30" x14ac:dyDescent="0.25">
      <c r="A12" s="180">
        <v>10001989</v>
      </c>
      <c r="B12" s="189" t="s">
        <v>4821</v>
      </c>
      <c r="C12" s="189" t="s">
        <v>4822</v>
      </c>
      <c r="D12" s="178">
        <v>6</v>
      </c>
      <c r="E12" s="178">
        <v>120</v>
      </c>
      <c r="F12" s="178"/>
      <c r="G12" s="180">
        <v>1</v>
      </c>
      <c r="H12" s="180">
        <v>9.4499999999999993</v>
      </c>
      <c r="I12" s="180">
        <v>0</v>
      </c>
      <c r="J12" s="179">
        <v>3673</v>
      </c>
      <c r="K12" s="179">
        <v>306.08</v>
      </c>
      <c r="L12" s="179"/>
      <c r="M12" s="179"/>
      <c r="N12" s="177">
        <f t="shared" si="0"/>
        <v>0</v>
      </c>
      <c r="O12" s="183">
        <v>17355</v>
      </c>
      <c r="P12" s="169">
        <v>434</v>
      </c>
    </row>
    <row r="13" spans="1:18" ht="30" x14ac:dyDescent="0.25">
      <c r="A13" s="180">
        <v>10001989</v>
      </c>
      <c r="B13" s="189" t="s">
        <v>4821</v>
      </c>
      <c r="C13" s="189" t="s">
        <v>4822</v>
      </c>
      <c r="D13" s="178">
        <v>1.0900000000000001</v>
      </c>
      <c r="E13" s="178">
        <v>120</v>
      </c>
      <c r="F13" s="178"/>
      <c r="G13" s="180">
        <v>1</v>
      </c>
      <c r="H13" s="180">
        <v>3.2</v>
      </c>
      <c r="I13" s="180">
        <v>0</v>
      </c>
      <c r="J13" s="179">
        <v>3673</v>
      </c>
      <c r="K13" s="179">
        <v>306.08</v>
      </c>
      <c r="L13" s="179"/>
      <c r="M13" s="179"/>
      <c r="N13" s="177">
        <f t="shared" si="0"/>
        <v>0</v>
      </c>
      <c r="O13" s="183">
        <v>980</v>
      </c>
      <c r="P13" s="169">
        <v>135</v>
      </c>
    </row>
    <row r="14" spans="1:18" ht="30" x14ac:dyDescent="0.25">
      <c r="A14" s="180">
        <v>10001989</v>
      </c>
      <c r="B14" s="189" t="s">
        <v>4821</v>
      </c>
      <c r="C14" s="189" t="s">
        <v>4822</v>
      </c>
      <c r="D14" s="178">
        <v>6</v>
      </c>
      <c r="E14" s="178">
        <v>120</v>
      </c>
      <c r="F14" s="178"/>
      <c r="G14" s="180">
        <v>1</v>
      </c>
      <c r="H14" s="180">
        <v>15.5</v>
      </c>
      <c r="I14" s="180">
        <v>0</v>
      </c>
      <c r="J14" s="179">
        <v>3673</v>
      </c>
      <c r="K14" s="179">
        <v>306.08</v>
      </c>
      <c r="L14" s="179"/>
      <c r="M14" s="179"/>
      <c r="N14" s="177">
        <f t="shared" si="0"/>
        <v>0</v>
      </c>
      <c r="O14" s="183">
        <v>28466</v>
      </c>
      <c r="P14" s="169">
        <v>712</v>
      </c>
    </row>
    <row r="15" spans="1:18" ht="30" x14ac:dyDescent="0.25">
      <c r="A15" s="180">
        <v>10001989</v>
      </c>
      <c r="B15" s="189" t="s">
        <v>4821</v>
      </c>
      <c r="C15" s="189" t="s">
        <v>4822</v>
      </c>
      <c r="D15" s="178">
        <v>1.0900000000000001</v>
      </c>
      <c r="E15" s="178">
        <v>120</v>
      </c>
      <c r="F15" s="178"/>
      <c r="G15" s="180">
        <v>1</v>
      </c>
      <c r="H15" s="180">
        <v>2.6</v>
      </c>
      <c r="I15" s="180">
        <v>0</v>
      </c>
      <c r="J15" s="179">
        <v>3673</v>
      </c>
      <c r="K15" s="179">
        <v>306.08</v>
      </c>
      <c r="L15" s="179"/>
      <c r="M15" s="179"/>
      <c r="N15" s="177">
        <f t="shared" si="0"/>
        <v>0</v>
      </c>
      <c r="O15" s="183">
        <v>796</v>
      </c>
      <c r="P15" s="169">
        <v>110</v>
      </c>
    </row>
    <row r="16" spans="1:18" ht="30" x14ac:dyDescent="0.25">
      <c r="A16" s="180">
        <v>10001989</v>
      </c>
      <c r="B16" s="189" t="s">
        <v>4821</v>
      </c>
      <c r="C16" s="189" t="s">
        <v>4822</v>
      </c>
      <c r="D16" s="178">
        <v>6</v>
      </c>
      <c r="E16" s="178">
        <v>120</v>
      </c>
      <c r="F16" s="178"/>
      <c r="G16" s="180">
        <v>1</v>
      </c>
      <c r="H16" s="180">
        <v>0.35</v>
      </c>
      <c r="I16" s="180">
        <v>0</v>
      </c>
      <c r="J16" s="179">
        <v>3673</v>
      </c>
      <c r="K16" s="179">
        <v>306.08</v>
      </c>
      <c r="L16" s="179"/>
      <c r="M16" s="179"/>
      <c r="N16" s="177">
        <f t="shared" si="0"/>
        <v>0</v>
      </c>
      <c r="O16" s="183">
        <v>643</v>
      </c>
      <c r="P16" s="169">
        <v>16</v>
      </c>
    </row>
    <row r="17" spans="1:16" ht="30" x14ac:dyDescent="0.25">
      <c r="A17" s="180">
        <v>10001989</v>
      </c>
      <c r="B17" s="189" t="s">
        <v>4821</v>
      </c>
      <c r="C17" s="189" t="s">
        <v>4822</v>
      </c>
      <c r="D17" s="178">
        <v>6</v>
      </c>
      <c r="E17" s="178">
        <v>120</v>
      </c>
      <c r="F17" s="178"/>
      <c r="G17" s="180">
        <v>1</v>
      </c>
      <c r="H17" s="180">
        <v>0.65</v>
      </c>
      <c r="I17" s="180">
        <v>0</v>
      </c>
      <c r="J17" s="179">
        <v>3673</v>
      </c>
      <c r="K17" s="179">
        <v>306.08</v>
      </c>
      <c r="L17" s="179"/>
      <c r="M17" s="179"/>
      <c r="N17" s="177">
        <f t="shared" si="0"/>
        <v>0</v>
      </c>
      <c r="O17" s="183">
        <v>1194</v>
      </c>
      <c r="P17" s="169">
        <v>30</v>
      </c>
    </row>
    <row r="18" spans="1:16" ht="30" x14ac:dyDescent="0.25">
      <c r="A18" s="180">
        <v>10001989</v>
      </c>
      <c r="B18" s="189" t="s">
        <v>4821</v>
      </c>
      <c r="C18" s="189" t="s">
        <v>4822</v>
      </c>
      <c r="D18" s="178">
        <v>1.0900000000000001</v>
      </c>
      <c r="E18" s="178">
        <v>120</v>
      </c>
      <c r="F18" s="178"/>
      <c r="G18" s="180">
        <v>1</v>
      </c>
      <c r="H18" s="180">
        <v>0.45</v>
      </c>
      <c r="I18" s="180">
        <v>0</v>
      </c>
      <c r="J18" s="179">
        <v>3673</v>
      </c>
      <c r="K18" s="179">
        <v>306.08</v>
      </c>
      <c r="L18" s="179"/>
      <c r="M18" s="179"/>
      <c r="N18" s="177">
        <f t="shared" si="0"/>
        <v>0</v>
      </c>
      <c r="O18" s="183">
        <v>138</v>
      </c>
      <c r="P18" s="169">
        <v>19</v>
      </c>
    </row>
    <row r="19" spans="1:16" x14ac:dyDescent="0.25">
      <c r="A19" s="180">
        <v>10020301</v>
      </c>
      <c r="B19" s="189" t="s">
        <v>2464</v>
      </c>
      <c r="C19" s="189" t="s">
        <v>4811</v>
      </c>
      <c r="D19" s="178">
        <v>12</v>
      </c>
      <c r="E19" s="178">
        <v>240</v>
      </c>
      <c r="F19" s="178">
        <v>80</v>
      </c>
      <c r="G19" s="180">
        <v>1</v>
      </c>
      <c r="H19" s="180"/>
      <c r="I19" s="180">
        <v>0.25</v>
      </c>
      <c r="J19" s="179">
        <v>3416</v>
      </c>
      <c r="K19" s="179">
        <v>284.66666666666669</v>
      </c>
      <c r="L19" s="179"/>
      <c r="M19" s="179"/>
      <c r="N19" s="177">
        <f t="shared" si="0"/>
        <v>854</v>
      </c>
      <c r="O19" s="183">
        <v>854</v>
      </c>
      <c r="P19" s="169">
        <v>11</v>
      </c>
    </row>
    <row r="20" spans="1:16" x14ac:dyDescent="0.25">
      <c r="A20" s="180">
        <v>10020301</v>
      </c>
      <c r="B20" s="189" t="s">
        <v>2464</v>
      </c>
      <c r="C20" s="189" t="s">
        <v>4830</v>
      </c>
      <c r="D20" s="178">
        <v>12</v>
      </c>
      <c r="E20" s="178">
        <v>240</v>
      </c>
      <c r="F20" s="178">
        <v>342</v>
      </c>
      <c r="G20" s="180">
        <v>1</v>
      </c>
      <c r="H20" s="180"/>
      <c r="I20" s="180">
        <v>0.75</v>
      </c>
      <c r="J20" s="179">
        <v>5356</v>
      </c>
      <c r="K20" s="179">
        <v>446.33333333333331</v>
      </c>
      <c r="L20" s="179"/>
      <c r="M20" s="179"/>
      <c r="N20" s="177">
        <f t="shared" si="0"/>
        <v>4017</v>
      </c>
      <c r="O20" s="183">
        <v>4017</v>
      </c>
      <c r="P20" s="169">
        <v>50</v>
      </c>
    </row>
    <row r="21" spans="1:16" ht="30" x14ac:dyDescent="0.25">
      <c r="A21" s="180">
        <v>10040307</v>
      </c>
      <c r="B21" s="189" t="s">
        <v>1912</v>
      </c>
      <c r="C21" s="189" t="s">
        <v>4813</v>
      </c>
      <c r="D21" s="178">
        <v>12</v>
      </c>
      <c r="E21" s="178">
        <v>240</v>
      </c>
      <c r="F21" s="178">
        <v>1379</v>
      </c>
      <c r="G21" s="180">
        <v>1</v>
      </c>
      <c r="H21" s="180"/>
      <c r="I21" s="180">
        <v>1</v>
      </c>
      <c r="J21" s="179">
        <v>3820</v>
      </c>
      <c r="K21" s="179">
        <v>318.33333333333331</v>
      </c>
      <c r="L21" s="179"/>
      <c r="M21" s="179"/>
      <c r="N21" s="177">
        <f t="shared" si="0"/>
        <v>3820</v>
      </c>
      <c r="O21" s="183">
        <v>3820</v>
      </c>
      <c r="P21" s="169">
        <v>48</v>
      </c>
    </row>
    <row r="22" spans="1:16" ht="30" x14ac:dyDescent="0.25">
      <c r="A22" s="180">
        <v>10064111</v>
      </c>
      <c r="B22" s="189" t="s">
        <v>1280</v>
      </c>
      <c r="C22" s="189" t="s">
        <v>4813</v>
      </c>
      <c r="D22" s="178">
        <v>12</v>
      </c>
      <c r="E22" s="178">
        <v>240</v>
      </c>
      <c r="F22" s="178">
        <v>1064</v>
      </c>
      <c r="G22" s="180">
        <v>1</v>
      </c>
      <c r="H22" s="180"/>
      <c r="I22" s="180">
        <v>0.75</v>
      </c>
      <c r="J22" s="179">
        <v>3820</v>
      </c>
      <c r="K22" s="179">
        <v>318.33333333333331</v>
      </c>
      <c r="L22" s="179"/>
      <c r="M22" s="179"/>
      <c r="N22" s="177">
        <f t="shared" si="0"/>
        <v>2865</v>
      </c>
      <c r="O22" s="183">
        <v>2865</v>
      </c>
      <c r="P22" s="169">
        <v>36</v>
      </c>
    </row>
    <row r="23" spans="1:16" ht="30" x14ac:dyDescent="0.25">
      <c r="A23" s="180">
        <v>10064111</v>
      </c>
      <c r="B23" s="189" t="s">
        <v>1280</v>
      </c>
      <c r="C23" s="189" t="s">
        <v>4817</v>
      </c>
      <c r="D23" s="178">
        <v>12</v>
      </c>
      <c r="E23" s="178">
        <v>240</v>
      </c>
      <c r="F23" s="178">
        <v>44</v>
      </c>
      <c r="G23" s="180">
        <v>1</v>
      </c>
      <c r="H23" s="180">
        <v>0.5</v>
      </c>
      <c r="I23" s="180"/>
      <c r="J23" s="179">
        <v>4367</v>
      </c>
      <c r="K23" s="179">
        <v>363.91666666666669</v>
      </c>
      <c r="L23" s="179"/>
      <c r="M23" s="179"/>
      <c r="N23" s="177">
        <f t="shared" si="0"/>
        <v>0</v>
      </c>
      <c r="O23" s="183">
        <v>2184</v>
      </c>
      <c r="P23" s="169">
        <v>27</v>
      </c>
    </row>
    <row r="24" spans="1:16" ht="30" x14ac:dyDescent="0.25">
      <c r="A24" s="180">
        <v>10064111</v>
      </c>
      <c r="B24" s="189" t="s">
        <v>1280</v>
      </c>
      <c r="C24" s="189" t="s">
        <v>4814</v>
      </c>
      <c r="D24" s="178">
        <v>12</v>
      </c>
      <c r="E24" s="178"/>
      <c r="F24" s="178">
        <v>263</v>
      </c>
      <c r="G24" s="180">
        <v>1</v>
      </c>
      <c r="H24" s="180"/>
      <c r="I24" s="180">
        <v>0.5</v>
      </c>
      <c r="J24" s="179"/>
      <c r="K24" s="179"/>
      <c r="L24" s="179">
        <v>3524</v>
      </c>
      <c r="M24" s="179">
        <v>293.66666666666669</v>
      </c>
      <c r="N24" s="177">
        <f t="shared" si="0"/>
        <v>0</v>
      </c>
      <c r="O24" s="183">
        <v>1762</v>
      </c>
      <c r="P24" s="169">
        <v>22</v>
      </c>
    </row>
    <row r="25" spans="1:16" ht="30" x14ac:dyDescent="0.25">
      <c r="A25" s="180">
        <v>10064111</v>
      </c>
      <c r="B25" s="189" t="s">
        <v>1280</v>
      </c>
      <c r="C25" s="189" t="s">
        <v>4815</v>
      </c>
      <c r="D25" s="178">
        <v>12</v>
      </c>
      <c r="E25" s="178">
        <v>240</v>
      </c>
      <c r="F25" s="178">
        <v>342</v>
      </c>
      <c r="G25" s="180">
        <v>1</v>
      </c>
      <c r="H25" s="180">
        <v>0.5</v>
      </c>
      <c r="I25" s="180"/>
      <c r="J25" s="179">
        <v>4367</v>
      </c>
      <c r="K25" s="179">
        <v>363.91666666666669</v>
      </c>
      <c r="L25" s="179"/>
      <c r="M25" s="179"/>
      <c r="N25" s="177">
        <f t="shared" si="0"/>
        <v>0</v>
      </c>
      <c r="O25" s="183">
        <v>2184</v>
      </c>
      <c r="P25" s="169">
        <v>27</v>
      </c>
    </row>
    <row r="26" spans="1:16" ht="30" x14ac:dyDescent="0.25">
      <c r="A26" s="180">
        <v>10064114</v>
      </c>
      <c r="B26" s="189" t="s">
        <v>3273</v>
      </c>
      <c r="C26" s="189" t="s">
        <v>4813</v>
      </c>
      <c r="D26" s="178">
        <v>12</v>
      </c>
      <c r="E26" s="178">
        <v>240</v>
      </c>
      <c r="F26" s="178">
        <v>715</v>
      </c>
      <c r="G26" s="180">
        <v>1</v>
      </c>
      <c r="H26" s="180"/>
      <c r="I26" s="180">
        <v>0.5</v>
      </c>
      <c r="J26" s="179">
        <v>3820</v>
      </c>
      <c r="K26" s="179">
        <v>318.33333333333331</v>
      </c>
      <c r="L26" s="179"/>
      <c r="M26" s="179"/>
      <c r="N26" s="177">
        <f t="shared" si="0"/>
        <v>1910</v>
      </c>
      <c r="O26" s="183">
        <v>1910</v>
      </c>
      <c r="P26" s="169">
        <v>24</v>
      </c>
    </row>
    <row r="27" spans="1:16" x14ac:dyDescent="0.25">
      <c r="A27" s="180">
        <v>10064120</v>
      </c>
      <c r="B27" s="189" t="s">
        <v>2904</v>
      </c>
      <c r="C27" s="189" t="s">
        <v>4813</v>
      </c>
      <c r="D27" s="178">
        <v>12</v>
      </c>
      <c r="E27" s="178">
        <v>240</v>
      </c>
      <c r="F27" s="178">
        <v>809</v>
      </c>
      <c r="G27" s="180">
        <v>1</v>
      </c>
      <c r="H27" s="180"/>
      <c r="I27" s="180">
        <v>0.75</v>
      </c>
      <c r="J27" s="179">
        <v>3820</v>
      </c>
      <c r="K27" s="179">
        <v>318.33333333333331</v>
      </c>
      <c r="L27" s="179"/>
      <c r="M27" s="179"/>
      <c r="N27" s="177">
        <f t="shared" si="0"/>
        <v>2865</v>
      </c>
      <c r="O27" s="183">
        <v>2865</v>
      </c>
      <c r="P27" s="169">
        <v>36</v>
      </c>
    </row>
    <row r="28" spans="1:16" x14ac:dyDescent="0.25">
      <c r="A28" s="180">
        <v>10064120</v>
      </c>
      <c r="B28" s="189" t="s">
        <v>2904</v>
      </c>
      <c r="C28" s="189" t="s">
        <v>4813</v>
      </c>
      <c r="D28" s="178">
        <v>12</v>
      </c>
      <c r="E28" s="178">
        <v>240</v>
      </c>
      <c r="F28" s="178">
        <v>288</v>
      </c>
      <c r="G28" s="180">
        <v>1</v>
      </c>
      <c r="H28" s="180"/>
      <c r="I28" s="180">
        <v>0.75</v>
      </c>
      <c r="J28" s="179">
        <v>3820</v>
      </c>
      <c r="K28" s="179">
        <v>318.33333333333331</v>
      </c>
      <c r="L28" s="179"/>
      <c r="M28" s="179"/>
      <c r="N28" s="177">
        <f t="shared" si="0"/>
        <v>2865</v>
      </c>
      <c r="O28" s="183">
        <v>2865</v>
      </c>
      <c r="P28" s="169">
        <v>36</v>
      </c>
    </row>
    <row r="29" spans="1:16" x14ac:dyDescent="0.25">
      <c r="A29" s="180">
        <v>10064120</v>
      </c>
      <c r="B29" s="189" t="s">
        <v>2904</v>
      </c>
      <c r="C29" s="189" t="s">
        <v>4813</v>
      </c>
      <c r="D29" s="178">
        <v>12</v>
      </c>
      <c r="E29" s="178">
        <v>240</v>
      </c>
      <c r="F29" s="178">
        <v>652</v>
      </c>
      <c r="G29" s="180">
        <v>1</v>
      </c>
      <c r="H29" s="180"/>
      <c r="I29" s="180">
        <v>1</v>
      </c>
      <c r="J29" s="179">
        <v>3820</v>
      </c>
      <c r="K29" s="179">
        <v>318.33333333333331</v>
      </c>
      <c r="L29" s="179"/>
      <c r="M29" s="179"/>
      <c r="N29" s="177">
        <f t="shared" si="0"/>
        <v>3820</v>
      </c>
      <c r="O29" s="183">
        <v>3820</v>
      </c>
      <c r="P29" s="169">
        <v>48</v>
      </c>
    </row>
    <row r="30" spans="1:16" x14ac:dyDescent="0.25">
      <c r="A30" s="180">
        <v>10064120</v>
      </c>
      <c r="B30" s="189" t="s">
        <v>2904</v>
      </c>
      <c r="C30" s="189" t="s">
        <v>4813</v>
      </c>
      <c r="D30" s="178">
        <v>12</v>
      </c>
      <c r="E30" s="178">
        <v>240</v>
      </c>
      <c r="F30" s="178">
        <v>1554</v>
      </c>
      <c r="G30" s="180">
        <v>1</v>
      </c>
      <c r="H30" s="180"/>
      <c r="I30" s="180">
        <v>0.75</v>
      </c>
      <c r="J30" s="179">
        <v>3820</v>
      </c>
      <c r="K30" s="179">
        <v>318.33333333333331</v>
      </c>
      <c r="L30" s="179"/>
      <c r="M30" s="179"/>
      <c r="N30" s="177">
        <f t="shared" si="0"/>
        <v>2865</v>
      </c>
      <c r="O30" s="183">
        <v>2865</v>
      </c>
      <c r="P30" s="169">
        <v>36</v>
      </c>
    </row>
    <row r="31" spans="1:16" x14ac:dyDescent="0.25">
      <c r="A31" s="180">
        <v>10064120</v>
      </c>
      <c r="B31" s="189" t="s">
        <v>2904</v>
      </c>
      <c r="C31" s="189" t="s">
        <v>4813</v>
      </c>
      <c r="D31" s="178">
        <v>12</v>
      </c>
      <c r="E31" s="178">
        <v>240</v>
      </c>
      <c r="F31" s="178">
        <v>1660</v>
      </c>
      <c r="G31" s="180">
        <v>1</v>
      </c>
      <c r="H31" s="180"/>
      <c r="I31" s="180">
        <v>0.5</v>
      </c>
      <c r="J31" s="179">
        <v>3820</v>
      </c>
      <c r="K31" s="179">
        <v>318.33333333333331</v>
      </c>
      <c r="L31" s="179"/>
      <c r="M31" s="179"/>
      <c r="N31" s="177">
        <f t="shared" si="0"/>
        <v>1910</v>
      </c>
      <c r="O31" s="183">
        <v>1910</v>
      </c>
      <c r="P31" s="169">
        <v>24</v>
      </c>
    </row>
    <row r="32" spans="1:16" x14ac:dyDescent="0.25">
      <c r="A32" s="180">
        <v>10064120</v>
      </c>
      <c r="B32" s="189" t="s">
        <v>2904</v>
      </c>
      <c r="C32" s="189" t="s">
        <v>4813</v>
      </c>
      <c r="D32" s="178">
        <v>12</v>
      </c>
      <c r="E32" s="178">
        <v>240</v>
      </c>
      <c r="F32" s="178">
        <v>1765</v>
      </c>
      <c r="G32" s="180">
        <v>1</v>
      </c>
      <c r="H32" s="180"/>
      <c r="I32" s="180">
        <v>0.5</v>
      </c>
      <c r="J32" s="179">
        <v>3820</v>
      </c>
      <c r="K32" s="179">
        <v>318.33333333333331</v>
      </c>
      <c r="L32" s="179"/>
      <c r="M32" s="179"/>
      <c r="N32" s="177">
        <f t="shared" si="0"/>
        <v>1910</v>
      </c>
      <c r="O32" s="183">
        <v>1910</v>
      </c>
      <c r="P32" s="169">
        <v>24</v>
      </c>
    </row>
    <row r="33" spans="1:16" x14ac:dyDescent="0.25">
      <c r="A33" s="180">
        <v>10064120</v>
      </c>
      <c r="B33" s="189" t="s">
        <v>2904</v>
      </c>
      <c r="C33" s="189" t="s">
        <v>4812</v>
      </c>
      <c r="D33" s="178">
        <v>12</v>
      </c>
      <c r="E33" s="178">
        <v>240</v>
      </c>
      <c r="F33" s="178">
        <v>126</v>
      </c>
      <c r="G33" s="180">
        <v>1</v>
      </c>
      <c r="H33" s="180">
        <v>0.5</v>
      </c>
      <c r="I33" s="180">
        <v>0.5</v>
      </c>
      <c r="J33" s="179">
        <v>3956</v>
      </c>
      <c r="K33" s="179">
        <v>329.66666666666669</v>
      </c>
      <c r="L33" s="179"/>
      <c r="M33" s="179"/>
      <c r="N33" s="177">
        <f t="shared" si="0"/>
        <v>1978</v>
      </c>
      <c r="O33" s="183">
        <v>1978</v>
      </c>
      <c r="P33" s="169">
        <v>25</v>
      </c>
    </row>
    <row r="34" spans="1:16" x14ac:dyDescent="0.25">
      <c r="A34" s="180">
        <v>10064120</v>
      </c>
      <c r="B34" s="189" t="s">
        <v>2904</v>
      </c>
      <c r="C34" s="189" t="s">
        <v>4812</v>
      </c>
      <c r="D34" s="178">
        <v>12</v>
      </c>
      <c r="E34" s="178">
        <v>240</v>
      </c>
      <c r="F34" s="178">
        <v>1140</v>
      </c>
      <c r="G34" s="180">
        <v>1</v>
      </c>
      <c r="H34" s="180">
        <v>1</v>
      </c>
      <c r="I34" s="180">
        <v>1</v>
      </c>
      <c r="J34" s="179">
        <v>3956</v>
      </c>
      <c r="K34" s="179">
        <v>329.66666666666669</v>
      </c>
      <c r="L34" s="179"/>
      <c r="M34" s="179"/>
      <c r="N34" s="177">
        <f t="shared" si="0"/>
        <v>3956</v>
      </c>
      <c r="O34" s="183">
        <v>3956</v>
      </c>
      <c r="P34" s="169">
        <v>49</v>
      </c>
    </row>
    <row r="35" spans="1:16" x14ac:dyDescent="0.25">
      <c r="A35" s="180">
        <v>10064120</v>
      </c>
      <c r="B35" s="189" t="s">
        <v>2904</v>
      </c>
      <c r="C35" s="189" t="s">
        <v>4812</v>
      </c>
      <c r="D35" s="178">
        <v>12</v>
      </c>
      <c r="E35" s="178">
        <v>240</v>
      </c>
      <c r="F35" s="178">
        <v>0</v>
      </c>
      <c r="G35" s="180">
        <v>1</v>
      </c>
      <c r="H35" s="180">
        <v>1</v>
      </c>
      <c r="I35" s="180">
        <v>1</v>
      </c>
      <c r="J35" s="179">
        <v>3956</v>
      </c>
      <c r="K35" s="179">
        <v>329.66666666666669</v>
      </c>
      <c r="L35" s="179"/>
      <c r="M35" s="179"/>
      <c r="N35" s="177">
        <f t="shared" si="0"/>
        <v>3956</v>
      </c>
      <c r="O35" s="183">
        <v>3956</v>
      </c>
      <c r="P35" s="169">
        <v>49</v>
      </c>
    </row>
    <row r="36" spans="1:16" x14ac:dyDescent="0.25">
      <c r="A36" s="180">
        <v>10064120</v>
      </c>
      <c r="B36" s="189" t="s">
        <v>2904</v>
      </c>
      <c r="C36" s="189" t="s">
        <v>4812</v>
      </c>
      <c r="D36" s="178">
        <v>12</v>
      </c>
      <c r="E36" s="178">
        <v>240</v>
      </c>
      <c r="F36" s="178">
        <v>1302</v>
      </c>
      <c r="G36" s="180">
        <v>1</v>
      </c>
      <c r="H36" s="180">
        <v>1</v>
      </c>
      <c r="I36" s="180">
        <v>1</v>
      </c>
      <c r="J36" s="179">
        <v>3956</v>
      </c>
      <c r="K36" s="179">
        <v>329.66666666666669</v>
      </c>
      <c r="L36" s="179"/>
      <c r="M36" s="179"/>
      <c r="N36" s="177">
        <f t="shared" si="0"/>
        <v>3956</v>
      </c>
      <c r="O36" s="183">
        <v>3956</v>
      </c>
      <c r="P36" s="169">
        <v>49</v>
      </c>
    </row>
    <row r="37" spans="1:16" x14ac:dyDescent="0.25">
      <c r="A37" s="180">
        <v>10064120</v>
      </c>
      <c r="B37" s="189" t="s">
        <v>2904</v>
      </c>
      <c r="C37" s="189" t="s">
        <v>4820</v>
      </c>
      <c r="D37" s="178">
        <v>12</v>
      </c>
      <c r="E37" s="178">
        <v>240</v>
      </c>
      <c r="F37" s="178">
        <v>6048</v>
      </c>
      <c r="G37" s="180">
        <v>1</v>
      </c>
      <c r="H37" s="180">
        <v>1</v>
      </c>
      <c r="I37" s="180">
        <v>1.5</v>
      </c>
      <c r="J37" s="179">
        <v>4360</v>
      </c>
      <c r="K37" s="179">
        <v>363.91666666666669</v>
      </c>
      <c r="L37" s="179"/>
      <c r="M37" s="179"/>
      <c r="N37" s="177">
        <f t="shared" si="0"/>
        <v>6540</v>
      </c>
      <c r="O37" s="183">
        <v>4360</v>
      </c>
      <c r="P37" s="169">
        <v>55</v>
      </c>
    </row>
    <row r="38" spans="1:16" x14ac:dyDescent="0.25">
      <c r="A38" s="180">
        <v>10064120</v>
      </c>
      <c r="B38" s="189" t="s">
        <v>2904</v>
      </c>
      <c r="C38" s="189" t="s">
        <v>4814</v>
      </c>
      <c r="D38" s="178">
        <v>12</v>
      </c>
      <c r="E38" s="178"/>
      <c r="F38" s="178">
        <v>0</v>
      </c>
      <c r="G38" s="180">
        <v>0</v>
      </c>
      <c r="H38" s="180"/>
      <c r="I38" s="180">
        <v>1</v>
      </c>
      <c r="J38" s="179"/>
      <c r="K38" s="179"/>
      <c r="L38" s="179">
        <v>0</v>
      </c>
      <c r="M38" s="179"/>
      <c r="N38" s="177">
        <f t="shared" ref="N38:N69" si="1">ROUND(I38*J38,2)</f>
        <v>0</v>
      </c>
      <c r="O38" s="183">
        <v>0</v>
      </c>
      <c r="P38" s="169">
        <v>0</v>
      </c>
    </row>
    <row r="39" spans="1:16" x14ac:dyDescent="0.25">
      <c r="A39" s="180">
        <v>10064120</v>
      </c>
      <c r="B39" s="189" t="s">
        <v>2904</v>
      </c>
      <c r="C39" s="189" t="s">
        <v>4832</v>
      </c>
      <c r="D39" s="178">
        <v>12</v>
      </c>
      <c r="E39" s="178">
        <v>240</v>
      </c>
      <c r="F39" s="178">
        <v>1256</v>
      </c>
      <c r="G39" s="180">
        <v>1</v>
      </c>
      <c r="H39" s="180">
        <v>1</v>
      </c>
      <c r="I39" s="180"/>
      <c r="J39" s="179">
        <v>4367</v>
      </c>
      <c r="K39" s="179">
        <v>363.91666666666669</v>
      </c>
      <c r="L39" s="179"/>
      <c r="M39" s="179"/>
      <c r="N39" s="177">
        <f t="shared" si="1"/>
        <v>0</v>
      </c>
      <c r="O39" s="183">
        <v>4367</v>
      </c>
      <c r="P39" s="169">
        <v>55</v>
      </c>
    </row>
    <row r="40" spans="1:16" ht="45" x14ac:dyDescent="0.25">
      <c r="A40" s="180">
        <v>10069102</v>
      </c>
      <c r="B40" s="189" t="s">
        <v>4223</v>
      </c>
      <c r="C40" s="189" t="s">
        <v>4812</v>
      </c>
      <c r="D40" s="178">
        <v>12</v>
      </c>
      <c r="E40" s="178">
        <v>240</v>
      </c>
      <c r="F40" s="178">
        <v>1069</v>
      </c>
      <c r="G40" s="180">
        <v>1</v>
      </c>
      <c r="H40" s="180">
        <v>1</v>
      </c>
      <c r="I40" s="180">
        <v>1</v>
      </c>
      <c r="J40" s="179">
        <v>3956</v>
      </c>
      <c r="K40" s="179">
        <v>329.66666666666669</v>
      </c>
      <c r="L40" s="179"/>
      <c r="M40" s="179"/>
      <c r="N40" s="177">
        <f t="shared" si="1"/>
        <v>3956</v>
      </c>
      <c r="O40" s="183">
        <v>3956</v>
      </c>
      <c r="P40" s="169">
        <v>49</v>
      </c>
    </row>
    <row r="41" spans="1:16" ht="30" x14ac:dyDescent="0.25">
      <c r="A41" s="180">
        <v>19177449</v>
      </c>
      <c r="B41" s="189" t="s">
        <v>4245</v>
      </c>
      <c r="C41" s="189" t="s">
        <v>4828</v>
      </c>
      <c r="D41" s="178">
        <v>12</v>
      </c>
      <c r="E41" s="178">
        <v>240</v>
      </c>
      <c r="F41" s="178">
        <v>3499</v>
      </c>
      <c r="G41" s="180">
        <v>1</v>
      </c>
      <c r="H41" s="180"/>
      <c r="I41" s="180">
        <v>1</v>
      </c>
      <c r="J41" s="179">
        <v>3416</v>
      </c>
      <c r="K41" s="179">
        <v>284.66666666666669</v>
      </c>
      <c r="L41" s="179"/>
      <c r="M41" s="179"/>
      <c r="N41" s="177">
        <f t="shared" si="1"/>
        <v>3416</v>
      </c>
      <c r="O41" s="183">
        <v>3416</v>
      </c>
      <c r="P41" s="169">
        <v>43</v>
      </c>
    </row>
    <row r="42" spans="1:16" ht="30" x14ac:dyDescent="0.25">
      <c r="A42" s="180">
        <v>19177449</v>
      </c>
      <c r="B42" s="189" t="s">
        <v>4245</v>
      </c>
      <c r="C42" s="189" t="s">
        <v>4829</v>
      </c>
      <c r="D42" s="178">
        <v>12</v>
      </c>
      <c r="E42" s="178">
        <v>240</v>
      </c>
      <c r="F42" s="178">
        <v>400</v>
      </c>
      <c r="G42" s="180">
        <v>1</v>
      </c>
      <c r="H42" s="180">
        <v>0.5</v>
      </c>
      <c r="I42" s="180"/>
      <c r="J42" s="179">
        <v>3416</v>
      </c>
      <c r="K42" s="179">
        <v>284.66666666666669</v>
      </c>
      <c r="L42" s="179"/>
      <c r="M42" s="179"/>
      <c r="N42" s="177">
        <f t="shared" si="1"/>
        <v>0</v>
      </c>
      <c r="O42" s="183">
        <v>1708</v>
      </c>
      <c r="P42" s="169">
        <v>21</v>
      </c>
    </row>
    <row r="43" spans="1:16" ht="30" x14ac:dyDescent="0.25">
      <c r="A43" s="180">
        <v>19177452</v>
      </c>
      <c r="B43" s="189" t="s">
        <v>4837</v>
      </c>
      <c r="C43" s="189" t="s">
        <v>4814</v>
      </c>
      <c r="D43" s="178">
        <v>12</v>
      </c>
      <c r="E43" s="178"/>
      <c r="F43" s="178">
        <v>0</v>
      </c>
      <c r="G43" s="180">
        <v>1</v>
      </c>
      <c r="H43" s="180"/>
      <c r="I43" s="180">
        <v>2</v>
      </c>
      <c r="J43" s="179"/>
      <c r="K43" s="179"/>
      <c r="L43" s="179">
        <v>3524</v>
      </c>
      <c r="M43" s="179">
        <v>293.66666666666669</v>
      </c>
      <c r="N43" s="177">
        <f t="shared" si="1"/>
        <v>0</v>
      </c>
      <c r="O43" s="183">
        <v>7048</v>
      </c>
      <c r="P43" s="169">
        <v>88</v>
      </c>
    </row>
    <row r="44" spans="1:16" ht="30" x14ac:dyDescent="0.25">
      <c r="A44" s="180">
        <v>19177452</v>
      </c>
      <c r="B44" s="189" t="s">
        <v>4837</v>
      </c>
      <c r="C44" s="189" t="s">
        <v>4815</v>
      </c>
      <c r="D44" s="178">
        <v>12</v>
      </c>
      <c r="E44" s="178">
        <v>240</v>
      </c>
      <c r="F44" s="178">
        <v>696</v>
      </c>
      <c r="G44" s="180">
        <v>1</v>
      </c>
      <c r="H44" s="180">
        <v>1</v>
      </c>
      <c r="I44" s="180"/>
      <c r="J44" s="179">
        <v>4367</v>
      </c>
      <c r="K44" s="179">
        <v>363.91666666666669</v>
      </c>
      <c r="L44" s="179"/>
      <c r="M44" s="179"/>
      <c r="N44" s="177">
        <f t="shared" si="1"/>
        <v>0</v>
      </c>
      <c r="O44" s="183">
        <v>4367</v>
      </c>
      <c r="P44" s="169">
        <v>55</v>
      </c>
    </row>
    <row r="45" spans="1:16" ht="30" x14ac:dyDescent="0.25">
      <c r="A45" s="180">
        <v>19177452</v>
      </c>
      <c r="B45" s="189" t="s">
        <v>4837</v>
      </c>
      <c r="C45" s="189" t="s">
        <v>4815</v>
      </c>
      <c r="D45" s="178">
        <v>12</v>
      </c>
      <c r="E45" s="178">
        <v>240</v>
      </c>
      <c r="F45" s="178">
        <v>1321</v>
      </c>
      <c r="G45" s="180">
        <v>1</v>
      </c>
      <c r="H45" s="180">
        <v>1</v>
      </c>
      <c r="I45" s="180"/>
      <c r="J45" s="179">
        <v>4367</v>
      </c>
      <c r="K45" s="179">
        <v>363.91666666666669</v>
      </c>
      <c r="L45" s="179"/>
      <c r="M45" s="179"/>
      <c r="N45" s="177">
        <f t="shared" si="1"/>
        <v>0</v>
      </c>
      <c r="O45" s="183">
        <v>4367</v>
      </c>
      <c r="P45" s="169">
        <v>55</v>
      </c>
    </row>
    <row r="46" spans="1:16" x14ac:dyDescent="0.25">
      <c r="A46" s="180">
        <v>19177456</v>
      </c>
      <c r="B46" s="189" t="s">
        <v>4824</v>
      </c>
      <c r="C46" s="189" t="s">
        <v>4817</v>
      </c>
      <c r="D46" s="178">
        <v>12</v>
      </c>
      <c r="E46" s="178">
        <v>240</v>
      </c>
      <c r="F46" s="178">
        <v>2581</v>
      </c>
      <c r="G46" s="180">
        <v>0</v>
      </c>
      <c r="H46" s="180">
        <v>0.75</v>
      </c>
      <c r="I46" s="180"/>
      <c r="J46" s="179">
        <v>4367</v>
      </c>
      <c r="K46" s="179">
        <v>363.91666666666669</v>
      </c>
      <c r="L46" s="179"/>
      <c r="M46" s="179"/>
      <c r="N46" s="177">
        <f t="shared" si="1"/>
        <v>0</v>
      </c>
      <c r="O46" s="183">
        <v>3276</v>
      </c>
      <c r="P46" s="169">
        <v>41</v>
      </c>
    </row>
    <row r="47" spans="1:16" x14ac:dyDescent="0.25">
      <c r="A47" s="180">
        <v>19177456</v>
      </c>
      <c r="B47" s="189" t="s">
        <v>4824</v>
      </c>
      <c r="C47" s="189" t="s">
        <v>4814</v>
      </c>
      <c r="D47" s="178">
        <v>8</v>
      </c>
      <c r="E47" s="178"/>
      <c r="F47" s="178"/>
      <c r="G47" s="180">
        <v>1</v>
      </c>
      <c r="H47" s="180"/>
      <c r="I47" s="180">
        <v>0.5</v>
      </c>
      <c r="J47" s="179"/>
      <c r="K47" s="179"/>
      <c r="L47" s="179">
        <v>3524</v>
      </c>
      <c r="M47" s="179">
        <v>293.66666666666669</v>
      </c>
      <c r="N47" s="177">
        <f t="shared" si="1"/>
        <v>0</v>
      </c>
      <c r="O47" s="183">
        <v>1175</v>
      </c>
      <c r="P47" s="169">
        <v>22</v>
      </c>
    </row>
    <row r="48" spans="1:16" x14ac:dyDescent="0.25">
      <c r="A48" s="180">
        <v>19177456</v>
      </c>
      <c r="B48" s="189" t="s">
        <v>4824</v>
      </c>
      <c r="C48" s="189" t="s">
        <v>4815</v>
      </c>
      <c r="D48" s="178">
        <v>12</v>
      </c>
      <c r="E48" s="178">
        <v>240</v>
      </c>
      <c r="F48" s="178">
        <v>1347</v>
      </c>
      <c r="G48" s="180">
        <v>1</v>
      </c>
      <c r="H48" s="180">
        <v>0.5</v>
      </c>
      <c r="I48" s="180"/>
      <c r="J48" s="179">
        <v>4367</v>
      </c>
      <c r="K48" s="179">
        <v>363.91666666666669</v>
      </c>
      <c r="L48" s="179"/>
      <c r="M48" s="179">
        <v>293.66666666666669</v>
      </c>
      <c r="N48" s="177">
        <f t="shared" si="1"/>
        <v>0</v>
      </c>
      <c r="O48" s="183">
        <v>2184</v>
      </c>
      <c r="P48" s="169">
        <v>27</v>
      </c>
    </row>
    <row r="49" spans="1:16" ht="30" x14ac:dyDescent="0.25">
      <c r="A49" s="180">
        <v>50000037</v>
      </c>
      <c r="B49" s="189" t="s">
        <v>4713</v>
      </c>
      <c r="C49" s="189" t="s">
        <v>4817</v>
      </c>
      <c r="D49" s="178">
        <v>12</v>
      </c>
      <c r="E49" s="178">
        <v>240</v>
      </c>
      <c r="F49" s="178">
        <v>2909</v>
      </c>
      <c r="G49" s="180">
        <v>0</v>
      </c>
      <c r="H49" s="180">
        <v>1</v>
      </c>
      <c r="I49" s="180"/>
      <c r="J49" s="179">
        <v>4367</v>
      </c>
      <c r="K49" s="179">
        <v>363.91666666666669</v>
      </c>
      <c r="L49" s="179"/>
      <c r="M49" s="179"/>
      <c r="N49" s="177">
        <f t="shared" si="1"/>
        <v>0</v>
      </c>
      <c r="O49" s="183">
        <v>4367</v>
      </c>
      <c r="P49" s="169">
        <v>55</v>
      </c>
    </row>
    <row r="50" spans="1:16" ht="30" x14ac:dyDescent="0.25">
      <c r="A50" s="180">
        <v>50000037</v>
      </c>
      <c r="B50" s="189" t="s">
        <v>4713</v>
      </c>
      <c r="C50" s="189" t="s">
        <v>4814</v>
      </c>
      <c r="D50" s="178">
        <v>12</v>
      </c>
      <c r="E50" s="178"/>
      <c r="F50" s="178">
        <v>17102</v>
      </c>
      <c r="G50" s="180">
        <v>1</v>
      </c>
      <c r="H50" s="180"/>
      <c r="I50" s="180">
        <v>2.25</v>
      </c>
      <c r="J50" s="179"/>
      <c r="K50" s="179"/>
      <c r="L50" s="179">
        <v>3524</v>
      </c>
      <c r="M50" s="179">
        <v>293.66666666666669</v>
      </c>
      <c r="N50" s="177">
        <f t="shared" si="1"/>
        <v>0</v>
      </c>
      <c r="O50" s="183">
        <v>7929</v>
      </c>
      <c r="P50" s="169">
        <v>99</v>
      </c>
    </row>
    <row r="51" spans="1:16" ht="30" x14ac:dyDescent="0.25">
      <c r="A51" s="180">
        <v>50000037</v>
      </c>
      <c r="B51" s="189" t="s">
        <v>4713</v>
      </c>
      <c r="C51" s="189" t="s">
        <v>4815</v>
      </c>
      <c r="D51" s="178">
        <v>12</v>
      </c>
      <c r="E51" s="178">
        <v>240</v>
      </c>
      <c r="F51" s="178">
        <v>46596</v>
      </c>
      <c r="G51" s="180">
        <v>1</v>
      </c>
      <c r="H51" s="180">
        <v>1.25</v>
      </c>
      <c r="I51" s="180"/>
      <c r="J51" s="179">
        <v>4367</v>
      </c>
      <c r="K51" s="179">
        <v>363.91666666666669</v>
      </c>
      <c r="L51" s="179"/>
      <c r="M51" s="179">
        <v>293.66666666666669</v>
      </c>
      <c r="N51" s="177">
        <f t="shared" si="1"/>
        <v>0</v>
      </c>
      <c r="O51" s="183">
        <v>5459</v>
      </c>
      <c r="P51" s="169">
        <v>68</v>
      </c>
    </row>
    <row r="52" spans="1:16" ht="30" x14ac:dyDescent="0.25">
      <c r="A52" s="180">
        <v>50022601</v>
      </c>
      <c r="B52" s="189" t="s">
        <v>4569</v>
      </c>
      <c r="C52" s="189" t="s">
        <v>4812</v>
      </c>
      <c r="D52" s="178">
        <v>12</v>
      </c>
      <c r="E52" s="178">
        <v>240</v>
      </c>
      <c r="F52" s="178">
        <v>1104</v>
      </c>
      <c r="G52" s="180">
        <v>1</v>
      </c>
      <c r="H52" s="180">
        <v>1</v>
      </c>
      <c r="I52" s="180">
        <v>1</v>
      </c>
      <c r="J52" s="179">
        <v>3956</v>
      </c>
      <c r="K52" s="179">
        <v>329.66666666666669</v>
      </c>
      <c r="L52" s="179"/>
      <c r="M52" s="179"/>
      <c r="N52" s="177">
        <f t="shared" si="1"/>
        <v>3956</v>
      </c>
      <c r="O52" s="183">
        <v>3956</v>
      </c>
      <c r="P52" s="169">
        <v>49</v>
      </c>
    </row>
    <row r="53" spans="1:16" x14ac:dyDescent="0.25">
      <c r="A53" s="180">
        <v>90024101</v>
      </c>
      <c r="B53" s="189" t="s">
        <v>1640</v>
      </c>
      <c r="C53" s="189" t="s">
        <v>4811</v>
      </c>
      <c r="D53" s="178">
        <v>12</v>
      </c>
      <c r="E53" s="178">
        <v>240</v>
      </c>
      <c r="F53" s="178">
        <v>115</v>
      </c>
      <c r="G53" s="180">
        <v>1</v>
      </c>
      <c r="H53" s="180"/>
      <c r="I53" s="180">
        <v>0.5</v>
      </c>
      <c r="J53" s="179">
        <v>3416</v>
      </c>
      <c r="K53" s="179">
        <v>284.66666666666669</v>
      </c>
      <c r="L53" s="179"/>
      <c r="M53" s="179"/>
      <c r="N53" s="177">
        <f t="shared" si="1"/>
        <v>1708</v>
      </c>
      <c r="O53" s="183">
        <v>1708</v>
      </c>
      <c r="P53" s="169">
        <v>21</v>
      </c>
    </row>
    <row r="54" spans="1:16" x14ac:dyDescent="0.25">
      <c r="A54" s="180">
        <v>90024101</v>
      </c>
      <c r="B54" s="189" t="s">
        <v>1640</v>
      </c>
      <c r="C54" s="189" t="s">
        <v>4813</v>
      </c>
      <c r="D54" s="178">
        <v>12</v>
      </c>
      <c r="E54" s="178">
        <v>240</v>
      </c>
      <c r="F54" s="178">
        <v>1098</v>
      </c>
      <c r="G54" s="180">
        <v>1</v>
      </c>
      <c r="H54" s="180"/>
      <c r="I54" s="180">
        <v>1</v>
      </c>
      <c r="J54" s="179">
        <v>3820</v>
      </c>
      <c r="K54" s="179">
        <v>318.33333333333331</v>
      </c>
      <c r="L54" s="179"/>
      <c r="M54" s="179"/>
      <c r="N54" s="177">
        <f t="shared" si="1"/>
        <v>3820</v>
      </c>
      <c r="O54" s="183">
        <v>3820</v>
      </c>
      <c r="P54" s="169">
        <v>48</v>
      </c>
    </row>
    <row r="55" spans="1:16" x14ac:dyDescent="0.25">
      <c r="A55" s="180">
        <v>90024101</v>
      </c>
      <c r="B55" s="189" t="s">
        <v>1640</v>
      </c>
      <c r="C55" s="189" t="s">
        <v>4820</v>
      </c>
      <c r="D55" s="178">
        <v>12</v>
      </c>
      <c r="E55" s="178">
        <v>240</v>
      </c>
      <c r="F55" s="178">
        <v>2420</v>
      </c>
      <c r="G55" s="180">
        <v>1</v>
      </c>
      <c r="H55" s="180">
        <v>1.25</v>
      </c>
      <c r="I55" s="180">
        <v>1.5</v>
      </c>
      <c r="J55" s="179">
        <v>4360</v>
      </c>
      <c r="K55" s="179">
        <v>363.91666666666669</v>
      </c>
      <c r="L55" s="179"/>
      <c r="M55" s="179"/>
      <c r="N55" s="177">
        <f t="shared" si="1"/>
        <v>6540</v>
      </c>
      <c r="O55" s="183">
        <v>5450</v>
      </c>
      <c r="P55" s="169">
        <v>68</v>
      </c>
    </row>
    <row r="56" spans="1:16" x14ac:dyDescent="0.25">
      <c r="A56" s="180">
        <v>90024101</v>
      </c>
      <c r="B56" s="189" t="s">
        <v>1640</v>
      </c>
      <c r="C56" s="189" t="s">
        <v>4830</v>
      </c>
      <c r="D56" s="178">
        <v>12</v>
      </c>
      <c r="E56" s="178">
        <v>240</v>
      </c>
      <c r="F56" s="178">
        <v>131</v>
      </c>
      <c r="G56" s="180">
        <v>1</v>
      </c>
      <c r="H56" s="180"/>
      <c r="I56" s="180">
        <v>0.25</v>
      </c>
      <c r="J56" s="179">
        <v>5356</v>
      </c>
      <c r="K56" s="179">
        <v>446.33333333333331</v>
      </c>
      <c r="L56" s="179"/>
      <c r="M56" s="179"/>
      <c r="N56" s="177">
        <f t="shared" si="1"/>
        <v>1339</v>
      </c>
      <c r="O56" s="183">
        <v>1339</v>
      </c>
      <c r="P56" s="169">
        <v>17</v>
      </c>
    </row>
    <row r="57" spans="1:16" ht="30" x14ac:dyDescent="0.25">
      <c r="A57" s="180">
        <v>130024102</v>
      </c>
      <c r="B57" s="189" t="s">
        <v>1722</v>
      </c>
      <c r="C57" s="189" t="s">
        <v>4813</v>
      </c>
      <c r="D57" s="178">
        <v>12</v>
      </c>
      <c r="E57" s="178">
        <v>240</v>
      </c>
      <c r="F57" s="178">
        <v>493</v>
      </c>
      <c r="G57" s="180">
        <v>1</v>
      </c>
      <c r="H57" s="180"/>
      <c r="I57" s="180">
        <v>0.5</v>
      </c>
      <c r="J57" s="179">
        <v>3820</v>
      </c>
      <c r="K57" s="179">
        <v>318.33333333333331</v>
      </c>
      <c r="L57" s="179"/>
      <c r="M57" s="179"/>
      <c r="N57" s="177">
        <f t="shared" si="1"/>
        <v>1910</v>
      </c>
      <c r="O57" s="183">
        <v>1910</v>
      </c>
      <c r="P57" s="169">
        <v>24</v>
      </c>
    </row>
    <row r="58" spans="1:16" ht="30" x14ac:dyDescent="0.25">
      <c r="A58" s="180">
        <v>130024102</v>
      </c>
      <c r="B58" s="189" t="s">
        <v>1722</v>
      </c>
      <c r="C58" s="189" t="s">
        <v>4828</v>
      </c>
      <c r="D58" s="178">
        <v>12</v>
      </c>
      <c r="E58" s="178">
        <v>240</v>
      </c>
      <c r="F58" s="178">
        <v>4948</v>
      </c>
      <c r="G58" s="180">
        <v>1</v>
      </c>
      <c r="H58" s="180"/>
      <c r="I58" s="180">
        <v>1</v>
      </c>
      <c r="J58" s="179">
        <v>3416</v>
      </c>
      <c r="K58" s="179">
        <v>284.66666666666669</v>
      </c>
      <c r="L58" s="179"/>
      <c r="M58" s="179"/>
      <c r="N58" s="177">
        <f t="shared" si="1"/>
        <v>3416</v>
      </c>
      <c r="O58" s="183">
        <v>3416</v>
      </c>
      <c r="P58" s="169">
        <v>43</v>
      </c>
    </row>
    <row r="59" spans="1:16" ht="30" x14ac:dyDescent="0.25">
      <c r="A59" s="180">
        <v>130024102</v>
      </c>
      <c r="B59" s="189" t="s">
        <v>1722</v>
      </c>
      <c r="C59" s="189" t="s">
        <v>4829</v>
      </c>
      <c r="D59" s="178">
        <v>12</v>
      </c>
      <c r="E59" s="178">
        <v>240</v>
      </c>
      <c r="F59" s="178">
        <v>190</v>
      </c>
      <c r="G59" s="180">
        <v>1</v>
      </c>
      <c r="H59" s="180">
        <v>0.5</v>
      </c>
      <c r="I59" s="180"/>
      <c r="J59" s="179">
        <v>3416</v>
      </c>
      <c r="K59" s="179">
        <v>284.66666666666669</v>
      </c>
      <c r="L59" s="179"/>
      <c r="M59" s="179"/>
      <c r="N59" s="177">
        <f t="shared" si="1"/>
        <v>0</v>
      </c>
      <c r="O59" s="183">
        <v>1708</v>
      </c>
      <c r="P59" s="169">
        <v>21</v>
      </c>
    </row>
    <row r="60" spans="1:16" ht="30" x14ac:dyDescent="0.25">
      <c r="A60" s="180">
        <v>130024102</v>
      </c>
      <c r="B60" s="189" t="s">
        <v>1722</v>
      </c>
      <c r="C60" s="189" t="s">
        <v>4817</v>
      </c>
      <c r="D60" s="178">
        <v>12</v>
      </c>
      <c r="E60" s="178">
        <v>240</v>
      </c>
      <c r="F60" s="178">
        <v>763</v>
      </c>
      <c r="G60" s="180">
        <v>0</v>
      </c>
      <c r="H60" s="180">
        <v>0.25</v>
      </c>
      <c r="I60" s="180"/>
      <c r="J60" s="179">
        <v>4367</v>
      </c>
      <c r="K60" s="179">
        <v>363.91666666666669</v>
      </c>
      <c r="L60" s="179"/>
      <c r="M60" s="179"/>
      <c r="N60" s="177">
        <f t="shared" si="1"/>
        <v>0</v>
      </c>
      <c r="O60" s="183">
        <v>1092</v>
      </c>
      <c r="P60" s="169">
        <v>14</v>
      </c>
    </row>
    <row r="61" spans="1:16" ht="30" x14ac:dyDescent="0.25">
      <c r="A61" s="180">
        <v>130024102</v>
      </c>
      <c r="B61" s="189" t="s">
        <v>1722</v>
      </c>
      <c r="C61" s="189" t="s">
        <v>4814</v>
      </c>
      <c r="D61" s="178">
        <v>12</v>
      </c>
      <c r="E61" s="178"/>
      <c r="F61" s="178">
        <v>0</v>
      </c>
      <c r="G61" s="180">
        <v>1</v>
      </c>
      <c r="H61" s="180"/>
      <c r="I61" s="180">
        <v>1</v>
      </c>
      <c r="J61" s="179"/>
      <c r="K61" s="179"/>
      <c r="L61" s="179">
        <v>3524</v>
      </c>
      <c r="M61" s="179">
        <v>293.66666666666669</v>
      </c>
      <c r="N61" s="177">
        <f t="shared" si="1"/>
        <v>0</v>
      </c>
      <c r="O61" s="183">
        <v>3524</v>
      </c>
      <c r="P61" s="169">
        <v>44</v>
      </c>
    </row>
    <row r="62" spans="1:16" ht="30" x14ac:dyDescent="0.25">
      <c r="A62" s="180">
        <v>130024102</v>
      </c>
      <c r="B62" s="189" t="s">
        <v>1722</v>
      </c>
      <c r="C62" s="189" t="s">
        <v>4815</v>
      </c>
      <c r="D62" s="178">
        <v>12</v>
      </c>
      <c r="E62" s="178">
        <v>240</v>
      </c>
      <c r="F62" s="178">
        <v>4333</v>
      </c>
      <c r="G62" s="180">
        <v>1</v>
      </c>
      <c r="H62" s="180">
        <v>0.75</v>
      </c>
      <c r="I62" s="180"/>
      <c r="J62" s="179">
        <v>4367</v>
      </c>
      <c r="K62" s="179">
        <v>363.91666666666669</v>
      </c>
      <c r="L62" s="179"/>
      <c r="M62" s="179"/>
      <c r="N62" s="177">
        <f t="shared" si="1"/>
        <v>0</v>
      </c>
      <c r="O62" s="183">
        <v>3276</v>
      </c>
      <c r="P62" s="169">
        <v>41</v>
      </c>
    </row>
    <row r="63" spans="1:16" ht="30" x14ac:dyDescent="0.25">
      <c r="A63" s="180">
        <v>130024102</v>
      </c>
      <c r="B63" s="189" t="s">
        <v>1722</v>
      </c>
      <c r="C63" s="189" t="s">
        <v>4818</v>
      </c>
      <c r="D63" s="178">
        <v>12</v>
      </c>
      <c r="E63" s="178">
        <v>240</v>
      </c>
      <c r="F63" s="178">
        <v>330</v>
      </c>
      <c r="G63" s="180">
        <v>1</v>
      </c>
      <c r="H63" s="180">
        <v>0.5</v>
      </c>
      <c r="I63" s="180"/>
      <c r="J63" s="179">
        <v>3416</v>
      </c>
      <c r="K63" s="179">
        <v>284.66666666666669</v>
      </c>
      <c r="L63" s="179"/>
      <c r="M63" s="179">
        <v>293.66666666666669</v>
      </c>
      <c r="N63" s="177">
        <f t="shared" si="1"/>
        <v>0</v>
      </c>
      <c r="O63" s="183">
        <v>1708</v>
      </c>
      <c r="P63" s="169">
        <v>21</v>
      </c>
    </row>
    <row r="64" spans="1:16" ht="30" x14ac:dyDescent="0.25">
      <c r="A64" s="180">
        <v>130063401</v>
      </c>
      <c r="B64" s="189" t="s">
        <v>4334</v>
      </c>
      <c r="C64" s="189" t="s">
        <v>4814</v>
      </c>
      <c r="D64" s="178">
        <v>12</v>
      </c>
      <c r="E64" s="178">
        <v>240</v>
      </c>
      <c r="F64" s="178">
        <v>772</v>
      </c>
      <c r="G64" s="180">
        <v>1</v>
      </c>
      <c r="H64" s="180"/>
      <c r="I64" s="180">
        <v>0.5</v>
      </c>
      <c r="J64" s="179"/>
      <c r="K64" s="179"/>
      <c r="L64" s="179">
        <v>3524</v>
      </c>
      <c r="M64" s="179">
        <v>293.66666666666669</v>
      </c>
      <c r="N64" s="177">
        <f t="shared" si="1"/>
        <v>0</v>
      </c>
      <c r="O64" s="183">
        <v>1762</v>
      </c>
      <c r="P64" s="169">
        <v>22</v>
      </c>
    </row>
    <row r="65" spans="1:16" ht="30" x14ac:dyDescent="0.25">
      <c r="A65" s="180">
        <v>130063401</v>
      </c>
      <c r="B65" s="189" t="s">
        <v>4334</v>
      </c>
      <c r="C65" s="189" t="s">
        <v>4814</v>
      </c>
      <c r="D65" s="178">
        <v>3</v>
      </c>
      <c r="E65" s="178"/>
      <c r="F65" s="178"/>
      <c r="G65" s="180"/>
      <c r="H65" s="180"/>
      <c r="I65" s="180">
        <v>0.5</v>
      </c>
      <c r="J65" s="179"/>
      <c r="K65" s="179"/>
      <c r="L65" s="179">
        <v>3524</v>
      </c>
      <c r="M65" s="179">
        <v>293.66666666666669</v>
      </c>
      <c r="N65" s="177">
        <f t="shared" si="1"/>
        <v>0</v>
      </c>
      <c r="O65" s="183">
        <v>441</v>
      </c>
      <c r="P65" s="169">
        <v>22</v>
      </c>
    </row>
    <row r="66" spans="1:16" ht="30" x14ac:dyDescent="0.25">
      <c r="A66" s="180">
        <v>130063401</v>
      </c>
      <c r="B66" s="189" t="s">
        <v>4334</v>
      </c>
      <c r="C66" s="189" t="s">
        <v>4832</v>
      </c>
      <c r="D66" s="178">
        <v>12</v>
      </c>
      <c r="E66" s="178">
        <v>240</v>
      </c>
      <c r="F66" s="178">
        <v>2137</v>
      </c>
      <c r="G66" s="180">
        <v>1</v>
      </c>
      <c r="H66" s="180">
        <v>0.5</v>
      </c>
      <c r="I66" s="180"/>
      <c r="J66" s="179">
        <v>4367</v>
      </c>
      <c r="K66" s="179">
        <v>363.91666666666669</v>
      </c>
      <c r="L66" s="179"/>
      <c r="M66" s="179">
        <v>293.66666666666669</v>
      </c>
      <c r="N66" s="177">
        <f t="shared" si="1"/>
        <v>0</v>
      </c>
      <c r="O66" s="183">
        <v>2184</v>
      </c>
      <c r="P66" s="169">
        <v>27</v>
      </c>
    </row>
    <row r="67" spans="1:16" ht="30" x14ac:dyDescent="0.25">
      <c r="A67" s="180">
        <v>130063401</v>
      </c>
      <c r="B67" s="189" t="s">
        <v>4334</v>
      </c>
      <c r="C67" s="189" t="s">
        <v>4832</v>
      </c>
      <c r="D67" s="178">
        <v>3</v>
      </c>
      <c r="E67" s="178"/>
      <c r="F67" s="178"/>
      <c r="G67" s="180"/>
      <c r="H67" s="180">
        <v>0.5</v>
      </c>
      <c r="I67" s="180"/>
      <c r="J67" s="179">
        <v>4367</v>
      </c>
      <c r="K67" s="179">
        <v>363.91666666666669</v>
      </c>
      <c r="L67" s="179"/>
      <c r="M67" s="179">
        <v>293.66666666666669</v>
      </c>
      <c r="N67" s="177">
        <f t="shared" si="1"/>
        <v>0</v>
      </c>
      <c r="O67" s="183">
        <v>546</v>
      </c>
      <c r="P67" s="169">
        <v>27</v>
      </c>
    </row>
    <row r="68" spans="1:16" ht="30" x14ac:dyDescent="0.25">
      <c r="A68" s="180">
        <v>130077419</v>
      </c>
      <c r="B68" s="189" t="s">
        <v>4722</v>
      </c>
      <c r="C68" s="189" t="s">
        <v>4823</v>
      </c>
      <c r="D68" s="178">
        <v>12</v>
      </c>
      <c r="E68" s="178">
        <v>240</v>
      </c>
      <c r="F68" s="178">
        <v>60</v>
      </c>
      <c r="G68" s="180">
        <v>1</v>
      </c>
      <c r="H68" s="180">
        <v>1</v>
      </c>
      <c r="I68" s="180"/>
      <c r="J68" s="179">
        <v>3416</v>
      </c>
      <c r="K68" s="179">
        <v>284.66666666666669</v>
      </c>
      <c r="L68" s="179"/>
      <c r="M68" s="179">
        <v>293.66666666666669</v>
      </c>
      <c r="N68" s="177">
        <f t="shared" si="1"/>
        <v>0</v>
      </c>
      <c r="O68" s="183">
        <v>3416</v>
      </c>
      <c r="P68" s="169">
        <v>43</v>
      </c>
    </row>
    <row r="69" spans="1:16" ht="30" x14ac:dyDescent="0.25">
      <c r="A69" s="180">
        <v>130077419</v>
      </c>
      <c r="B69" s="189" t="s">
        <v>4722</v>
      </c>
      <c r="C69" s="189" t="s">
        <v>4814</v>
      </c>
      <c r="D69" s="178">
        <v>12</v>
      </c>
      <c r="E69" s="178"/>
      <c r="F69" s="178"/>
      <c r="G69" s="180">
        <v>0</v>
      </c>
      <c r="H69" s="180"/>
      <c r="I69" s="180">
        <v>1.25</v>
      </c>
      <c r="J69" s="179"/>
      <c r="K69" s="179"/>
      <c r="L69" s="179">
        <v>0</v>
      </c>
      <c r="M69" s="179"/>
      <c r="N69" s="177">
        <f t="shared" si="1"/>
        <v>0</v>
      </c>
      <c r="O69" s="183">
        <v>0</v>
      </c>
      <c r="P69" s="169">
        <v>0</v>
      </c>
    </row>
    <row r="70" spans="1:16" ht="30" x14ac:dyDescent="0.25">
      <c r="A70" s="180">
        <v>130077419</v>
      </c>
      <c r="B70" s="189" t="s">
        <v>4722</v>
      </c>
      <c r="C70" s="189" t="s">
        <v>4815</v>
      </c>
      <c r="D70" s="178">
        <v>12</v>
      </c>
      <c r="E70" s="178">
        <v>240</v>
      </c>
      <c r="F70" s="178">
        <v>1283</v>
      </c>
      <c r="G70" s="180">
        <v>1</v>
      </c>
      <c r="H70" s="180">
        <v>1.25</v>
      </c>
      <c r="I70" s="180"/>
      <c r="J70" s="179">
        <v>4367</v>
      </c>
      <c r="K70" s="179">
        <v>363.91666666666669</v>
      </c>
      <c r="L70" s="179"/>
      <c r="M70" s="179"/>
      <c r="N70" s="177">
        <f t="shared" ref="N70:N86" si="2">ROUND(I70*J70,2)</f>
        <v>0</v>
      </c>
      <c r="O70" s="183">
        <v>5459</v>
      </c>
      <c r="P70" s="169">
        <v>68</v>
      </c>
    </row>
    <row r="71" spans="1:16" ht="30" x14ac:dyDescent="0.25">
      <c r="A71" s="180">
        <v>130077419</v>
      </c>
      <c r="B71" s="189" t="s">
        <v>4722</v>
      </c>
      <c r="C71" s="189" t="s">
        <v>4818</v>
      </c>
      <c r="D71" s="178">
        <v>12</v>
      </c>
      <c r="E71" s="178">
        <v>240</v>
      </c>
      <c r="F71" s="178"/>
      <c r="G71" s="180">
        <v>1</v>
      </c>
      <c r="H71" s="180">
        <v>1</v>
      </c>
      <c r="I71" s="180"/>
      <c r="J71" s="179">
        <v>3416</v>
      </c>
      <c r="K71" s="179">
        <v>284.66666666666669</v>
      </c>
      <c r="L71" s="179"/>
      <c r="M71" s="179"/>
      <c r="N71" s="177">
        <f t="shared" si="2"/>
        <v>0</v>
      </c>
      <c r="O71" s="183">
        <v>3416</v>
      </c>
      <c r="P71" s="169">
        <v>43</v>
      </c>
    </row>
    <row r="72" spans="1:16" ht="45" x14ac:dyDescent="0.25">
      <c r="A72" s="180">
        <v>170024104</v>
      </c>
      <c r="B72" s="189" t="s">
        <v>1626</v>
      </c>
      <c r="C72" s="189" t="s">
        <v>4811</v>
      </c>
      <c r="D72" s="178">
        <v>12</v>
      </c>
      <c r="E72" s="178">
        <v>240</v>
      </c>
      <c r="F72" s="178">
        <v>547</v>
      </c>
      <c r="G72" s="180">
        <v>1</v>
      </c>
      <c r="H72" s="180">
        <v>0</v>
      </c>
      <c r="I72" s="180">
        <v>1.5</v>
      </c>
      <c r="J72" s="179">
        <v>3416</v>
      </c>
      <c r="K72" s="179">
        <v>284.66666666666669</v>
      </c>
      <c r="L72" s="179"/>
      <c r="M72" s="179"/>
      <c r="N72" s="177">
        <f t="shared" si="2"/>
        <v>5124</v>
      </c>
      <c r="O72" s="183">
        <v>5124</v>
      </c>
      <c r="P72" s="169">
        <v>64</v>
      </c>
    </row>
    <row r="73" spans="1:16" ht="45" x14ac:dyDescent="0.25">
      <c r="A73" s="180">
        <v>170024104</v>
      </c>
      <c r="B73" s="189" t="s">
        <v>1626</v>
      </c>
      <c r="C73" s="189" t="s">
        <v>4813</v>
      </c>
      <c r="D73" s="178">
        <v>12</v>
      </c>
      <c r="E73" s="178">
        <v>240</v>
      </c>
      <c r="F73" s="178">
        <v>1383</v>
      </c>
      <c r="G73" s="180">
        <v>1</v>
      </c>
      <c r="H73" s="180"/>
      <c r="I73" s="180">
        <v>1.75</v>
      </c>
      <c r="J73" s="179">
        <v>3820</v>
      </c>
      <c r="K73" s="179">
        <v>318.33333333333331</v>
      </c>
      <c r="L73" s="179"/>
      <c r="M73" s="179"/>
      <c r="N73" s="177">
        <f t="shared" si="2"/>
        <v>6685</v>
      </c>
      <c r="O73" s="183">
        <v>6606</v>
      </c>
      <c r="P73" s="169">
        <v>83</v>
      </c>
    </row>
    <row r="74" spans="1:16" ht="45" x14ac:dyDescent="0.25">
      <c r="A74" s="180">
        <v>170024104</v>
      </c>
      <c r="B74" s="189" t="s">
        <v>1626</v>
      </c>
      <c r="C74" s="189" t="s">
        <v>4828</v>
      </c>
      <c r="D74" s="178">
        <v>12</v>
      </c>
      <c r="E74" s="178">
        <v>240</v>
      </c>
      <c r="F74" s="178">
        <v>4589</v>
      </c>
      <c r="G74" s="180">
        <v>1</v>
      </c>
      <c r="H74" s="180"/>
      <c r="I74" s="180">
        <v>1.25</v>
      </c>
      <c r="J74" s="179">
        <v>3416</v>
      </c>
      <c r="K74" s="179">
        <v>284.66666666666669</v>
      </c>
      <c r="L74" s="179"/>
      <c r="M74" s="179"/>
      <c r="N74" s="177">
        <f t="shared" si="2"/>
        <v>4270</v>
      </c>
      <c r="O74" s="183">
        <v>4270</v>
      </c>
      <c r="P74" s="169">
        <v>53</v>
      </c>
    </row>
    <row r="75" spans="1:16" ht="45" x14ac:dyDescent="0.25">
      <c r="A75" s="180">
        <v>170024104</v>
      </c>
      <c r="B75" s="189" t="s">
        <v>1626</v>
      </c>
      <c r="C75" s="189" t="s">
        <v>4829</v>
      </c>
      <c r="D75" s="178">
        <v>12</v>
      </c>
      <c r="E75" s="178">
        <v>240</v>
      </c>
      <c r="F75" s="178">
        <v>256</v>
      </c>
      <c r="G75" s="180">
        <v>1</v>
      </c>
      <c r="H75" s="180">
        <v>1</v>
      </c>
      <c r="I75" s="180"/>
      <c r="J75" s="179">
        <v>3416</v>
      </c>
      <c r="K75" s="179">
        <v>284.66666666666669</v>
      </c>
      <c r="L75" s="179"/>
      <c r="M75" s="179"/>
      <c r="N75" s="177">
        <f t="shared" si="2"/>
        <v>0</v>
      </c>
      <c r="O75" s="183">
        <v>3416</v>
      </c>
      <c r="P75" s="169">
        <v>43</v>
      </c>
    </row>
    <row r="76" spans="1:16" x14ac:dyDescent="0.25">
      <c r="A76" s="180">
        <v>170077419</v>
      </c>
      <c r="B76" s="189" t="s">
        <v>4826</v>
      </c>
      <c r="C76" s="189" t="s">
        <v>4814</v>
      </c>
      <c r="D76" s="178">
        <v>12</v>
      </c>
      <c r="E76" s="178">
        <v>240</v>
      </c>
      <c r="F76" s="178">
        <v>0</v>
      </c>
      <c r="G76" s="180">
        <v>1</v>
      </c>
      <c r="H76" s="180"/>
      <c r="I76" s="180">
        <v>1.25</v>
      </c>
      <c r="J76" s="179"/>
      <c r="K76" s="179"/>
      <c r="L76" s="179">
        <v>3524</v>
      </c>
      <c r="M76" s="179">
        <v>293.66666666666669</v>
      </c>
      <c r="N76" s="177">
        <f t="shared" si="2"/>
        <v>0</v>
      </c>
      <c r="O76" s="183">
        <v>4405</v>
      </c>
      <c r="P76" s="169">
        <v>55</v>
      </c>
    </row>
    <row r="77" spans="1:16" x14ac:dyDescent="0.25">
      <c r="A77" s="180">
        <v>170077419</v>
      </c>
      <c r="B77" s="189" t="s">
        <v>4826</v>
      </c>
      <c r="C77" s="189" t="s">
        <v>4815</v>
      </c>
      <c r="D77" s="178">
        <v>12</v>
      </c>
      <c r="E77" s="178">
        <v>240</v>
      </c>
      <c r="F77" s="178">
        <v>4186</v>
      </c>
      <c r="G77" s="180">
        <v>1</v>
      </c>
      <c r="H77" s="180">
        <v>1</v>
      </c>
      <c r="I77" s="180"/>
      <c r="J77" s="179">
        <v>4367</v>
      </c>
      <c r="K77" s="179">
        <v>363.91666666666669</v>
      </c>
      <c r="L77" s="179"/>
      <c r="M77" s="179">
        <v>293.66666666666669</v>
      </c>
      <c r="N77" s="177">
        <f t="shared" si="2"/>
        <v>0</v>
      </c>
      <c r="O77" s="183">
        <v>4367</v>
      </c>
      <c r="P77" s="169">
        <v>55</v>
      </c>
    </row>
    <row r="78" spans="1:16" x14ac:dyDescent="0.25">
      <c r="A78" s="180">
        <v>170077421</v>
      </c>
      <c r="B78" s="189" t="s">
        <v>4831</v>
      </c>
      <c r="C78" s="189" t="s">
        <v>4814</v>
      </c>
      <c r="D78" s="178">
        <v>12</v>
      </c>
      <c r="E78" s="178"/>
      <c r="F78" s="178"/>
      <c r="G78" s="180">
        <v>1</v>
      </c>
      <c r="H78" s="180"/>
      <c r="I78" s="180">
        <v>1.25</v>
      </c>
      <c r="J78" s="179"/>
      <c r="K78" s="179"/>
      <c r="L78" s="179">
        <v>3524</v>
      </c>
      <c r="M78" s="179">
        <v>293.66666666666669</v>
      </c>
      <c r="N78" s="177">
        <f t="shared" si="2"/>
        <v>0</v>
      </c>
      <c r="O78" s="183">
        <v>4405</v>
      </c>
      <c r="P78" s="169">
        <v>55</v>
      </c>
    </row>
    <row r="79" spans="1:16" x14ac:dyDescent="0.25">
      <c r="A79" s="180">
        <v>170077421</v>
      </c>
      <c r="B79" s="189" t="s">
        <v>4831</v>
      </c>
      <c r="C79" s="189" t="s">
        <v>4815</v>
      </c>
      <c r="D79" s="178">
        <v>12</v>
      </c>
      <c r="E79" s="178">
        <v>240</v>
      </c>
      <c r="F79" s="178">
        <v>7373</v>
      </c>
      <c r="G79" s="180">
        <v>1</v>
      </c>
      <c r="H79" s="180">
        <v>1.25</v>
      </c>
      <c r="I79" s="180"/>
      <c r="J79" s="179">
        <v>4367</v>
      </c>
      <c r="K79" s="179">
        <v>363.91666666666669</v>
      </c>
      <c r="L79" s="179"/>
      <c r="M79" s="179">
        <v>293.66666666666669</v>
      </c>
      <c r="N79" s="177">
        <f t="shared" si="2"/>
        <v>0</v>
      </c>
      <c r="O79" s="183">
        <v>5459</v>
      </c>
      <c r="P79" s="169">
        <v>68</v>
      </c>
    </row>
    <row r="80" spans="1:16" x14ac:dyDescent="0.25">
      <c r="A80" s="180">
        <v>170077421</v>
      </c>
      <c r="B80" s="189" t="s">
        <v>4831</v>
      </c>
      <c r="C80" s="189" t="s">
        <v>4818</v>
      </c>
      <c r="D80" s="178">
        <v>12</v>
      </c>
      <c r="E80" s="178">
        <v>240</v>
      </c>
      <c r="F80" s="178">
        <v>70</v>
      </c>
      <c r="G80" s="180">
        <v>1</v>
      </c>
      <c r="H80" s="180">
        <v>0.5</v>
      </c>
      <c r="I80" s="180"/>
      <c r="J80" s="179">
        <v>3416</v>
      </c>
      <c r="K80" s="179">
        <v>284.66666666666669</v>
      </c>
      <c r="L80" s="179"/>
      <c r="M80" s="179">
        <v>293.66666666666669</v>
      </c>
      <c r="N80" s="177">
        <f t="shared" si="2"/>
        <v>0</v>
      </c>
      <c r="O80" s="183">
        <v>1708</v>
      </c>
      <c r="P80" s="169">
        <v>21</v>
      </c>
    </row>
    <row r="81" spans="1:16" ht="30" x14ac:dyDescent="0.25">
      <c r="A81" s="180">
        <v>170077426</v>
      </c>
      <c r="B81" s="189" t="s">
        <v>4833</v>
      </c>
      <c r="C81" s="189" t="s">
        <v>4817</v>
      </c>
      <c r="D81" s="178">
        <v>12</v>
      </c>
      <c r="E81" s="178">
        <v>240</v>
      </c>
      <c r="F81" s="178">
        <v>1310</v>
      </c>
      <c r="G81" s="180">
        <v>0</v>
      </c>
      <c r="H81" s="180">
        <v>1</v>
      </c>
      <c r="I81" s="180"/>
      <c r="J81" s="179">
        <v>4367</v>
      </c>
      <c r="K81" s="179">
        <v>363.91666666666669</v>
      </c>
      <c r="L81" s="179"/>
      <c r="M81" s="179"/>
      <c r="N81" s="177">
        <f t="shared" si="2"/>
        <v>0</v>
      </c>
      <c r="O81" s="183">
        <v>4367</v>
      </c>
      <c r="P81" s="169">
        <v>55</v>
      </c>
    </row>
    <row r="82" spans="1:16" ht="30" x14ac:dyDescent="0.25">
      <c r="A82" s="180">
        <v>170077426</v>
      </c>
      <c r="B82" s="189" t="s">
        <v>4833</v>
      </c>
      <c r="C82" s="189" t="s">
        <v>4814</v>
      </c>
      <c r="D82" s="178">
        <v>12</v>
      </c>
      <c r="E82" s="178">
        <v>240</v>
      </c>
      <c r="F82" s="178">
        <v>0</v>
      </c>
      <c r="G82" s="180">
        <v>1</v>
      </c>
      <c r="H82" s="180"/>
      <c r="I82" s="180">
        <v>1.25</v>
      </c>
      <c r="J82" s="179"/>
      <c r="K82" s="179"/>
      <c r="L82" s="179">
        <v>3524</v>
      </c>
      <c r="M82" s="179">
        <v>293.66666666666669</v>
      </c>
      <c r="N82" s="177">
        <f t="shared" si="2"/>
        <v>0</v>
      </c>
      <c r="O82" s="183">
        <v>4405</v>
      </c>
      <c r="P82" s="169">
        <v>55</v>
      </c>
    </row>
    <row r="83" spans="1:16" ht="30" x14ac:dyDescent="0.25">
      <c r="A83" s="180">
        <v>170077426</v>
      </c>
      <c r="B83" s="189" t="s">
        <v>4833</v>
      </c>
      <c r="C83" s="189" t="s">
        <v>4814</v>
      </c>
      <c r="D83" s="178">
        <v>12</v>
      </c>
      <c r="E83" s="178">
        <v>240</v>
      </c>
      <c r="F83" s="178">
        <v>0</v>
      </c>
      <c r="G83" s="180">
        <v>0</v>
      </c>
      <c r="H83" s="180"/>
      <c r="I83" s="180">
        <v>0.5</v>
      </c>
      <c r="J83" s="179"/>
      <c r="K83" s="179"/>
      <c r="L83" s="179">
        <v>3524</v>
      </c>
      <c r="M83" s="179">
        <v>293.66666666666669</v>
      </c>
      <c r="N83" s="177">
        <f t="shared" si="2"/>
        <v>0</v>
      </c>
      <c r="O83" s="183">
        <v>1762</v>
      </c>
      <c r="P83" s="169">
        <v>22</v>
      </c>
    </row>
    <row r="84" spans="1:16" ht="30" x14ac:dyDescent="0.25">
      <c r="A84" s="180">
        <v>170077426</v>
      </c>
      <c r="B84" s="189" t="s">
        <v>4833</v>
      </c>
      <c r="C84" s="189" t="s">
        <v>4815</v>
      </c>
      <c r="D84" s="178">
        <v>12</v>
      </c>
      <c r="E84" s="178">
        <v>240</v>
      </c>
      <c r="F84" s="178">
        <v>12560</v>
      </c>
      <c r="G84" s="180">
        <v>1</v>
      </c>
      <c r="H84" s="180">
        <v>0.25</v>
      </c>
      <c r="I84" s="180"/>
      <c r="J84" s="179">
        <v>4367</v>
      </c>
      <c r="K84" s="179">
        <v>363.91666666666669</v>
      </c>
      <c r="L84" s="179"/>
      <c r="M84" s="179">
        <v>293.66666666666669</v>
      </c>
      <c r="N84" s="177">
        <f t="shared" si="2"/>
        <v>0</v>
      </c>
      <c r="O84" s="183">
        <v>1092</v>
      </c>
      <c r="P84" s="169">
        <v>14</v>
      </c>
    </row>
    <row r="85" spans="1:16" ht="30" x14ac:dyDescent="0.25">
      <c r="A85" s="180">
        <v>170077426</v>
      </c>
      <c r="B85" s="189" t="s">
        <v>4833</v>
      </c>
      <c r="C85" s="189" t="s">
        <v>4818</v>
      </c>
      <c r="D85" s="178">
        <v>12</v>
      </c>
      <c r="E85" s="178">
        <v>240</v>
      </c>
      <c r="F85" s="178">
        <v>43</v>
      </c>
      <c r="G85" s="180">
        <v>1</v>
      </c>
      <c r="H85" s="180">
        <v>0.5</v>
      </c>
      <c r="I85" s="180"/>
      <c r="J85" s="179">
        <v>3416</v>
      </c>
      <c r="K85" s="179">
        <v>284.66666666666669</v>
      </c>
      <c r="L85" s="179"/>
      <c r="M85" s="179">
        <v>293.66666666666669</v>
      </c>
      <c r="N85" s="177">
        <f t="shared" si="2"/>
        <v>0</v>
      </c>
      <c r="O85" s="183">
        <v>1708</v>
      </c>
      <c r="P85" s="169">
        <v>21</v>
      </c>
    </row>
    <row r="86" spans="1:16" ht="30" x14ac:dyDescent="0.25">
      <c r="A86" s="180">
        <v>170077426</v>
      </c>
      <c r="B86" s="189" t="s">
        <v>4833</v>
      </c>
      <c r="C86" s="189" t="s">
        <v>4818</v>
      </c>
      <c r="D86" s="178">
        <v>12</v>
      </c>
      <c r="E86" s="178">
        <v>240</v>
      </c>
      <c r="F86" s="178">
        <v>43</v>
      </c>
      <c r="G86" s="180">
        <v>1</v>
      </c>
      <c r="H86" s="180">
        <v>0.5</v>
      </c>
      <c r="I86" s="180"/>
      <c r="J86" s="179">
        <v>3416</v>
      </c>
      <c r="K86" s="179">
        <v>284.66666666666669</v>
      </c>
      <c r="L86" s="179"/>
      <c r="M86" s="179">
        <v>293.66666666666669</v>
      </c>
      <c r="N86" s="177">
        <f t="shared" si="2"/>
        <v>0</v>
      </c>
      <c r="O86" s="183">
        <v>1708</v>
      </c>
      <c r="P86" s="169">
        <v>21</v>
      </c>
    </row>
    <row r="87" spans="1:16" x14ac:dyDescent="0.25">
      <c r="A87" s="180">
        <v>170077441</v>
      </c>
      <c r="B87" s="189" t="s">
        <v>772</v>
      </c>
      <c r="C87" s="189" t="s">
        <v>4811</v>
      </c>
      <c r="D87" s="178">
        <v>12</v>
      </c>
      <c r="E87" s="178">
        <v>240</v>
      </c>
      <c r="F87" s="178">
        <v>421</v>
      </c>
      <c r="G87" s="180">
        <v>1</v>
      </c>
      <c r="H87" s="180">
        <v>0</v>
      </c>
      <c r="I87" s="180">
        <v>0.25</v>
      </c>
      <c r="J87" s="179">
        <v>3416</v>
      </c>
      <c r="K87" s="179">
        <v>284.66666666666669</v>
      </c>
      <c r="L87" s="179"/>
      <c r="M87" s="179"/>
      <c r="N87" s="177">
        <v>854</v>
      </c>
      <c r="O87" s="183">
        <v>854</v>
      </c>
      <c r="P87" s="169">
        <v>11</v>
      </c>
    </row>
    <row r="88" spans="1:16" ht="30" x14ac:dyDescent="0.25">
      <c r="A88" s="180">
        <v>210000007</v>
      </c>
      <c r="B88" s="189" t="s">
        <v>4834</v>
      </c>
      <c r="C88" s="189" t="s">
        <v>4814</v>
      </c>
      <c r="D88" s="178">
        <v>12</v>
      </c>
      <c r="E88" s="178"/>
      <c r="F88" s="178">
        <v>0</v>
      </c>
      <c r="G88" s="180">
        <v>1</v>
      </c>
      <c r="H88" s="180"/>
      <c r="I88" s="180">
        <v>1</v>
      </c>
      <c r="J88" s="179"/>
      <c r="K88" s="179"/>
      <c r="L88" s="179">
        <v>3524</v>
      </c>
      <c r="M88" s="179">
        <v>293.66666666666669</v>
      </c>
      <c r="N88" s="177">
        <f t="shared" ref="N88:N105" si="3">ROUND(I88*J88,2)</f>
        <v>0</v>
      </c>
      <c r="O88" s="183">
        <v>3524</v>
      </c>
      <c r="P88" s="169">
        <v>44</v>
      </c>
    </row>
    <row r="89" spans="1:16" ht="30" x14ac:dyDescent="0.25">
      <c r="A89" s="180">
        <v>210000007</v>
      </c>
      <c r="B89" s="189" t="s">
        <v>4834</v>
      </c>
      <c r="C89" s="189" t="s">
        <v>4815</v>
      </c>
      <c r="D89" s="178">
        <v>12</v>
      </c>
      <c r="E89" s="178">
        <v>240</v>
      </c>
      <c r="F89" s="178">
        <v>4403</v>
      </c>
      <c r="G89" s="180">
        <v>1</v>
      </c>
      <c r="H89" s="180">
        <v>1</v>
      </c>
      <c r="I89" s="180"/>
      <c r="J89" s="179">
        <v>4367</v>
      </c>
      <c r="K89" s="179">
        <v>363.91666666666669</v>
      </c>
      <c r="L89" s="179"/>
      <c r="M89" s="179">
        <v>293.66666666666669</v>
      </c>
      <c r="N89" s="177">
        <f t="shared" si="3"/>
        <v>0</v>
      </c>
      <c r="O89" s="183">
        <v>4367</v>
      </c>
      <c r="P89" s="169">
        <v>55</v>
      </c>
    </row>
    <row r="90" spans="1:16" ht="30" x14ac:dyDescent="0.25">
      <c r="A90" s="180">
        <v>210000013</v>
      </c>
      <c r="B90" s="189" t="s">
        <v>4839</v>
      </c>
      <c r="C90" s="189" t="s">
        <v>4814</v>
      </c>
      <c r="D90" s="178">
        <v>12</v>
      </c>
      <c r="E90" s="178"/>
      <c r="F90" s="178"/>
      <c r="G90" s="180">
        <v>1</v>
      </c>
      <c r="H90" s="180"/>
      <c r="I90" s="180">
        <v>1.25</v>
      </c>
      <c r="J90" s="179"/>
      <c r="K90" s="179"/>
      <c r="L90" s="179">
        <v>3524</v>
      </c>
      <c r="M90" s="179">
        <v>293.66666666666669</v>
      </c>
      <c r="N90" s="177">
        <f t="shared" si="3"/>
        <v>0</v>
      </c>
      <c r="O90" s="183">
        <v>4405</v>
      </c>
      <c r="P90" s="169">
        <v>55</v>
      </c>
    </row>
    <row r="91" spans="1:16" ht="30" x14ac:dyDescent="0.25">
      <c r="A91" s="180">
        <v>210000013</v>
      </c>
      <c r="B91" s="189" t="s">
        <v>4839</v>
      </c>
      <c r="C91" s="189" t="s">
        <v>4815</v>
      </c>
      <c r="D91" s="178">
        <v>12</v>
      </c>
      <c r="E91" s="178">
        <v>240</v>
      </c>
      <c r="F91" s="178">
        <v>13316</v>
      </c>
      <c r="G91" s="180">
        <v>1</v>
      </c>
      <c r="H91" s="180">
        <v>1.25</v>
      </c>
      <c r="I91" s="180"/>
      <c r="J91" s="179">
        <v>4367</v>
      </c>
      <c r="K91" s="179">
        <v>363.91666666666669</v>
      </c>
      <c r="L91" s="179"/>
      <c r="M91" s="179">
        <v>293.66666666666669</v>
      </c>
      <c r="N91" s="177">
        <f t="shared" si="3"/>
        <v>0</v>
      </c>
      <c r="O91" s="183">
        <v>5459</v>
      </c>
      <c r="P91" s="169">
        <v>68</v>
      </c>
    </row>
    <row r="92" spans="1:16" ht="30" x14ac:dyDescent="0.25">
      <c r="A92" s="180">
        <v>210000053</v>
      </c>
      <c r="B92" s="189" t="s">
        <v>4827</v>
      </c>
      <c r="C92" s="189" t="s">
        <v>4817</v>
      </c>
      <c r="D92" s="178">
        <v>12</v>
      </c>
      <c r="E92" s="178">
        <v>240</v>
      </c>
      <c r="F92" s="178">
        <v>7912</v>
      </c>
      <c r="G92" s="180">
        <v>0</v>
      </c>
      <c r="H92" s="180">
        <v>1</v>
      </c>
      <c r="I92" s="180"/>
      <c r="J92" s="179">
        <v>4367</v>
      </c>
      <c r="K92" s="179">
        <v>363.91666666666669</v>
      </c>
      <c r="L92" s="179"/>
      <c r="M92" s="179"/>
      <c r="N92" s="177">
        <f t="shared" si="3"/>
        <v>0</v>
      </c>
      <c r="O92" s="183">
        <v>4367</v>
      </c>
      <c r="P92" s="169">
        <v>55</v>
      </c>
    </row>
    <row r="93" spans="1:16" ht="30" x14ac:dyDescent="0.25">
      <c r="A93" s="180">
        <v>210000053</v>
      </c>
      <c r="B93" s="189" t="s">
        <v>4827</v>
      </c>
      <c r="C93" s="189" t="s">
        <v>4814</v>
      </c>
      <c r="D93" s="178">
        <v>12</v>
      </c>
      <c r="E93" s="178"/>
      <c r="F93" s="178">
        <v>4</v>
      </c>
      <c r="G93" s="180">
        <v>1</v>
      </c>
      <c r="H93" s="180"/>
      <c r="I93" s="180">
        <v>1.25</v>
      </c>
      <c r="J93" s="179"/>
      <c r="K93" s="179"/>
      <c r="L93" s="179">
        <v>3524</v>
      </c>
      <c r="M93" s="179">
        <v>293.66666666666669</v>
      </c>
      <c r="N93" s="177">
        <f t="shared" si="3"/>
        <v>0</v>
      </c>
      <c r="O93" s="183">
        <v>4405</v>
      </c>
      <c r="P93" s="169">
        <v>55</v>
      </c>
    </row>
    <row r="94" spans="1:16" ht="30" x14ac:dyDescent="0.25">
      <c r="A94" s="180">
        <v>210000053</v>
      </c>
      <c r="B94" s="189" t="s">
        <v>4827</v>
      </c>
      <c r="C94" s="189" t="s">
        <v>4815</v>
      </c>
      <c r="D94" s="178">
        <v>12</v>
      </c>
      <c r="E94" s="178">
        <v>240</v>
      </c>
      <c r="F94" s="178">
        <v>333</v>
      </c>
      <c r="G94" s="180">
        <v>1</v>
      </c>
      <c r="H94" s="180">
        <v>0.25</v>
      </c>
      <c r="I94" s="180"/>
      <c r="J94" s="179">
        <v>4367</v>
      </c>
      <c r="K94" s="179">
        <v>363.91666666666669</v>
      </c>
      <c r="L94" s="179"/>
      <c r="M94" s="179">
        <v>293.66666666666669</v>
      </c>
      <c r="N94" s="177">
        <f t="shared" si="3"/>
        <v>0</v>
      </c>
      <c r="O94" s="183">
        <v>1092</v>
      </c>
      <c r="P94" s="169">
        <v>14</v>
      </c>
    </row>
    <row r="95" spans="1:16" ht="30" x14ac:dyDescent="0.25">
      <c r="A95" s="180">
        <v>210000053</v>
      </c>
      <c r="B95" s="189" t="s">
        <v>4827</v>
      </c>
      <c r="C95" s="189" t="s">
        <v>4818</v>
      </c>
      <c r="D95" s="178">
        <v>12</v>
      </c>
      <c r="E95" s="178">
        <v>240</v>
      </c>
      <c r="F95" s="178">
        <v>324</v>
      </c>
      <c r="G95" s="180">
        <v>1</v>
      </c>
      <c r="H95" s="180">
        <v>0.5</v>
      </c>
      <c r="I95" s="180"/>
      <c r="J95" s="179">
        <v>3416</v>
      </c>
      <c r="K95" s="179">
        <v>284.66666666666669</v>
      </c>
      <c r="L95" s="179"/>
      <c r="M95" s="179">
        <v>293.66666666666669</v>
      </c>
      <c r="N95" s="177">
        <f t="shared" si="3"/>
        <v>0</v>
      </c>
      <c r="O95" s="183">
        <v>1708</v>
      </c>
      <c r="P95" s="169">
        <v>21</v>
      </c>
    </row>
    <row r="96" spans="1:16" ht="30" x14ac:dyDescent="0.25">
      <c r="A96" s="180">
        <v>250000087</v>
      </c>
      <c r="B96" s="189" t="s">
        <v>4478</v>
      </c>
      <c r="C96" s="189" t="s">
        <v>4812</v>
      </c>
      <c r="D96" s="178">
        <v>12</v>
      </c>
      <c r="E96" s="178">
        <v>240</v>
      </c>
      <c r="F96" s="178">
        <v>590</v>
      </c>
      <c r="G96" s="180">
        <v>1</v>
      </c>
      <c r="H96" s="180">
        <v>0.25</v>
      </c>
      <c r="I96" s="180">
        <v>0.25</v>
      </c>
      <c r="J96" s="179">
        <v>3956</v>
      </c>
      <c r="K96" s="179">
        <v>329.66666666666669</v>
      </c>
      <c r="L96" s="179"/>
      <c r="M96" s="179"/>
      <c r="N96" s="177">
        <f t="shared" si="3"/>
        <v>989</v>
      </c>
      <c r="O96" s="183">
        <v>989</v>
      </c>
      <c r="P96" s="169">
        <v>12</v>
      </c>
    </row>
    <row r="97" spans="1:16" x14ac:dyDescent="0.25">
      <c r="A97" s="180">
        <v>270024101</v>
      </c>
      <c r="B97" s="189" t="s">
        <v>2892</v>
      </c>
      <c r="C97" s="189" t="s">
        <v>4813</v>
      </c>
      <c r="D97" s="178">
        <v>12</v>
      </c>
      <c r="E97" s="178">
        <v>240</v>
      </c>
      <c r="F97" s="178">
        <v>1024</v>
      </c>
      <c r="G97" s="180">
        <v>1</v>
      </c>
      <c r="H97" s="180"/>
      <c r="I97" s="180">
        <v>0.75</v>
      </c>
      <c r="J97" s="179">
        <v>3820</v>
      </c>
      <c r="K97" s="179">
        <v>318.33333333333331</v>
      </c>
      <c r="L97" s="179"/>
      <c r="M97" s="179"/>
      <c r="N97" s="177">
        <f t="shared" si="3"/>
        <v>2865</v>
      </c>
      <c r="O97" s="183">
        <v>2865</v>
      </c>
      <c r="P97" s="169">
        <v>36</v>
      </c>
    </row>
    <row r="98" spans="1:16" x14ac:dyDescent="0.25">
      <c r="A98" s="180">
        <v>270024101</v>
      </c>
      <c r="B98" s="189" t="s">
        <v>2892</v>
      </c>
      <c r="C98" s="189" t="s">
        <v>4814</v>
      </c>
      <c r="D98" s="178">
        <v>12</v>
      </c>
      <c r="E98" s="178"/>
      <c r="F98" s="178">
        <v>0</v>
      </c>
      <c r="G98" s="180">
        <v>0</v>
      </c>
      <c r="H98" s="180"/>
      <c r="I98" s="180">
        <v>1</v>
      </c>
      <c r="J98" s="179"/>
      <c r="K98" s="179"/>
      <c r="L98" s="179">
        <v>0</v>
      </c>
      <c r="M98" s="179">
        <v>293.66666666666669</v>
      </c>
      <c r="N98" s="177">
        <f t="shared" si="3"/>
        <v>0</v>
      </c>
      <c r="O98" s="183">
        <v>0</v>
      </c>
      <c r="P98" s="169">
        <v>0</v>
      </c>
    </row>
    <row r="99" spans="1:16" x14ac:dyDescent="0.25">
      <c r="A99" s="180">
        <v>270024101</v>
      </c>
      <c r="B99" s="189" t="s">
        <v>2892</v>
      </c>
      <c r="C99" s="189" t="s">
        <v>4815</v>
      </c>
      <c r="D99" s="178">
        <v>12</v>
      </c>
      <c r="E99" s="178">
        <v>240</v>
      </c>
      <c r="F99" s="178">
        <v>1911</v>
      </c>
      <c r="G99" s="180">
        <v>1</v>
      </c>
      <c r="H99" s="180">
        <v>1</v>
      </c>
      <c r="I99" s="180"/>
      <c r="J99" s="179">
        <v>4367</v>
      </c>
      <c r="K99" s="179">
        <v>363.91666666666669</v>
      </c>
      <c r="L99" s="179"/>
      <c r="M99" s="179">
        <v>293.66666666666669</v>
      </c>
      <c r="N99" s="177">
        <f t="shared" si="3"/>
        <v>0</v>
      </c>
      <c r="O99" s="183">
        <v>4367</v>
      </c>
      <c r="P99" s="169">
        <v>55</v>
      </c>
    </row>
    <row r="100" spans="1:16" x14ac:dyDescent="0.25">
      <c r="A100" s="180">
        <v>270064003</v>
      </c>
      <c r="B100" s="189" t="s">
        <v>3632</v>
      </c>
      <c r="C100" s="189" t="s">
        <v>4813</v>
      </c>
      <c r="D100" s="178">
        <v>12</v>
      </c>
      <c r="E100" s="178">
        <v>240</v>
      </c>
      <c r="F100" s="178">
        <v>1970</v>
      </c>
      <c r="G100" s="180">
        <v>1</v>
      </c>
      <c r="H100" s="180"/>
      <c r="I100" s="180">
        <v>1.5</v>
      </c>
      <c r="J100" s="179">
        <v>3820</v>
      </c>
      <c r="K100" s="179">
        <v>318.33333333333331</v>
      </c>
      <c r="L100" s="179"/>
      <c r="M100" s="179"/>
      <c r="N100" s="177">
        <f t="shared" si="3"/>
        <v>5730</v>
      </c>
      <c r="O100" s="183">
        <v>5730</v>
      </c>
      <c r="P100" s="169">
        <v>72</v>
      </c>
    </row>
    <row r="101" spans="1:16" x14ac:dyDescent="0.25">
      <c r="A101" s="180">
        <v>270065202</v>
      </c>
      <c r="B101" s="189" t="s">
        <v>3644</v>
      </c>
      <c r="C101" s="189" t="s">
        <v>4820</v>
      </c>
      <c r="D101" s="178">
        <v>12</v>
      </c>
      <c r="E101" s="178">
        <v>240</v>
      </c>
      <c r="F101" s="178">
        <v>1391</v>
      </c>
      <c r="G101" s="180">
        <v>1</v>
      </c>
      <c r="H101" s="180">
        <v>0</v>
      </c>
      <c r="I101" s="180">
        <v>0.25</v>
      </c>
      <c r="J101" s="179">
        <v>4360</v>
      </c>
      <c r="K101" s="179">
        <v>363.91666666666669</v>
      </c>
      <c r="L101" s="179"/>
      <c r="M101" s="179"/>
      <c r="N101" s="177">
        <f t="shared" si="3"/>
        <v>1090</v>
      </c>
      <c r="O101" s="183">
        <v>1090</v>
      </c>
      <c r="P101" s="169">
        <v>14</v>
      </c>
    </row>
    <row r="102" spans="1:16" x14ac:dyDescent="0.25">
      <c r="A102" s="180">
        <v>270077407</v>
      </c>
      <c r="B102" s="189" t="s">
        <v>4825</v>
      </c>
      <c r="C102" s="189" t="s">
        <v>4817</v>
      </c>
      <c r="D102" s="178">
        <v>12</v>
      </c>
      <c r="E102" s="178">
        <v>240</v>
      </c>
      <c r="F102" s="178">
        <v>0</v>
      </c>
      <c r="G102" s="180">
        <v>0</v>
      </c>
      <c r="H102" s="180">
        <v>0.25</v>
      </c>
      <c r="I102" s="180"/>
      <c r="J102" s="179">
        <v>4367</v>
      </c>
      <c r="K102" s="179">
        <v>363.91666666666669</v>
      </c>
      <c r="L102" s="179"/>
      <c r="M102" s="179"/>
      <c r="N102" s="177">
        <f t="shared" si="3"/>
        <v>0</v>
      </c>
      <c r="O102" s="183">
        <v>1092</v>
      </c>
      <c r="P102" s="169">
        <v>14</v>
      </c>
    </row>
    <row r="103" spans="1:16" x14ac:dyDescent="0.25">
      <c r="A103" s="180">
        <v>270077407</v>
      </c>
      <c r="B103" s="189" t="s">
        <v>4825</v>
      </c>
      <c r="C103" s="189" t="s">
        <v>4814</v>
      </c>
      <c r="D103" s="178">
        <v>12</v>
      </c>
      <c r="E103" s="178"/>
      <c r="F103" s="178"/>
      <c r="G103" s="180">
        <v>1</v>
      </c>
      <c r="H103" s="180"/>
      <c r="I103" s="180">
        <v>1.25</v>
      </c>
      <c r="J103" s="179"/>
      <c r="K103" s="179"/>
      <c r="L103" s="179">
        <v>3524</v>
      </c>
      <c r="M103" s="179">
        <v>293.66666666666669</v>
      </c>
      <c r="N103" s="177">
        <f t="shared" si="3"/>
        <v>0</v>
      </c>
      <c r="O103" s="183">
        <v>4405</v>
      </c>
      <c r="P103" s="169">
        <v>55</v>
      </c>
    </row>
    <row r="104" spans="1:16" x14ac:dyDescent="0.25">
      <c r="A104" s="180">
        <v>270077407</v>
      </c>
      <c r="B104" s="189" t="s">
        <v>4825</v>
      </c>
      <c r="C104" s="189" t="s">
        <v>4815</v>
      </c>
      <c r="D104" s="178">
        <v>12</v>
      </c>
      <c r="E104" s="178">
        <v>240</v>
      </c>
      <c r="F104" s="178">
        <v>8827</v>
      </c>
      <c r="G104" s="180">
        <v>1</v>
      </c>
      <c r="H104" s="180">
        <v>1</v>
      </c>
      <c r="I104" s="180"/>
      <c r="J104" s="179">
        <v>4367</v>
      </c>
      <c r="K104" s="179">
        <v>363.91666666666669</v>
      </c>
      <c r="L104" s="179"/>
      <c r="M104" s="179">
        <v>293.66666666666669</v>
      </c>
      <c r="N104" s="177">
        <f t="shared" si="3"/>
        <v>0</v>
      </c>
      <c r="O104" s="183">
        <v>4367</v>
      </c>
      <c r="P104" s="169">
        <v>55</v>
      </c>
    </row>
    <row r="105" spans="1:16" x14ac:dyDescent="0.25">
      <c r="A105" s="180">
        <v>270077407</v>
      </c>
      <c r="B105" s="189" t="s">
        <v>4825</v>
      </c>
      <c r="C105" s="189" t="s">
        <v>4818</v>
      </c>
      <c r="D105" s="178">
        <v>12</v>
      </c>
      <c r="E105" s="178">
        <v>240</v>
      </c>
      <c r="F105" s="178">
        <v>233</v>
      </c>
      <c r="G105" s="180">
        <v>1</v>
      </c>
      <c r="H105" s="180">
        <v>1</v>
      </c>
      <c r="I105" s="180"/>
      <c r="J105" s="179">
        <v>3416</v>
      </c>
      <c r="K105" s="179">
        <v>284.66666666666669</v>
      </c>
      <c r="L105" s="179"/>
      <c r="M105" s="179">
        <v>293.66666666666669</v>
      </c>
      <c r="N105" s="177">
        <f t="shared" si="3"/>
        <v>0</v>
      </c>
      <c r="O105" s="183">
        <v>3416</v>
      </c>
      <c r="P105" s="169">
        <v>43</v>
      </c>
    </row>
    <row r="106" spans="1:16" ht="30" x14ac:dyDescent="0.25">
      <c r="A106" s="180">
        <v>360200020</v>
      </c>
      <c r="B106" s="189" t="s">
        <v>4492</v>
      </c>
      <c r="C106" s="189" t="s">
        <v>4813</v>
      </c>
      <c r="D106" s="178">
        <v>12</v>
      </c>
      <c r="E106" s="178">
        <v>240</v>
      </c>
      <c r="F106" s="178">
        <v>1235</v>
      </c>
      <c r="G106" s="180">
        <v>1</v>
      </c>
      <c r="H106" s="180"/>
      <c r="I106" s="180">
        <v>1</v>
      </c>
      <c r="J106" s="179">
        <v>3820</v>
      </c>
      <c r="K106" s="179">
        <v>318.33333333333331</v>
      </c>
      <c r="L106" s="179"/>
      <c r="M106" s="179"/>
      <c r="N106" s="177">
        <v>3820</v>
      </c>
      <c r="O106" s="183">
        <v>3820</v>
      </c>
      <c r="P106" s="169">
        <v>48</v>
      </c>
    </row>
    <row r="107" spans="1:16" ht="30" x14ac:dyDescent="0.25">
      <c r="A107" s="180">
        <v>360200020</v>
      </c>
      <c r="B107" s="189" t="s">
        <v>4492</v>
      </c>
      <c r="C107" s="189" t="s">
        <v>4814</v>
      </c>
      <c r="D107" s="178">
        <v>12</v>
      </c>
      <c r="E107" s="178"/>
      <c r="F107" s="178">
        <v>0</v>
      </c>
      <c r="G107" s="180">
        <v>1</v>
      </c>
      <c r="H107" s="180"/>
      <c r="I107" s="180">
        <v>1.25</v>
      </c>
      <c r="J107" s="179"/>
      <c r="K107" s="179"/>
      <c r="L107" s="179">
        <v>3524</v>
      </c>
      <c r="M107" s="179">
        <v>293.66666666666669</v>
      </c>
      <c r="N107" s="177">
        <v>4405</v>
      </c>
      <c r="O107" s="183">
        <v>4405</v>
      </c>
      <c r="P107" s="169">
        <v>55</v>
      </c>
    </row>
    <row r="108" spans="1:16" ht="30" x14ac:dyDescent="0.25">
      <c r="A108" s="180">
        <v>360200020</v>
      </c>
      <c r="B108" s="189" t="s">
        <v>4492</v>
      </c>
      <c r="C108" s="189" t="s">
        <v>4815</v>
      </c>
      <c r="D108" s="178">
        <v>12</v>
      </c>
      <c r="E108" s="178">
        <v>240</v>
      </c>
      <c r="F108" s="178">
        <v>6362</v>
      </c>
      <c r="G108" s="180">
        <v>1</v>
      </c>
      <c r="H108" s="180">
        <v>1.25</v>
      </c>
      <c r="I108" s="180"/>
      <c r="J108" s="179">
        <v>4367</v>
      </c>
      <c r="K108" s="179">
        <v>363.91666666666669</v>
      </c>
      <c r="L108" s="179"/>
      <c r="M108" s="179">
        <v>293.66666666666669</v>
      </c>
      <c r="N108" s="177">
        <v>5458.75</v>
      </c>
      <c r="O108" s="183">
        <v>5459</v>
      </c>
      <c r="P108" s="169">
        <v>68</v>
      </c>
    </row>
    <row r="109" spans="1:16" x14ac:dyDescent="0.25">
      <c r="A109" s="180">
        <v>400200024</v>
      </c>
      <c r="B109" s="189" t="s">
        <v>4736</v>
      </c>
      <c r="C109" s="189" t="s">
        <v>4813</v>
      </c>
      <c r="D109" s="178">
        <v>12</v>
      </c>
      <c r="E109" s="178">
        <v>240</v>
      </c>
      <c r="F109" s="178">
        <v>1429</v>
      </c>
      <c r="G109" s="180">
        <v>1</v>
      </c>
      <c r="H109" s="180"/>
      <c r="I109" s="180">
        <v>1</v>
      </c>
      <c r="J109" s="179">
        <v>3820</v>
      </c>
      <c r="K109" s="179">
        <v>318.33333333333331</v>
      </c>
      <c r="L109" s="179"/>
      <c r="M109" s="179"/>
      <c r="N109" s="177">
        <f t="shared" ref="N109:N115" si="4">ROUND(I109*J109,2)</f>
        <v>3820</v>
      </c>
      <c r="O109" s="183">
        <v>3820</v>
      </c>
      <c r="P109" s="169">
        <v>48</v>
      </c>
    </row>
    <row r="110" spans="1:16" x14ac:dyDescent="0.25">
      <c r="A110" s="180">
        <v>400200024</v>
      </c>
      <c r="B110" s="189" t="s">
        <v>4736</v>
      </c>
      <c r="C110" s="189" t="s">
        <v>4820</v>
      </c>
      <c r="D110" s="178">
        <v>6</v>
      </c>
      <c r="E110" s="178">
        <v>120</v>
      </c>
      <c r="F110" s="178">
        <v>0</v>
      </c>
      <c r="G110" s="180">
        <v>1</v>
      </c>
      <c r="H110" s="180">
        <v>0</v>
      </c>
      <c r="I110" s="180">
        <v>0.25</v>
      </c>
      <c r="J110" s="179">
        <v>4360</v>
      </c>
      <c r="K110" s="179">
        <v>363.91666666666669</v>
      </c>
      <c r="L110" s="179"/>
      <c r="M110" s="179"/>
      <c r="N110" s="177">
        <f t="shared" si="4"/>
        <v>1090</v>
      </c>
      <c r="O110" s="183">
        <v>546</v>
      </c>
      <c r="P110" s="169">
        <v>14</v>
      </c>
    </row>
    <row r="111" spans="1:16" x14ac:dyDescent="0.25">
      <c r="A111" s="180">
        <v>400200024</v>
      </c>
      <c r="B111" s="189" t="s">
        <v>4736</v>
      </c>
      <c r="C111" s="189" t="s">
        <v>4814</v>
      </c>
      <c r="D111" s="178">
        <v>12</v>
      </c>
      <c r="E111" s="178">
        <v>240</v>
      </c>
      <c r="F111" s="178">
        <v>0</v>
      </c>
      <c r="G111" s="180">
        <v>1</v>
      </c>
      <c r="H111" s="180"/>
      <c r="I111" s="180">
        <v>0.5</v>
      </c>
      <c r="J111" s="179"/>
      <c r="K111" s="179"/>
      <c r="L111" s="179">
        <v>3524</v>
      </c>
      <c r="M111" s="179">
        <v>293.66666666666669</v>
      </c>
      <c r="N111" s="177">
        <f t="shared" si="4"/>
        <v>0</v>
      </c>
      <c r="O111" s="183">
        <v>1762</v>
      </c>
      <c r="P111" s="169">
        <v>22</v>
      </c>
    </row>
    <row r="112" spans="1:16" x14ac:dyDescent="0.25">
      <c r="A112" s="180">
        <v>400200024</v>
      </c>
      <c r="B112" s="189" t="s">
        <v>4736</v>
      </c>
      <c r="C112" s="189" t="s">
        <v>4815</v>
      </c>
      <c r="D112" s="178">
        <v>12</v>
      </c>
      <c r="E112" s="178">
        <v>240</v>
      </c>
      <c r="F112" s="178">
        <v>1462</v>
      </c>
      <c r="G112" s="180">
        <v>1</v>
      </c>
      <c r="H112" s="180">
        <v>0.5</v>
      </c>
      <c r="I112" s="180"/>
      <c r="J112" s="179">
        <v>4367</v>
      </c>
      <c r="K112" s="179">
        <v>363.91666666666669</v>
      </c>
      <c r="L112" s="179"/>
      <c r="M112" s="179">
        <v>293.66666666666669</v>
      </c>
      <c r="N112" s="177">
        <f t="shared" si="4"/>
        <v>0</v>
      </c>
      <c r="O112" s="183">
        <v>2184</v>
      </c>
      <c r="P112" s="169">
        <v>27</v>
      </c>
    </row>
    <row r="113" spans="1:16" ht="30" x14ac:dyDescent="0.25">
      <c r="A113" s="180">
        <v>400200027</v>
      </c>
      <c r="B113" s="189" t="s">
        <v>4840</v>
      </c>
      <c r="C113" s="189" t="s">
        <v>4814</v>
      </c>
      <c r="D113" s="178">
        <v>12</v>
      </c>
      <c r="E113" s="178"/>
      <c r="F113" s="178">
        <v>0</v>
      </c>
      <c r="G113" s="180">
        <v>1</v>
      </c>
      <c r="H113" s="180"/>
      <c r="I113" s="180">
        <v>1.25</v>
      </c>
      <c r="J113" s="179"/>
      <c r="K113" s="179"/>
      <c r="L113" s="179">
        <v>3524</v>
      </c>
      <c r="M113" s="179">
        <v>293.66666666666669</v>
      </c>
      <c r="N113" s="177">
        <f t="shared" si="4"/>
        <v>0</v>
      </c>
      <c r="O113" s="183">
        <v>4405</v>
      </c>
      <c r="P113" s="169">
        <v>55</v>
      </c>
    </row>
    <row r="114" spans="1:16" ht="30" x14ac:dyDescent="0.25">
      <c r="A114" s="180">
        <v>400200027</v>
      </c>
      <c r="B114" s="189" t="s">
        <v>4840</v>
      </c>
      <c r="C114" s="189" t="s">
        <v>4815</v>
      </c>
      <c r="D114" s="178">
        <v>12</v>
      </c>
      <c r="E114" s="178">
        <v>240</v>
      </c>
      <c r="F114" s="178">
        <v>6936</v>
      </c>
      <c r="G114" s="180">
        <v>1</v>
      </c>
      <c r="H114" s="180">
        <v>1.25</v>
      </c>
      <c r="I114" s="180"/>
      <c r="J114" s="179">
        <v>4367</v>
      </c>
      <c r="K114" s="179">
        <v>363.91666666666669</v>
      </c>
      <c r="L114" s="179"/>
      <c r="M114" s="179">
        <v>293.66666666666669</v>
      </c>
      <c r="N114" s="177">
        <f t="shared" si="4"/>
        <v>0</v>
      </c>
      <c r="O114" s="183">
        <v>5459</v>
      </c>
      <c r="P114" s="169">
        <v>68</v>
      </c>
    </row>
    <row r="115" spans="1:16" ht="30" x14ac:dyDescent="0.25">
      <c r="A115" s="180">
        <v>406435102</v>
      </c>
      <c r="B115" s="189" t="s">
        <v>1516</v>
      </c>
      <c r="C115" s="189" t="s">
        <v>4813</v>
      </c>
      <c r="D115" s="178">
        <v>12</v>
      </c>
      <c r="E115" s="178">
        <v>240</v>
      </c>
      <c r="F115" s="178">
        <v>378</v>
      </c>
      <c r="G115" s="180">
        <v>1</v>
      </c>
      <c r="H115" s="180"/>
      <c r="I115" s="180">
        <v>0.25</v>
      </c>
      <c r="J115" s="179">
        <v>3820</v>
      </c>
      <c r="K115" s="179">
        <v>318.33333333333331</v>
      </c>
      <c r="L115" s="179"/>
      <c r="M115" s="179"/>
      <c r="N115" s="177">
        <f t="shared" si="4"/>
        <v>955</v>
      </c>
      <c r="O115" s="183">
        <v>955</v>
      </c>
      <c r="P115" s="169">
        <v>12</v>
      </c>
    </row>
    <row r="116" spans="1:16" ht="30" x14ac:dyDescent="0.25">
      <c r="A116" s="180">
        <v>420200021</v>
      </c>
      <c r="B116" s="189" t="s">
        <v>4738</v>
      </c>
      <c r="C116" s="189" t="s">
        <v>4811</v>
      </c>
      <c r="D116" s="178">
        <v>12</v>
      </c>
      <c r="E116" s="178">
        <v>240</v>
      </c>
      <c r="F116" s="178">
        <v>765</v>
      </c>
      <c r="G116" s="180">
        <v>1</v>
      </c>
      <c r="H116" s="180"/>
      <c r="I116" s="180">
        <v>0.5</v>
      </c>
      <c r="J116" s="179">
        <v>3416</v>
      </c>
      <c r="K116" s="179">
        <v>284.66666666666669</v>
      </c>
      <c r="L116" s="179"/>
      <c r="M116" s="179"/>
      <c r="N116" s="177">
        <v>1708</v>
      </c>
      <c r="O116" s="183">
        <v>1708</v>
      </c>
      <c r="P116" s="169">
        <v>21</v>
      </c>
    </row>
    <row r="117" spans="1:16" ht="30" x14ac:dyDescent="0.25">
      <c r="A117" s="180">
        <v>420200021</v>
      </c>
      <c r="B117" s="189" t="s">
        <v>4738</v>
      </c>
      <c r="C117" s="189" t="s">
        <v>4813</v>
      </c>
      <c r="D117" s="178">
        <v>12</v>
      </c>
      <c r="E117" s="178">
        <v>240</v>
      </c>
      <c r="F117" s="178">
        <v>653</v>
      </c>
      <c r="G117" s="180">
        <v>1</v>
      </c>
      <c r="H117" s="180"/>
      <c r="I117" s="180">
        <v>0.25</v>
      </c>
      <c r="J117" s="179">
        <v>3820</v>
      </c>
      <c r="K117" s="179">
        <v>318.33333333333331</v>
      </c>
      <c r="L117" s="179"/>
      <c r="M117" s="179"/>
      <c r="N117" s="177">
        <v>955</v>
      </c>
      <c r="O117" s="183">
        <v>955</v>
      </c>
      <c r="P117" s="169">
        <v>12</v>
      </c>
    </row>
    <row r="118" spans="1:16" ht="30" x14ac:dyDescent="0.25">
      <c r="A118" s="180">
        <v>460200042</v>
      </c>
      <c r="B118" s="189" t="s">
        <v>4740</v>
      </c>
      <c r="C118" s="189" t="s">
        <v>4814</v>
      </c>
      <c r="D118" s="178">
        <v>12</v>
      </c>
      <c r="E118" s="178"/>
      <c r="F118" s="178">
        <v>0</v>
      </c>
      <c r="G118" s="180">
        <v>1</v>
      </c>
      <c r="H118" s="180"/>
      <c r="I118" s="180">
        <v>1</v>
      </c>
      <c r="J118" s="179"/>
      <c r="K118" s="179"/>
      <c r="L118" s="179">
        <v>3524</v>
      </c>
      <c r="M118" s="179">
        <v>293.66666666666669</v>
      </c>
      <c r="N118" s="177">
        <f t="shared" ref="N118:N158" si="5">ROUND(I118*J118,2)</f>
        <v>0</v>
      </c>
      <c r="O118" s="183">
        <v>3524</v>
      </c>
      <c r="P118" s="169">
        <v>44</v>
      </c>
    </row>
    <row r="119" spans="1:16" ht="30" x14ac:dyDescent="0.25">
      <c r="A119" s="180">
        <v>460200042</v>
      </c>
      <c r="B119" s="189" t="s">
        <v>4740</v>
      </c>
      <c r="C119" s="189" t="s">
        <v>4815</v>
      </c>
      <c r="D119" s="178">
        <v>12</v>
      </c>
      <c r="E119" s="178">
        <v>240</v>
      </c>
      <c r="F119" s="178">
        <v>12627</v>
      </c>
      <c r="G119" s="180">
        <v>1</v>
      </c>
      <c r="H119" s="180">
        <v>1</v>
      </c>
      <c r="I119" s="180"/>
      <c r="J119" s="179">
        <v>4367</v>
      </c>
      <c r="K119" s="179">
        <v>363.91666666666669</v>
      </c>
      <c r="L119" s="179"/>
      <c r="M119" s="179">
        <v>293.66666666666669</v>
      </c>
      <c r="N119" s="177">
        <f t="shared" si="5"/>
        <v>0</v>
      </c>
      <c r="O119" s="183">
        <v>4367</v>
      </c>
      <c r="P119" s="169">
        <v>55</v>
      </c>
    </row>
    <row r="120" spans="1:16" ht="30" x14ac:dyDescent="0.25">
      <c r="A120" s="180">
        <v>500200054</v>
      </c>
      <c r="B120" s="189" t="s">
        <v>4835</v>
      </c>
      <c r="C120" s="189" t="s">
        <v>4823</v>
      </c>
      <c r="D120" s="178">
        <v>12</v>
      </c>
      <c r="E120" s="178">
        <v>240</v>
      </c>
      <c r="F120" s="178">
        <v>508</v>
      </c>
      <c r="G120" s="180">
        <v>1</v>
      </c>
      <c r="H120" s="180">
        <v>0.5</v>
      </c>
      <c r="I120" s="180"/>
      <c r="J120" s="179">
        <v>3416</v>
      </c>
      <c r="K120" s="179">
        <v>284.66666666666669</v>
      </c>
      <c r="L120" s="179"/>
      <c r="M120" s="179">
        <v>293.66666666666669</v>
      </c>
      <c r="N120" s="177">
        <f t="shared" si="5"/>
        <v>0</v>
      </c>
      <c r="O120" s="183">
        <v>1708</v>
      </c>
      <c r="P120" s="169">
        <v>21</v>
      </c>
    </row>
    <row r="121" spans="1:16" ht="30" x14ac:dyDescent="0.25">
      <c r="A121" s="180">
        <v>500200054</v>
      </c>
      <c r="B121" s="189" t="s">
        <v>4835</v>
      </c>
      <c r="C121" s="189" t="s">
        <v>4814</v>
      </c>
      <c r="D121" s="178">
        <v>12</v>
      </c>
      <c r="E121" s="178"/>
      <c r="F121" s="178"/>
      <c r="G121" s="180">
        <v>1</v>
      </c>
      <c r="H121" s="180"/>
      <c r="I121" s="180">
        <v>1</v>
      </c>
      <c r="J121" s="179"/>
      <c r="K121" s="179"/>
      <c r="L121" s="179">
        <v>3524</v>
      </c>
      <c r="M121" s="179">
        <v>293.66666666666669</v>
      </c>
      <c r="N121" s="177">
        <f t="shared" si="5"/>
        <v>0</v>
      </c>
      <c r="O121" s="183">
        <v>3524</v>
      </c>
      <c r="P121" s="169">
        <v>44</v>
      </c>
    </row>
    <row r="122" spans="1:16" ht="30" x14ac:dyDescent="0.25">
      <c r="A122" s="180">
        <v>500200054</v>
      </c>
      <c r="B122" s="189" t="s">
        <v>4835</v>
      </c>
      <c r="C122" s="189" t="s">
        <v>4815</v>
      </c>
      <c r="D122" s="178">
        <v>12</v>
      </c>
      <c r="E122" s="178">
        <v>240</v>
      </c>
      <c r="F122" s="178">
        <v>4084</v>
      </c>
      <c r="G122" s="180">
        <v>1</v>
      </c>
      <c r="H122" s="180">
        <v>1</v>
      </c>
      <c r="I122" s="180"/>
      <c r="J122" s="179">
        <v>4367</v>
      </c>
      <c r="K122" s="179">
        <v>363.91666666666669</v>
      </c>
      <c r="L122" s="179"/>
      <c r="M122" s="179">
        <v>293.66666666666669</v>
      </c>
      <c r="N122" s="177">
        <f t="shared" si="5"/>
        <v>0</v>
      </c>
      <c r="O122" s="183">
        <v>4367</v>
      </c>
      <c r="P122" s="169">
        <v>55</v>
      </c>
    </row>
    <row r="123" spans="1:16" ht="30" x14ac:dyDescent="0.25">
      <c r="A123" s="180">
        <v>620200019</v>
      </c>
      <c r="B123" s="189" t="s">
        <v>4744</v>
      </c>
      <c r="C123" s="189" t="s">
        <v>4814</v>
      </c>
      <c r="D123" s="178">
        <v>12</v>
      </c>
      <c r="E123" s="178">
        <v>240</v>
      </c>
      <c r="F123" s="178">
        <v>152</v>
      </c>
      <c r="G123" s="180">
        <v>1</v>
      </c>
      <c r="H123" s="180"/>
      <c r="I123" s="180">
        <v>1.25</v>
      </c>
      <c r="J123" s="179"/>
      <c r="K123" s="179"/>
      <c r="L123" s="179">
        <v>3524</v>
      </c>
      <c r="M123" s="179">
        <v>293.66666666666669</v>
      </c>
      <c r="N123" s="177">
        <f t="shared" si="5"/>
        <v>0</v>
      </c>
      <c r="O123" s="183">
        <v>4405</v>
      </c>
      <c r="P123" s="169">
        <v>55</v>
      </c>
    </row>
    <row r="124" spans="1:16" ht="30" x14ac:dyDescent="0.25">
      <c r="A124" s="180">
        <v>620200019</v>
      </c>
      <c r="B124" s="189" t="s">
        <v>4744</v>
      </c>
      <c r="C124" s="189" t="s">
        <v>4815</v>
      </c>
      <c r="D124" s="178">
        <v>12</v>
      </c>
      <c r="E124" s="178">
        <v>240</v>
      </c>
      <c r="F124" s="178">
        <v>9299</v>
      </c>
      <c r="G124" s="180">
        <v>1</v>
      </c>
      <c r="H124" s="180">
        <v>1.25</v>
      </c>
      <c r="I124" s="180"/>
      <c r="J124" s="179">
        <v>4367</v>
      </c>
      <c r="K124" s="179">
        <v>363.91666666666669</v>
      </c>
      <c r="L124" s="179"/>
      <c r="M124" s="179">
        <v>293.66666666666669</v>
      </c>
      <c r="N124" s="177">
        <f t="shared" si="5"/>
        <v>0</v>
      </c>
      <c r="O124" s="183">
        <v>5459</v>
      </c>
      <c r="P124" s="169">
        <v>68</v>
      </c>
    </row>
    <row r="125" spans="1:16" ht="30" x14ac:dyDescent="0.25">
      <c r="A125" s="180">
        <v>620200019</v>
      </c>
      <c r="B125" s="189" t="s">
        <v>4744</v>
      </c>
      <c r="C125" s="189" t="s">
        <v>4818</v>
      </c>
      <c r="D125" s="178">
        <v>12</v>
      </c>
      <c r="E125" s="178">
        <v>240</v>
      </c>
      <c r="F125" s="178">
        <v>1058</v>
      </c>
      <c r="G125" s="180">
        <v>1</v>
      </c>
      <c r="H125" s="180">
        <v>1</v>
      </c>
      <c r="I125" s="180"/>
      <c r="J125" s="179">
        <v>3416</v>
      </c>
      <c r="K125" s="179">
        <v>284.66666666666669</v>
      </c>
      <c r="L125" s="179"/>
      <c r="M125" s="179">
        <v>293.66666666666669</v>
      </c>
      <c r="N125" s="177">
        <f t="shared" si="5"/>
        <v>0</v>
      </c>
      <c r="O125" s="183">
        <v>3416</v>
      </c>
      <c r="P125" s="169">
        <v>43</v>
      </c>
    </row>
    <row r="126" spans="1:16" ht="30" x14ac:dyDescent="0.25">
      <c r="A126" s="180">
        <v>740200008</v>
      </c>
      <c r="B126" s="189" t="s">
        <v>4752</v>
      </c>
      <c r="C126" s="189" t="s">
        <v>4813</v>
      </c>
      <c r="D126" s="178">
        <v>12</v>
      </c>
      <c r="E126" s="178">
        <v>240</v>
      </c>
      <c r="F126" s="178"/>
      <c r="G126" s="180">
        <v>1</v>
      </c>
      <c r="H126" s="180">
        <v>0</v>
      </c>
      <c r="I126" s="180">
        <v>0.5</v>
      </c>
      <c r="J126" s="179">
        <v>3820</v>
      </c>
      <c r="K126" s="179">
        <v>318.33333333333331</v>
      </c>
      <c r="L126" s="179"/>
      <c r="M126" s="179"/>
      <c r="N126" s="177">
        <f t="shared" si="5"/>
        <v>1910</v>
      </c>
      <c r="O126" s="183">
        <v>1910</v>
      </c>
      <c r="P126" s="169">
        <v>24</v>
      </c>
    </row>
    <row r="127" spans="1:16" ht="30" x14ac:dyDescent="0.25">
      <c r="A127" s="180">
        <v>740200008</v>
      </c>
      <c r="B127" s="189" t="s">
        <v>4752</v>
      </c>
      <c r="C127" s="189" t="s">
        <v>4838</v>
      </c>
      <c r="D127" s="178">
        <v>12</v>
      </c>
      <c r="E127" s="178">
        <v>240</v>
      </c>
      <c r="F127" s="178">
        <v>636</v>
      </c>
      <c r="G127" s="180">
        <v>1</v>
      </c>
      <c r="H127" s="180">
        <v>1</v>
      </c>
      <c r="I127" s="180">
        <v>1</v>
      </c>
      <c r="J127" s="179">
        <v>4030</v>
      </c>
      <c r="K127" s="179">
        <v>335.83333333333331</v>
      </c>
      <c r="L127" s="179"/>
      <c r="M127" s="179"/>
      <c r="N127" s="177">
        <f t="shared" si="5"/>
        <v>4030</v>
      </c>
      <c r="O127" s="183">
        <v>4030</v>
      </c>
      <c r="P127" s="169">
        <v>50</v>
      </c>
    </row>
    <row r="128" spans="1:16" ht="30" x14ac:dyDescent="0.25">
      <c r="A128" s="180">
        <v>740200008</v>
      </c>
      <c r="B128" s="189" t="s">
        <v>4752</v>
      </c>
      <c r="C128" s="189" t="s">
        <v>4820</v>
      </c>
      <c r="D128" s="178">
        <v>12</v>
      </c>
      <c r="E128" s="178">
        <v>240</v>
      </c>
      <c r="F128" s="178">
        <v>1623</v>
      </c>
      <c r="G128" s="180">
        <v>1</v>
      </c>
      <c r="H128" s="180">
        <v>1.25</v>
      </c>
      <c r="I128" s="180">
        <v>1.5</v>
      </c>
      <c r="J128" s="179">
        <v>4360</v>
      </c>
      <c r="K128" s="179">
        <v>363.91666666666669</v>
      </c>
      <c r="L128" s="179"/>
      <c r="M128" s="179"/>
      <c r="N128" s="177">
        <f t="shared" si="5"/>
        <v>6540</v>
      </c>
      <c r="O128" s="183">
        <v>5450</v>
      </c>
      <c r="P128" s="169">
        <v>68</v>
      </c>
    </row>
    <row r="129" spans="1:16" ht="30" x14ac:dyDescent="0.25">
      <c r="A129" s="180">
        <v>740200008</v>
      </c>
      <c r="B129" s="189" t="s">
        <v>4752</v>
      </c>
      <c r="C129" s="189" t="s">
        <v>4817</v>
      </c>
      <c r="D129" s="178">
        <v>12</v>
      </c>
      <c r="E129" s="178">
        <v>240</v>
      </c>
      <c r="F129" s="178">
        <v>1930</v>
      </c>
      <c r="G129" s="180">
        <v>1</v>
      </c>
      <c r="H129" s="180">
        <v>0.5</v>
      </c>
      <c r="I129" s="180"/>
      <c r="J129" s="179">
        <v>4367</v>
      </c>
      <c r="K129" s="179">
        <v>363.91666666666669</v>
      </c>
      <c r="L129" s="179"/>
      <c r="M129" s="179"/>
      <c r="N129" s="177">
        <f t="shared" si="5"/>
        <v>0</v>
      </c>
      <c r="O129" s="183">
        <v>2184</v>
      </c>
      <c r="P129" s="169">
        <v>27</v>
      </c>
    </row>
    <row r="130" spans="1:16" ht="30" x14ac:dyDescent="0.25">
      <c r="A130" s="180">
        <v>740200008</v>
      </c>
      <c r="B130" s="189" t="s">
        <v>4752</v>
      </c>
      <c r="C130" s="189" t="s">
        <v>4823</v>
      </c>
      <c r="D130" s="178">
        <v>12</v>
      </c>
      <c r="E130" s="178">
        <v>240</v>
      </c>
      <c r="F130" s="178">
        <v>45</v>
      </c>
      <c r="G130" s="180">
        <v>1</v>
      </c>
      <c r="H130" s="180">
        <v>0.75</v>
      </c>
      <c r="I130" s="180"/>
      <c r="J130" s="179">
        <v>3416</v>
      </c>
      <c r="K130" s="179">
        <v>284.66666666666669</v>
      </c>
      <c r="L130" s="179"/>
      <c r="M130" s="179">
        <v>293.66666666666669</v>
      </c>
      <c r="N130" s="177">
        <f t="shared" si="5"/>
        <v>0</v>
      </c>
      <c r="O130" s="183">
        <v>2562</v>
      </c>
      <c r="P130" s="169">
        <v>32</v>
      </c>
    </row>
    <row r="131" spans="1:16" ht="30" x14ac:dyDescent="0.25">
      <c r="A131" s="180">
        <v>740200008</v>
      </c>
      <c r="B131" s="189" t="s">
        <v>4752</v>
      </c>
      <c r="C131" s="189" t="s">
        <v>4814</v>
      </c>
      <c r="D131" s="178">
        <v>12</v>
      </c>
      <c r="E131" s="178"/>
      <c r="F131" s="178">
        <v>0</v>
      </c>
      <c r="G131" s="180">
        <v>0</v>
      </c>
      <c r="H131" s="180"/>
      <c r="I131" s="180">
        <v>1.5</v>
      </c>
      <c r="J131" s="179"/>
      <c r="K131" s="179"/>
      <c r="L131" s="179">
        <v>0</v>
      </c>
      <c r="M131" s="179">
        <v>293.66666666666669</v>
      </c>
      <c r="N131" s="177">
        <f t="shared" si="5"/>
        <v>0</v>
      </c>
      <c r="O131" s="183">
        <v>0</v>
      </c>
      <c r="P131" s="169">
        <v>0</v>
      </c>
    </row>
    <row r="132" spans="1:16" ht="30" x14ac:dyDescent="0.25">
      <c r="A132" s="180">
        <v>740200008</v>
      </c>
      <c r="B132" s="189" t="s">
        <v>4752</v>
      </c>
      <c r="C132" s="189" t="s">
        <v>4815</v>
      </c>
      <c r="D132" s="178">
        <v>12</v>
      </c>
      <c r="E132" s="178">
        <v>240</v>
      </c>
      <c r="F132" s="178">
        <v>8822</v>
      </c>
      <c r="G132" s="180">
        <v>1</v>
      </c>
      <c r="H132" s="180">
        <v>1</v>
      </c>
      <c r="I132" s="180"/>
      <c r="J132" s="179">
        <v>4367</v>
      </c>
      <c r="K132" s="179">
        <v>363.91666666666669</v>
      </c>
      <c r="L132" s="179"/>
      <c r="M132" s="179">
        <v>293.66666666666669</v>
      </c>
      <c r="N132" s="177">
        <f t="shared" si="5"/>
        <v>0</v>
      </c>
      <c r="O132" s="183">
        <v>4367</v>
      </c>
      <c r="P132" s="169">
        <v>55</v>
      </c>
    </row>
    <row r="133" spans="1:16" ht="30" x14ac:dyDescent="0.25">
      <c r="A133" s="180">
        <v>740200008</v>
      </c>
      <c r="B133" s="189" t="s">
        <v>4752</v>
      </c>
      <c r="C133" s="189" t="s">
        <v>4818</v>
      </c>
      <c r="D133" s="178">
        <v>12</v>
      </c>
      <c r="E133" s="178">
        <v>240</v>
      </c>
      <c r="F133" s="178">
        <v>452</v>
      </c>
      <c r="G133" s="180">
        <v>1</v>
      </c>
      <c r="H133" s="180">
        <v>0.75</v>
      </c>
      <c r="I133" s="180"/>
      <c r="J133" s="179">
        <v>3416</v>
      </c>
      <c r="K133" s="179">
        <v>284.66666666666669</v>
      </c>
      <c r="L133" s="179"/>
      <c r="M133" s="179">
        <v>293.66666666666669</v>
      </c>
      <c r="N133" s="177">
        <f t="shared" si="5"/>
        <v>0</v>
      </c>
      <c r="O133" s="183">
        <v>2562</v>
      </c>
      <c r="P133" s="169">
        <v>32</v>
      </c>
    </row>
    <row r="134" spans="1:16" ht="45" x14ac:dyDescent="0.25">
      <c r="A134" s="180">
        <v>740200049</v>
      </c>
      <c r="B134" s="189" t="s">
        <v>4458</v>
      </c>
      <c r="C134" s="189" t="s">
        <v>4811</v>
      </c>
      <c r="D134" s="178">
        <v>12</v>
      </c>
      <c r="E134" s="178">
        <v>240</v>
      </c>
      <c r="F134" s="178">
        <v>797</v>
      </c>
      <c r="G134" s="180">
        <v>1</v>
      </c>
      <c r="H134" s="180"/>
      <c r="I134" s="180">
        <v>0.5</v>
      </c>
      <c r="J134" s="179">
        <v>3416</v>
      </c>
      <c r="K134" s="179">
        <v>284.66666666666669</v>
      </c>
      <c r="L134" s="179"/>
      <c r="M134" s="179"/>
      <c r="N134" s="177">
        <f t="shared" si="5"/>
        <v>1708</v>
      </c>
      <c r="O134" s="183">
        <v>1708</v>
      </c>
      <c r="P134" s="169">
        <v>21</v>
      </c>
    </row>
    <row r="135" spans="1:16" ht="30" x14ac:dyDescent="0.25">
      <c r="A135" s="180">
        <v>760200025</v>
      </c>
      <c r="B135" s="189" t="s">
        <v>4639</v>
      </c>
      <c r="C135" s="189" t="s">
        <v>4814</v>
      </c>
      <c r="D135" s="178">
        <v>12</v>
      </c>
      <c r="E135" s="178"/>
      <c r="F135" s="178">
        <v>0</v>
      </c>
      <c r="G135" s="180">
        <v>1</v>
      </c>
      <c r="H135" s="180"/>
      <c r="I135" s="180">
        <v>1</v>
      </c>
      <c r="J135" s="179"/>
      <c r="K135" s="179"/>
      <c r="L135" s="179">
        <v>3524</v>
      </c>
      <c r="M135" s="179">
        <v>293.66666666666669</v>
      </c>
      <c r="N135" s="177">
        <f t="shared" si="5"/>
        <v>0</v>
      </c>
      <c r="O135" s="183">
        <v>3524</v>
      </c>
      <c r="P135" s="169">
        <v>44</v>
      </c>
    </row>
    <row r="136" spans="1:16" ht="30" x14ac:dyDescent="0.25">
      <c r="A136" s="180">
        <v>760200025</v>
      </c>
      <c r="B136" s="189" t="s">
        <v>4639</v>
      </c>
      <c r="C136" s="189" t="s">
        <v>4815</v>
      </c>
      <c r="D136" s="178">
        <v>12</v>
      </c>
      <c r="E136" s="178">
        <v>240</v>
      </c>
      <c r="F136" s="178">
        <v>277</v>
      </c>
      <c r="G136" s="180">
        <v>1</v>
      </c>
      <c r="H136" s="180">
        <v>1</v>
      </c>
      <c r="I136" s="180"/>
      <c r="J136" s="179">
        <v>4367</v>
      </c>
      <c r="K136" s="179">
        <v>363.91666666666669</v>
      </c>
      <c r="L136" s="179"/>
      <c r="M136" s="179">
        <v>293.66666666666669</v>
      </c>
      <c r="N136" s="177">
        <f t="shared" si="5"/>
        <v>0</v>
      </c>
      <c r="O136" s="183">
        <v>4367</v>
      </c>
      <c r="P136" s="169">
        <v>55</v>
      </c>
    </row>
    <row r="137" spans="1:16" ht="30" x14ac:dyDescent="0.25">
      <c r="A137" s="180">
        <v>760200025</v>
      </c>
      <c r="B137" s="189" t="s">
        <v>4639</v>
      </c>
      <c r="C137" s="189" t="s">
        <v>4818</v>
      </c>
      <c r="D137" s="178">
        <v>12</v>
      </c>
      <c r="E137" s="178">
        <v>240</v>
      </c>
      <c r="F137" s="178">
        <v>429</v>
      </c>
      <c r="G137" s="180">
        <v>1</v>
      </c>
      <c r="H137" s="180">
        <v>0.5</v>
      </c>
      <c r="I137" s="180"/>
      <c r="J137" s="179">
        <v>3416</v>
      </c>
      <c r="K137" s="179">
        <v>284.66666666666669</v>
      </c>
      <c r="L137" s="179"/>
      <c r="M137" s="179">
        <v>293.66666666666669</v>
      </c>
      <c r="N137" s="177">
        <f t="shared" si="5"/>
        <v>0</v>
      </c>
      <c r="O137" s="183">
        <v>1708</v>
      </c>
      <c r="P137" s="169">
        <v>21</v>
      </c>
    </row>
    <row r="138" spans="1:16" x14ac:dyDescent="0.25">
      <c r="A138" s="180">
        <v>761200014</v>
      </c>
      <c r="B138" s="189" t="s">
        <v>4836</v>
      </c>
      <c r="C138" s="189" t="s">
        <v>4814</v>
      </c>
      <c r="D138" s="178">
        <v>12</v>
      </c>
      <c r="E138" s="178"/>
      <c r="F138" s="178">
        <v>196</v>
      </c>
      <c r="G138" s="180">
        <v>1</v>
      </c>
      <c r="H138" s="180"/>
      <c r="I138" s="180">
        <v>1</v>
      </c>
      <c r="J138" s="179"/>
      <c r="K138" s="179"/>
      <c r="L138" s="179">
        <v>3524</v>
      </c>
      <c r="M138" s="179">
        <v>293.66666666666669</v>
      </c>
      <c r="N138" s="177">
        <f t="shared" si="5"/>
        <v>0</v>
      </c>
      <c r="O138" s="183">
        <v>3524</v>
      </c>
      <c r="P138" s="169">
        <v>44</v>
      </c>
    </row>
    <row r="139" spans="1:16" x14ac:dyDescent="0.25">
      <c r="A139" s="180">
        <v>761200014</v>
      </c>
      <c r="B139" s="189" t="s">
        <v>4836</v>
      </c>
      <c r="C139" s="189" t="s">
        <v>4815</v>
      </c>
      <c r="D139" s="178">
        <v>12</v>
      </c>
      <c r="E139" s="178">
        <v>240</v>
      </c>
      <c r="F139" s="178">
        <v>5029</v>
      </c>
      <c r="G139" s="180">
        <v>1</v>
      </c>
      <c r="H139" s="180">
        <v>1</v>
      </c>
      <c r="I139" s="180"/>
      <c r="J139" s="179">
        <v>4367</v>
      </c>
      <c r="K139" s="179">
        <v>363.91666666666669</v>
      </c>
      <c r="L139" s="179"/>
      <c r="M139" s="179">
        <v>293.66666666666669</v>
      </c>
      <c r="N139" s="177">
        <f t="shared" si="5"/>
        <v>0</v>
      </c>
      <c r="O139" s="183">
        <v>4367</v>
      </c>
      <c r="P139" s="169">
        <v>55</v>
      </c>
    </row>
    <row r="140" spans="1:16" ht="30" x14ac:dyDescent="0.25">
      <c r="A140" s="180">
        <v>801200001</v>
      </c>
      <c r="B140" s="189" t="s">
        <v>4354</v>
      </c>
      <c r="C140" s="189" t="s">
        <v>4813</v>
      </c>
      <c r="D140" s="178">
        <v>12</v>
      </c>
      <c r="E140" s="178">
        <v>240</v>
      </c>
      <c r="F140" s="178">
        <v>1401</v>
      </c>
      <c r="G140" s="180">
        <v>1</v>
      </c>
      <c r="H140" s="180"/>
      <c r="I140" s="180">
        <v>1.25</v>
      </c>
      <c r="J140" s="179">
        <v>3820</v>
      </c>
      <c r="K140" s="179">
        <v>318.33333333333331</v>
      </c>
      <c r="L140" s="179"/>
      <c r="M140" s="179"/>
      <c r="N140" s="177">
        <f t="shared" si="5"/>
        <v>4775</v>
      </c>
      <c r="O140" s="183">
        <v>4775</v>
      </c>
      <c r="P140" s="169">
        <v>60</v>
      </c>
    </row>
    <row r="141" spans="1:16" ht="30" x14ac:dyDescent="0.25">
      <c r="A141" s="180">
        <v>801200001</v>
      </c>
      <c r="B141" s="189" t="s">
        <v>4354</v>
      </c>
      <c r="C141" s="189" t="s">
        <v>4813</v>
      </c>
      <c r="D141" s="178">
        <v>12</v>
      </c>
      <c r="E141" s="178">
        <v>240</v>
      </c>
      <c r="F141" s="178">
        <v>1401</v>
      </c>
      <c r="G141" s="180">
        <v>1</v>
      </c>
      <c r="H141" s="180"/>
      <c r="I141" s="180">
        <v>1.25</v>
      </c>
      <c r="J141" s="179">
        <v>3820</v>
      </c>
      <c r="K141" s="179">
        <v>318.33333333333331</v>
      </c>
      <c r="L141" s="179"/>
      <c r="M141" s="179"/>
      <c r="N141" s="177">
        <f t="shared" si="5"/>
        <v>4775</v>
      </c>
      <c r="O141" s="183">
        <v>4775</v>
      </c>
      <c r="P141" s="169">
        <v>60</v>
      </c>
    </row>
    <row r="142" spans="1:16" ht="30" x14ac:dyDescent="0.25">
      <c r="A142" s="180">
        <v>801200001</v>
      </c>
      <c r="B142" s="189" t="s">
        <v>4354</v>
      </c>
      <c r="C142" s="189" t="s">
        <v>4828</v>
      </c>
      <c r="D142" s="178">
        <v>12</v>
      </c>
      <c r="E142" s="178">
        <v>240</v>
      </c>
      <c r="F142" s="178">
        <v>2352</v>
      </c>
      <c r="G142" s="180">
        <v>1</v>
      </c>
      <c r="H142" s="180"/>
      <c r="I142" s="180">
        <v>0.75</v>
      </c>
      <c r="J142" s="179">
        <v>3416</v>
      </c>
      <c r="K142" s="179">
        <v>284.66666666666669</v>
      </c>
      <c r="L142" s="179"/>
      <c r="M142" s="179"/>
      <c r="N142" s="177">
        <f t="shared" si="5"/>
        <v>2562</v>
      </c>
      <c r="O142" s="183">
        <v>2562</v>
      </c>
      <c r="P142" s="169">
        <v>32</v>
      </c>
    </row>
    <row r="143" spans="1:16" ht="30" x14ac:dyDescent="0.25">
      <c r="A143" s="180">
        <v>801200001</v>
      </c>
      <c r="B143" s="189" t="s">
        <v>4354</v>
      </c>
      <c r="C143" s="189" t="s">
        <v>4829</v>
      </c>
      <c r="D143" s="178">
        <v>12</v>
      </c>
      <c r="E143" s="178">
        <v>240</v>
      </c>
      <c r="F143" s="178">
        <v>733</v>
      </c>
      <c r="G143" s="180">
        <v>1</v>
      </c>
      <c r="H143" s="180">
        <v>0.75</v>
      </c>
      <c r="I143" s="180"/>
      <c r="J143" s="179">
        <v>3416</v>
      </c>
      <c r="K143" s="179">
        <v>284.66666666666669</v>
      </c>
      <c r="L143" s="179"/>
      <c r="M143" s="179"/>
      <c r="N143" s="177">
        <f t="shared" si="5"/>
        <v>0</v>
      </c>
      <c r="O143" s="183">
        <v>2562</v>
      </c>
      <c r="P143" s="169">
        <v>32</v>
      </c>
    </row>
    <row r="144" spans="1:16" ht="30" x14ac:dyDescent="0.25">
      <c r="A144" s="180">
        <v>801200001</v>
      </c>
      <c r="B144" s="189" t="s">
        <v>4354</v>
      </c>
      <c r="C144" s="189" t="s">
        <v>4817</v>
      </c>
      <c r="D144" s="178">
        <v>12</v>
      </c>
      <c r="E144" s="178">
        <v>240</v>
      </c>
      <c r="F144" s="178">
        <v>1589</v>
      </c>
      <c r="G144" s="180">
        <v>0</v>
      </c>
      <c r="H144" s="180">
        <v>0.25</v>
      </c>
      <c r="I144" s="180"/>
      <c r="J144" s="179">
        <v>4367</v>
      </c>
      <c r="K144" s="179">
        <v>363.91666666666669</v>
      </c>
      <c r="L144" s="179"/>
      <c r="M144" s="179"/>
      <c r="N144" s="177">
        <f t="shared" si="5"/>
        <v>0</v>
      </c>
      <c r="O144" s="183">
        <v>1092</v>
      </c>
      <c r="P144" s="169">
        <v>14</v>
      </c>
    </row>
    <row r="145" spans="1:16" ht="30" x14ac:dyDescent="0.25">
      <c r="A145" s="180">
        <v>801200001</v>
      </c>
      <c r="B145" s="189" t="s">
        <v>4354</v>
      </c>
      <c r="C145" s="189" t="s">
        <v>4817</v>
      </c>
      <c r="D145" s="178">
        <v>5</v>
      </c>
      <c r="E145" s="178"/>
      <c r="F145" s="178"/>
      <c r="G145" s="180"/>
      <c r="H145" s="180">
        <v>0.25</v>
      </c>
      <c r="I145" s="180"/>
      <c r="J145" s="179">
        <v>4367</v>
      </c>
      <c r="K145" s="179">
        <v>363.91666666666669</v>
      </c>
      <c r="L145" s="179"/>
      <c r="M145" s="179"/>
      <c r="N145" s="177">
        <f t="shared" si="5"/>
        <v>0</v>
      </c>
      <c r="O145" s="183">
        <v>455</v>
      </c>
      <c r="P145" s="169">
        <v>14</v>
      </c>
    </row>
    <row r="146" spans="1:16" ht="30" x14ac:dyDescent="0.25">
      <c r="A146" s="180">
        <v>801200001</v>
      </c>
      <c r="B146" s="189" t="s">
        <v>4354</v>
      </c>
      <c r="C146" s="189" t="s">
        <v>4814</v>
      </c>
      <c r="D146" s="178">
        <v>12</v>
      </c>
      <c r="E146" s="178"/>
      <c r="F146" s="178">
        <v>1801</v>
      </c>
      <c r="G146" s="180">
        <v>1</v>
      </c>
      <c r="H146" s="180"/>
      <c r="I146" s="180">
        <v>0.5</v>
      </c>
      <c r="J146" s="179"/>
      <c r="K146" s="179"/>
      <c r="L146" s="179">
        <v>3524</v>
      </c>
      <c r="M146" s="179"/>
      <c r="N146" s="177">
        <f t="shared" si="5"/>
        <v>0</v>
      </c>
      <c r="O146" s="183">
        <v>1762</v>
      </c>
      <c r="P146" s="169">
        <v>22</v>
      </c>
    </row>
    <row r="147" spans="1:16" ht="30" x14ac:dyDescent="0.25">
      <c r="A147" s="180">
        <v>801200001</v>
      </c>
      <c r="B147" s="189" t="s">
        <v>4354</v>
      </c>
      <c r="C147" s="189" t="s">
        <v>4823</v>
      </c>
      <c r="D147" s="178">
        <v>12</v>
      </c>
      <c r="E147" s="178">
        <v>240</v>
      </c>
      <c r="F147" s="178"/>
      <c r="G147" s="180">
        <v>1</v>
      </c>
      <c r="H147" s="180">
        <v>0.25</v>
      </c>
      <c r="I147" s="180"/>
      <c r="J147" s="179">
        <v>3416</v>
      </c>
      <c r="K147" s="179">
        <v>284.66666666666669</v>
      </c>
      <c r="L147" s="179"/>
      <c r="M147" s="179">
        <v>293.66666666666669</v>
      </c>
      <c r="N147" s="177">
        <f t="shared" si="5"/>
        <v>0</v>
      </c>
      <c r="O147" s="183">
        <v>1353</v>
      </c>
      <c r="P147" s="169">
        <v>17</v>
      </c>
    </row>
    <row r="148" spans="1:16" ht="30" x14ac:dyDescent="0.25">
      <c r="A148" s="180">
        <v>801200001</v>
      </c>
      <c r="B148" s="189" t="s">
        <v>4354</v>
      </c>
      <c r="C148" s="189" t="s">
        <v>4815</v>
      </c>
      <c r="D148" s="178">
        <v>12</v>
      </c>
      <c r="E148" s="178">
        <v>240</v>
      </c>
      <c r="F148" s="178">
        <v>1874</v>
      </c>
      <c r="G148" s="180">
        <v>1</v>
      </c>
      <c r="H148" s="180">
        <v>0.75</v>
      </c>
      <c r="I148" s="180"/>
      <c r="J148" s="179">
        <v>4367</v>
      </c>
      <c r="K148" s="179">
        <v>363.91666666666669</v>
      </c>
      <c r="L148" s="179"/>
      <c r="M148" s="179"/>
      <c r="N148" s="177">
        <f t="shared" si="5"/>
        <v>0</v>
      </c>
      <c r="O148" s="183">
        <v>3276</v>
      </c>
      <c r="P148" s="169">
        <v>41</v>
      </c>
    </row>
    <row r="149" spans="1:16" ht="30" x14ac:dyDescent="0.25">
      <c r="A149" s="180">
        <v>801200001</v>
      </c>
      <c r="B149" s="189" t="s">
        <v>4354</v>
      </c>
      <c r="C149" s="189" t="s">
        <v>4815</v>
      </c>
      <c r="D149" s="178">
        <v>5</v>
      </c>
      <c r="E149" s="178"/>
      <c r="F149" s="178"/>
      <c r="G149" s="180"/>
      <c r="H149" s="180">
        <v>0.25</v>
      </c>
      <c r="I149" s="180"/>
      <c r="J149" s="179">
        <v>4367</v>
      </c>
      <c r="K149" s="179">
        <v>363.91666666666669</v>
      </c>
      <c r="L149" s="179"/>
      <c r="M149" s="179">
        <v>293.66666666666669</v>
      </c>
      <c r="N149" s="177">
        <f t="shared" si="5"/>
        <v>0</v>
      </c>
      <c r="O149" s="183">
        <v>455</v>
      </c>
      <c r="P149" s="169">
        <v>14</v>
      </c>
    </row>
    <row r="150" spans="1:16" ht="30" x14ac:dyDescent="0.25">
      <c r="A150" s="180">
        <v>801200001</v>
      </c>
      <c r="B150" s="189" t="s">
        <v>4354</v>
      </c>
      <c r="C150" s="189" t="s">
        <v>4818</v>
      </c>
      <c r="D150" s="178">
        <v>12</v>
      </c>
      <c r="E150" s="178">
        <v>240</v>
      </c>
      <c r="F150" s="178"/>
      <c r="G150" s="180">
        <v>1</v>
      </c>
      <c r="H150" s="180">
        <v>0.5</v>
      </c>
      <c r="I150" s="180"/>
      <c r="J150" s="179">
        <v>3524</v>
      </c>
      <c r="K150" s="179">
        <v>293.66666666666669</v>
      </c>
      <c r="L150" s="179"/>
      <c r="M150" s="179"/>
      <c r="N150" s="177">
        <f t="shared" si="5"/>
        <v>0</v>
      </c>
      <c r="O150" s="183">
        <v>1762</v>
      </c>
      <c r="P150" s="169">
        <v>22</v>
      </c>
    </row>
    <row r="151" spans="1:16" ht="30" x14ac:dyDescent="0.25">
      <c r="A151" s="180">
        <v>801200001</v>
      </c>
      <c r="B151" s="189" t="s">
        <v>4354</v>
      </c>
      <c r="C151" s="189" t="s">
        <v>4818</v>
      </c>
      <c r="D151" s="178">
        <v>5</v>
      </c>
      <c r="E151" s="178"/>
      <c r="F151" s="178"/>
      <c r="G151" s="180"/>
      <c r="H151" s="180">
        <v>0.5</v>
      </c>
      <c r="I151" s="180"/>
      <c r="J151" s="179">
        <v>3416</v>
      </c>
      <c r="K151" s="179">
        <v>293.66666666666669</v>
      </c>
      <c r="L151" s="179"/>
      <c r="M151" s="179">
        <v>293.66666666666669</v>
      </c>
      <c r="N151" s="177">
        <f t="shared" si="5"/>
        <v>0</v>
      </c>
      <c r="O151" s="183">
        <v>735</v>
      </c>
      <c r="P151" s="169">
        <v>22</v>
      </c>
    </row>
    <row r="152" spans="1:16" ht="30" x14ac:dyDescent="0.25">
      <c r="A152" s="180">
        <v>801400002</v>
      </c>
      <c r="B152" s="189" t="s">
        <v>4359</v>
      </c>
      <c r="C152" s="189" t="s">
        <v>4841</v>
      </c>
      <c r="D152" s="178">
        <v>12</v>
      </c>
      <c r="E152" s="178">
        <v>240</v>
      </c>
      <c r="F152" s="178"/>
      <c r="G152" s="180">
        <v>1</v>
      </c>
      <c r="H152" s="180">
        <v>4.75</v>
      </c>
      <c r="I152" s="180">
        <v>4.75</v>
      </c>
      <c r="J152" s="179">
        <v>17924</v>
      </c>
      <c r="K152" s="179">
        <v>1493.67</v>
      </c>
      <c r="L152" s="179"/>
      <c r="M152" s="179"/>
      <c r="N152" s="177">
        <f t="shared" si="5"/>
        <v>85139</v>
      </c>
      <c r="O152" s="183">
        <v>17924</v>
      </c>
      <c r="P152" s="169">
        <v>224</v>
      </c>
    </row>
    <row r="153" spans="1:16" x14ac:dyDescent="0.25">
      <c r="A153" s="180">
        <v>880200024</v>
      </c>
      <c r="B153" s="189" t="s">
        <v>4762</v>
      </c>
      <c r="C153" s="189" t="s">
        <v>4817</v>
      </c>
      <c r="D153" s="178">
        <v>12</v>
      </c>
      <c r="E153" s="178">
        <v>240</v>
      </c>
      <c r="F153" s="178">
        <v>625</v>
      </c>
      <c r="G153" s="180">
        <v>0</v>
      </c>
      <c r="H153" s="180">
        <v>0.25</v>
      </c>
      <c r="I153" s="180"/>
      <c r="J153" s="179">
        <v>4367</v>
      </c>
      <c r="K153" s="179">
        <v>363.91666666666669</v>
      </c>
      <c r="L153" s="179"/>
      <c r="M153" s="179"/>
      <c r="N153" s="177">
        <f t="shared" si="5"/>
        <v>0</v>
      </c>
      <c r="O153" s="183">
        <v>1092</v>
      </c>
      <c r="P153" s="169">
        <v>14</v>
      </c>
    </row>
    <row r="154" spans="1:16" x14ac:dyDescent="0.25">
      <c r="A154" s="180">
        <v>880200024</v>
      </c>
      <c r="B154" s="189" t="s">
        <v>4762</v>
      </c>
      <c r="C154" s="189" t="s">
        <v>4814</v>
      </c>
      <c r="D154" s="178">
        <v>12</v>
      </c>
      <c r="E154" s="178"/>
      <c r="F154" s="178">
        <v>0</v>
      </c>
      <c r="G154" s="180">
        <v>1</v>
      </c>
      <c r="H154" s="180"/>
      <c r="I154" s="180">
        <v>1.25</v>
      </c>
      <c r="J154" s="179"/>
      <c r="K154" s="179"/>
      <c r="L154" s="179">
        <v>3524</v>
      </c>
      <c r="M154" s="179">
        <v>293.66666666666669</v>
      </c>
      <c r="N154" s="177">
        <f t="shared" si="5"/>
        <v>0</v>
      </c>
      <c r="O154" s="183">
        <v>4405</v>
      </c>
      <c r="P154" s="169">
        <v>55</v>
      </c>
    </row>
    <row r="155" spans="1:16" x14ac:dyDescent="0.25">
      <c r="A155" s="180">
        <v>880200024</v>
      </c>
      <c r="B155" s="189" t="s">
        <v>4762</v>
      </c>
      <c r="C155" s="189" t="s">
        <v>4815</v>
      </c>
      <c r="D155" s="178">
        <v>12</v>
      </c>
      <c r="E155" s="178">
        <v>240</v>
      </c>
      <c r="F155" s="178">
        <v>8390</v>
      </c>
      <c r="G155" s="180">
        <v>1</v>
      </c>
      <c r="H155" s="180">
        <v>1</v>
      </c>
      <c r="I155" s="180"/>
      <c r="J155" s="179">
        <v>4367</v>
      </c>
      <c r="K155" s="179">
        <v>363.91666666666669</v>
      </c>
      <c r="L155" s="179"/>
      <c r="M155" s="179">
        <v>293.66666666666669</v>
      </c>
      <c r="N155" s="177">
        <f t="shared" si="5"/>
        <v>0</v>
      </c>
      <c r="O155" s="183">
        <v>4367</v>
      </c>
      <c r="P155" s="169">
        <v>55</v>
      </c>
    </row>
    <row r="156" spans="1:16" x14ac:dyDescent="0.25">
      <c r="A156" s="180">
        <v>900200068</v>
      </c>
      <c r="B156" s="189" t="s">
        <v>4819</v>
      </c>
      <c r="C156" s="189" t="s">
        <v>4817</v>
      </c>
      <c r="D156" s="178">
        <v>12</v>
      </c>
      <c r="E156" s="178">
        <v>240</v>
      </c>
      <c r="F156" s="178">
        <v>789</v>
      </c>
      <c r="G156" s="180">
        <v>0</v>
      </c>
      <c r="H156" s="180">
        <v>0.25</v>
      </c>
      <c r="I156" s="180"/>
      <c r="J156" s="179">
        <v>4367</v>
      </c>
      <c r="K156" s="179">
        <v>363.91666666666669</v>
      </c>
      <c r="L156" s="179"/>
      <c r="M156" s="179"/>
      <c r="N156" s="177">
        <f t="shared" si="5"/>
        <v>0</v>
      </c>
      <c r="O156" s="183">
        <v>1092</v>
      </c>
      <c r="P156" s="169">
        <v>14</v>
      </c>
    </row>
    <row r="157" spans="1:16" x14ac:dyDescent="0.25">
      <c r="A157" s="180">
        <v>900200068</v>
      </c>
      <c r="B157" s="189" t="s">
        <v>4819</v>
      </c>
      <c r="C157" s="189" t="s">
        <v>4814</v>
      </c>
      <c r="D157" s="178">
        <v>12</v>
      </c>
      <c r="E157" s="178">
        <v>240</v>
      </c>
      <c r="F157" s="178">
        <v>31</v>
      </c>
      <c r="G157" s="180">
        <v>1</v>
      </c>
      <c r="H157" s="180"/>
      <c r="I157" s="180">
        <v>1.25</v>
      </c>
      <c r="J157" s="179"/>
      <c r="K157" s="179"/>
      <c r="L157" s="179">
        <v>3524</v>
      </c>
      <c r="M157" s="179">
        <v>293.66666666666669</v>
      </c>
      <c r="N157" s="177">
        <f t="shared" si="5"/>
        <v>0</v>
      </c>
      <c r="O157" s="183">
        <v>4405</v>
      </c>
      <c r="P157" s="169">
        <v>55</v>
      </c>
    </row>
    <row r="158" spans="1:16" x14ac:dyDescent="0.25">
      <c r="A158" s="180">
        <v>900200068</v>
      </c>
      <c r="B158" s="189" t="s">
        <v>4819</v>
      </c>
      <c r="C158" s="189" t="s">
        <v>4815</v>
      </c>
      <c r="D158" s="178">
        <v>12</v>
      </c>
      <c r="E158" s="178">
        <v>240</v>
      </c>
      <c r="F158" s="178">
        <v>9704</v>
      </c>
      <c r="G158" s="180">
        <v>1</v>
      </c>
      <c r="H158" s="180">
        <v>1</v>
      </c>
      <c r="I158" s="180"/>
      <c r="J158" s="179">
        <v>4367</v>
      </c>
      <c r="K158" s="179">
        <v>363.91666666666669</v>
      </c>
      <c r="L158" s="179"/>
      <c r="M158" s="179">
        <v>293.66666666666669</v>
      </c>
      <c r="N158" s="177">
        <f t="shared" si="5"/>
        <v>0</v>
      </c>
      <c r="O158" s="183">
        <v>4367</v>
      </c>
      <c r="P158" s="169">
        <v>55</v>
      </c>
    </row>
    <row r="159" spans="1:16" ht="30" x14ac:dyDescent="0.25">
      <c r="A159" s="180">
        <v>940200008</v>
      </c>
      <c r="B159" s="189" t="s">
        <v>4816</v>
      </c>
      <c r="C159" s="189" t="s">
        <v>4817</v>
      </c>
      <c r="D159" s="178">
        <v>12</v>
      </c>
      <c r="E159" s="178">
        <v>240</v>
      </c>
      <c r="F159" s="178">
        <v>1467</v>
      </c>
      <c r="G159" s="180">
        <v>0</v>
      </c>
      <c r="H159" s="180">
        <v>0.25</v>
      </c>
      <c r="I159" s="180"/>
      <c r="J159" s="179">
        <v>4367</v>
      </c>
      <c r="K159" s="179">
        <v>363.91666666666669</v>
      </c>
      <c r="L159" s="179"/>
      <c r="M159" s="179"/>
      <c r="N159" s="177">
        <v>1092</v>
      </c>
      <c r="O159" s="183">
        <v>1092</v>
      </c>
      <c r="P159" s="169">
        <v>14</v>
      </c>
    </row>
    <row r="160" spans="1:16" ht="30" x14ac:dyDescent="0.25">
      <c r="A160" s="180">
        <v>940200008</v>
      </c>
      <c r="B160" s="189" t="s">
        <v>4816</v>
      </c>
      <c r="C160" s="189" t="s">
        <v>4814</v>
      </c>
      <c r="D160" s="178">
        <v>12</v>
      </c>
      <c r="E160" s="178"/>
      <c r="F160" s="178">
        <v>6003</v>
      </c>
      <c r="G160" s="180">
        <v>1</v>
      </c>
      <c r="H160" s="180"/>
      <c r="I160" s="180">
        <v>1.25</v>
      </c>
      <c r="J160" s="179"/>
      <c r="K160" s="179"/>
      <c r="L160" s="179">
        <v>3524</v>
      </c>
      <c r="M160" s="179">
        <v>293.66666666666669</v>
      </c>
      <c r="N160" s="177">
        <v>4405</v>
      </c>
      <c r="O160" s="183">
        <v>4405</v>
      </c>
      <c r="P160" s="169">
        <v>55</v>
      </c>
    </row>
    <row r="161" spans="1:16" ht="30" x14ac:dyDescent="0.25">
      <c r="A161" s="180">
        <v>940200008</v>
      </c>
      <c r="B161" s="189" t="s">
        <v>4816</v>
      </c>
      <c r="C161" s="189" t="s">
        <v>4815</v>
      </c>
      <c r="D161" s="178">
        <v>12</v>
      </c>
      <c r="E161" s="178">
        <v>240</v>
      </c>
      <c r="F161" s="178">
        <v>11145</v>
      </c>
      <c r="G161" s="180">
        <v>1</v>
      </c>
      <c r="H161" s="180">
        <v>1</v>
      </c>
      <c r="I161" s="180"/>
      <c r="J161" s="179">
        <v>4367</v>
      </c>
      <c r="K161" s="179">
        <v>363.91666666666669</v>
      </c>
      <c r="L161" s="179"/>
      <c r="M161" s="179">
        <v>293.66666666666669</v>
      </c>
      <c r="N161" s="177">
        <v>4367</v>
      </c>
      <c r="O161" s="183">
        <v>4367</v>
      </c>
      <c r="P161" s="169">
        <v>55</v>
      </c>
    </row>
    <row r="162" spans="1:16" ht="30" x14ac:dyDescent="0.25">
      <c r="A162" s="180">
        <v>940200008</v>
      </c>
      <c r="B162" s="189" t="s">
        <v>4816</v>
      </c>
      <c r="C162" s="189" t="s">
        <v>4818</v>
      </c>
      <c r="D162" s="178">
        <v>12</v>
      </c>
      <c r="E162" s="178">
        <v>240</v>
      </c>
      <c r="F162" s="178">
        <v>414</v>
      </c>
      <c r="G162" s="180">
        <v>1</v>
      </c>
      <c r="H162" s="180">
        <v>0.5</v>
      </c>
      <c r="I162" s="180"/>
      <c r="J162" s="179">
        <v>3416</v>
      </c>
      <c r="K162" s="179">
        <v>284.66666666666669</v>
      </c>
      <c r="L162" s="179"/>
      <c r="M162" s="179">
        <v>293.66666666666669</v>
      </c>
      <c r="N162" s="177">
        <v>1708</v>
      </c>
      <c r="O162" s="183">
        <v>1708</v>
      </c>
      <c r="P162" s="169">
        <v>21</v>
      </c>
    </row>
    <row r="163" spans="1:16" x14ac:dyDescent="0.25">
      <c r="A163" s="180">
        <v>941600020</v>
      </c>
      <c r="B163" s="189" t="s">
        <v>4543</v>
      </c>
      <c r="C163" s="189" t="s">
        <v>4813</v>
      </c>
      <c r="D163" s="178">
        <v>12</v>
      </c>
      <c r="E163" s="178">
        <v>240</v>
      </c>
      <c r="F163" s="178">
        <v>657</v>
      </c>
      <c r="G163" s="180">
        <v>1</v>
      </c>
      <c r="H163" s="180"/>
      <c r="I163" s="180">
        <v>0.75</v>
      </c>
      <c r="J163" s="179">
        <v>3820</v>
      </c>
      <c r="K163" s="179">
        <v>318.33333333333331</v>
      </c>
      <c r="L163" s="179"/>
      <c r="M163" s="179"/>
      <c r="N163" s="177">
        <f>ROUND(I163*J163,2)</f>
        <v>2865</v>
      </c>
      <c r="O163" s="183">
        <v>2865</v>
      </c>
      <c r="P163" s="169">
        <v>36</v>
      </c>
    </row>
    <row r="164" spans="1:16" x14ac:dyDescent="0.25">
      <c r="A164" s="180">
        <v>941600020</v>
      </c>
      <c r="B164" s="189" t="s">
        <v>4543</v>
      </c>
      <c r="C164" s="189" t="s">
        <v>4841</v>
      </c>
      <c r="D164" s="178">
        <v>12</v>
      </c>
      <c r="E164" s="178">
        <v>240</v>
      </c>
      <c r="F164" s="178"/>
      <c r="G164" s="180">
        <v>1</v>
      </c>
      <c r="H164" s="180">
        <v>4.75</v>
      </c>
      <c r="I164" s="180">
        <v>4.75</v>
      </c>
      <c r="J164" s="179">
        <v>17924</v>
      </c>
      <c r="K164" s="179"/>
      <c r="L164" s="179"/>
      <c r="M164" s="179"/>
      <c r="N164" s="177">
        <f>ROUND(I164*J164,2)</f>
        <v>85139</v>
      </c>
      <c r="O164" s="183">
        <v>17924</v>
      </c>
      <c r="P164" s="169">
        <v>224</v>
      </c>
    </row>
    <row r="165" spans="1:16" x14ac:dyDescent="0.25">
      <c r="A165" s="325" t="s">
        <v>64</v>
      </c>
      <c r="B165" s="326"/>
      <c r="C165" s="326"/>
      <c r="D165" s="326"/>
      <c r="E165" s="326"/>
      <c r="F165" s="326"/>
      <c r="G165" s="326"/>
      <c r="H165" s="326"/>
      <c r="I165" s="326"/>
      <c r="J165" s="326"/>
      <c r="K165" s="326"/>
      <c r="L165" s="326"/>
      <c r="M165" s="326"/>
      <c r="N165" s="326"/>
      <c r="O165" s="327"/>
      <c r="P165" s="286">
        <f>SUM(P5:P164)</f>
        <v>7957</v>
      </c>
    </row>
    <row r="166" spans="1:16" x14ac:dyDescent="0.25">
      <c r="J166" s="170"/>
      <c r="K166" s="170"/>
      <c r="L166" s="170"/>
      <c r="M166" s="170"/>
      <c r="N166" s="170"/>
      <c r="O166" s="170"/>
    </row>
  </sheetData>
  <sortState xmlns:xlrd2="http://schemas.microsoft.com/office/spreadsheetml/2017/richdata2" ref="A5:P165">
    <sortCondition ref="A5:A165"/>
  </sortState>
  <mergeCells count="3">
    <mergeCell ref="M1:P1"/>
    <mergeCell ref="B2:M2"/>
    <mergeCell ref="A165:O16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216DC-F8DC-471A-924B-13D7FFE6FC2A}">
  <dimension ref="A1:X43"/>
  <sheetViews>
    <sheetView zoomScale="85" zoomScaleNormal="85" workbookViewId="0">
      <selection activeCell="U10" sqref="U10"/>
    </sheetView>
  </sheetViews>
  <sheetFormatPr defaultRowHeight="15" x14ac:dyDescent="0.25"/>
  <cols>
    <col min="1" max="1" width="5.28515625" style="2" customWidth="1"/>
    <col min="2" max="2" width="26.7109375" style="1" customWidth="1"/>
    <col min="3" max="3" width="15.140625" style="1" customWidth="1"/>
    <col min="4" max="4" width="14.140625" style="1" customWidth="1"/>
    <col min="5" max="5" width="12.85546875" style="1" customWidth="1"/>
    <col min="6" max="6" width="16.5703125" style="1" customWidth="1"/>
    <col min="7" max="9" width="12.85546875" style="1" customWidth="1"/>
    <col min="10" max="10" width="11.85546875" style="1" customWidth="1"/>
    <col min="11" max="11" width="13.85546875" style="1" customWidth="1"/>
    <col min="12" max="12" width="13" style="1" customWidth="1"/>
    <col min="13" max="14" width="11.85546875" style="1" customWidth="1"/>
    <col min="15" max="15" width="13.140625" style="1" customWidth="1"/>
    <col min="16" max="16" width="13.42578125" style="1" customWidth="1"/>
    <col min="17" max="18" width="11.85546875" style="1" customWidth="1"/>
    <col min="19" max="19" width="15.28515625" style="1" customWidth="1"/>
    <col min="20" max="21" width="13.28515625" style="1" customWidth="1"/>
    <col min="22" max="22" width="14.140625" style="1" customWidth="1"/>
    <col min="23" max="23" width="7.140625" style="1" customWidth="1"/>
    <col min="24" max="24" width="11" style="1" customWidth="1"/>
    <col min="25" max="16384" width="9.140625" style="1"/>
  </cols>
  <sheetData>
    <row r="1" spans="1:24" ht="90" customHeight="1" x14ac:dyDescent="0.25">
      <c r="T1" s="292" t="s">
        <v>6123</v>
      </c>
      <c r="U1" s="292"/>
      <c r="V1" s="292"/>
    </row>
    <row r="2" spans="1:24" ht="30" customHeight="1" x14ac:dyDescent="0.25">
      <c r="A2" s="328" t="s">
        <v>4645</v>
      </c>
      <c r="B2" s="328"/>
      <c r="C2" s="328"/>
      <c r="D2" s="328"/>
      <c r="E2" s="328"/>
      <c r="F2" s="328"/>
      <c r="G2" s="328"/>
      <c r="H2" s="328"/>
      <c r="I2" s="328"/>
      <c r="J2" s="328"/>
      <c r="K2" s="328"/>
      <c r="L2" s="328"/>
      <c r="M2" s="328"/>
      <c r="N2" s="328"/>
      <c r="O2" s="328"/>
    </row>
    <row r="3" spans="1:24" ht="15.75" thickBot="1" x14ac:dyDescent="0.3">
      <c r="C3" s="3"/>
    </row>
    <row r="4" spans="1:24" x14ac:dyDescent="0.25">
      <c r="A4" s="329" t="s">
        <v>5</v>
      </c>
      <c r="B4" s="331" t="s">
        <v>6</v>
      </c>
      <c r="C4" s="333" t="s">
        <v>0</v>
      </c>
      <c r="D4" s="334"/>
      <c r="E4" s="334"/>
      <c r="F4" s="335"/>
      <c r="G4" s="333" t="s">
        <v>1</v>
      </c>
      <c r="H4" s="334"/>
      <c r="I4" s="334"/>
      <c r="J4" s="335"/>
      <c r="K4" s="333" t="s">
        <v>48</v>
      </c>
      <c r="L4" s="334"/>
      <c r="M4" s="334"/>
      <c r="N4" s="335"/>
      <c r="O4" s="336" t="s">
        <v>47</v>
      </c>
      <c r="P4" s="334"/>
      <c r="Q4" s="334"/>
      <c r="R4" s="337"/>
      <c r="S4" s="338" t="s">
        <v>4</v>
      </c>
      <c r="T4" s="339"/>
      <c r="U4" s="339"/>
      <c r="V4" s="340"/>
    </row>
    <row r="5" spans="1:24" ht="57" x14ac:dyDescent="0.25">
      <c r="A5" s="330"/>
      <c r="B5" s="332"/>
      <c r="C5" s="4" t="s">
        <v>7</v>
      </c>
      <c r="D5" s="5" t="s">
        <v>8</v>
      </c>
      <c r="E5" s="5" t="s">
        <v>9</v>
      </c>
      <c r="F5" s="6" t="s">
        <v>10</v>
      </c>
      <c r="G5" s="4" t="s">
        <v>7</v>
      </c>
      <c r="H5" s="5" t="s">
        <v>8</v>
      </c>
      <c r="I5" s="5" t="s">
        <v>9</v>
      </c>
      <c r="J5" s="6" t="s">
        <v>10</v>
      </c>
      <c r="K5" s="4" t="s">
        <v>7</v>
      </c>
      <c r="L5" s="5" t="s">
        <v>8</v>
      </c>
      <c r="M5" s="5" t="s">
        <v>9</v>
      </c>
      <c r="N5" s="6" t="s">
        <v>10</v>
      </c>
      <c r="O5" s="7" t="s">
        <v>7</v>
      </c>
      <c r="P5" s="5" t="s">
        <v>8</v>
      </c>
      <c r="Q5" s="5" t="s">
        <v>9</v>
      </c>
      <c r="R5" s="8" t="s">
        <v>10</v>
      </c>
      <c r="S5" s="4" t="s">
        <v>7</v>
      </c>
      <c r="T5" s="5" t="s">
        <v>8</v>
      </c>
      <c r="U5" s="5" t="s">
        <v>9</v>
      </c>
      <c r="V5" s="6" t="s">
        <v>10</v>
      </c>
    </row>
    <row r="6" spans="1:24" s="42" customFormat="1" ht="11.25" x14ac:dyDescent="0.2">
      <c r="A6" s="43">
        <v>1</v>
      </c>
      <c r="B6" s="44">
        <v>2</v>
      </c>
      <c r="C6" s="43">
        <v>3</v>
      </c>
      <c r="D6" s="45">
        <v>4</v>
      </c>
      <c r="E6" s="45">
        <v>5</v>
      </c>
      <c r="F6" s="46">
        <v>6</v>
      </c>
      <c r="G6" s="43">
        <v>7</v>
      </c>
      <c r="H6" s="45">
        <v>8</v>
      </c>
      <c r="I6" s="45">
        <v>9</v>
      </c>
      <c r="J6" s="46">
        <v>10</v>
      </c>
      <c r="K6" s="43">
        <v>11</v>
      </c>
      <c r="L6" s="45">
        <v>12</v>
      </c>
      <c r="M6" s="45">
        <v>13</v>
      </c>
      <c r="N6" s="46">
        <v>14</v>
      </c>
      <c r="O6" s="47">
        <v>15</v>
      </c>
      <c r="P6" s="45">
        <v>16</v>
      </c>
      <c r="Q6" s="45">
        <v>17</v>
      </c>
      <c r="R6" s="44">
        <v>18</v>
      </c>
      <c r="S6" s="43">
        <v>19</v>
      </c>
      <c r="T6" s="45">
        <v>20</v>
      </c>
      <c r="U6" s="45">
        <v>21</v>
      </c>
      <c r="V6" s="46">
        <v>22</v>
      </c>
    </row>
    <row r="7" spans="1:24" x14ac:dyDescent="0.25">
      <c r="A7" s="9"/>
      <c r="B7" s="10" t="s">
        <v>4</v>
      </c>
      <c r="C7" s="11">
        <v>4881582.3163728891</v>
      </c>
      <c r="D7" s="12">
        <v>1027373.1799999988</v>
      </c>
      <c r="E7" s="12">
        <v>587070.30000000063</v>
      </c>
      <c r="F7" s="13">
        <v>440302.87999999907</v>
      </c>
      <c r="G7" s="11">
        <v>5581554.0283793304</v>
      </c>
      <c r="H7" s="12">
        <v>1175338.7099999972</v>
      </c>
      <c r="I7" s="12">
        <v>671621.70000000088</v>
      </c>
      <c r="J7" s="13">
        <v>503717.01000000013</v>
      </c>
      <c r="K7" s="11">
        <v>5852182.2759009935</v>
      </c>
      <c r="L7" s="12">
        <v>1231361.9099999992</v>
      </c>
      <c r="M7" s="12">
        <v>703634.82000000007</v>
      </c>
      <c r="N7" s="13">
        <v>527727.08999999939</v>
      </c>
      <c r="O7" s="14">
        <v>5885631.0386999995</v>
      </c>
      <c r="P7" s="12">
        <v>1239042.4699999986</v>
      </c>
      <c r="Q7" s="12">
        <v>708023.98999999964</v>
      </c>
      <c r="R7" s="15">
        <v>531018.48</v>
      </c>
      <c r="S7" s="11">
        <v>22200949.659353223</v>
      </c>
      <c r="T7" s="12">
        <v>4673116.2699999921</v>
      </c>
      <c r="U7" s="12">
        <v>2670350.8100000028</v>
      </c>
      <c r="V7" s="13">
        <v>2002765.46</v>
      </c>
    </row>
    <row r="8" spans="1:24" ht="30" x14ac:dyDescent="0.25">
      <c r="A8" s="16">
        <v>1</v>
      </c>
      <c r="B8" s="39" t="s">
        <v>11</v>
      </c>
      <c r="C8" s="17">
        <v>163273.24999999994</v>
      </c>
      <c r="D8" s="18">
        <v>34287.530000000021</v>
      </c>
      <c r="E8" s="18">
        <v>19592.85999999999</v>
      </c>
      <c r="F8" s="19">
        <v>14694.669999999991</v>
      </c>
      <c r="G8" s="17">
        <v>269735.12</v>
      </c>
      <c r="H8" s="18">
        <v>56644.740000000056</v>
      </c>
      <c r="I8" s="18">
        <v>32368.390000000007</v>
      </c>
      <c r="J8" s="19">
        <v>24276.34999999994</v>
      </c>
      <c r="K8" s="17">
        <v>261520.94999999987</v>
      </c>
      <c r="L8" s="18">
        <v>54919.68</v>
      </c>
      <c r="M8" s="18">
        <v>31382.670000000002</v>
      </c>
      <c r="N8" s="19">
        <v>23537.009999999987</v>
      </c>
      <c r="O8" s="20">
        <v>253170.09999999992</v>
      </c>
      <c r="P8" s="18">
        <v>53166.040000000095</v>
      </c>
      <c r="Q8" s="18">
        <v>30380.590000000004</v>
      </c>
      <c r="R8" s="21">
        <v>22785.449999999979</v>
      </c>
      <c r="S8" s="22">
        <v>947699.41999999969</v>
      </c>
      <c r="T8" s="18">
        <v>199017.99000000017</v>
      </c>
      <c r="U8" s="18">
        <v>113724.51000000001</v>
      </c>
      <c r="V8" s="19">
        <v>85293.479999999894</v>
      </c>
      <c r="X8" s="23"/>
    </row>
    <row r="9" spans="1:24" ht="30" x14ac:dyDescent="0.25">
      <c r="A9" s="16">
        <v>2</v>
      </c>
      <c r="B9" s="39" t="s">
        <v>12</v>
      </c>
      <c r="C9" s="17">
        <v>2499598.3499966911</v>
      </c>
      <c r="D9" s="18">
        <v>524915.82999999879</v>
      </c>
      <c r="E9" s="18">
        <v>299951.80000000045</v>
      </c>
      <c r="F9" s="19">
        <v>224964.02999999915</v>
      </c>
      <c r="G9" s="17">
        <v>2806417.8999991724</v>
      </c>
      <c r="H9" s="18">
        <v>589348.22999999719</v>
      </c>
      <c r="I9" s="18">
        <v>336770.02000000101</v>
      </c>
      <c r="J9" s="19">
        <v>252578.21000000043</v>
      </c>
      <c r="K9" s="17">
        <v>2771050.1099999989</v>
      </c>
      <c r="L9" s="18">
        <v>581920.799999999</v>
      </c>
      <c r="M9" s="18">
        <v>332525.96000000095</v>
      </c>
      <c r="N9" s="19">
        <v>249394.83999999927</v>
      </c>
      <c r="O9" s="20">
        <v>2544546.9900000002</v>
      </c>
      <c r="P9" s="18">
        <v>534355.00999999791</v>
      </c>
      <c r="Q9" s="18">
        <v>305345.70000000024</v>
      </c>
      <c r="R9" s="21">
        <v>229009.31000000008</v>
      </c>
      <c r="S9" s="17">
        <v>10621613.349995863</v>
      </c>
      <c r="T9" s="18">
        <v>2230539.8699999927</v>
      </c>
      <c r="U9" s="18">
        <v>1274593.4800000028</v>
      </c>
      <c r="V9" s="19">
        <v>955946.38999999897</v>
      </c>
      <c r="X9" s="23"/>
    </row>
    <row r="10" spans="1:24" ht="45" x14ac:dyDescent="0.25">
      <c r="A10" s="16">
        <v>3</v>
      </c>
      <c r="B10" s="39" t="s">
        <v>13</v>
      </c>
      <c r="C10" s="17">
        <v>1285974.6399999943</v>
      </c>
      <c r="D10" s="18">
        <v>270054.78000000009</v>
      </c>
      <c r="E10" s="18">
        <v>154317.54000000039</v>
      </c>
      <c r="F10" s="19">
        <v>115737.24000000003</v>
      </c>
      <c r="G10" s="17">
        <v>1276012.2899999947</v>
      </c>
      <c r="H10" s="20">
        <v>267962.58999999968</v>
      </c>
      <c r="I10" s="20">
        <v>153122.2400000004</v>
      </c>
      <c r="J10" s="24">
        <v>114840.34999999983</v>
      </c>
      <c r="K10" s="17">
        <v>1478257.3499999957</v>
      </c>
      <c r="L10" s="18">
        <v>310434.05000000022</v>
      </c>
      <c r="M10" s="18">
        <v>177391.34999999957</v>
      </c>
      <c r="N10" s="19">
        <v>133042.69999999995</v>
      </c>
      <c r="O10" s="20">
        <v>1512447.8699999969</v>
      </c>
      <c r="P10" s="20">
        <v>317614.21000000084</v>
      </c>
      <c r="Q10" s="20">
        <v>181494.31999999951</v>
      </c>
      <c r="R10" s="20">
        <v>136119.89000000001</v>
      </c>
      <c r="S10" s="17">
        <v>5552692.1499999817</v>
      </c>
      <c r="T10" s="18">
        <v>1166065.6300000008</v>
      </c>
      <c r="U10" s="18">
        <v>666325.44999999984</v>
      </c>
      <c r="V10" s="19">
        <v>499740.17999999982</v>
      </c>
    </row>
    <row r="11" spans="1:24" ht="30" x14ac:dyDescent="0.25">
      <c r="A11" s="16">
        <v>4</v>
      </c>
      <c r="B11" s="39" t="s">
        <v>14</v>
      </c>
      <c r="C11" s="17">
        <v>129444.00000000004</v>
      </c>
      <c r="D11" s="18">
        <v>27183.40000000002</v>
      </c>
      <c r="E11" s="18">
        <v>15533.179999999977</v>
      </c>
      <c r="F11" s="19">
        <v>11650.21999999999</v>
      </c>
      <c r="G11" s="17">
        <v>152171.68000000005</v>
      </c>
      <c r="H11" s="20">
        <v>31956.240000000074</v>
      </c>
      <c r="I11" s="20">
        <v>18260.609999999946</v>
      </c>
      <c r="J11" s="24">
        <v>13695.62999999999</v>
      </c>
      <c r="K11" s="17">
        <v>146463.32</v>
      </c>
      <c r="L11" s="18">
        <v>30757.48000000001</v>
      </c>
      <c r="M11" s="18">
        <v>17575.559999999976</v>
      </c>
      <c r="N11" s="19">
        <v>13181.919999999982</v>
      </c>
      <c r="O11" s="20">
        <v>153227.09000000011</v>
      </c>
      <c r="P11" s="20">
        <v>32177.830000000016</v>
      </c>
      <c r="Q11" s="20">
        <v>18387.170000000027</v>
      </c>
      <c r="R11" s="20">
        <v>13790.659999999996</v>
      </c>
      <c r="S11" s="17">
        <v>581306.0900000002</v>
      </c>
      <c r="T11" s="18">
        <v>122074.95000000013</v>
      </c>
      <c r="U11" s="18">
        <v>69756.519999999931</v>
      </c>
      <c r="V11" s="19">
        <v>52318.429999999957</v>
      </c>
    </row>
    <row r="12" spans="1:24" ht="30" x14ac:dyDescent="0.25">
      <c r="A12" s="16">
        <v>5</v>
      </c>
      <c r="B12" s="40" t="s">
        <v>15</v>
      </c>
      <c r="C12" s="17">
        <v>155603.01</v>
      </c>
      <c r="D12" s="18">
        <v>34915.989999999983</v>
      </c>
      <c r="E12" s="18">
        <v>19951.900000000005</v>
      </c>
      <c r="F12" s="19">
        <v>14964.090000000006</v>
      </c>
      <c r="G12" s="17">
        <v>242148.53000000003</v>
      </c>
      <c r="H12" s="18">
        <v>54061.330000000045</v>
      </c>
      <c r="I12" s="18">
        <v>30892.149999999994</v>
      </c>
      <c r="J12" s="19">
        <v>23169.179999999978</v>
      </c>
      <c r="K12" s="17">
        <v>283298.99</v>
      </c>
      <c r="L12" s="18">
        <v>61894.65</v>
      </c>
      <c r="M12" s="18">
        <v>35368.229999999996</v>
      </c>
      <c r="N12" s="19">
        <v>26526.42</v>
      </c>
      <c r="O12" s="20">
        <v>309038.40000000002</v>
      </c>
      <c r="P12" s="18">
        <v>67956.099999999991</v>
      </c>
      <c r="Q12" s="18">
        <v>38832.089999999997</v>
      </c>
      <c r="R12" s="21">
        <v>29124.01</v>
      </c>
      <c r="S12" s="22">
        <v>990088.93</v>
      </c>
      <c r="T12" s="18">
        <v>218828.07</v>
      </c>
      <c r="U12" s="18">
        <v>125044.37</v>
      </c>
      <c r="V12" s="19">
        <v>93783.699999999983</v>
      </c>
    </row>
    <row r="13" spans="1:24" ht="30" x14ac:dyDescent="0.25">
      <c r="A13" s="16">
        <v>6</v>
      </c>
      <c r="B13" s="39" t="s">
        <v>16</v>
      </c>
      <c r="C13" s="17">
        <v>46060.496375206603</v>
      </c>
      <c r="D13" s="18">
        <v>9672.76</v>
      </c>
      <c r="E13" s="18">
        <v>5527.269999999995</v>
      </c>
      <c r="F13" s="19">
        <v>4145.49</v>
      </c>
      <c r="G13" s="17">
        <v>69283.898380165279</v>
      </c>
      <c r="H13" s="20">
        <v>14549.660000000003</v>
      </c>
      <c r="I13" s="20">
        <v>8314.0700000000015</v>
      </c>
      <c r="J13" s="24">
        <v>6235.5899999999992</v>
      </c>
      <c r="K13" s="17">
        <v>81450.086899999951</v>
      </c>
      <c r="L13" s="18">
        <v>17104.500000000004</v>
      </c>
      <c r="M13" s="18">
        <v>9773.94</v>
      </c>
      <c r="N13" s="19">
        <v>7330.5599999999986</v>
      </c>
      <c r="O13" s="20">
        <v>94950.828699999955</v>
      </c>
      <c r="P13" s="20">
        <v>19939.659999999985</v>
      </c>
      <c r="Q13" s="20">
        <v>11394.160000000003</v>
      </c>
      <c r="R13" s="20">
        <v>8545.5000000000036</v>
      </c>
      <c r="S13" s="17">
        <v>291745.3103553718</v>
      </c>
      <c r="T13" s="18">
        <v>61266.58</v>
      </c>
      <c r="U13" s="18">
        <v>35009.440000000002</v>
      </c>
      <c r="V13" s="19">
        <v>26257.14</v>
      </c>
    </row>
    <row r="14" spans="1:24" x14ac:dyDescent="0.25">
      <c r="A14" s="16">
        <v>7</v>
      </c>
      <c r="B14" s="39" t="s">
        <v>17</v>
      </c>
      <c r="C14" s="17">
        <v>13516.02</v>
      </c>
      <c r="D14" s="18">
        <v>2838.4499999999994</v>
      </c>
      <c r="E14" s="18">
        <v>1621.9199999999989</v>
      </c>
      <c r="F14" s="19">
        <v>1216.5300000000004</v>
      </c>
      <c r="G14" s="17">
        <v>19710.220000000008</v>
      </c>
      <c r="H14" s="20">
        <v>4139.22</v>
      </c>
      <c r="I14" s="20">
        <v>2365.2200000000003</v>
      </c>
      <c r="J14" s="24">
        <v>1774.0000000000007</v>
      </c>
      <c r="K14" s="17">
        <v>25980.05</v>
      </c>
      <c r="L14" s="18">
        <v>5455.9000000000015</v>
      </c>
      <c r="M14" s="18">
        <v>3117.5999999999995</v>
      </c>
      <c r="N14" s="19">
        <v>2338.3000000000011</v>
      </c>
      <c r="O14" s="20">
        <v>29080.10999999999</v>
      </c>
      <c r="P14" s="20">
        <v>6106.8699999999981</v>
      </c>
      <c r="Q14" s="20">
        <v>3489.63</v>
      </c>
      <c r="R14" s="20">
        <v>2617.2399999999998</v>
      </c>
      <c r="S14" s="25">
        <v>88286.399999999994</v>
      </c>
      <c r="T14" s="26">
        <v>18540.439999999999</v>
      </c>
      <c r="U14" s="26">
        <v>10594.369999999999</v>
      </c>
      <c r="V14" s="27">
        <v>7946.0700000000015</v>
      </c>
    </row>
    <row r="15" spans="1:24" x14ac:dyDescent="0.25">
      <c r="A15" s="16">
        <v>8</v>
      </c>
      <c r="B15" s="39" t="s">
        <v>18</v>
      </c>
      <c r="C15" s="17">
        <v>68557.629999999976</v>
      </c>
      <c r="D15" s="18">
        <v>14397.339999999995</v>
      </c>
      <c r="E15" s="18">
        <v>8226.92</v>
      </c>
      <c r="F15" s="19">
        <v>6170.4199999999946</v>
      </c>
      <c r="G15" s="17">
        <v>100782.81000000003</v>
      </c>
      <c r="H15" s="20">
        <v>21164.739999999983</v>
      </c>
      <c r="I15" s="20">
        <v>12093.94</v>
      </c>
      <c r="J15" s="24">
        <v>9070.7999999999829</v>
      </c>
      <c r="K15" s="17">
        <v>108907.73999999993</v>
      </c>
      <c r="L15" s="18">
        <v>22870.939999999995</v>
      </c>
      <c r="M15" s="18">
        <v>13068.93</v>
      </c>
      <c r="N15" s="19">
        <v>9802.0099999999948</v>
      </c>
      <c r="O15" s="20">
        <v>147572.90000000005</v>
      </c>
      <c r="P15" s="20">
        <v>30990.509999999987</v>
      </c>
      <c r="Q15" s="20">
        <v>17708.75</v>
      </c>
      <c r="R15" s="20">
        <v>13281.759999999987</v>
      </c>
      <c r="S15" s="22">
        <v>425821.07999999996</v>
      </c>
      <c r="T15" s="28">
        <v>89423.52999999997</v>
      </c>
      <c r="U15" s="28">
        <v>51098.54</v>
      </c>
      <c r="V15" s="29">
        <v>38324.989999999962</v>
      </c>
    </row>
    <row r="16" spans="1:24" ht="30" x14ac:dyDescent="0.25">
      <c r="A16" s="16">
        <v>9</v>
      </c>
      <c r="B16" s="39" t="s">
        <v>19</v>
      </c>
      <c r="C16" s="17">
        <v>14706.689999999991</v>
      </c>
      <c r="D16" s="18">
        <v>3088.4400000000019</v>
      </c>
      <c r="E16" s="18">
        <v>1764.8200000000006</v>
      </c>
      <c r="F16" s="19">
        <v>1323.619999999999</v>
      </c>
      <c r="G16" s="17">
        <v>37729.150000000023</v>
      </c>
      <c r="H16" s="20">
        <v>7923.2199999999993</v>
      </c>
      <c r="I16" s="20">
        <v>4527.5399999999991</v>
      </c>
      <c r="J16" s="24">
        <v>3395.680000000003</v>
      </c>
      <c r="K16" s="17">
        <v>50059.310000000027</v>
      </c>
      <c r="L16" s="18">
        <v>10512.589999999997</v>
      </c>
      <c r="M16" s="18">
        <v>6007.130000000001</v>
      </c>
      <c r="N16" s="19">
        <v>4505.4599999999982</v>
      </c>
      <c r="O16" s="20">
        <v>49169.060000000005</v>
      </c>
      <c r="P16" s="20">
        <v>10325.629999999988</v>
      </c>
      <c r="Q16" s="20">
        <v>5900.3000000000011</v>
      </c>
      <c r="R16" s="20">
        <v>4425.33</v>
      </c>
      <c r="S16" s="25">
        <v>151664.21000000005</v>
      </c>
      <c r="T16" s="26">
        <v>31849.87999999999</v>
      </c>
      <c r="U16" s="26">
        <v>18199.79</v>
      </c>
      <c r="V16" s="27">
        <v>13650.09</v>
      </c>
    </row>
    <row r="17" spans="1:22" x14ac:dyDescent="0.25">
      <c r="A17" s="16">
        <v>10</v>
      </c>
      <c r="B17" s="39" t="s">
        <v>20</v>
      </c>
      <c r="C17" s="17">
        <v>33315.85</v>
      </c>
      <c r="D17" s="18">
        <v>6996.4099999999971</v>
      </c>
      <c r="E17" s="18">
        <v>3997.8999999999992</v>
      </c>
      <c r="F17" s="19">
        <v>2998.5099999999989</v>
      </c>
      <c r="G17" s="17">
        <v>27229.179999999997</v>
      </c>
      <c r="H17" s="20">
        <v>5718.1899999999987</v>
      </c>
      <c r="I17" s="20">
        <v>3267.5200000000013</v>
      </c>
      <c r="J17" s="24">
        <v>2450.670000000001</v>
      </c>
      <c r="K17" s="17">
        <v>48945.070000000007</v>
      </c>
      <c r="L17" s="18">
        <v>10278.590000000002</v>
      </c>
      <c r="M17" s="18">
        <v>5873.4399999999951</v>
      </c>
      <c r="N17" s="19">
        <v>4405.1499999999996</v>
      </c>
      <c r="O17" s="20">
        <v>52585.950000000033</v>
      </c>
      <c r="P17" s="20">
        <v>11043.170000000004</v>
      </c>
      <c r="Q17" s="20">
        <v>6310.359999999996</v>
      </c>
      <c r="R17" s="20">
        <v>4732.8099999999986</v>
      </c>
      <c r="S17" s="17">
        <v>162076.05000000005</v>
      </c>
      <c r="T17" s="18">
        <v>34036.36</v>
      </c>
      <c r="U17" s="18">
        <v>19449.21999999999</v>
      </c>
      <c r="V17" s="19">
        <v>14587.14</v>
      </c>
    </row>
    <row r="18" spans="1:22" x14ac:dyDescent="0.25">
      <c r="A18" s="16">
        <v>11</v>
      </c>
      <c r="B18" s="39" t="s">
        <v>21</v>
      </c>
      <c r="C18" s="17">
        <v>21421.510000000002</v>
      </c>
      <c r="D18" s="18">
        <v>4498.59</v>
      </c>
      <c r="E18" s="18">
        <v>2570.62</v>
      </c>
      <c r="F18" s="19">
        <v>1927.9700000000005</v>
      </c>
      <c r="G18" s="17">
        <v>32025.449999999986</v>
      </c>
      <c r="H18" s="18">
        <v>6725.4800000000041</v>
      </c>
      <c r="I18" s="18">
        <v>3843.0299999999988</v>
      </c>
      <c r="J18" s="19">
        <v>2882.4499999999989</v>
      </c>
      <c r="K18" s="17">
        <v>42814.779999999992</v>
      </c>
      <c r="L18" s="18">
        <v>8991.2299999999923</v>
      </c>
      <c r="M18" s="18">
        <v>5137.7700000000004</v>
      </c>
      <c r="N18" s="19">
        <v>3853.4600000000014</v>
      </c>
      <c r="O18" s="20">
        <v>18224.409999999993</v>
      </c>
      <c r="P18" s="20">
        <v>3827.1700000000005</v>
      </c>
      <c r="Q18" s="20">
        <v>2186.9800000000005</v>
      </c>
      <c r="R18" s="20">
        <v>1640.1899999999998</v>
      </c>
      <c r="S18" s="25">
        <v>114486.14999999998</v>
      </c>
      <c r="T18" s="18">
        <v>24042.469999999998</v>
      </c>
      <c r="U18" s="18">
        <v>13738.399999999998</v>
      </c>
      <c r="V18" s="19">
        <v>10304.070000000002</v>
      </c>
    </row>
    <row r="19" spans="1:22" ht="30" x14ac:dyDescent="0.25">
      <c r="A19" s="16">
        <v>12</v>
      </c>
      <c r="B19" s="39" t="s">
        <v>22</v>
      </c>
      <c r="C19" s="17">
        <v>20386.849999999999</v>
      </c>
      <c r="D19" s="18">
        <v>4281.2400000000007</v>
      </c>
      <c r="E19" s="18">
        <v>2446.4499999999998</v>
      </c>
      <c r="F19" s="19">
        <v>1834.7900000000004</v>
      </c>
      <c r="G19" s="17">
        <v>19424.849999999999</v>
      </c>
      <c r="H19" s="18">
        <v>4079.2500000000005</v>
      </c>
      <c r="I19" s="18">
        <v>2330.98</v>
      </c>
      <c r="J19" s="19">
        <v>1748.2700000000004</v>
      </c>
      <c r="K19" s="17">
        <v>17487.140000000003</v>
      </c>
      <c r="L19" s="18">
        <v>3672.3</v>
      </c>
      <c r="M19" s="18">
        <v>2098.46</v>
      </c>
      <c r="N19" s="19">
        <v>1573.8400000000001</v>
      </c>
      <c r="O19" s="20">
        <v>13085.54</v>
      </c>
      <c r="P19" s="18">
        <v>2747.99</v>
      </c>
      <c r="Q19" s="18">
        <v>1570.24</v>
      </c>
      <c r="R19" s="21">
        <v>1177.75</v>
      </c>
      <c r="S19" s="17">
        <v>70384.38</v>
      </c>
      <c r="T19" s="18">
        <v>14780.78</v>
      </c>
      <c r="U19" s="18">
        <v>8446.130000000001</v>
      </c>
      <c r="V19" s="19">
        <v>6334.6500000000015</v>
      </c>
    </row>
    <row r="20" spans="1:22" x14ac:dyDescent="0.25">
      <c r="A20" s="16">
        <v>13</v>
      </c>
      <c r="B20" s="39" t="s">
        <v>23</v>
      </c>
      <c r="C20" s="17">
        <v>82845.270000999997</v>
      </c>
      <c r="D20" s="18">
        <v>17397.530000000006</v>
      </c>
      <c r="E20" s="18">
        <v>9941.3999999999905</v>
      </c>
      <c r="F20" s="19">
        <v>7456.1300000000156</v>
      </c>
      <c r="G20" s="17">
        <v>90419.02</v>
      </c>
      <c r="H20" s="20">
        <v>18988.040000000015</v>
      </c>
      <c r="I20" s="20">
        <v>10850.28</v>
      </c>
      <c r="J20" s="24">
        <v>8137.7600000000148</v>
      </c>
      <c r="K20" s="17">
        <v>97677.84000099999</v>
      </c>
      <c r="L20" s="18">
        <v>20512.360000000041</v>
      </c>
      <c r="M20" s="18">
        <v>11721.349999999997</v>
      </c>
      <c r="N20" s="19">
        <v>8791.0100000000439</v>
      </c>
      <c r="O20" s="20">
        <v>85202.890000000014</v>
      </c>
      <c r="P20" s="20">
        <v>17892.69000000001</v>
      </c>
      <c r="Q20" s="20">
        <v>10224.39</v>
      </c>
      <c r="R20" s="20">
        <v>7668.3000000000102</v>
      </c>
      <c r="S20" s="22">
        <v>356145.02000199998</v>
      </c>
      <c r="T20" s="28">
        <v>74790.620000000083</v>
      </c>
      <c r="U20" s="28">
        <v>42737.419999999991</v>
      </c>
      <c r="V20" s="29">
        <v>32053.200000000084</v>
      </c>
    </row>
    <row r="21" spans="1:22" x14ac:dyDescent="0.25">
      <c r="A21" s="16">
        <v>14</v>
      </c>
      <c r="B21" s="39" t="s">
        <v>24</v>
      </c>
      <c r="C21" s="17">
        <v>19815.75</v>
      </c>
      <c r="D21" s="18">
        <v>4161.3500000000013</v>
      </c>
      <c r="E21" s="18">
        <v>2377.8900000000008</v>
      </c>
      <c r="F21" s="19">
        <v>1783.46</v>
      </c>
      <c r="G21" s="17">
        <v>36172.790000000008</v>
      </c>
      <c r="H21" s="20">
        <v>7596.3200000000015</v>
      </c>
      <c r="I21" s="20">
        <v>4340.75</v>
      </c>
      <c r="J21" s="24">
        <v>3255.570000000002</v>
      </c>
      <c r="K21" s="17">
        <v>22665.18</v>
      </c>
      <c r="L21" s="18">
        <v>4759.7</v>
      </c>
      <c r="M21" s="18">
        <v>2719.82</v>
      </c>
      <c r="N21" s="19">
        <v>2039.8800000000006</v>
      </c>
      <c r="O21" s="20">
        <v>56308.81</v>
      </c>
      <c r="P21" s="20">
        <v>11824.889999999998</v>
      </c>
      <c r="Q21" s="20">
        <v>6757.0700000000015</v>
      </c>
      <c r="R21" s="20">
        <v>5067.8200000000006</v>
      </c>
      <c r="S21" s="25">
        <v>134962.53</v>
      </c>
      <c r="T21" s="26">
        <v>28342.260000000002</v>
      </c>
      <c r="U21" s="26">
        <v>16195.530000000002</v>
      </c>
      <c r="V21" s="27">
        <v>12146.730000000003</v>
      </c>
    </row>
    <row r="22" spans="1:22" x14ac:dyDescent="0.25">
      <c r="A22" s="16">
        <v>15</v>
      </c>
      <c r="B22" s="39" t="s">
        <v>25</v>
      </c>
      <c r="C22" s="17">
        <v>4193.7999999999984</v>
      </c>
      <c r="D22" s="18">
        <v>880.75</v>
      </c>
      <c r="E22" s="18">
        <v>503.23</v>
      </c>
      <c r="F22" s="19">
        <v>377.5200000000001</v>
      </c>
      <c r="G22" s="17">
        <v>4660.17</v>
      </c>
      <c r="H22" s="20">
        <v>978.6500000000002</v>
      </c>
      <c r="I22" s="20">
        <v>559.24999999999989</v>
      </c>
      <c r="J22" s="24">
        <v>419.39999999999992</v>
      </c>
      <c r="K22" s="17">
        <v>2467.69</v>
      </c>
      <c r="L22" s="18">
        <v>518.19999999999993</v>
      </c>
      <c r="M22" s="18">
        <v>296.11000000000007</v>
      </c>
      <c r="N22" s="19">
        <v>222.09000000000009</v>
      </c>
      <c r="O22" s="20">
        <v>3500.0299999999997</v>
      </c>
      <c r="P22" s="20">
        <v>735.0100000000001</v>
      </c>
      <c r="Q22" s="20">
        <v>420.01</v>
      </c>
      <c r="R22" s="20">
        <v>314.99999999999994</v>
      </c>
      <c r="S22" s="22">
        <v>14821.689999999999</v>
      </c>
      <c r="T22" s="28">
        <v>3112.61</v>
      </c>
      <c r="U22" s="28">
        <v>1778.6000000000001</v>
      </c>
      <c r="V22" s="29">
        <v>1334.0100000000002</v>
      </c>
    </row>
    <row r="23" spans="1:22" x14ac:dyDescent="0.25">
      <c r="A23" s="16">
        <v>16</v>
      </c>
      <c r="B23" s="39" t="s">
        <v>26</v>
      </c>
      <c r="C23" s="17">
        <v>92960.759999999966</v>
      </c>
      <c r="D23" s="18">
        <v>19521.680000000022</v>
      </c>
      <c r="E23" s="18">
        <v>11155.250000000007</v>
      </c>
      <c r="F23" s="19">
        <v>8366.4300000000148</v>
      </c>
      <c r="G23" s="17">
        <v>75129.729999999981</v>
      </c>
      <c r="H23" s="20">
        <v>15777.169999999998</v>
      </c>
      <c r="I23" s="20">
        <v>9015.4800000000014</v>
      </c>
      <c r="J23" s="24">
        <v>6761.6899999999978</v>
      </c>
      <c r="K23" s="17">
        <v>107450.85000000006</v>
      </c>
      <c r="L23" s="18">
        <v>22564.480000000018</v>
      </c>
      <c r="M23" s="18">
        <v>12894.020000000017</v>
      </c>
      <c r="N23" s="19">
        <v>9670.4600000000082</v>
      </c>
      <c r="O23" s="20">
        <v>82909.689999999973</v>
      </c>
      <c r="P23" s="20">
        <v>17411.109999999997</v>
      </c>
      <c r="Q23" s="20">
        <v>9949.1299999999992</v>
      </c>
      <c r="R23" s="20">
        <v>7461.9799999999977</v>
      </c>
      <c r="S23" s="25">
        <v>358451.02999999991</v>
      </c>
      <c r="T23" s="26">
        <v>75274.440000000031</v>
      </c>
      <c r="U23" s="26">
        <v>43013.880000000026</v>
      </c>
      <c r="V23" s="27">
        <v>32260.560000000019</v>
      </c>
    </row>
    <row r="24" spans="1:22" x14ac:dyDescent="0.25">
      <c r="A24" s="16">
        <v>17</v>
      </c>
      <c r="B24" s="39" t="s">
        <v>27</v>
      </c>
      <c r="C24" s="17">
        <v>19271.680000000004</v>
      </c>
      <c r="D24" s="18">
        <v>4047.1200000000017</v>
      </c>
      <c r="E24" s="18">
        <v>2312.6400000000012</v>
      </c>
      <c r="F24" s="19">
        <v>1734.4800000000005</v>
      </c>
      <c r="G24" s="17">
        <v>12929.66</v>
      </c>
      <c r="H24" s="20">
        <v>2715.2500000000005</v>
      </c>
      <c r="I24" s="20">
        <v>1551.57</v>
      </c>
      <c r="J24" s="24">
        <v>1163.6800000000005</v>
      </c>
      <c r="K24" s="17">
        <v>20178.86</v>
      </c>
      <c r="L24" s="18">
        <v>4237.5800000000036</v>
      </c>
      <c r="M24" s="18">
        <v>2421.4899999999984</v>
      </c>
      <c r="N24" s="19">
        <v>1816.0900000000008</v>
      </c>
      <c r="O24" s="20">
        <v>27653.06</v>
      </c>
      <c r="P24" s="20">
        <v>5807.1699999999946</v>
      </c>
      <c r="Q24" s="20">
        <v>3318.4400000000005</v>
      </c>
      <c r="R24" s="20">
        <v>2488.7300000000009</v>
      </c>
      <c r="S24" s="22">
        <v>80033.260000000009</v>
      </c>
      <c r="T24" s="28">
        <v>16807.120000000003</v>
      </c>
      <c r="U24" s="28">
        <v>9604.14</v>
      </c>
      <c r="V24" s="29">
        <v>7202.9800000000032</v>
      </c>
    </row>
    <row r="25" spans="1:22" x14ac:dyDescent="0.25">
      <c r="A25" s="16">
        <v>18</v>
      </c>
      <c r="B25" s="39" t="s">
        <v>28</v>
      </c>
      <c r="C25" s="17">
        <v>7870.7999999999993</v>
      </c>
      <c r="D25" s="18">
        <v>1652.8600000000004</v>
      </c>
      <c r="E25" s="18">
        <v>944.5200000000001</v>
      </c>
      <c r="F25" s="19">
        <v>708.34000000000026</v>
      </c>
      <c r="G25" s="17">
        <v>7190.14</v>
      </c>
      <c r="H25" s="20">
        <v>1509.9499999999994</v>
      </c>
      <c r="I25" s="20">
        <v>862.83999999999992</v>
      </c>
      <c r="J25" s="24">
        <v>647.10999999999945</v>
      </c>
      <c r="K25" s="17">
        <v>10368.609999999999</v>
      </c>
      <c r="L25" s="18">
        <v>2177.4199999999996</v>
      </c>
      <c r="M25" s="18">
        <v>1244.2400000000007</v>
      </c>
      <c r="N25" s="19">
        <v>933.17999999999893</v>
      </c>
      <c r="O25" s="20">
        <v>10185.689999999999</v>
      </c>
      <c r="P25" s="20">
        <v>2139.0000000000005</v>
      </c>
      <c r="Q25" s="20">
        <v>1222.24</v>
      </c>
      <c r="R25" s="20">
        <v>916.76000000000033</v>
      </c>
      <c r="S25" s="25">
        <v>35615.239999999991</v>
      </c>
      <c r="T25" s="26">
        <v>7479.23</v>
      </c>
      <c r="U25" s="26">
        <v>4273.8400000000011</v>
      </c>
      <c r="V25" s="27">
        <v>3205.389999999999</v>
      </c>
    </row>
    <row r="26" spans="1:22" ht="30" x14ac:dyDescent="0.25">
      <c r="A26" s="16">
        <v>19</v>
      </c>
      <c r="B26" s="39" t="s">
        <v>29</v>
      </c>
      <c r="C26" s="17">
        <v>6589.0500000000011</v>
      </c>
      <c r="D26" s="18">
        <v>1383.7200000000005</v>
      </c>
      <c r="E26" s="18">
        <v>790.75000000000011</v>
      </c>
      <c r="F26" s="19">
        <v>592.96999999999991</v>
      </c>
      <c r="G26" s="17">
        <v>9316.6899999999987</v>
      </c>
      <c r="H26" s="20">
        <v>1956.5600000000004</v>
      </c>
      <c r="I26" s="20">
        <v>1118.01</v>
      </c>
      <c r="J26" s="24">
        <v>838.55000000000041</v>
      </c>
      <c r="K26" s="17">
        <v>13500.790000000003</v>
      </c>
      <c r="L26" s="18">
        <v>2835.19</v>
      </c>
      <c r="M26" s="18">
        <v>1620.0800000000004</v>
      </c>
      <c r="N26" s="19">
        <v>1215.1099999999997</v>
      </c>
      <c r="O26" s="20">
        <v>17238.359999999997</v>
      </c>
      <c r="P26" s="20">
        <v>3620.0999999999985</v>
      </c>
      <c r="Q26" s="20">
        <v>2068.6299999999992</v>
      </c>
      <c r="R26" s="20">
        <v>1551.4699999999993</v>
      </c>
      <c r="S26" s="22">
        <v>46644.89</v>
      </c>
      <c r="T26" s="28">
        <v>9795.57</v>
      </c>
      <c r="U26" s="28">
        <v>5597.4699999999993</v>
      </c>
      <c r="V26" s="29">
        <v>4198.0999999999995</v>
      </c>
    </row>
    <row r="27" spans="1:22" x14ac:dyDescent="0.25">
      <c r="A27" s="16">
        <v>20</v>
      </c>
      <c r="B27" s="39" t="s">
        <v>30</v>
      </c>
      <c r="C27" s="17">
        <v>4538.7100000000009</v>
      </c>
      <c r="D27" s="18">
        <v>953.1099999999999</v>
      </c>
      <c r="E27" s="18">
        <v>544.68000000000018</v>
      </c>
      <c r="F27" s="19">
        <v>408.43</v>
      </c>
      <c r="G27" s="17">
        <v>7107.82</v>
      </c>
      <c r="H27" s="20">
        <v>1492.6000000000001</v>
      </c>
      <c r="I27" s="20">
        <v>852.9499999999997</v>
      </c>
      <c r="J27" s="24">
        <v>639.65000000000043</v>
      </c>
      <c r="K27" s="17">
        <v>8864.159999999998</v>
      </c>
      <c r="L27" s="18">
        <v>1861.4099999999996</v>
      </c>
      <c r="M27" s="18">
        <v>1063.7300000000002</v>
      </c>
      <c r="N27" s="19">
        <v>797.68</v>
      </c>
      <c r="O27" s="20">
        <v>16696.29</v>
      </c>
      <c r="P27" s="20">
        <v>3506.3099999999986</v>
      </c>
      <c r="Q27" s="20">
        <v>2003.5099999999998</v>
      </c>
      <c r="R27" s="20">
        <v>1502.7999999999997</v>
      </c>
      <c r="S27" s="22">
        <v>37206.979999999996</v>
      </c>
      <c r="T27" s="28">
        <v>7813.4299999999985</v>
      </c>
      <c r="U27" s="28">
        <v>4464.87</v>
      </c>
      <c r="V27" s="29">
        <v>3348.56</v>
      </c>
    </row>
    <row r="28" spans="1:22" x14ac:dyDescent="0.25">
      <c r="A28" s="16">
        <v>21</v>
      </c>
      <c r="B28" s="39" t="s">
        <v>31</v>
      </c>
      <c r="C28" s="17">
        <v>3322.440000000001</v>
      </c>
      <c r="D28" s="18">
        <v>697.70999999999992</v>
      </c>
      <c r="E28" s="18">
        <v>398.69000000000011</v>
      </c>
      <c r="F28" s="19">
        <v>299.02</v>
      </c>
      <c r="G28" s="17">
        <v>6443.61</v>
      </c>
      <c r="H28" s="20">
        <v>1353.1600000000005</v>
      </c>
      <c r="I28" s="20">
        <v>773.2199999999998</v>
      </c>
      <c r="J28" s="24">
        <v>579.94000000000074</v>
      </c>
      <c r="K28" s="17">
        <v>11857.789999999994</v>
      </c>
      <c r="L28" s="18">
        <v>2490.1799999999998</v>
      </c>
      <c r="M28" s="18">
        <v>1422.95</v>
      </c>
      <c r="N28" s="19">
        <v>1067.2299999999998</v>
      </c>
      <c r="O28" s="20">
        <v>7379.5199999999986</v>
      </c>
      <c r="P28" s="20">
        <v>1549.7199999999998</v>
      </c>
      <c r="Q28" s="20">
        <v>885.56000000000029</v>
      </c>
      <c r="R28" s="20">
        <v>664.16</v>
      </c>
      <c r="S28" s="22">
        <v>29003.359999999993</v>
      </c>
      <c r="T28" s="28">
        <v>6090.77</v>
      </c>
      <c r="U28" s="28">
        <v>3480.42</v>
      </c>
      <c r="V28" s="29">
        <v>2610.3500000000004</v>
      </c>
    </row>
    <row r="29" spans="1:22" x14ac:dyDescent="0.25">
      <c r="A29" s="16">
        <v>22</v>
      </c>
      <c r="B29" s="39" t="s">
        <v>32</v>
      </c>
      <c r="C29" s="17">
        <v>2495.2699999999995</v>
      </c>
      <c r="D29" s="18">
        <v>524.00000000000011</v>
      </c>
      <c r="E29" s="18">
        <v>299.46000000000004</v>
      </c>
      <c r="F29" s="19">
        <v>224.53999999999996</v>
      </c>
      <c r="G29" s="17">
        <v>2429.91</v>
      </c>
      <c r="H29" s="20">
        <v>510.28999999999996</v>
      </c>
      <c r="I29" s="20">
        <v>291.57000000000005</v>
      </c>
      <c r="J29" s="24">
        <v>218.72</v>
      </c>
      <c r="K29" s="17">
        <v>3337.9800000000009</v>
      </c>
      <c r="L29" s="18">
        <v>700.98</v>
      </c>
      <c r="M29" s="18">
        <v>400.55999999999983</v>
      </c>
      <c r="N29" s="19">
        <v>300.41999999999996</v>
      </c>
      <c r="O29" s="20">
        <v>2901.1999999999989</v>
      </c>
      <c r="P29" s="20">
        <v>609.28</v>
      </c>
      <c r="Q29" s="20">
        <v>348.14000000000004</v>
      </c>
      <c r="R29" s="20">
        <v>261.1400000000001</v>
      </c>
      <c r="S29" s="22">
        <v>11164.359999999999</v>
      </c>
      <c r="T29" s="28">
        <v>2344.5500000000002</v>
      </c>
      <c r="U29" s="28">
        <v>1339.73</v>
      </c>
      <c r="V29" s="29">
        <v>1004.82</v>
      </c>
    </row>
    <row r="30" spans="1:22" x14ac:dyDescent="0.25">
      <c r="A30" s="16">
        <v>23</v>
      </c>
      <c r="B30" s="39" t="s">
        <v>33</v>
      </c>
      <c r="C30" s="17">
        <v>3232.26</v>
      </c>
      <c r="D30" s="18">
        <v>678.75</v>
      </c>
      <c r="E30" s="18">
        <v>387.88000000000005</v>
      </c>
      <c r="F30" s="19">
        <v>290.87</v>
      </c>
      <c r="G30" s="17">
        <v>1469.7099999999998</v>
      </c>
      <c r="H30" s="20">
        <v>308.64999999999992</v>
      </c>
      <c r="I30" s="20">
        <v>176.36</v>
      </c>
      <c r="J30" s="24">
        <v>132.29</v>
      </c>
      <c r="K30" s="17">
        <v>459.26</v>
      </c>
      <c r="L30" s="18">
        <v>96.44</v>
      </c>
      <c r="M30" s="18">
        <v>55.11999999999999</v>
      </c>
      <c r="N30" s="19">
        <v>41.32</v>
      </c>
      <c r="O30" s="20">
        <v>2151.86</v>
      </c>
      <c r="P30" s="20">
        <v>451.90000000000003</v>
      </c>
      <c r="Q30" s="20">
        <v>258.20999999999992</v>
      </c>
      <c r="R30" s="20">
        <v>193.69000000000008</v>
      </c>
      <c r="S30" s="22">
        <v>7313.09</v>
      </c>
      <c r="T30" s="28">
        <v>1535.74</v>
      </c>
      <c r="U30" s="28">
        <v>877.56999999999994</v>
      </c>
      <c r="V30" s="29">
        <v>658.17000000000007</v>
      </c>
    </row>
    <row r="31" spans="1:22" ht="30" x14ac:dyDescent="0.25">
      <c r="A31" s="16">
        <v>24</v>
      </c>
      <c r="B31" s="39" t="s">
        <v>34</v>
      </c>
      <c r="C31" s="17">
        <v>193.17000000000002</v>
      </c>
      <c r="D31" s="18">
        <v>40.559999999999995</v>
      </c>
      <c r="E31" s="18">
        <v>23.2</v>
      </c>
      <c r="F31" s="19">
        <v>17.36</v>
      </c>
      <c r="G31" s="17">
        <v>1089.96</v>
      </c>
      <c r="H31" s="20">
        <v>228.89000000000001</v>
      </c>
      <c r="I31" s="20">
        <v>130.80000000000001</v>
      </c>
      <c r="J31" s="24">
        <v>98.090000000000032</v>
      </c>
      <c r="K31" s="17">
        <v>555.63</v>
      </c>
      <c r="L31" s="18">
        <v>116.68</v>
      </c>
      <c r="M31" s="18">
        <v>66.669999999999987</v>
      </c>
      <c r="N31" s="19">
        <v>50.009999999999991</v>
      </c>
      <c r="O31" s="20">
        <v>1894.59</v>
      </c>
      <c r="P31" s="20">
        <v>397.85999999999996</v>
      </c>
      <c r="Q31" s="20">
        <v>227.35000000000002</v>
      </c>
      <c r="R31" s="20">
        <v>170.51000000000002</v>
      </c>
      <c r="S31" s="22">
        <v>3733.3500000000004</v>
      </c>
      <c r="T31" s="28">
        <v>783.99</v>
      </c>
      <c r="U31" s="28">
        <v>448.02</v>
      </c>
      <c r="V31" s="29">
        <v>335.97</v>
      </c>
    </row>
    <row r="32" spans="1:22" x14ac:dyDescent="0.25">
      <c r="A32" s="16">
        <v>25</v>
      </c>
      <c r="B32" s="39" t="s">
        <v>35</v>
      </c>
      <c r="C32" s="17">
        <v>5848.3</v>
      </c>
      <c r="D32" s="18">
        <v>1228.21</v>
      </c>
      <c r="E32" s="18">
        <v>701.81999999999994</v>
      </c>
      <c r="F32" s="19">
        <v>526.38999999999987</v>
      </c>
      <c r="G32" s="17">
        <v>5599.88</v>
      </c>
      <c r="H32" s="20">
        <v>1176.0399999999995</v>
      </c>
      <c r="I32" s="20">
        <v>671.97999999999979</v>
      </c>
      <c r="J32" s="24">
        <v>504.06000000000012</v>
      </c>
      <c r="K32" s="17">
        <v>5424.6799999999994</v>
      </c>
      <c r="L32" s="18">
        <v>1139.2299999999998</v>
      </c>
      <c r="M32" s="18">
        <v>650.97999999999979</v>
      </c>
      <c r="N32" s="19">
        <v>488.25</v>
      </c>
      <c r="O32" s="20">
        <v>6550.329999999999</v>
      </c>
      <c r="P32" s="20">
        <v>1375.5900000000001</v>
      </c>
      <c r="Q32" s="20">
        <v>786.04999999999984</v>
      </c>
      <c r="R32" s="20">
        <v>589.54000000000008</v>
      </c>
      <c r="S32" s="22">
        <v>23423.19</v>
      </c>
      <c r="T32" s="28">
        <v>4919.07</v>
      </c>
      <c r="U32" s="28">
        <v>2810.8299999999995</v>
      </c>
      <c r="V32" s="29">
        <v>2108.2400000000002</v>
      </c>
    </row>
    <row r="33" spans="1:22" ht="30" x14ac:dyDescent="0.25">
      <c r="A33" s="16">
        <v>26</v>
      </c>
      <c r="B33" s="39" t="s">
        <v>36</v>
      </c>
      <c r="C33" s="17">
        <v>6633.9000000000005</v>
      </c>
      <c r="D33" s="18">
        <v>1393.14</v>
      </c>
      <c r="E33" s="18">
        <v>796.07</v>
      </c>
      <c r="F33" s="19">
        <v>597.07000000000005</v>
      </c>
      <c r="G33" s="17">
        <v>2562.02</v>
      </c>
      <c r="H33" s="20">
        <v>538.03000000000009</v>
      </c>
      <c r="I33" s="20">
        <v>307.45000000000005</v>
      </c>
      <c r="J33" s="24">
        <v>230.58</v>
      </c>
      <c r="K33" s="17">
        <v>1682.89</v>
      </c>
      <c r="L33" s="18">
        <v>353.44</v>
      </c>
      <c r="M33" s="18">
        <v>201.95</v>
      </c>
      <c r="N33" s="19">
        <v>151.48999999999998</v>
      </c>
      <c r="O33" s="20">
        <v>7404.53</v>
      </c>
      <c r="P33" s="20">
        <v>1554.9399999999994</v>
      </c>
      <c r="Q33" s="20">
        <v>888.57000000000039</v>
      </c>
      <c r="R33" s="20">
        <v>666.37000000000023</v>
      </c>
      <c r="S33" s="22">
        <v>18283.34</v>
      </c>
      <c r="T33" s="28">
        <v>3839.5499999999993</v>
      </c>
      <c r="U33" s="28">
        <v>2194.0400000000004</v>
      </c>
      <c r="V33" s="29">
        <v>1645.5100000000002</v>
      </c>
    </row>
    <row r="34" spans="1:22" x14ac:dyDescent="0.25">
      <c r="A34" s="16">
        <v>27</v>
      </c>
      <c r="B34" s="39" t="s">
        <v>37</v>
      </c>
      <c r="C34" s="17">
        <v>513.41999999999996</v>
      </c>
      <c r="D34" s="18">
        <v>107.81</v>
      </c>
      <c r="E34" s="18">
        <v>61.61</v>
      </c>
      <c r="F34" s="19">
        <v>46.199999999999996</v>
      </c>
      <c r="G34" s="17">
        <v>1659.77</v>
      </c>
      <c r="H34" s="20">
        <v>348.54999999999995</v>
      </c>
      <c r="I34" s="20">
        <v>199.21999999999997</v>
      </c>
      <c r="J34" s="24">
        <v>149.32999999999998</v>
      </c>
      <c r="K34" s="17">
        <v>3689.11</v>
      </c>
      <c r="L34" s="18">
        <v>774.72</v>
      </c>
      <c r="M34" s="18">
        <v>442.65000000000003</v>
      </c>
      <c r="N34" s="19">
        <v>332.07</v>
      </c>
      <c r="O34" s="20">
        <v>3440.4800000000005</v>
      </c>
      <c r="P34" s="20">
        <v>722.51</v>
      </c>
      <c r="Q34" s="20">
        <v>412.8599999999999</v>
      </c>
      <c r="R34" s="20">
        <v>309.64999999999998</v>
      </c>
      <c r="S34" s="22">
        <v>9302.7800000000007</v>
      </c>
      <c r="T34" s="28">
        <v>1953.59</v>
      </c>
      <c r="U34" s="28">
        <v>1116.3399999999999</v>
      </c>
      <c r="V34" s="29">
        <v>837.24999999999989</v>
      </c>
    </row>
    <row r="35" spans="1:22" ht="30" x14ac:dyDescent="0.25">
      <c r="A35" s="16">
        <v>28</v>
      </c>
      <c r="B35" s="39" t="s">
        <v>38</v>
      </c>
      <c r="C35" s="17">
        <v>2910.47</v>
      </c>
      <c r="D35" s="18">
        <v>611.2299999999999</v>
      </c>
      <c r="E35" s="18">
        <v>349.26000000000005</v>
      </c>
      <c r="F35" s="19">
        <v>261.96999999999997</v>
      </c>
      <c r="G35" s="17">
        <v>33841.4</v>
      </c>
      <c r="H35" s="20">
        <v>7106.72</v>
      </c>
      <c r="I35" s="20">
        <v>4060.9899999999993</v>
      </c>
      <c r="J35" s="24">
        <v>3045.7300000000005</v>
      </c>
      <c r="K35" s="17">
        <v>12715.868999999999</v>
      </c>
      <c r="L35" s="18">
        <v>2670.34</v>
      </c>
      <c r="M35" s="18">
        <v>1525.9199999999998</v>
      </c>
      <c r="N35" s="19">
        <v>1144.42</v>
      </c>
      <c r="O35" s="20">
        <v>2840.94</v>
      </c>
      <c r="P35" s="20">
        <v>596.64</v>
      </c>
      <c r="Q35" s="20">
        <v>340.9</v>
      </c>
      <c r="R35" s="20">
        <v>255.74000000000004</v>
      </c>
      <c r="S35" s="25">
        <v>52308.679000000004</v>
      </c>
      <c r="T35" s="26">
        <v>10984.93</v>
      </c>
      <c r="U35" s="26">
        <v>6277.0699999999988</v>
      </c>
      <c r="V35" s="27">
        <v>4707.8600000000006</v>
      </c>
    </row>
    <row r="36" spans="1:22" ht="30" x14ac:dyDescent="0.25">
      <c r="A36" s="16">
        <v>29</v>
      </c>
      <c r="B36" s="39" t="s">
        <v>39</v>
      </c>
      <c r="C36" s="17">
        <v>21439.299999999985</v>
      </c>
      <c r="D36" s="18">
        <v>4502.2099999999991</v>
      </c>
      <c r="E36" s="18">
        <v>2572.7499999999995</v>
      </c>
      <c r="F36" s="19">
        <v>1929.4600000000003</v>
      </c>
      <c r="G36" s="17">
        <v>24890.640000000014</v>
      </c>
      <c r="H36" s="20">
        <v>5227.0800000000036</v>
      </c>
      <c r="I36" s="20">
        <v>2986.8899999999994</v>
      </c>
      <c r="J36" s="24">
        <v>2240.19</v>
      </c>
      <c r="K36" s="17">
        <v>19901.589999999978</v>
      </c>
      <c r="L36" s="18">
        <v>4179.340000000002</v>
      </c>
      <c r="M36" s="18">
        <v>2388.2699999999995</v>
      </c>
      <c r="N36" s="19">
        <v>1791.07</v>
      </c>
      <c r="O36" s="20">
        <v>30719.259999999995</v>
      </c>
      <c r="P36" s="20">
        <v>6450.9699999999975</v>
      </c>
      <c r="Q36" s="20">
        <v>3686.2600000000016</v>
      </c>
      <c r="R36" s="20">
        <v>2764.7099999999982</v>
      </c>
      <c r="S36" s="25">
        <v>96950.789999999979</v>
      </c>
      <c r="T36" s="26">
        <v>20359.600000000002</v>
      </c>
      <c r="U36" s="26">
        <v>11634.17</v>
      </c>
      <c r="V36" s="27">
        <v>8725.4299999999985</v>
      </c>
    </row>
    <row r="37" spans="1:22" x14ac:dyDescent="0.25">
      <c r="A37" s="16">
        <v>30</v>
      </c>
      <c r="B37" s="39" t="s">
        <v>40</v>
      </c>
      <c r="C37" s="17">
        <v>13050.279999999999</v>
      </c>
      <c r="D37" s="18">
        <v>2740.65</v>
      </c>
      <c r="E37" s="18">
        <v>1566.0400000000006</v>
      </c>
      <c r="F37" s="19">
        <v>1174.6100000000001</v>
      </c>
      <c r="G37" s="17">
        <v>16054.950000000004</v>
      </c>
      <c r="H37" s="20">
        <v>3371.57</v>
      </c>
      <c r="I37" s="20">
        <v>1926.5800000000008</v>
      </c>
      <c r="J37" s="24">
        <v>1444.9900000000007</v>
      </c>
      <c r="K37" s="17">
        <v>19344.799999999996</v>
      </c>
      <c r="L37" s="18">
        <v>4062.52</v>
      </c>
      <c r="M37" s="18">
        <v>2321.3700000000017</v>
      </c>
      <c r="N37" s="19">
        <v>1741.1499999999999</v>
      </c>
      <c r="O37" s="20">
        <v>27677.129999999994</v>
      </c>
      <c r="P37" s="20">
        <v>5812.2800000000007</v>
      </c>
      <c r="Q37" s="20">
        <v>3321.2400000000002</v>
      </c>
      <c r="R37" s="20">
        <v>2491.0399999999995</v>
      </c>
      <c r="S37" s="25">
        <v>76127.159999999989</v>
      </c>
      <c r="T37" s="26">
        <v>15987.02</v>
      </c>
      <c r="U37" s="26">
        <v>9135.2300000000032</v>
      </c>
      <c r="V37" s="27">
        <v>6851.7900000000009</v>
      </c>
    </row>
    <row r="38" spans="1:22" x14ac:dyDescent="0.25">
      <c r="A38" s="16">
        <v>31</v>
      </c>
      <c r="B38" s="39" t="s">
        <v>41</v>
      </c>
      <c r="C38" s="17">
        <v>10962.75</v>
      </c>
      <c r="D38" s="18">
        <v>2302.2100000000005</v>
      </c>
      <c r="E38" s="18">
        <v>1315.53</v>
      </c>
      <c r="F38" s="19">
        <v>986.67999999999984</v>
      </c>
      <c r="G38" s="17">
        <v>16363.319999999998</v>
      </c>
      <c r="H38" s="20">
        <v>3436.2999999999997</v>
      </c>
      <c r="I38" s="20">
        <v>1963.6000000000008</v>
      </c>
      <c r="J38" s="24">
        <v>1472.7000000000003</v>
      </c>
      <c r="K38" s="17">
        <v>16508.829999999998</v>
      </c>
      <c r="L38" s="18">
        <v>3466.92</v>
      </c>
      <c r="M38" s="18">
        <v>1981.1100000000008</v>
      </c>
      <c r="N38" s="19">
        <v>1485.8100000000006</v>
      </c>
      <c r="O38" s="20">
        <v>20364.289999999997</v>
      </c>
      <c r="P38" s="20">
        <v>4276.5399999999981</v>
      </c>
      <c r="Q38" s="20">
        <v>2443.7300000000009</v>
      </c>
      <c r="R38" s="20">
        <v>1832.81</v>
      </c>
      <c r="S38" s="25">
        <v>64199.189999999988</v>
      </c>
      <c r="T38" s="26">
        <v>13481.969999999998</v>
      </c>
      <c r="U38" s="26">
        <v>7703.970000000003</v>
      </c>
      <c r="V38" s="27">
        <v>5778</v>
      </c>
    </row>
    <row r="39" spans="1:22" ht="30" x14ac:dyDescent="0.25">
      <c r="A39" s="16">
        <v>32</v>
      </c>
      <c r="B39" s="39" t="s">
        <v>42</v>
      </c>
      <c r="C39" s="17">
        <v>8214.33</v>
      </c>
      <c r="D39" s="18">
        <v>1725.0199999999998</v>
      </c>
      <c r="E39" s="18">
        <v>985.73</v>
      </c>
      <c r="F39" s="19">
        <v>739.29</v>
      </c>
      <c r="G39" s="17">
        <v>2304.89</v>
      </c>
      <c r="H39" s="20">
        <v>484.05000000000007</v>
      </c>
      <c r="I39" s="20">
        <v>276.58</v>
      </c>
      <c r="J39" s="24">
        <v>207.47</v>
      </c>
      <c r="K39" s="17">
        <v>2831.0199999999995</v>
      </c>
      <c r="L39" s="18">
        <v>594.51</v>
      </c>
      <c r="M39" s="18">
        <v>339.71999999999997</v>
      </c>
      <c r="N39" s="19">
        <v>254.78999999999996</v>
      </c>
      <c r="O39" s="20">
        <v>7482.5499999999984</v>
      </c>
      <c r="P39" s="20">
        <v>1571.3300000000002</v>
      </c>
      <c r="Q39" s="20">
        <v>897.88</v>
      </c>
      <c r="R39" s="20">
        <v>673.44999999999993</v>
      </c>
      <c r="S39" s="17">
        <v>20832.789999999997</v>
      </c>
      <c r="T39" s="18">
        <v>4374.91</v>
      </c>
      <c r="U39" s="18">
        <v>2499.91</v>
      </c>
      <c r="V39" s="19">
        <v>1875</v>
      </c>
    </row>
    <row r="40" spans="1:22" ht="30" x14ac:dyDescent="0.25">
      <c r="A40" s="16">
        <v>33</v>
      </c>
      <c r="B40" s="39" t="s">
        <v>43</v>
      </c>
      <c r="C40" s="17">
        <v>104529.72999999992</v>
      </c>
      <c r="D40" s="18">
        <v>21951.299999999985</v>
      </c>
      <c r="E40" s="18">
        <v>12543.569999999998</v>
      </c>
      <c r="F40" s="19">
        <v>9407.7300000000068</v>
      </c>
      <c r="G40" s="17">
        <v>164024.52000000008</v>
      </c>
      <c r="H40" s="20">
        <v>34445.260000000017</v>
      </c>
      <c r="I40" s="20">
        <v>19682.950000000012</v>
      </c>
      <c r="J40" s="24">
        <v>14762.310000000001</v>
      </c>
      <c r="K40" s="17">
        <v>147566.30999999985</v>
      </c>
      <c r="L40" s="18">
        <v>30989.029999999988</v>
      </c>
      <c r="M40" s="18">
        <v>17707.960000000014</v>
      </c>
      <c r="N40" s="19">
        <v>13281.069999999991</v>
      </c>
      <c r="O40" s="20">
        <v>273078.53000000026</v>
      </c>
      <c r="P40" s="20">
        <v>57346.580000000031</v>
      </c>
      <c r="Q40" s="20">
        <v>32769.310000000005</v>
      </c>
      <c r="R40" s="20">
        <v>24577.27</v>
      </c>
      <c r="S40" s="22">
        <v>689199.09000000008</v>
      </c>
      <c r="T40" s="28">
        <v>144732.17000000001</v>
      </c>
      <c r="U40" s="28">
        <v>82703.790000000023</v>
      </c>
      <c r="V40" s="29">
        <v>62028.38</v>
      </c>
    </row>
    <row r="41" spans="1:22" ht="45" x14ac:dyDescent="0.25">
      <c r="A41" s="16">
        <v>34</v>
      </c>
      <c r="B41" s="39" t="s">
        <v>44</v>
      </c>
      <c r="C41" s="17">
        <v>6977.03</v>
      </c>
      <c r="D41" s="18">
        <v>1465.2000000000003</v>
      </c>
      <c r="E41" s="18">
        <v>837.2399999999999</v>
      </c>
      <c r="F41" s="19">
        <v>627.95999999999992</v>
      </c>
      <c r="G41" s="17">
        <v>5231.0199999999995</v>
      </c>
      <c r="H41" s="18">
        <v>1098.5</v>
      </c>
      <c r="I41" s="18">
        <v>627.71000000000015</v>
      </c>
      <c r="J41" s="19">
        <v>470.79000000000008</v>
      </c>
      <c r="K41" s="17">
        <v>4931.7599999999993</v>
      </c>
      <c r="L41" s="18">
        <v>1035.6799999999998</v>
      </c>
      <c r="M41" s="18">
        <v>591.79999999999995</v>
      </c>
      <c r="N41" s="19">
        <v>443.87999999999982</v>
      </c>
      <c r="O41" s="20">
        <v>12424.6</v>
      </c>
      <c r="P41" s="18">
        <v>2609.14</v>
      </c>
      <c r="Q41" s="18">
        <v>1490.95</v>
      </c>
      <c r="R41" s="19">
        <v>1118.1900000000005</v>
      </c>
      <c r="S41" s="25">
        <v>29564.409999999996</v>
      </c>
      <c r="T41" s="26">
        <v>6208.52</v>
      </c>
      <c r="U41" s="26">
        <v>3547.7</v>
      </c>
      <c r="V41" s="27">
        <v>2660.8200000000006</v>
      </c>
    </row>
    <row r="42" spans="1:22" x14ac:dyDescent="0.25">
      <c r="A42" s="16">
        <v>35</v>
      </c>
      <c r="B42" s="39" t="s">
        <v>45</v>
      </c>
      <c r="C42" s="17">
        <v>1146.96</v>
      </c>
      <c r="D42" s="18">
        <v>240.89999999999998</v>
      </c>
      <c r="E42" s="18">
        <v>137.66999999999999</v>
      </c>
      <c r="F42" s="19">
        <v>103.22999999999999</v>
      </c>
      <c r="G42" s="17">
        <v>1899.4900000000002</v>
      </c>
      <c r="H42" s="20">
        <v>398.90999999999991</v>
      </c>
      <c r="I42" s="20">
        <v>227.94</v>
      </c>
      <c r="J42" s="24">
        <v>170.97000000000003</v>
      </c>
      <c r="K42" s="17">
        <v>1856.0000000000002</v>
      </c>
      <c r="L42" s="18">
        <v>389.78</v>
      </c>
      <c r="M42" s="18">
        <v>222.72000000000006</v>
      </c>
      <c r="N42" s="19">
        <v>167.05999999999995</v>
      </c>
      <c r="O42" s="20">
        <v>2297.42</v>
      </c>
      <c r="P42" s="20">
        <v>482.47000000000008</v>
      </c>
      <c r="Q42" s="20">
        <v>275.7000000000001</v>
      </c>
      <c r="R42" s="20">
        <v>206.76999999999992</v>
      </c>
      <c r="S42" s="25">
        <v>7199.8700000000008</v>
      </c>
      <c r="T42" s="26">
        <v>1512.06</v>
      </c>
      <c r="U42" s="26">
        <v>864.0300000000002</v>
      </c>
      <c r="V42" s="27">
        <v>648.03</v>
      </c>
    </row>
    <row r="43" spans="1:22" ht="30.75" thickBot="1" x14ac:dyDescent="0.3">
      <c r="A43" s="30">
        <v>36</v>
      </c>
      <c r="B43" s="41" t="s">
        <v>46</v>
      </c>
      <c r="C43" s="31">
        <v>168.59</v>
      </c>
      <c r="D43" s="32">
        <v>35.4</v>
      </c>
      <c r="E43" s="32">
        <v>20.240000000000002</v>
      </c>
      <c r="F43" s="33">
        <v>15.159999999999997</v>
      </c>
      <c r="G43" s="31">
        <v>91.84</v>
      </c>
      <c r="H43" s="34">
        <v>19.28</v>
      </c>
      <c r="I43" s="34">
        <v>11.02</v>
      </c>
      <c r="J43" s="35">
        <v>8.2600000000000016</v>
      </c>
      <c r="K43" s="31">
        <v>109.88</v>
      </c>
      <c r="L43" s="32">
        <v>23.07</v>
      </c>
      <c r="M43" s="32">
        <v>13.19</v>
      </c>
      <c r="N43" s="33">
        <v>9.8800000000000008</v>
      </c>
      <c r="O43" s="34">
        <v>229.74</v>
      </c>
      <c r="P43" s="34">
        <v>48.25</v>
      </c>
      <c r="Q43" s="34">
        <v>27.57</v>
      </c>
      <c r="R43" s="34">
        <v>20.680000000000003</v>
      </c>
      <c r="S43" s="36">
        <v>600.04999999999995</v>
      </c>
      <c r="T43" s="37">
        <v>126</v>
      </c>
      <c r="U43" s="37">
        <v>72.02000000000001</v>
      </c>
      <c r="V43" s="38">
        <v>53.980000000000004</v>
      </c>
    </row>
  </sheetData>
  <mergeCells count="9">
    <mergeCell ref="T1:V1"/>
    <mergeCell ref="A2:O2"/>
    <mergeCell ref="A4:A5"/>
    <mergeCell ref="B4:B5"/>
    <mergeCell ref="C4:F4"/>
    <mergeCell ref="G4:J4"/>
    <mergeCell ref="K4:N4"/>
    <mergeCell ref="O4:R4"/>
    <mergeCell ref="S4:V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5AB55-69AF-498C-9FBB-62C12D79C42A}">
  <dimension ref="A1:G1441"/>
  <sheetViews>
    <sheetView workbookViewId="0">
      <selection activeCell="J13" sqref="J13"/>
    </sheetView>
  </sheetViews>
  <sheetFormatPr defaultRowHeight="15" x14ac:dyDescent="0.25"/>
  <cols>
    <col min="1" max="1" width="17.42578125" style="2" customWidth="1"/>
    <col min="2" max="2" width="40.42578125" style="1" customWidth="1"/>
    <col min="3" max="3" width="37.5703125" style="1" customWidth="1"/>
    <col min="4" max="4" width="13.7109375" style="1" customWidth="1"/>
    <col min="5" max="5" width="13.85546875" style="1" customWidth="1"/>
    <col min="6" max="6" width="13.5703125" style="1" customWidth="1"/>
    <col min="7" max="7" width="15.28515625" style="1" customWidth="1"/>
    <col min="8" max="16384" width="9.140625" style="1"/>
  </cols>
  <sheetData>
    <row r="1" spans="1:7" ht="114.75" customHeight="1" x14ac:dyDescent="0.25">
      <c r="D1" s="292" t="s">
        <v>6124</v>
      </c>
      <c r="E1" s="292"/>
      <c r="F1" s="292"/>
      <c r="G1" s="292"/>
    </row>
    <row r="2" spans="1:7" x14ac:dyDescent="0.25">
      <c r="D2" s="48"/>
      <c r="E2" s="48"/>
      <c r="F2" s="48"/>
      <c r="G2" s="48"/>
    </row>
    <row r="3" spans="1:7" ht="54.75" customHeight="1" x14ac:dyDescent="0.25">
      <c r="A3" s="293" t="s">
        <v>4644</v>
      </c>
      <c r="B3" s="293"/>
      <c r="C3" s="293"/>
      <c r="D3" s="293"/>
      <c r="E3" s="293"/>
      <c r="F3" s="293"/>
      <c r="G3" s="293"/>
    </row>
    <row r="5" spans="1:7" s="135" customFormat="1" ht="60" x14ac:dyDescent="0.25">
      <c r="A5" s="141" t="s">
        <v>759</v>
      </c>
      <c r="B5" s="141" t="s">
        <v>760</v>
      </c>
      <c r="C5" s="141" t="s">
        <v>3436</v>
      </c>
      <c r="D5" s="141" t="s">
        <v>3437</v>
      </c>
      <c r="E5" s="142" t="s">
        <v>3438</v>
      </c>
      <c r="F5" s="142" t="s">
        <v>3109</v>
      </c>
      <c r="G5" s="142" t="s">
        <v>3439</v>
      </c>
    </row>
    <row r="6" spans="1:7" customFormat="1" x14ac:dyDescent="0.25">
      <c r="A6" s="141" t="s">
        <v>2891</v>
      </c>
      <c r="B6" s="140" t="s">
        <v>2892</v>
      </c>
      <c r="C6" s="140" t="s">
        <v>3110</v>
      </c>
      <c r="D6" s="141">
        <v>285</v>
      </c>
      <c r="E6" s="147">
        <v>131.10000000000002</v>
      </c>
      <c r="F6" s="147">
        <v>0</v>
      </c>
      <c r="G6" s="147">
        <v>0</v>
      </c>
    </row>
    <row r="7" spans="1:7" customFormat="1" ht="30" x14ac:dyDescent="0.25">
      <c r="A7" s="141" t="s">
        <v>2891</v>
      </c>
      <c r="B7" s="140" t="s">
        <v>2892</v>
      </c>
      <c r="C7" s="140" t="s">
        <v>3111</v>
      </c>
      <c r="D7" s="141">
        <v>71</v>
      </c>
      <c r="E7" s="147">
        <v>92.3</v>
      </c>
      <c r="F7" s="147">
        <v>2.0000000000000018E-2</v>
      </c>
      <c r="G7" s="147">
        <v>1.4200000000000013</v>
      </c>
    </row>
    <row r="8" spans="1:7" customFormat="1" ht="30" x14ac:dyDescent="0.25">
      <c r="A8" s="141" t="s">
        <v>2891</v>
      </c>
      <c r="B8" s="140" t="s">
        <v>2892</v>
      </c>
      <c r="C8" s="140" t="s">
        <v>3112</v>
      </c>
      <c r="D8" s="141">
        <v>105</v>
      </c>
      <c r="E8" s="147">
        <v>151.20000000000002</v>
      </c>
      <c r="F8" s="147">
        <v>3.0000000000000027E-2</v>
      </c>
      <c r="G8" s="147">
        <v>3.150000000000003</v>
      </c>
    </row>
    <row r="9" spans="1:7" customFormat="1" ht="30" x14ac:dyDescent="0.25">
      <c r="A9" s="141" t="s">
        <v>2891</v>
      </c>
      <c r="B9" s="140" t="s">
        <v>2892</v>
      </c>
      <c r="C9" s="140" t="s">
        <v>3113</v>
      </c>
      <c r="D9" s="141">
        <v>100</v>
      </c>
      <c r="E9" s="147">
        <v>160</v>
      </c>
      <c r="F9" s="147">
        <v>2.9999999999999916E-2</v>
      </c>
      <c r="G9" s="147">
        <v>2.9999999999999916</v>
      </c>
    </row>
    <row r="10" spans="1:7" customFormat="1" x14ac:dyDescent="0.25">
      <c r="A10" s="141" t="s">
        <v>2891</v>
      </c>
      <c r="B10" s="140" t="s">
        <v>2892</v>
      </c>
      <c r="C10" s="140" t="s">
        <v>3114</v>
      </c>
      <c r="D10" s="141">
        <v>416</v>
      </c>
      <c r="E10" s="147">
        <v>361.92</v>
      </c>
      <c r="F10" s="147">
        <v>2.0000000000000018E-2</v>
      </c>
      <c r="G10" s="147">
        <v>8.3200000000000074</v>
      </c>
    </row>
    <row r="11" spans="1:7" customFormat="1" ht="45" x14ac:dyDescent="0.25">
      <c r="A11" s="141" t="s">
        <v>2891</v>
      </c>
      <c r="B11" s="140" t="s">
        <v>2892</v>
      </c>
      <c r="C11" s="140" t="s">
        <v>3115</v>
      </c>
      <c r="D11" s="141">
        <v>60</v>
      </c>
      <c r="E11" s="147">
        <v>39.6</v>
      </c>
      <c r="F11" s="147">
        <v>1.0000000000000009E-2</v>
      </c>
      <c r="G11" s="147">
        <v>0.60000000000000053</v>
      </c>
    </row>
    <row r="12" spans="1:7" customFormat="1" ht="75" x14ac:dyDescent="0.25">
      <c r="A12" s="141" t="s">
        <v>2891</v>
      </c>
      <c r="B12" s="140" t="s">
        <v>2892</v>
      </c>
      <c r="C12" s="140" t="s">
        <v>3116</v>
      </c>
      <c r="D12" s="141">
        <v>880</v>
      </c>
      <c r="E12" s="147">
        <v>3722.4</v>
      </c>
      <c r="F12" s="147">
        <v>5.0000000000000044E-2</v>
      </c>
      <c r="G12" s="147">
        <v>44.000000000000043</v>
      </c>
    </row>
    <row r="13" spans="1:7" customFormat="1" ht="45" x14ac:dyDescent="0.25">
      <c r="A13" s="141" t="s">
        <v>2891</v>
      </c>
      <c r="B13" s="140" t="s">
        <v>2892</v>
      </c>
      <c r="C13" s="140" t="s">
        <v>3117</v>
      </c>
      <c r="D13" s="141">
        <v>326</v>
      </c>
      <c r="E13" s="147">
        <v>596.58000000000004</v>
      </c>
      <c r="F13" s="147">
        <v>2.0000000000000018E-2</v>
      </c>
      <c r="G13" s="147">
        <v>6.5200000000000058</v>
      </c>
    </row>
    <row r="14" spans="1:7" customFormat="1" ht="30" x14ac:dyDescent="0.25">
      <c r="A14" s="141" t="s">
        <v>2891</v>
      </c>
      <c r="B14" s="140" t="s">
        <v>2892</v>
      </c>
      <c r="C14" s="140" t="s">
        <v>3118</v>
      </c>
      <c r="D14" s="141">
        <v>173</v>
      </c>
      <c r="E14" s="147">
        <v>413.47</v>
      </c>
      <c r="F14" s="147">
        <v>3.0000000000000027E-2</v>
      </c>
      <c r="G14" s="147">
        <v>5.1900000000000048</v>
      </c>
    </row>
    <row r="15" spans="1:7" customFormat="1" ht="30" x14ac:dyDescent="0.25">
      <c r="A15" s="141" t="s">
        <v>2891</v>
      </c>
      <c r="B15" s="140" t="s">
        <v>2892</v>
      </c>
      <c r="C15" s="140" t="s">
        <v>3119</v>
      </c>
      <c r="D15" s="141">
        <v>56</v>
      </c>
      <c r="E15" s="147">
        <v>154.56</v>
      </c>
      <c r="F15" s="147">
        <v>2.9999999999999916E-2</v>
      </c>
      <c r="G15" s="147">
        <v>1.6799999999999953</v>
      </c>
    </row>
    <row r="16" spans="1:7" customFormat="1" ht="30" x14ac:dyDescent="0.25">
      <c r="A16" s="141" t="s">
        <v>2891</v>
      </c>
      <c r="B16" s="140" t="s">
        <v>2892</v>
      </c>
      <c r="C16" s="140" t="s">
        <v>3120</v>
      </c>
      <c r="D16" s="141">
        <v>673</v>
      </c>
      <c r="E16" s="147">
        <v>982.57999999999993</v>
      </c>
      <c r="F16" s="147">
        <v>2.0000000000000018E-2</v>
      </c>
      <c r="G16" s="147">
        <v>13.460000000000012</v>
      </c>
    </row>
    <row r="17" spans="1:7" customFormat="1" ht="30" x14ac:dyDescent="0.25">
      <c r="A17" s="141" t="s">
        <v>2891</v>
      </c>
      <c r="B17" s="140" t="s">
        <v>2892</v>
      </c>
      <c r="C17" s="140" t="s">
        <v>3121</v>
      </c>
      <c r="D17" s="141">
        <v>311</v>
      </c>
      <c r="E17" s="147">
        <v>612.67000000000007</v>
      </c>
      <c r="F17" s="147">
        <v>0</v>
      </c>
      <c r="G17" s="147">
        <v>0</v>
      </c>
    </row>
    <row r="18" spans="1:7" customFormat="1" x14ac:dyDescent="0.25">
      <c r="A18" s="141" t="s">
        <v>2891</v>
      </c>
      <c r="B18" s="140" t="s">
        <v>2892</v>
      </c>
      <c r="C18" s="140" t="s">
        <v>3122</v>
      </c>
      <c r="D18" s="141">
        <v>26</v>
      </c>
      <c r="E18" s="147">
        <v>98.28</v>
      </c>
      <c r="F18" s="147">
        <v>1.9999999999999962E-2</v>
      </c>
      <c r="G18" s="147">
        <v>0.51999999999999902</v>
      </c>
    </row>
    <row r="19" spans="1:7" customFormat="1" ht="30" x14ac:dyDescent="0.25">
      <c r="A19" s="141" t="s">
        <v>2891</v>
      </c>
      <c r="B19" s="140" t="s">
        <v>2892</v>
      </c>
      <c r="C19" s="140" t="s">
        <v>3123</v>
      </c>
      <c r="D19" s="141">
        <v>28</v>
      </c>
      <c r="E19" s="147">
        <v>23.8</v>
      </c>
      <c r="F19" s="147">
        <v>0</v>
      </c>
      <c r="G19" s="147">
        <v>0</v>
      </c>
    </row>
    <row r="20" spans="1:7" customFormat="1" x14ac:dyDescent="0.25">
      <c r="A20" s="141" t="s">
        <v>2891</v>
      </c>
      <c r="B20" s="140" t="s">
        <v>2892</v>
      </c>
      <c r="C20" s="140" t="s">
        <v>3124</v>
      </c>
      <c r="D20" s="141">
        <v>1</v>
      </c>
      <c r="E20" s="147">
        <v>2.62</v>
      </c>
      <c r="F20" s="147">
        <v>9.9999999999999811E-3</v>
      </c>
      <c r="G20" s="147">
        <v>9.9999999999999811E-3</v>
      </c>
    </row>
    <row r="21" spans="1:7" customFormat="1" ht="30" x14ac:dyDescent="0.25">
      <c r="A21" s="141" t="s">
        <v>2891</v>
      </c>
      <c r="B21" s="140" t="s">
        <v>2892</v>
      </c>
      <c r="C21" s="140" t="s">
        <v>3125</v>
      </c>
      <c r="D21" s="141">
        <v>23</v>
      </c>
      <c r="E21" s="147">
        <v>108.33</v>
      </c>
      <c r="F21" s="147">
        <v>1.0000000000000009E-2</v>
      </c>
      <c r="G21" s="147">
        <v>0.2300000000000002</v>
      </c>
    </row>
    <row r="22" spans="1:7" customFormat="1" ht="30" x14ac:dyDescent="0.25">
      <c r="A22" s="141" t="s">
        <v>2891</v>
      </c>
      <c r="B22" s="140" t="s">
        <v>2892</v>
      </c>
      <c r="C22" s="140" t="s">
        <v>3126</v>
      </c>
      <c r="D22" s="141">
        <v>121</v>
      </c>
      <c r="E22" s="147">
        <v>506.99</v>
      </c>
      <c r="F22" s="147">
        <v>1.0000000000000009E-2</v>
      </c>
      <c r="G22" s="147">
        <v>1.2100000000000011</v>
      </c>
    </row>
    <row r="23" spans="1:7" customFormat="1" x14ac:dyDescent="0.25">
      <c r="A23" s="141" t="s">
        <v>2891</v>
      </c>
      <c r="B23" s="140" t="s">
        <v>2892</v>
      </c>
      <c r="C23" s="140" t="s">
        <v>3127</v>
      </c>
      <c r="D23" s="141">
        <v>227</v>
      </c>
      <c r="E23" s="147">
        <v>433.57</v>
      </c>
      <c r="F23" s="147">
        <v>9.9999999999999811E-3</v>
      </c>
      <c r="G23" s="147">
        <v>2.2699999999999956</v>
      </c>
    </row>
    <row r="24" spans="1:7" customFormat="1" x14ac:dyDescent="0.25">
      <c r="A24" s="141" t="s">
        <v>2891</v>
      </c>
      <c r="B24" s="140" t="s">
        <v>2892</v>
      </c>
      <c r="C24" s="140" t="s">
        <v>3128</v>
      </c>
      <c r="D24" s="141">
        <v>308</v>
      </c>
      <c r="E24" s="147">
        <v>532.84</v>
      </c>
      <c r="F24" s="147">
        <v>1.0000000000000009E-2</v>
      </c>
      <c r="G24" s="147">
        <v>3.0800000000000027</v>
      </c>
    </row>
    <row r="25" spans="1:7" customFormat="1" x14ac:dyDescent="0.25">
      <c r="A25" s="141" t="s">
        <v>2891</v>
      </c>
      <c r="B25" s="140" t="s">
        <v>2892</v>
      </c>
      <c r="C25" s="140" t="s">
        <v>3129</v>
      </c>
      <c r="D25" s="141">
        <v>532</v>
      </c>
      <c r="E25" s="147">
        <v>739.48</v>
      </c>
      <c r="F25" s="147">
        <v>0</v>
      </c>
      <c r="G25" s="147">
        <v>0</v>
      </c>
    </row>
    <row r="26" spans="1:7" customFormat="1" x14ac:dyDescent="0.25">
      <c r="A26" s="141" t="s">
        <v>2891</v>
      </c>
      <c r="B26" s="140" t="s">
        <v>2892</v>
      </c>
      <c r="C26" s="140" t="s">
        <v>3130</v>
      </c>
      <c r="D26" s="141">
        <v>74</v>
      </c>
      <c r="E26" s="147">
        <v>92.5</v>
      </c>
      <c r="F26" s="147">
        <v>1.0000000000000009E-2</v>
      </c>
      <c r="G26" s="147">
        <v>0.74000000000000066</v>
      </c>
    </row>
    <row r="27" spans="1:7" customFormat="1" x14ac:dyDescent="0.25">
      <c r="A27" s="141" t="s">
        <v>2891</v>
      </c>
      <c r="B27" s="140" t="s">
        <v>2892</v>
      </c>
      <c r="C27" s="140" t="s">
        <v>3131</v>
      </c>
      <c r="D27" s="141">
        <v>450</v>
      </c>
      <c r="E27" s="147">
        <v>562.5</v>
      </c>
      <c r="F27" s="147">
        <v>1.0000000000000009E-2</v>
      </c>
      <c r="G27" s="147">
        <v>4.5000000000000036</v>
      </c>
    </row>
    <row r="28" spans="1:7" customFormat="1" x14ac:dyDescent="0.25">
      <c r="A28" s="141" t="s">
        <v>2891</v>
      </c>
      <c r="B28" s="140" t="s">
        <v>2892</v>
      </c>
      <c r="C28" s="140" t="s">
        <v>3132</v>
      </c>
      <c r="D28" s="141">
        <v>73</v>
      </c>
      <c r="E28" s="147">
        <v>91.25</v>
      </c>
      <c r="F28" s="147">
        <v>1.0000000000000009E-2</v>
      </c>
      <c r="G28" s="147">
        <v>0.73000000000000065</v>
      </c>
    </row>
    <row r="29" spans="1:7" customFormat="1" x14ac:dyDescent="0.25">
      <c r="A29" s="141" t="s">
        <v>2891</v>
      </c>
      <c r="B29" s="140" t="s">
        <v>2892</v>
      </c>
      <c r="C29" s="140" t="s">
        <v>3133</v>
      </c>
      <c r="D29" s="141">
        <v>99</v>
      </c>
      <c r="E29" s="147">
        <v>152.45999999999998</v>
      </c>
      <c r="F29" s="147">
        <v>3.0000000000000027E-2</v>
      </c>
      <c r="G29" s="147">
        <v>2.9700000000000024</v>
      </c>
    </row>
    <row r="30" spans="1:7" customFormat="1" x14ac:dyDescent="0.25">
      <c r="A30" s="141" t="s">
        <v>2891</v>
      </c>
      <c r="B30" s="140" t="s">
        <v>2892</v>
      </c>
      <c r="C30" s="140" t="s">
        <v>3134</v>
      </c>
      <c r="D30" s="141">
        <v>32</v>
      </c>
      <c r="E30" s="147">
        <v>73.92</v>
      </c>
      <c r="F30" s="147">
        <v>4.0000000000000036E-2</v>
      </c>
      <c r="G30" s="147">
        <v>1.2800000000000011</v>
      </c>
    </row>
    <row r="31" spans="1:7" customFormat="1" x14ac:dyDescent="0.25">
      <c r="A31" s="141" t="s">
        <v>2891</v>
      </c>
      <c r="B31" s="140" t="s">
        <v>2892</v>
      </c>
      <c r="C31" s="140" t="s">
        <v>3135</v>
      </c>
      <c r="D31" s="141">
        <v>175</v>
      </c>
      <c r="E31" s="147">
        <v>350</v>
      </c>
      <c r="F31" s="147">
        <v>3.0000000000000027E-2</v>
      </c>
      <c r="G31" s="147">
        <v>5.2500000000000044</v>
      </c>
    </row>
    <row r="32" spans="1:7" customFormat="1" x14ac:dyDescent="0.25">
      <c r="A32" s="141" t="s">
        <v>2891</v>
      </c>
      <c r="B32" s="140" t="s">
        <v>2892</v>
      </c>
      <c r="C32" s="140" t="s">
        <v>3136</v>
      </c>
      <c r="D32" s="141">
        <v>166</v>
      </c>
      <c r="E32" s="147">
        <v>519.58000000000004</v>
      </c>
      <c r="F32" s="147">
        <v>9.9999999999999811E-3</v>
      </c>
      <c r="G32" s="147">
        <v>1.6599999999999968</v>
      </c>
    </row>
    <row r="33" spans="1:7" customFormat="1" x14ac:dyDescent="0.25">
      <c r="A33" s="141" t="s">
        <v>2891</v>
      </c>
      <c r="B33" s="140" t="s">
        <v>2892</v>
      </c>
      <c r="C33" s="140" t="s">
        <v>3137</v>
      </c>
      <c r="D33" s="141">
        <v>206</v>
      </c>
      <c r="E33" s="147">
        <v>317.24</v>
      </c>
      <c r="F33" s="147">
        <v>0</v>
      </c>
      <c r="G33" s="147">
        <v>0</v>
      </c>
    </row>
    <row r="34" spans="1:7" customFormat="1" ht="30" x14ac:dyDescent="0.25">
      <c r="A34" s="141" t="s">
        <v>2891</v>
      </c>
      <c r="B34" s="140" t="s">
        <v>2892</v>
      </c>
      <c r="C34" s="140" t="s">
        <v>3138</v>
      </c>
      <c r="D34" s="141">
        <v>327</v>
      </c>
      <c r="E34" s="147">
        <v>474.15</v>
      </c>
      <c r="F34" s="147">
        <v>1.0000000000000009E-2</v>
      </c>
      <c r="G34" s="147">
        <v>3.2700000000000031</v>
      </c>
    </row>
    <row r="35" spans="1:7" customFormat="1" ht="30" x14ac:dyDescent="0.25">
      <c r="A35" s="141" t="s">
        <v>2891</v>
      </c>
      <c r="B35" s="140" t="s">
        <v>2892</v>
      </c>
      <c r="C35" s="140" t="s">
        <v>3139</v>
      </c>
      <c r="D35" s="141">
        <v>305</v>
      </c>
      <c r="E35" s="147">
        <v>1064.45</v>
      </c>
      <c r="F35" s="147">
        <v>5.0000000000000044E-2</v>
      </c>
      <c r="G35" s="147">
        <v>15.250000000000014</v>
      </c>
    </row>
    <row r="36" spans="1:7" customFormat="1" x14ac:dyDescent="0.25">
      <c r="A36" s="141" t="s">
        <v>2891</v>
      </c>
      <c r="B36" s="140" t="s">
        <v>2892</v>
      </c>
      <c r="C36" s="140" t="s">
        <v>3140</v>
      </c>
      <c r="D36" s="141">
        <v>152</v>
      </c>
      <c r="E36" s="147">
        <v>188.48000000000002</v>
      </c>
      <c r="F36" s="147">
        <v>4.0000000000000036E-2</v>
      </c>
      <c r="G36" s="147">
        <v>6.0800000000000054</v>
      </c>
    </row>
    <row r="37" spans="1:7" customFormat="1" x14ac:dyDescent="0.25">
      <c r="A37" s="141" t="s">
        <v>2891</v>
      </c>
      <c r="B37" s="140" t="s">
        <v>2892</v>
      </c>
      <c r="C37" s="140" t="s">
        <v>3141</v>
      </c>
      <c r="D37" s="141">
        <v>93</v>
      </c>
      <c r="E37" s="147">
        <v>115.32</v>
      </c>
      <c r="F37" s="147">
        <v>4.0000000000000036E-2</v>
      </c>
      <c r="G37" s="147">
        <v>3.7200000000000033</v>
      </c>
    </row>
    <row r="38" spans="1:7" customFormat="1" x14ac:dyDescent="0.25">
      <c r="A38" s="141" t="s">
        <v>2891</v>
      </c>
      <c r="B38" s="140" t="s">
        <v>2892</v>
      </c>
      <c r="C38" s="140" t="s">
        <v>3142</v>
      </c>
      <c r="D38" s="141">
        <v>159</v>
      </c>
      <c r="E38" s="147">
        <v>198.75</v>
      </c>
      <c r="F38" s="147">
        <v>1.0000000000000009E-2</v>
      </c>
      <c r="G38" s="147">
        <v>1.5900000000000014</v>
      </c>
    </row>
    <row r="39" spans="1:7" customFormat="1" x14ac:dyDescent="0.25">
      <c r="A39" s="141" t="s">
        <v>2891</v>
      </c>
      <c r="B39" s="140" t="s">
        <v>2892</v>
      </c>
      <c r="C39" s="140" t="s">
        <v>3143</v>
      </c>
      <c r="D39" s="141">
        <v>44</v>
      </c>
      <c r="E39" s="147">
        <v>67.759999999999991</v>
      </c>
      <c r="F39" s="147">
        <v>1.0000000000000009E-2</v>
      </c>
      <c r="G39" s="147">
        <v>0.44000000000000039</v>
      </c>
    </row>
    <row r="40" spans="1:7" customFormat="1" x14ac:dyDescent="0.25">
      <c r="A40" s="141" t="s">
        <v>2891</v>
      </c>
      <c r="B40" s="140" t="s">
        <v>2892</v>
      </c>
      <c r="C40" s="140" t="s">
        <v>3144</v>
      </c>
      <c r="D40" s="141">
        <v>66</v>
      </c>
      <c r="E40" s="147">
        <v>83.16</v>
      </c>
      <c r="F40" s="147">
        <v>2.0000000000000018E-2</v>
      </c>
      <c r="G40" s="147">
        <v>1.3200000000000012</v>
      </c>
    </row>
    <row r="41" spans="1:7" customFormat="1" x14ac:dyDescent="0.25">
      <c r="A41" s="141" t="s">
        <v>2891</v>
      </c>
      <c r="B41" s="140" t="s">
        <v>2892</v>
      </c>
      <c r="C41" s="140" t="s">
        <v>3145</v>
      </c>
      <c r="D41" s="141">
        <v>540</v>
      </c>
      <c r="E41" s="147">
        <v>847.8</v>
      </c>
      <c r="F41" s="147">
        <v>0</v>
      </c>
      <c r="G41" s="147">
        <v>0</v>
      </c>
    </row>
    <row r="42" spans="1:7" customFormat="1" x14ac:dyDescent="0.25">
      <c r="A42" s="141" t="s">
        <v>2891</v>
      </c>
      <c r="B42" s="140" t="s">
        <v>2892</v>
      </c>
      <c r="C42" s="140" t="s">
        <v>3146</v>
      </c>
      <c r="D42" s="141">
        <v>9</v>
      </c>
      <c r="E42" s="147">
        <v>49.949999999999996</v>
      </c>
      <c r="F42" s="147">
        <v>9.9999999999999811E-3</v>
      </c>
      <c r="G42" s="147">
        <v>8.999999999999983E-2</v>
      </c>
    </row>
    <row r="43" spans="1:7" customFormat="1" x14ac:dyDescent="0.25">
      <c r="A43" s="141" t="s">
        <v>2891</v>
      </c>
      <c r="B43" s="140" t="s">
        <v>2892</v>
      </c>
      <c r="C43" s="140" t="s">
        <v>3147</v>
      </c>
      <c r="D43" s="141">
        <v>47</v>
      </c>
      <c r="E43" s="147">
        <v>193.64</v>
      </c>
      <c r="F43" s="147">
        <v>0.10000000000000009</v>
      </c>
      <c r="G43" s="147">
        <v>4.7000000000000046</v>
      </c>
    </row>
    <row r="44" spans="1:7" customFormat="1" ht="30" x14ac:dyDescent="0.25">
      <c r="A44" s="141" t="s">
        <v>2891</v>
      </c>
      <c r="B44" s="140" t="s">
        <v>2892</v>
      </c>
      <c r="C44" s="140" t="s">
        <v>3148</v>
      </c>
      <c r="D44" s="141">
        <v>73</v>
      </c>
      <c r="E44" s="147">
        <v>400.77000000000004</v>
      </c>
      <c r="F44" s="147">
        <v>0.12000000000000011</v>
      </c>
      <c r="G44" s="147">
        <v>8.7600000000000087</v>
      </c>
    </row>
    <row r="45" spans="1:7" customFormat="1" x14ac:dyDescent="0.25">
      <c r="A45" s="141" t="s">
        <v>2891</v>
      </c>
      <c r="B45" s="140" t="s">
        <v>2892</v>
      </c>
      <c r="C45" s="140" t="s">
        <v>3149</v>
      </c>
      <c r="D45" s="141">
        <v>617</v>
      </c>
      <c r="E45" s="147">
        <v>1573.3500000000001</v>
      </c>
      <c r="F45" s="147">
        <v>5.0000000000000044E-2</v>
      </c>
      <c r="G45" s="147">
        <v>30.850000000000026</v>
      </c>
    </row>
    <row r="46" spans="1:7" customFormat="1" ht="30" x14ac:dyDescent="0.25">
      <c r="A46" s="141" t="s">
        <v>2891</v>
      </c>
      <c r="B46" s="140" t="s">
        <v>2892</v>
      </c>
      <c r="C46" s="140" t="s">
        <v>3150</v>
      </c>
      <c r="D46" s="141">
        <v>4</v>
      </c>
      <c r="E46" s="147">
        <v>34.28</v>
      </c>
      <c r="F46" s="147">
        <v>1.0000000000000009E-2</v>
      </c>
      <c r="G46" s="147">
        <v>4.0000000000000036E-2</v>
      </c>
    </row>
    <row r="47" spans="1:7" customFormat="1" ht="45" x14ac:dyDescent="0.25">
      <c r="A47" s="141" t="s">
        <v>2891</v>
      </c>
      <c r="B47" s="140" t="s">
        <v>2892</v>
      </c>
      <c r="C47" s="140" t="s">
        <v>3151</v>
      </c>
      <c r="D47" s="141">
        <v>24</v>
      </c>
      <c r="E47" s="147">
        <v>259.44</v>
      </c>
      <c r="F47" s="147">
        <v>1.0000000000000009E-2</v>
      </c>
      <c r="G47" s="147">
        <v>0.24000000000000021</v>
      </c>
    </row>
    <row r="48" spans="1:7" customFormat="1" ht="30" x14ac:dyDescent="0.25">
      <c r="A48" s="141" t="s">
        <v>2891</v>
      </c>
      <c r="B48" s="140" t="s">
        <v>2892</v>
      </c>
      <c r="C48" s="140" t="s">
        <v>3152</v>
      </c>
      <c r="D48" s="141">
        <v>1</v>
      </c>
      <c r="E48" s="147">
        <v>6.05</v>
      </c>
      <c r="F48" s="147">
        <v>1.0000000000000009E-2</v>
      </c>
      <c r="G48" s="147">
        <v>1.0000000000000009E-2</v>
      </c>
    </row>
    <row r="49" spans="1:7" customFormat="1" ht="30" x14ac:dyDescent="0.25">
      <c r="A49" s="141" t="s">
        <v>2891</v>
      </c>
      <c r="B49" s="140" t="s">
        <v>2892</v>
      </c>
      <c r="C49" s="140" t="s">
        <v>3153</v>
      </c>
      <c r="D49" s="141">
        <v>2</v>
      </c>
      <c r="E49" s="147">
        <v>30.84</v>
      </c>
      <c r="F49" s="147">
        <v>1.0000000000000009E-2</v>
      </c>
      <c r="G49" s="147">
        <v>2.0000000000000018E-2</v>
      </c>
    </row>
    <row r="50" spans="1:7" customFormat="1" ht="60" x14ac:dyDescent="0.25">
      <c r="A50" s="141" t="s">
        <v>2891</v>
      </c>
      <c r="B50" s="140" t="s">
        <v>2892</v>
      </c>
      <c r="C50" s="140" t="s">
        <v>3154</v>
      </c>
      <c r="D50" s="141">
        <v>36</v>
      </c>
      <c r="E50" s="147">
        <v>244.08</v>
      </c>
      <c r="F50" s="147">
        <v>0</v>
      </c>
      <c r="G50" s="147">
        <v>0</v>
      </c>
    </row>
    <row r="51" spans="1:7" customFormat="1" ht="45" x14ac:dyDescent="0.25">
      <c r="A51" s="141" t="s">
        <v>3155</v>
      </c>
      <c r="B51" s="140" t="s">
        <v>3156</v>
      </c>
      <c r="C51" s="140" t="s">
        <v>3115</v>
      </c>
      <c r="D51" s="141">
        <v>21</v>
      </c>
      <c r="E51" s="147">
        <v>13.86</v>
      </c>
      <c r="F51" s="147">
        <v>1.0000000000000009E-2</v>
      </c>
      <c r="G51" s="147">
        <v>0.21000000000000019</v>
      </c>
    </row>
    <row r="52" spans="1:7" customFormat="1" ht="75" x14ac:dyDescent="0.25">
      <c r="A52" s="141" t="s">
        <v>3155</v>
      </c>
      <c r="B52" s="140" t="s">
        <v>3156</v>
      </c>
      <c r="C52" s="140" t="s">
        <v>3116</v>
      </c>
      <c r="D52" s="141">
        <v>174</v>
      </c>
      <c r="E52" s="147">
        <v>736.02</v>
      </c>
      <c r="F52" s="147">
        <v>5.0000000000000044E-2</v>
      </c>
      <c r="G52" s="147">
        <v>8.7000000000000082</v>
      </c>
    </row>
    <row r="53" spans="1:7" customFormat="1" ht="45" x14ac:dyDescent="0.25">
      <c r="A53" s="141" t="s">
        <v>3155</v>
      </c>
      <c r="B53" s="140" t="s">
        <v>3156</v>
      </c>
      <c r="C53" s="140" t="s">
        <v>3117</v>
      </c>
      <c r="D53" s="141">
        <v>77</v>
      </c>
      <c r="E53" s="147">
        <v>140.91</v>
      </c>
      <c r="F53" s="147">
        <v>2.0000000000000018E-2</v>
      </c>
      <c r="G53" s="147">
        <v>1.5400000000000014</v>
      </c>
    </row>
    <row r="54" spans="1:7" customFormat="1" ht="30" x14ac:dyDescent="0.25">
      <c r="A54" s="141" t="s">
        <v>3155</v>
      </c>
      <c r="B54" s="140" t="s">
        <v>3156</v>
      </c>
      <c r="C54" s="140" t="s">
        <v>3118</v>
      </c>
      <c r="D54" s="141">
        <v>84</v>
      </c>
      <c r="E54" s="147">
        <v>200.76</v>
      </c>
      <c r="F54" s="147">
        <v>3.0000000000000027E-2</v>
      </c>
      <c r="G54" s="147">
        <v>2.5200000000000022</v>
      </c>
    </row>
    <row r="55" spans="1:7" customFormat="1" ht="30" x14ac:dyDescent="0.25">
      <c r="A55" s="141" t="s">
        <v>3155</v>
      </c>
      <c r="B55" s="140" t="s">
        <v>3156</v>
      </c>
      <c r="C55" s="140" t="s">
        <v>3119</v>
      </c>
      <c r="D55" s="141">
        <v>25</v>
      </c>
      <c r="E55" s="147">
        <v>69</v>
      </c>
      <c r="F55" s="147">
        <v>2.9999999999999916E-2</v>
      </c>
      <c r="G55" s="147">
        <v>0.74999999999999789</v>
      </c>
    </row>
    <row r="56" spans="1:7" customFormat="1" ht="30" x14ac:dyDescent="0.25">
      <c r="A56" s="141" t="s">
        <v>3155</v>
      </c>
      <c r="B56" s="140" t="s">
        <v>3156</v>
      </c>
      <c r="C56" s="140" t="s">
        <v>3157</v>
      </c>
      <c r="D56" s="141">
        <v>11</v>
      </c>
      <c r="E56" s="147">
        <v>30.359999999999996</v>
      </c>
      <c r="F56" s="147">
        <v>2.9999999999999916E-2</v>
      </c>
      <c r="G56" s="147">
        <v>0.32999999999999907</v>
      </c>
    </row>
    <row r="57" spans="1:7" customFormat="1" ht="30" x14ac:dyDescent="0.25">
      <c r="A57" s="141" t="s">
        <v>3155</v>
      </c>
      <c r="B57" s="140" t="s">
        <v>3156</v>
      </c>
      <c r="C57" s="140" t="s">
        <v>3158</v>
      </c>
      <c r="D57" s="141">
        <v>21</v>
      </c>
      <c r="E57" s="147">
        <v>161.27999999999997</v>
      </c>
      <c r="F57" s="147">
        <v>0.25</v>
      </c>
      <c r="G57" s="147">
        <v>5.25</v>
      </c>
    </row>
    <row r="58" spans="1:7" customFormat="1" ht="30" x14ac:dyDescent="0.25">
      <c r="A58" s="141" t="s">
        <v>3155</v>
      </c>
      <c r="B58" s="140" t="s">
        <v>3156</v>
      </c>
      <c r="C58" s="140" t="s">
        <v>3159</v>
      </c>
      <c r="D58" s="141">
        <v>2</v>
      </c>
      <c r="E58" s="147">
        <v>4.28</v>
      </c>
      <c r="F58" s="147">
        <v>1.0000000000000009E-2</v>
      </c>
      <c r="G58" s="147">
        <v>2.0000000000000018E-2</v>
      </c>
    </row>
    <row r="59" spans="1:7" customFormat="1" ht="30" x14ac:dyDescent="0.25">
      <c r="A59" s="141" t="s">
        <v>3155</v>
      </c>
      <c r="B59" s="140" t="s">
        <v>3156</v>
      </c>
      <c r="C59" s="140" t="s">
        <v>3120</v>
      </c>
      <c r="D59" s="141">
        <v>134</v>
      </c>
      <c r="E59" s="147">
        <v>195.64000000000001</v>
      </c>
      <c r="F59" s="147">
        <v>2.0000000000000018E-2</v>
      </c>
      <c r="G59" s="147">
        <v>2.6800000000000024</v>
      </c>
    </row>
    <row r="60" spans="1:7" customFormat="1" ht="30" x14ac:dyDescent="0.25">
      <c r="A60" s="141" t="s">
        <v>3155</v>
      </c>
      <c r="B60" s="140" t="s">
        <v>3156</v>
      </c>
      <c r="C60" s="140" t="s">
        <v>3121</v>
      </c>
      <c r="D60" s="141">
        <v>37</v>
      </c>
      <c r="E60" s="147">
        <v>72.89</v>
      </c>
      <c r="F60" s="147">
        <v>0</v>
      </c>
      <c r="G60" s="147">
        <v>0</v>
      </c>
    </row>
    <row r="61" spans="1:7" customFormat="1" ht="30" x14ac:dyDescent="0.25">
      <c r="A61" s="141" t="s">
        <v>3155</v>
      </c>
      <c r="B61" s="140" t="s">
        <v>3156</v>
      </c>
      <c r="C61" s="140" t="s">
        <v>3122</v>
      </c>
      <c r="D61" s="141">
        <v>2</v>
      </c>
      <c r="E61" s="147">
        <v>7.5600000000000005</v>
      </c>
      <c r="F61" s="147">
        <v>1.9999999999999962E-2</v>
      </c>
      <c r="G61" s="147">
        <v>3.9999999999999925E-2</v>
      </c>
    </row>
    <row r="62" spans="1:7" customFormat="1" ht="30" x14ac:dyDescent="0.25">
      <c r="A62" s="141" t="s">
        <v>3155</v>
      </c>
      <c r="B62" s="140" t="s">
        <v>3156</v>
      </c>
      <c r="C62" s="140" t="s">
        <v>3126</v>
      </c>
      <c r="D62" s="141">
        <v>422</v>
      </c>
      <c r="E62" s="147">
        <v>1768.18</v>
      </c>
      <c r="F62" s="147">
        <v>1.0000000000000009E-2</v>
      </c>
      <c r="G62" s="147">
        <v>4.2200000000000042</v>
      </c>
    </row>
    <row r="63" spans="1:7" customFormat="1" ht="30" x14ac:dyDescent="0.25">
      <c r="A63" s="141" t="s">
        <v>3155</v>
      </c>
      <c r="B63" s="140" t="s">
        <v>3156</v>
      </c>
      <c r="C63" s="140" t="s">
        <v>3160</v>
      </c>
      <c r="D63" s="141">
        <v>11</v>
      </c>
      <c r="E63" s="147">
        <v>61.160000000000004</v>
      </c>
      <c r="F63" s="147">
        <v>0.12999999999999989</v>
      </c>
      <c r="G63" s="147">
        <v>1.4299999999999988</v>
      </c>
    </row>
    <row r="64" spans="1:7" customFormat="1" ht="30" x14ac:dyDescent="0.25">
      <c r="A64" s="141" t="s">
        <v>3155</v>
      </c>
      <c r="B64" s="140" t="s">
        <v>3156</v>
      </c>
      <c r="C64" s="140" t="s">
        <v>3161</v>
      </c>
      <c r="D64" s="141">
        <v>1</v>
      </c>
      <c r="E64" s="147">
        <v>7.71</v>
      </c>
      <c r="F64" s="147">
        <v>0.23999999999999932</v>
      </c>
      <c r="G64" s="147">
        <v>0.23999999999999932</v>
      </c>
    </row>
    <row r="65" spans="1:7" customFormat="1" ht="45" x14ac:dyDescent="0.25">
      <c r="A65" s="141" t="s">
        <v>3155</v>
      </c>
      <c r="B65" s="140" t="s">
        <v>3156</v>
      </c>
      <c r="C65" s="140" t="s">
        <v>3162</v>
      </c>
      <c r="D65" s="141">
        <v>5</v>
      </c>
      <c r="E65" s="147">
        <v>24.05</v>
      </c>
      <c r="F65" s="147">
        <v>0.10000000000000009</v>
      </c>
      <c r="G65" s="147">
        <v>0.50000000000000044</v>
      </c>
    </row>
    <row r="66" spans="1:7" customFormat="1" ht="30" x14ac:dyDescent="0.25">
      <c r="A66" s="141" t="s">
        <v>3155</v>
      </c>
      <c r="B66" s="140" t="s">
        <v>3156</v>
      </c>
      <c r="C66" s="140" t="s">
        <v>3163</v>
      </c>
      <c r="D66" s="141">
        <v>15</v>
      </c>
      <c r="E66" s="147">
        <v>22.8</v>
      </c>
      <c r="F66" s="147">
        <v>0</v>
      </c>
      <c r="G66" s="147">
        <v>0</v>
      </c>
    </row>
    <row r="67" spans="1:7" customFormat="1" ht="30" x14ac:dyDescent="0.25">
      <c r="A67" s="141" t="s">
        <v>3155</v>
      </c>
      <c r="B67" s="140" t="s">
        <v>3156</v>
      </c>
      <c r="C67" s="140" t="s">
        <v>3164</v>
      </c>
      <c r="D67" s="141">
        <v>4</v>
      </c>
      <c r="E67" s="147">
        <v>6.08</v>
      </c>
      <c r="F67" s="147">
        <v>0</v>
      </c>
      <c r="G67" s="147">
        <v>0</v>
      </c>
    </row>
    <row r="68" spans="1:7" customFormat="1" ht="30" x14ac:dyDescent="0.25">
      <c r="A68" s="141" t="s">
        <v>3155</v>
      </c>
      <c r="B68" s="140" t="s">
        <v>3156</v>
      </c>
      <c r="C68" s="140" t="s">
        <v>3127</v>
      </c>
      <c r="D68" s="141">
        <v>75</v>
      </c>
      <c r="E68" s="147">
        <v>143.25</v>
      </c>
      <c r="F68" s="147">
        <v>9.9999999999999811E-3</v>
      </c>
      <c r="G68" s="147">
        <v>0.74999999999999856</v>
      </c>
    </row>
    <row r="69" spans="1:7" customFormat="1" ht="30" x14ac:dyDescent="0.25">
      <c r="A69" s="141" t="s">
        <v>3155</v>
      </c>
      <c r="B69" s="140" t="s">
        <v>3156</v>
      </c>
      <c r="C69" s="140" t="s">
        <v>3128</v>
      </c>
      <c r="D69" s="141">
        <v>140</v>
      </c>
      <c r="E69" s="147">
        <v>242.2</v>
      </c>
      <c r="F69" s="147">
        <v>1.0000000000000009E-2</v>
      </c>
      <c r="G69" s="147">
        <v>1.4000000000000012</v>
      </c>
    </row>
    <row r="70" spans="1:7" customFormat="1" ht="30" x14ac:dyDescent="0.25">
      <c r="A70" s="141" t="s">
        <v>3155</v>
      </c>
      <c r="B70" s="140" t="s">
        <v>3156</v>
      </c>
      <c r="C70" s="140" t="s">
        <v>3129</v>
      </c>
      <c r="D70" s="141">
        <v>248</v>
      </c>
      <c r="E70" s="147">
        <v>344.72</v>
      </c>
      <c r="F70" s="147">
        <v>0</v>
      </c>
      <c r="G70" s="147">
        <v>0</v>
      </c>
    </row>
    <row r="71" spans="1:7" customFormat="1" ht="30" x14ac:dyDescent="0.25">
      <c r="A71" s="141" t="s">
        <v>3155</v>
      </c>
      <c r="B71" s="140" t="s">
        <v>3156</v>
      </c>
      <c r="C71" s="140" t="s">
        <v>3130</v>
      </c>
      <c r="D71" s="141">
        <v>34</v>
      </c>
      <c r="E71" s="147">
        <v>42.5</v>
      </c>
      <c r="F71" s="147">
        <v>1.0000000000000009E-2</v>
      </c>
      <c r="G71" s="147">
        <v>0.3400000000000003</v>
      </c>
    </row>
    <row r="72" spans="1:7" customFormat="1" ht="30" x14ac:dyDescent="0.25">
      <c r="A72" s="141" t="s">
        <v>3155</v>
      </c>
      <c r="B72" s="140" t="s">
        <v>3156</v>
      </c>
      <c r="C72" s="140" t="s">
        <v>3131</v>
      </c>
      <c r="D72" s="141">
        <v>224</v>
      </c>
      <c r="E72" s="147">
        <v>280</v>
      </c>
      <c r="F72" s="147">
        <v>1.0000000000000009E-2</v>
      </c>
      <c r="G72" s="147">
        <v>2.240000000000002</v>
      </c>
    </row>
    <row r="73" spans="1:7" customFormat="1" ht="30" x14ac:dyDescent="0.25">
      <c r="A73" s="141" t="s">
        <v>3155</v>
      </c>
      <c r="B73" s="140" t="s">
        <v>3156</v>
      </c>
      <c r="C73" s="140" t="s">
        <v>3132</v>
      </c>
      <c r="D73" s="141">
        <v>28</v>
      </c>
      <c r="E73" s="147">
        <v>35</v>
      </c>
      <c r="F73" s="147">
        <v>1.0000000000000009E-2</v>
      </c>
      <c r="G73" s="147">
        <v>0.28000000000000025</v>
      </c>
    </row>
    <row r="74" spans="1:7" customFormat="1" ht="30" x14ac:dyDescent="0.25">
      <c r="A74" s="141" t="s">
        <v>3155</v>
      </c>
      <c r="B74" s="140" t="s">
        <v>3156</v>
      </c>
      <c r="C74" s="140" t="s">
        <v>3133</v>
      </c>
      <c r="D74" s="141">
        <v>10</v>
      </c>
      <c r="E74" s="147">
        <v>15.400000000000002</v>
      </c>
      <c r="F74" s="147">
        <v>3.0000000000000027E-2</v>
      </c>
      <c r="G74" s="147">
        <v>0.30000000000000027</v>
      </c>
    </row>
    <row r="75" spans="1:7" customFormat="1" ht="30" x14ac:dyDescent="0.25">
      <c r="A75" s="141" t="s">
        <v>3155</v>
      </c>
      <c r="B75" s="140" t="s">
        <v>3156</v>
      </c>
      <c r="C75" s="140" t="s">
        <v>3165</v>
      </c>
      <c r="D75" s="141">
        <v>17</v>
      </c>
      <c r="E75" s="147">
        <v>23.630000000000003</v>
      </c>
      <c r="F75" s="147">
        <v>3.0000000000000027E-2</v>
      </c>
      <c r="G75" s="147">
        <v>0.51000000000000045</v>
      </c>
    </row>
    <row r="76" spans="1:7" customFormat="1" ht="30" x14ac:dyDescent="0.25">
      <c r="A76" s="141" t="s">
        <v>3155</v>
      </c>
      <c r="B76" s="140" t="s">
        <v>3156</v>
      </c>
      <c r="C76" s="140" t="s">
        <v>3166</v>
      </c>
      <c r="D76" s="141">
        <v>7</v>
      </c>
      <c r="E76" s="147">
        <v>8.75</v>
      </c>
      <c r="F76" s="147">
        <v>1.0000000000000009E-2</v>
      </c>
      <c r="G76" s="147">
        <v>7.0000000000000062E-2</v>
      </c>
    </row>
    <row r="77" spans="1:7" customFormat="1" ht="30" x14ac:dyDescent="0.25">
      <c r="A77" s="141" t="s">
        <v>3155</v>
      </c>
      <c r="B77" s="140" t="s">
        <v>3156</v>
      </c>
      <c r="C77" s="140" t="s">
        <v>3167</v>
      </c>
      <c r="D77" s="141">
        <v>38</v>
      </c>
      <c r="E77" s="147">
        <v>121.22</v>
      </c>
      <c r="F77" s="147">
        <v>6.0000000000000053E-2</v>
      </c>
      <c r="G77" s="147">
        <v>2.280000000000002</v>
      </c>
    </row>
    <row r="78" spans="1:7" customFormat="1" ht="30" x14ac:dyDescent="0.25">
      <c r="A78" s="141" t="s">
        <v>3155</v>
      </c>
      <c r="B78" s="140" t="s">
        <v>3156</v>
      </c>
      <c r="C78" s="140" t="s">
        <v>3134</v>
      </c>
      <c r="D78" s="141">
        <v>46</v>
      </c>
      <c r="E78" s="147">
        <v>106.26</v>
      </c>
      <c r="F78" s="147">
        <v>4.0000000000000036E-2</v>
      </c>
      <c r="G78" s="147">
        <v>1.8400000000000016</v>
      </c>
    </row>
    <row r="79" spans="1:7" customFormat="1" ht="30" x14ac:dyDescent="0.25">
      <c r="A79" s="141" t="s">
        <v>3155</v>
      </c>
      <c r="B79" s="140" t="s">
        <v>3156</v>
      </c>
      <c r="C79" s="140" t="s">
        <v>3135</v>
      </c>
      <c r="D79" s="141">
        <v>108</v>
      </c>
      <c r="E79" s="147">
        <v>216</v>
      </c>
      <c r="F79" s="147">
        <v>3.0000000000000027E-2</v>
      </c>
      <c r="G79" s="147">
        <v>3.2400000000000029</v>
      </c>
    </row>
    <row r="80" spans="1:7" customFormat="1" ht="30" x14ac:dyDescent="0.25">
      <c r="A80" s="141" t="s">
        <v>3155</v>
      </c>
      <c r="B80" s="140" t="s">
        <v>3156</v>
      </c>
      <c r="C80" s="140" t="s">
        <v>3136</v>
      </c>
      <c r="D80" s="141">
        <v>84</v>
      </c>
      <c r="E80" s="147">
        <v>262.92</v>
      </c>
      <c r="F80" s="147">
        <v>9.9999999999999811E-3</v>
      </c>
      <c r="G80" s="147">
        <v>0.83999999999999841</v>
      </c>
    </row>
    <row r="81" spans="1:7" customFormat="1" ht="30" x14ac:dyDescent="0.25">
      <c r="A81" s="141" t="s">
        <v>3155</v>
      </c>
      <c r="B81" s="140" t="s">
        <v>3156</v>
      </c>
      <c r="C81" s="140" t="s">
        <v>3137</v>
      </c>
      <c r="D81" s="141">
        <v>100</v>
      </c>
      <c r="E81" s="147">
        <v>154</v>
      </c>
      <c r="F81" s="147">
        <v>0</v>
      </c>
      <c r="G81" s="147">
        <v>0</v>
      </c>
    </row>
    <row r="82" spans="1:7" customFormat="1" ht="30" x14ac:dyDescent="0.25">
      <c r="A82" s="141" t="s">
        <v>3155</v>
      </c>
      <c r="B82" s="140" t="s">
        <v>3156</v>
      </c>
      <c r="C82" s="140" t="s">
        <v>3168</v>
      </c>
      <c r="D82" s="141">
        <v>101</v>
      </c>
      <c r="E82" s="147">
        <v>146.44999999999999</v>
      </c>
      <c r="F82" s="147">
        <v>1.0000000000000009E-2</v>
      </c>
      <c r="G82" s="147">
        <v>1.0100000000000009</v>
      </c>
    </row>
    <row r="83" spans="1:7" customFormat="1" ht="30" x14ac:dyDescent="0.25">
      <c r="A83" s="141" t="s">
        <v>3155</v>
      </c>
      <c r="B83" s="140" t="s">
        <v>3156</v>
      </c>
      <c r="C83" s="140" t="s">
        <v>3138</v>
      </c>
      <c r="D83" s="141">
        <v>84</v>
      </c>
      <c r="E83" s="147">
        <v>121.8</v>
      </c>
      <c r="F83" s="147">
        <v>1.0000000000000009E-2</v>
      </c>
      <c r="G83" s="147">
        <v>0.84000000000000075</v>
      </c>
    </row>
    <row r="84" spans="1:7" customFormat="1" ht="30" x14ac:dyDescent="0.25">
      <c r="A84" s="141" t="s">
        <v>3155</v>
      </c>
      <c r="B84" s="140" t="s">
        <v>3156</v>
      </c>
      <c r="C84" s="140" t="s">
        <v>3169</v>
      </c>
      <c r="D84" s="141">
        <v>36</v>
      </c>
      <c r="E84" s="147">
        <v>125.64000000000001</v>
      </c>
      <c r="F84" s="147">
        <v>5.0000000000000044E-2</v>
      </c>
      <c r="G84" s="147">
        <v>1.8000000000000016</v>
      </c>
    </row>
    <row r="85" spans="1:7" customFormat="1" ht="45" x14ac:dyDescent="0.25">
      <c r="A85" s="141" t="s">
        <v>3155</v>
      </c>
      <c r="B85" s="140" t="s">
        <v>3156</v>
      </c>
      <c r="C85" s="140" t="s">
        <v>3170</v>
      </c>
      <c r="D85" s="141">
        <v>33</v>
      </c>
      <c r="E85" s="147">
        <v>115.16999999999999</v>
      </c>
      <c r="F85" s="147">
        <v>5.0000000000000044E-2</v>
      </c>
      <c r="G85" s="147">
        <v>1.6500000000000015</v>
      </c>
    </row>
    <row r="86" spans="1:7" customFormat="1" ht="30" x14ac:dyDescent="0.25">
      <c r="A86" s="141" t="s">
        <v>3155</v>
      </c>
      <c r="B86" s="140" t="s">
        <v>3156</v>
      </c>
      <c r="C86" s="140" t="s">
        <v>3139</v>
      </c>
      <c r="D86" s="141">
        <v>127</v>
      </c>
      <c r="E86" s="147">
        <v>443.23</v>
      </c>
      <c r="F86" s="147">
        <v>5.0000000000000044E-2</v>
      </c>
      <c r="G86" s="147">
        <v>6.3500000000000059</v>
      </c>
    </row>
    <row r="87" spans="1:7" customFormat="1" ht="30" x14ac:dyDescent="0.25">
      <c r="A87" s="141" t="s">
        <v>3155</v>
      </c>
      <c r="B87" s="140" t="s">
        <v>3156</v>
      </c>
      <c r="C87" s="140" t="s">
        <v>3140</v>
      </c>
      <c r="D87" s="141">
        <v>63</v>
      </c>
      <c r="E87" s="147">
        <v>78.12</v>
      </c>
      <c r="F87" s="147">
        <v>4.0000000000000036E-2</v>
      </c>
      <c r="G87" s="147">
        <v>2.5200000000000022</v>
      </c>
    </row>
    <row r="88" spans="1:7" customFormat="1" ht="30" x14ac:dyDescent="0.25">
      <c r="A88" s="141" t="s">
        <v>3155</v>
      </c>
      <c r="B88" s="140" t="s">
        <v>3156</v>
      </c>
      <c r="C88" s="140" t="s">
        <v>3141</v>
      </c>
      <c r="D88" s="141">
        <v>47</v>
      </c>
      <c r="E88" s="147">
        <v>58.28</v>
      </c>
      <c r="F88" s="147">
        <v>4.0000000000000036E-2</v>
      </c>
      <c r="G88" s="147">
        <v>1.8800000000000017</v>
      </c>
    </row>
    <row r="89" spans="1:7" customFormat="1" ht="30" x14ac:dyDescent="0.25">
      <c r="A89" s="141" t="s">
        <v>3155</v>
      </c>
      <c r="B89" s="140" t="s">
        <v>3156</v>
      </c>
      <c r="C89" s="140" t="s">
        <v>3142</v>
      </c>
      <c r="D89" s="141">
        <v>95</v>
      </c>
      <c r="E89" s="147">
        <v>118.75</v>
      </c>
      <c r="F89" s="147">
        <v>1.0000000000000009E-2</v>
      </c>
      <c r="G89" s="147">
        <v>0.95000000000000084</v>
      </c>
    </row>
    <row r="90" spans="1:7" customFormat="1" ht="30" x14ac:dyDescent="0.25">
      <c r="A90" s="141" t="s">
        <v>3155</v>
      </c>
      <c r="B90" s="140" t="s">
        <v>3156</v>
      </c>
      <c r="C90" s="140" t="s">
        <v>3143</v>
      </c>
      <c r="D90" s="141">
        <v>21</v>
      </c>
      <c r="E90" s="147">
        <v>32.340000000000003</v>
      </c>
      <c r="F90" s="147">
        <v>1.0000000000000009E-2</v>
      </c>
      <c r="G90" s="147">
        <v>0.21000000000000019</v>
      </c>
    </row>
    <row r="91" spans="1:7" customFormat="1" ht="30" x14ac:dyDescent="0.25">
      <c r="A91" s="141" t="s">
        <v>3155</v>
      </c>
      <c r="B91" s="140" t="s">
        <v>3156</v>
      </c>
      <c r="C91" s="140" t="s">
        <v>3144</v>
      </c>
      <c r="D91" s="141">
        <v>12</v>
      </c>
      <c r="E91" s="147">
        <v>15.120000000000001</v>
      </c>
      <c r="F91" s="147">
        <v>2.0000000000000018E-2</v>
      </c>
      <c r="G91" s="147">
        <v>0.24000000000000021</v>
      </c>
    </row>
    <row r="92" spans="1:7" customFormat="1" ht="30" x14ac:dyDescent="0.25">
      <c r="A92" s="141" t="s">
        <v>3155</v>
      </c>
      <c r="B92" s="140" t="s">
        <v>3156</v>
      </c>
      <c r="C92" s="140" t="s">
        <v>3171</v>
      </c>
      <c r="D92" s="141">
        <v>35</v>
      </c>
      <c r="E92" s="147">
        <v>87.15</v>
      </c>
      <c r="F92" s="147">
        <v>2.9999999999999916E-2</v>
      </c>
      <c r="G92" s="147">
        <v>1.0499999999999972</v>
      </c>
    </row>
    <row r="93" spans="1:7" customFormat="1" ht="30" x14ac:dyDescent="0.25">
      <c r="A93" s="141" t="s">
        <v>3155</v>
      </c>
      <c r="B93" s="140" t="s">
        <v>3156</v>
      </c>
      <c r="C93" s="140" t="s">
        <v>3145</v>
      </c>
      <c r="D93" s="141">
        <v>249</v>
      </c>
      <c r="E93" s="147">
        <v>390.93</v>
      </c>
      <c r="F93" s="147">
        <v>0</v>
      </c>
      <c r="G93" s="147">
        <v>0</v>
      </c>
    </row>
    <row r="94" spans="1:7" customFormat="1" ht="30" x14ac:dyDescent="0.25">
      <c r="A94" s="141" t="s">
        <v>3155</v>
      </c>
      <c r="B94" s="140" t="s">
        <v>3156</v>
      </c>
      <c r="C94" s="140" t="s">
        <v>3172</v>
      </c>
      <c r="D94" s="141">
        <v>15</v>
      </c>
      <c r="E94" s="147">
        <v>90.9</v>
      </c>
      <c r="F94" s="147">
        <v>0.16999999999999993</v>
      </c>
      <c r="G94" s="147">
        <v>2.5499999999999989</v>
      </c>
    </row>
    <row r="95" spans="1:7" customFormat="1" ht="30" x14ac:dyDescent="0.25">
      <c r="A95" s="141" t="s">
        <v>3155</v>
      </c>
      <c r="B95" s="140" t="s">
        <v>3156</v>
      </c>
      <c r="C95" s="140" t="s">
        <v>3173</v>
      </c>
      <c r="D95" s="141">
        <v>6</v>
      </c>
      <c r="E95" s="147">
        <v>29.46</v>
      </c>
      <c r="F95" s="147">
        <v>0.16999999999999993</v>
      </c>
      <c r="G95" s="147">
        <v>1.0199999999999996</v>
      </c>
    </row>
    <row r="96" spans="1:7" customFormat="1" ht="30" x14ac:dyDescent="0.25">
      <c r="A96" s="141" t="s">
        <v>3155</v>
      </c>
      <c r="B96" s="140" t="s">
        <v>3156</v>
      </c>
      <c r="C96" s="140" t="s">
        <v>3147</v>
      </c>
      <c r="D96" s="141">
        <v>10</v>
      </c>
      <c r="E96" s="147">
        <v>41.2</v>
      </c>
      <c r="F96" s="147">
        <v>0.10000000000000009</v>
      </c>
      <c r="G96" s="147">
        <v>1.0000000000000009</v>
      </c>
    </row>
    <row r="97" spans="1:7" customFormat="1" ht="30" x14ac:dyDescent="0.25">
      <c r="A97" s="141" t="s">
        <v>3155</v>
      </c>
      <c r="B97" s="140" t="s">
        <v>3156</v>
      </c>
      <c r="C97" s="140" t="s">
        <v>3174</v>
      </c>
      <c r="D97" s="141">
        <v>40</v>
      </c>
      <c r="E97" s="147">
        <v>219.6</v>
      </c>
      <c r="F97" s="147">
        <v>0.12000000000000011</v>
      </c>
      <c r="G97" s="147">
        <v>4.8000000000000043</v>
      </c>
    </row>
    <row r="98" spans="1:7" customFormat="1" ht="30" x14ac:dyDescent="0.25">
      <c r="A98" s="141" t="s">
        <v>3155</v>
      </c>
      <c r="B98" s="140" t="s">
        <v>3156</v>
      </c>
      <c r="C98" s="140" t="s">
        <v>3148</v>
      </c>
      <c r="D98" s="141">
        <v>16</v>
      </c>
      <c r="E98" s="147">
        <v>87.84</v>
      </c>
      <c r="F98" s="147">
        <v>0.12000000000000011</v>
      </c>
      <c r="G98" s="147">
        <v>1.9200000000000017</v>
      </c>
    </row>
    <row r="99" spans="1:7" customFormat="1" ht="30" x14ac:dyDescent="0.25">
      <c r="A99" s="141" t="s">
        <v>3155</v>
      </c>
      <c r="B99" s="140" t="s">
        <v>3156</v>
      </c>
      <c r="C99" s="140" t="s">
        <v>3175</v>
      </c>
      <c r="D99" s="141">
        <v>19</v>
      </c>
      <c r="E99" s="147">
        <v>104.31</v>
      </c>
      <c r="F99" s="147">
        <v>0.12000000000000011</v>
      </c>
      <c r="G99" s="147">
        <v>2.280000000000002</v>
      </c>
    </row>
    <row r="100" spans="1:7" customFormat="1" ht="30" x14ac:dyDescent="0.25">
      <c r="A100" s="141" t="s">
        <v>3155</v>
      </c>
      <c r="B100" s="140" t="s">
        <v>3156</v>
      </c>
      <c r="C100" s="140" t="s">
        <v>3176</v>
      </c>
      <c r="D100" s="141">
        <v>10</v>
      </c>
      <c r="E100" s="147">
        <v>25.6</v>
      </c>
      <c r="F100" s="147">
        <v>6.0000000000000053E-2</v>
      </c>
      <c r="G100" s="147">
        <v>0.60000000000000053</v>
      </c>
    </row>
    <row r="101" spans="1:7" customFormat="1" ht="30" x14ac:dyDescent="0.25">
      <c r="A101" s="141" t="s">
        <v>3155</v>
      </c>
      <c r="B101" s="140" t="s">
        <v>3156</v>
      </c>
      <c r="C101" s="140" t="s">
        <v>3177</v>
      </c>
      <c r="D101" s="141">
        <v>55</v>
      </c>
      <c r="E101" s="147">
        <v>391.6</v>
      </c>
      <c r="F101" s="147">
        <v>0.14000000000000012</v>
      </c>
      <c r="G101" s="147">
        <v>7.7000000000000064</v>
      </c>
    </row>
    <row r="102" spans="1:7" customFormat="1" ht="30" x14ac:dyDescent="0.25">
      <c r="A102" s="141" t="s">
        <v>3155</v>
      </c>
      <c r="B102" s="140" t="s">
        <v>3156</v>
      </c>
      <c r="C102" s="140" t="s">
        <v>3149</v>
      </c>
      <c r="D102" s="141">
        <v>137</v>
      </c>
      <c r="E102" s="147">
        <v>349.35</v>
      </c>
      <c r="F102" s="147">
        <v>5.0000000000000044E-2</v>
      </c>
      <c r="G102" s="147">
        <v>6.8500000000000059</v>
      </c>
    </row>
    <row r="103" spans="1:7" customFormat="1" ht="30" x14ac:dyDescent="0.25">
      <c r="A103" s="141" t="s">
        <v>3155</v>
      </c>
      <c r="B103" s="140" t="s">
        <v>3156</v>
      </c>
      <c r="C103" s="140" t="s">
        <v>3178</v>
      </c>
      <c r="D103" s="141">
        <v>40</v>
      </c>
      <c r="E103" s="147">
        <v>96</v>
      </c>
      <c r="F103" s="147">
        <v>5.0000000000000044E-2</v>
      </c>
      <c r="G103" s="147">
        <v>2.0000000000000018</v>
      </c>
    </row>
    <row r="104" spans="1:7" customFormat="1" ht="30" x14ac:dyDescent="0.25">
      <c r="A104" s="141" t="s">
        <v>3155</v>
      </c>
      <c r="B104" s="140" t="s">
        <v>3156</v>
      </c>
      <c r="C104" s="140" t="s">
        <v>3179</v>
      </c>
      <c r="D104" s="141">
        <v>195</v>
      </c>
      <c r="E104" s="147">
        <v>1002.3</v>
      </c>
      <c r="F104" s="147">
        <v>0.10999999999999988</v>
      </c>
      <c r="G104" s="147">
        <v>21.449999999999974</v>
      </c>
    </row>
    <row r="105" spans="1:7" customFormat="1" ht="30" x14ac:dyDescent="0.25">
      <c r="A105" s="141" t="s">
        <v>3155</v>
      </c>
      <c r="B105" s="140" t="s">
        <v>3156</v>
      </c>
      <c r="C105" s="140" t="s">
        <v>3180</v>
      </c>
      <c r="D105" s="141">
        <v>63</v>
      </c>
      <c r="E105" s="147">
        <v>302.39999999999998</v>
      </c>
      <c r="F105" s="147">
        <v>0.12000000000000011</v>
      </c>
      <c r="G105" s="147">
        <v>7.5600000000000067</v>
      </c>
    </row>
    <row r="106" spans="1:7" customFormat="1" ht="30" x14ac:dyDescent="0.25">
      <c r="A106" s="141" t="s">
        <v>3155</v>
      </c>
      <c r="B106" s="140" t="s">
        <v>3156</v>
      </c>
      <c r="C106" s="140" t="s">
        <v>3181</v>
      </c>
      <c r="D106" s="141">
        <v>11</v>
      </c>
      <c r="E106" s="147">
        <v>52.8</v>
      </c>
      <c r="F106" s="147">
        <v>0.12000000000000011</v>
      </c>
      <c r="G106" s="147">
        <v>1.3200000000000012</v>
      </c>
    </row>
    <row r="107" spans="1:7" customFormat="1" ht="30" x14ac:dyDescent="0.25">
      <c r="A107" s="141" t="s">
        <v>3155</v>
      </c>
      <c r="B107" s="140" t="s">
        <v>3156</v>
      </c>
      <c r="C107" s="140" t="s">
        <v>3182</v>
      </c>
      <c r="D107" s="141">
        <v>2</v>
      </c>
      <c r="E107" s="147">
        <v>9.6</v>
      </c>
      <c r="F107" s="147">
        <v>0.12000000000000011</v>
      </c>
      <c r="G107" s="147">
        <v>0.24000000000000021</v>
      </c>
    </row>
    <row r="108" spans="1:7" customFormat="1" ht="30" x14ac:dyDescent="0.25">
      <c r="A108" s="141" t="s">
        <v>3155</v>
      </c>
      <c r="B108" s="140" t="s">
        <v>3156</v>
      </c>
      <c r="C108" s="140" t="s">
        <v>3183</v>
      </c>
      <c r="D108" s="141">
        <v>1</v>
      </c>
      <c r="E108" s="147">
        <v>4.67</v>
      </c>
      <c r="F108" s="147">
        <v>0.10999999999999988</v>
      </c>
      <c r="G108" s="147">
        <v>0.10999999999999988</v>
      </c>
    </row>
    <row r="109" spans="1:7" customFormat="1" ht="30" x14ac:dyDescent="0.25">
      <c r="A109" s="141" t="s">
        <v>3155</v>
      </c>
      <c r="B109" s="140" t="s">
        <v>3156</v>
      </c>
      <c r="C109" s="140" t="s">
        <v>3184</v>
      </c>
      <c r="D109" s="141">
        <v>2</v>
      </c>
      <c r="E109" s="147">
        <v>9.86</v>
      </c>
      <c r="F109" s="147">
        <v>0.11999999999999966</v>
      </c>
      <c r="G109" s="147">
        <v>0.23999999999999932</v>
      </c>
    </row>
    <row r="110" spans="1:7" customFormat="1" ht="30" x14ac:dyDescent="0.25">
      <c r="A110" s="141" t="s">
        <v>3155</v>
      </c>
      <c r="B110" s="140" t="s">
        <v>3156</v>
      </c>
      <c r="C110" s="140" t="s">
        <v>3185</v>
      </c>
      <c r="D110" s="141">
        <v>24</v>
      </c>
      <c r="E110" s="147">
        <v>162.24</v>
      </c>
      <c r="F110" s="147">
        <v>0.19000000000000039</v>
      </c>
      <c r="G110" s="147">
        <v>4.5600000000000094</v>
      </c>
    </row>
    <row r="111" spans="1:7" customFormat="1" ht="30" x14ac:dyDescent="0.25">
      <c r="A111" s="141" t="s">
        <v>3155</v>
      </c>
      <c r="B111" s="140" t="s">
        <v>3156</v>
      </c>
      <c r="C111" s="140" t="s">
        <v>3186</v>
      </c>
      <c r="D111" s="141">
        <v>43</v>
      </c>
      <c r="E111" s="147">
        <v>374.96000000000004</v>
      </c>
      <c r="F111" s="147">
        <v>0.16999999999999993</v>
      </c>
      <c r="G111" s="147">
        <v>7.3099999999999969</v>
      </c>
    </row>
    <row r="112" spans="1:7" customFormat="1" ht="30" x14ac:dyDescent="0.25">
      <c r="A112" s="141" t="s">
        <v>3155</v>
      </c>
      <c r="B112" s="140" t="s">
        <v>3156</v>
      </c>
      <c r="C112" s="140" t="s">
        <v>3187</v>
      </c>
      <c r="D112" s="141">
        <v>3</v>
      </c>
      <c r="E112" s="147">
        <v>16.89</v>
      </c>
      <c r="F112" s="147">
        <v>0.24000000000000021</v>
      </c>
      <c r="G112" s="147">
        <v>0.72000000000000064</v>
      </c>
    </row>
    <row r="113" spans="1:7" customFormat="1" ht="30" x14ac:dyDescent="0.25">
      <c r="A113" s="141" t="s">
        <v>3155</v>
      </c>
      <c r="B113" s="140" t="s">
        <v>3156</v>
      </c>
      <c r="C113" s="140" t="s">
        <v>3188</v>
      </c>
      <c r="D113" s="141">
        <v>4</v>
      </c>
      <c r="E113" s="147">
        <v>9</v>
      </c>
      <c r="F113" s="147">
        <v>2.0000000000000018E-2</v>
      </c>
      <c r="G113" s="147">
        <v>8.0000000000000071E-2</v>
      </c>
    </row>
    <row r="114" spans="1:7" customFormat="1" ht="30" x14ac:dyDescent="0.25">
      <c r="A114" s="141" t="s">
        <v>3155</v>
      </c>
      <c r="B114" s="140" t="s">
        <v>3156</v>
      </c>
      <c r="C114" s="140" t="s">
        <v>3189</v>
      </c>
      <c r="D114" s="141">
        <v>1</v>
      </c>
      <c r="E114" s="147">
        <v>7.6400000000000006</v>
      </c>
      <c r="F114" s="147">
        <v>0.17999999999999972</v>
      </c>
      <c r="G114" s="147">
        <v>0.17999999999999972</v>
      </c>
    </row>
    <row r="115" spans="1:7" customFormat="1" ht="30" x14ac:dyDescent="0.25">
      <c r="A115" s="141" t="s">
        <v>3155</v>
      </c>
      <c r="B115" s="140" t="s">
        <v>3156</v>
      </c>
      <c r="C115" s="140" t="s">
        <v>3190</v>
      </c>
      <c r="D115" s="141">
        <v>3</v>
      </c>
      <c r="E115" s="147">
        <v>20.28</v>
      </c>
      <c r="F115" s="147">
        <v>0.14000000000000012</v>
      </c>
      <c r="G115" s="147">
        <v>0.42000000000000037</v>
      </c>
    </row>
    <row r="116" spans="1:7" customFormat="1" ht="30" x14ac:dyDescent="0.25">
      <c r="A116" s="141" t="s">
        <v>3155</v>
      </c>
      <c r="B116" s="140" t="s">
        <v>3156</v>
      </c>
      <c r="C116" s="140" t="s">
        <v>3191</v>
      </c>
      <c r="D116" s="141">
        <v>3</v>
      </c>
      <c r="E116" s="147">
        <v>20.28</v>
      </c>
      <c r="F116" s="147">
        <v>0.14000000000000012</v>
      </c>
      <c r="G116" s="147">
        <v>0.42000000000000037</v>
      </c>
    </row>
    <row r="117" spans="1:7" customFormat="1" ht="30" x14ac:dyDescent="0.25">
      <c r="A117" s="141" t="s">
        <v>3155</v>
      </c>
      <c r="B117" s="140" t="s">
        <v>3156</v>
      </c>
      <c r="C117" s="140" t="s">
        <v>3192</v>
      </c>
      <c r="D117" s="141">
        <v>4</v>
      </c>
      <c r="E117" s="147">
        <v>14.84</v>
      </c>
      <c r="F117" s="147">
        <v>3.0000000000000027E-2</v>
      </c>
      <c r="G117" s="147">
        <v>0.12000000000000011</v>
      </c>
    </row>
    <row r="118" spans="1:7" customFormat="1" ht="30" x14ac:dyDescent="0.25">
      <c r="A118" s="141" t="s">
        <v>3155</v>
      </c>
      <c r="B118" s="140" t="s">
        <v>3156</v>
      </c>
      <c r="C118" s="140" t="s">
        <v>3193</v>
      </c>
      <c r="D118" s="141">
        <v>10</v>
      </c>
      <c r="E118" s="147">
        <v>92.8</v>
      </c>
      <c r="F118" s="147">
        <v>0.13000000000000034</v>
      </c>
      <c r="G118" s="147">
        <v>1.3000000000000034</v>
      </c>
    </row>
    <row r="119" spans="1:7" customFormat="1" ht="45" x14ac:dyDescent="0.25">
      <c r="A119" s="141" t="s">
        <v>3155</v>
      </c>
      <c r="B119" s="140" t="s">
        <v>3156</v>
      </c>
      <c r="C119" s="140" t="s">
        <v>3194</v>
      </c>
      <c r="D119" s="141">
        <v>6</v>
      </c>
      <c r="E119" s="147">
        <v>38.160000000000004</v>
      </c>
      <c r="F119" s="147">
        <v>1.0000000000000009E-2</v>
      </c>
      <c r="G119" s="147">
        <v>6.0000000000000053E-2</v>
      </c>
    </row>
    <row r="120" spans="1:7" customFormat="1" ht="30" x14ac:dyDescent="0.25">
      <c r="A120" s="141" t="s">
        <v>3155</v>
      </c>
      <c r="B120" s="140" t="s">
        <v>3156</v>
      </c>
      <c r="C120" s="140" t="s">
        <v>3195</v>
      </c>
      <c r="D120" s="141">
        <v>3</v>
      </c>
      <c r="E120" s="147">
        <v>27.630000000000003</v>
      </c>
      <c r="F120" s="147">
        <v>9.9999999999999811E-3</v>
      </c>
      <c r="G120" s="147">
        <v>2.9999999999999943E-2</v>
      </c>
    </row>
    <row r="121" spans="1:7" customFormat="1" ht="30" x14ac:dyDescent="0.25">
      <c r="A121" s="141" t="s">
        <v>3155</v>
      </c>
      <c r="B121" s="140" t="s">
        <v>3156</v>
      </c>
      <c r="C121" s="140" t="s">
        <v>3150</v>
      </c>
      <c r="D121" s="141">
        <v>9</v>
      </c>
      <c r="E121" s="147">
        <v>77.13</v>
      </c>
      <c r="F121" s="147">
        <v>1.0000000000000009E-2</v>
      </c>
      <c r="G121" s="147">
        <v>9.000000000000008E-2</v>
      </c>
    </row>
    <row r="122" spans="1:7" customFormat="1" ht="30" x14ac:dyDescent="0.25">
      <c r="A122" s="141" t="s">
        <v>3155</v>
      </c>
      <c r="B122" s="140" t="s">
        <v>3156</v>
      </c>
      <c r="C122" s="140" t="s">
        <v>3196</v>
      </c>
      <c r="D122" s="141">
        <v>8</v>
      </c>
      <c r="E122" s="147">
        <v>92.960000000000008</v>
      </c>
      <c r="F122" s="147">
        <v>1.0000000000000009E-2</v>
      </c>
      <c r="G122" s="147">
        <v>8.0000000000000071E-2</v>
      </c>
    </row>
    <row r="123" spans="1:7" customFormat="1" ht="45" x14ac:dyDescent="0.25">
      <c r="A123" s="141" t="s">
        <v>3155</v>
      </c>
      <c r="B123" s="140" t="s">
        <v>3156</v>
      </c>
      <c r="C123" s="140" t="s">
        <v>3151</v>
      </c>
      <c r="D123" s="141">
        <v>15</v>
      </c>
      <c r="E123" s="147">
        <v>162.15</v>
      </c>
      <c r="F123" s="147">
        <v>1.0000000000000009E-2</v>
      </c>
      <c r="G123" s="147">
        <v>0.15000000000000013</v>
      </c>
    </row>
    <row r="124" spans="1:7" customFormat="1" ht="30" x14ac:dyDescent="0.25">
      <c r="A124" s="141" t="s">
        <v>3155</v>
      </c>
      <c r="B124" s="140" t="s">
        <v>3156</v>
      </c>
      <c r="C124" s="140" t="s">
        <v>3152</v>
      </c>
      <c r="D124" s="141">
        <v>1</v>
      </c>
      <c r="E124" s="147">
        <v>6.05</v>
      </c>
      <c r="F124" s="147">
        <v>1.0000000000000009E-2</v>
      </c>
      <c r="G124" s="147">
        <v>1.0000000000000009E-2</v>
      </c>
    </row>
    <row r="125" spans="1:7" customFormat="1" ht="60" x14ac:dyDescent="0.25">
      <c r="A125" s="141" t="s">
        <v>3155</v>
      </c>
      <c r="B125" s="140" t="s">
        <v>3156</v>
      </c>
      <c r="C125" s="140" t="s">
        <v>3197</v>
      </c>
      <c r="D125" s="141">
        <v>2</v>
      </c>
      <c r="E125" s="147">
        <v>13.56</v>
      </c>
      <c r="F125" s="147">
        <v>0</v>
      </c>
      <c r="G125" s="147">
        <v>0</v>
      </c>
    </row>
    <row r="126" spans="1:7" customFormat="1" ht="60" x14ac:dyDescent="0.25">
      <c r="A126" s="141" t="s">
        <v>3155</v>
      </c>
      <c r="B126" s="140" t="s">
        <v>3156</v>
      </c>
      <c r="C126" s="140" t="s">
        <v>3154</v>
      </c>
      <c r="D126" s="141">
        <v>198</v>
      </c>
      <c r="E126" s="147">
        <v>1342.44</v>
      </c>
      <c r="F126" s="147">
        <v>0</v>
      </c>
      <c r="G126" s="147">
        <v>0</v>
      </c>
    </row>
    <row r="127" spans="1:7" customFormat="1" ht="90" x14ac:dyDescent="0.25">
      <c r="A127" s="141" t="s">
        <v>3155</v>
      </c>
      <c r="B127" s="140" t="s">
        <v>3156</v>
      </c>
      <c r="C127" s="140" t="s">
        <v>3198</v>
      </c>
      <c r="D127" s="141">
        <v>6</v>
      </c>
      <c r="E127" s="147">
        <v>40.68</v>
      </c>
      <c r="F127" s="147">
        <v>0</v>
      </c>
      <c r="G127" s="147">
        <v>0</v>
      </c>
    </row>
    <row r="128" spans="1:7" customFormat="1" ht="60" x14ac:dyDescent="0.25">
      <c r="A128" s="141" t="s">
        <v>3155</v>
      </c>
      <c r="B128" s="140" t="s">
        <v>3156</v>
      </c>
      <c r="C128" s="140" t="s">
        <v>3199</v>
      </c>
      <c r="D128" s="141">
        <v>7</v>
      </c>
      <c r="E128" s="147">
        <v>47.46</v>
      </c>
      <c r="F128" s="147">
        <v>0</v>
      </c>
      <c r="G128" s="147">
        <v>0</v>
      </c>
    </row>
    <row r="129" spans="1:7" customFormat="1" ht="75" x14ac:dyDescent="0.25">
      <c r="A129" s="141" t="s">
        <v>3155</v>
      </c>
      <c r="B129" s="140" t="s">
        <v>3156</v>
      </c>
      <c r="C129" s="140" t="s">
        <v>3200</v>
      </c>
      <c r="D129" s="141">
        <v>1</v>
      </c>
      <c r="E129" s="147">
        <v>6.78</v>
      </c>
      <c r="F129" s="147">
        <v>0</v>
      </c>
      <c r="G129" s="147">
        <v>0</v>
      </c>
    </row>
    <row r="130" spans="1:7" customFormat="1" ht="75" x14ac:dyDescent="0.25">
      <c r="A130" s="141" t="s">
        <v>3155</v>
      </c>
      <c r="B130" s="140" t="s">
        <v>3156</v>
      </c>
      <c r="C130" s="140" t="s">
        <v>3201</v>
      </c>
      <c r="D130" s="141">
        <v>5</v>
      </c>
      <c r="E130" s="147">
        <v>52.95</v>
      </c>
      <c r="F130" s="147">
        <v>0.34999999999999964</v>
      </c>
      <c r="G130" s="147">
        <v>1.7499999999999982</v>
      </c>
    </row>
    <row r="131" spans="1:7" customFormat="1" ht="75" x14ac:dyDescent="0.25">
      <c r="A131" s="141" t="s">
        <v>3155</v>
      </c>
      <c r="B131" s="140" t="s">
        <v>3156</v>
      </c>
      <c r="C131" s="140" t="s">
        <v>3202</v>
      </c>
      <c r="D131" s="141">
        <v>9</v>
      </c>
      <c r="E131" s="147">
        <v>186.3</v>
      </c>
      <c r="F131" s="147">
        <v>0.49000000000000021</v>
      </c>
      <c r="G131" s="147">
        <v>4.4100000000000019</v>
      </c>
    </row>
    <row r="132" spans="1:7" customFormat="1" ht="45" x14ac:dyDescent="0.25">
      <c r="A132" s="141" t="s">
        <v>3155</v>
      </c>
      <c r="B132" s="140" t="s">
        <v>3156</v>
      </c>
      <c r="C132" s="140" t="s">
        <v>3203</v>
      </c>
      <c r="D132" s="141">
        <v>5</v>
      </c>
      <c r="E132" s="147">
        <v>52.85</v>
      </c>
      <c r="F132" s="147">
        <v>0.23000000000000043</v>
      </c>
      <c r="G132" s="147">
        <v>1.1500000000000021</v>
      </c>
    </row>
    <row r="133" spans="1:7" customFormat="1" ht="45" x14ac:dyDescent="0.25">
      <c r="A133" s="141" t="s">
        <v>3155</v>
      </c>
      <c r="B133" s="140" t="s">
        <v>3156</v>
      </c>
      <c r="C133" s="140" t="s">
        <v>3204</v>
      </c>
      <c r="D133" s="141">
        <v>5</v>
      </c>
      <c r="E133" s="147">
        <v>51.7</v>
      </c>
      <c r="F133" s="147">
        <v>0.29000000000000004</v>
      </c>
      <c r="G133" s="147">
        <v>1.4500000000000002</v>
      </c>
    </row>
    <row r="134" spans="1:7" customFormat="1" ht="30" x14ac:dyDescent="0.25">
      <c r="A134" s="141" t="s">
        <v>3155</v>
      </c>
      <c r="B134" s="140" t="s">
        <v>3156</v>
      </c>
      <c r="C134" s="140" t="s">
        <v>3205</v>
      </c>
      <c r="D134" s="141">
        <v>1</v>
      </c>
      <c r="E134" s="147">
        <v>7.98</v>
      </c>
      <c r="F134" s="147">
        <v>0.23999999999999932</v>
      </c>
      <c r="G134" s="147">
        <v>0.23999999999999932</v>
      </c>
    </row>
    <row r="135" spans="1:7" customFormat="1" ht="30" x14ac:dyDescent="0.25">
      <c r="A135" s="141" t="s">
        <v>3155</v>
      </c>
      <c r="B135" s="140" t="s">
        <v>3156</v>
      </c>
      <c r="C135" s="140" t="s">
        <v>3206</v>
      </c>
      <c r="D135" s="141">
        <v>1</v>
      </c>
      <c r="E135" s="147">
        <v>6.38</v>
      </c>
      <c r="F135" s="147">
        <v>0.10000000000000009</v>
      </c>
      <c r="G135" s="147">
        <v>0.10000000000000009</v>
      </c>
    </row>
    <row r="136" spans="1:7" customFormat="1" ht="45" x14ac:dyDescent="0.25">
      <c r="A136" s="141" t="s">
        <v>3155</v>
      </c>
      <c r="B136" s="140" t="s">
        <v>3156</v>
      </c>
      <c r="C136" s="140" t="s">
        <v>3207</v>
      </c>
      <c r="D136" s="141">
        <v>19</v>
      </c>
      <c r="E136" s="147">
        <v>208.05</v>
      </c>
      <c r="F136" s="147">
        <v>0.27000000000000046</v>
      </c>
      <c r="G136" s="147">
        <v>5.1300000000000088</v>
      </c>
    </row>
    <row r="137" spans="1:7" customFormat="1" ht="45" x14ac:dyDescent="0.25">
      <c r="A137" s="141" t="s">
        <v>3155</v>
      </c>
      <c r="B137" s="140" t="s">
        <v>3156</v>
      </c>
      <c r="C137" s="140" t="s">
        <v>3208</v>
      </c>
      <c r="D137" s="141">
        <v>4</v>
      </c>
      <c r="E137" s="147">
        <v>48.120000000000005</v>
      </c>
      <c r="F137" s="147">
        <v>0.34999999999999964</v>
      </c>
      <c r="G137" s="147">
        <v>1.3999999999999986</v>
      </c>
    </row>
    <row r="138" spans="1:7" customFormat="1" ht="30" x14ac:dyDescent="0.25">
      <c r="A138" s="141" t="s">
        <v>3155</v>
      </c>
      <c r="B138" s="140" t="s">
        <v>3156</v>
      </c>
      <c r="C138" s="140" t="s">
        <v>3209</v>
      </c>
      <c r="D138" s="141">
        <v>2</v>
      </c>
      <c r="E138" s="147">
        <v>20.28</v>
      </c>
      <c r="F138" s="147">
        <v>0.13000000000000034</v>
      </c>
      <c r="G138" s="147">
        <v>0.26000000000000068</v>
      </c>
    </row>
    <row r="139" spans="1:7" customFormat="1" ht="30" x14ac:dyDescent="0.25">
      <c r="A139" s="141" t="s">
        <v>3155</v>
      </c>
      <c r="B139" s="140" t="s">
        <v>3156</v>
      </c>
      <c r="C139" s="140" t="s">
        <v>3210</v>
      </c>
      <c r="D139" s="141">
        <v>6</v>
      </c>
      <c r="E139" s="147">
        <v>44.879999999999995</v>
      </c>
      <c r="F139" s="147">
        <v>9.000000000000008E-2</v>
      </c>
      <c r="G139" s="147">
        <v>0.54000000000000048</v>
      </c>
    </row>
    <row r="140" spans="1:7" customFormat="1" ht="30" x14ac:dyDescent="0.25">
      <c r="A140" s="141" t="s">
        <v>3155</v>
      </c>
      <c r="B140" s="140" t="s">
        <v>3156</v>
      </c>
      <c r="C140" s="140" t="s">
        <v>3211</v>
      </c>
      <c r="D140" s="141">
        <v>3</v>
      </c>
      <c r="E140" s="147">
        <v>31.68</v>
      </c>
      <c r="F140" s="147">
        <v>7.0000000000000062E-2</v>
      </c>
      <c r="G140" s="147">
        <v>0.21000000000000019</v>
      </c>
    </row>
    <row r="141" spans="1:7" customFormat="1" ht="30" x14ac:dyDescent="0.25">
      <c r="A141" s="141" t="s">
        <v>3155</v>
      </c>
      <c r="B141" s="140" t="s">
        <v>3156</v>
      </c>
      <c r="C141" s="140" t="s">
        <v>3212</v>
      </c>
      <c r="D141" s="141">
        <v>1</v>
      </c>
      <c r="E141" s="147">
        <v>7.76</v>
      </c>
      <c r="F141" s="147">
        <v>0.12000000000000011</v>
      </c>
      <c r="G141" s="147">
        <v>0.12000000000000011</v>
      </c>
    </row>
    <row r="142" spans="1:7" customFormat="1" ht="30" x14ac:dyDescent="0.25">
      <c r="A142" s="141" t="s">
        <v>3155</v>
      </c>
      <c r="B142" s="140" t="s">
        <v>3156</v>
      </c>
      <c r="C142" s="140" t="s">
        <v>3213</v>
      </c>
      <c r="D142" s="141">
        <v>1</v>
      </c>
      <c r="E142" s="147">
        <v>11.57</v>
      </c>
      <c r="F142" s="147">
        <v>0.28000000000000025</v>
      </c>
      <c r="G142" s="147">
        <v>0.28000000000000025</v>
      </c>
    </row>
    <row r="143" spans="1:7" customFormat="1" ht="30" x14ac:dyDescent="0.25">
      <c r="A143" s="141" t="s">
        <v>3155</v>
      </c>
      <c r="B143" s="140" t="s">
        <v>3156</v>
      </c>
      <c r="C143" s="140" t="s">
        <v>3214</v>
      </c>
      <c r="D143" s="141">
        <v>3</v>
      </c>
      <c r="E143" s="147">
        <v>21.93</v>
      </c>
      <c r="F143" s="147">
        <v>7.0000000000000062E-2</v>
      </c>
      <c r="G143" s="147">
        <v>0.21000000000000019</v>
      </c>
    </row>
    <row r="144" spans="1:7" customFormat="1" ht="30" x14ac:dyDescent="0.25">
      <c r="A144" s="141" t="s">
        <v>3155</v>
      </c>
      <c r="B144" s="140" t="s">
        <v>3156</v>
      </c>
      <c r="C144" s="140" t="s">
        <v>3215</v>
      </c>
      <c r="D144" s="141">
        <v>40</v>
      </c>
      <c r="E144" s="147">
        <v>215.60000000000002</v>
      </c>
      <c r="F144" s="147">
        <v>0.20999999999999996</v>
      </c>
      <c r="G144" s="147">
        <v>8.3999999999999986</v>
      </c>
    </row>
    <row r="145" spans="1:7" customFormat="1" ht="30" x14ac:dyDescent="0.25">
      <c r="A145" s="141" t="s">
        <v>3155</v>
      </c>
      <c r="B145" s="140" t="s">
        <v>3156</v>
      </c>
      <c r="C145" s="140" t="s">
        <v>3216</v>
      </c>
      <c r="D145" s="141">
        <v>8</v>
      </c>
      <c r="E145" s="147">
        <v>43.12</v>
      </c>
      <c r="F145" s="147">
        <v>0.20999999999999996</v>
      </c>
      <c r="G145" s="147">
        <v>1.6799999999999997</v>
      </c>
    </row>
    <row r="146" spans="1:7" customFormat="1" ht="30" x14ac:dyDescent="0.25">
      <c r="A146" s="141" t="s">
        <v>3155</v>
      </c>
      <c r="B146" s="140" t="s">
        <v>3156</v>
      </c>
      <c r="C146" s="140" t="s">
        <v>3217</v>
      </c>
      <c r="D146" s="141">
        <v>9</v>
      </c>
      <c r="E146" s="147">
        <v>52.650000000000006</v>
      </c>
      <c r="F146" s="147">
        <v>0.19000000000000039</v>
      </c>
      <c r="G146" s="147">
        <v>1.7100000000000035</v>
      </c>
    </row>
    <row r="147" spans="1:7" customFormat="1" ht="30" x14ac:dyDescent="0.25">
      <c r="A147" s="141" t="s">
        <v>3155</v>
      </c>
      <c r="B147" s="140" t="s">
        <v>3156</v>
      </c>
      <c r="C147" s="140" t="s">
        <v>3218</v>
      </c>
      <c r="D147" s="141">
        <v>3</v>
      </c>
      <c r="E147" s="147">
        <v>18.66</v>
      </c>
      <c r="F147" s="147">
        <v>0.20999999999999996</v>
      </c>
      <c r="G147" s="147">
        <v>0.62999999999999989</v>
      </c>
    </row>
    <row r="148" spans="1:7" customFormat="1" ht="30" x14ac:dyDescent="0.25">
      <c r="A148" s="141" t="s">
        <v>3155</v>
      </c>
      <c r="B148" s="140" t="s">
        <v>3156</v>
      </c>
      <c r="C148" s="140" t="s">
        <v>3219</v>
      </c>
      <c r="D148" s="141">
        <v>8</v>
      </c>
      <c r="E148" s="147">
        <v>49.76</v>
      </c>
      <c r="F148" s="147">
        <v>0.20999999999999996</v>
      </c>
      <c r="G148" s="147">
        <v>1.6799999999999997</v>
      </c>
    </row>
    <row r="149" spans="1:7" customFormat="1" ht="30" x14ac:dyDescent="0.25">
      <c r="A149" s="141" t="s">
        <v>3155</v>
      </c>
      <c r="B149" s="140" t="s">
        <v>3156</v>
      </c>
      <c r="C149" s="140" t="s">
        <v>3220</v>
      </c>
      <c r="D149" s="141">
        <v>4</v>
      </c>
      <c r="E149" s="147">
        <v>47.04</v>
      </c>
      <c r="F149" s="147">
        <v>0.33000000000000007</v>
      </c>
      <c r="G149" s="147">
        <v>1.3200000000000003</v>
      </c>
    </row>
    <row r="150" spans="1:7" customFormat="1" ht="30" x14ac:dyDescent="0.25">
      <c r="A150" s="141" t="s">
        <v>3155</v>
      </c>
      <c r="B150" s="140" t="s">
        <v>3156</v>
      </c>
      <c r="C150" s="140" t="s">
        <v>3221</v>
      </c>
      <c r="D150" s="141">
        <v>1</v>
      </c>
      <c r="E150" s="147">
        <v>6.22</v>
      </c>
      <c r="F150" s="147">
        <v>0.20999999999999996</v>
      </c>
      <c r="G150" s="147">
        <v>0.20999999999999996</v>
      </c>
    </row>
    <row r="151" spans="1:7" customFormat="1" ht="75" x14ac:dyDescent="0.25">
      <c r="A151" s="141" t="s">
        <v>3222</v>
      </c>
      <c r="B151" s="140" t="s">
        <v>3223</v>
      </c>
      <c r="C151" s="140" t="s">
        <v>3201</v>
      </c>
      <c r="D151" s="141">
        <v>1</v>
      </c>
      <c r="E151" s="147">
        <v>10.59</v>
      </c>
      <c r="F151" s="147">
        <v>0.34999999999999964</v>
      </c>
      <c r="G151" s="147">
        <v>0.34999999999999964</v>
      </c>
    </row>
    <row r="152" spans="1:7" customFormat="1" ht="75" x14ac:dyDescent="0.25">
      <c r="A152" s="141" t="s">
        <v>3222</v>
      </c>
      <c r="B152" s="140" t="s">
        <v>3223</v>
      </c>
      <c r="C152" s="140" t="s">
        <v>3202</v>
      </c>
      <c r="D152" s="141">
        <v>1</v>
      </c>
      <c r="E152" s="147">
        <v>20.7</v>
      </c>
      <c r="F152" s="147">
        <v>0.49000000000000021</v>
      </c>
      <c r="G152" s="147">
        <v>0.49000000000000021</v>
      </c>
    </row>
    <row r="153" spans="1:7" customFormat="1" ht="45" x14ac:dyDescent="0.25">
      <c r="A153" s="141" t="s">
        <v>3222</v>
      </c>
      <c r="B153" s="140" t="s">
        <v>3223</v>
      </c>
      <c r="C153" s="140" t="s">
        <v>3203</v>
      </c>
      <c r="D153" s="141">
        <v>4</v>
      </c>
      <c r="E153" s="147">
        <v>42.28</v>
      </c>
      <c r="F153" s="147">
        <v>0.23000000000000043</v>
      </c>
      <c r="G153" s="147">
        <v>0.92000000000000171</v>
      </c>
    </row>
    <row r="154" spans="1:7" customFormat="1" ht="45" x14ac:dyDescent="0.25">
      <c r="A154" s="141" t="s">
        <v>3222</v>
      </c>
      <c r="B154" s="140" t="s">
        <v>3223</v>
      </c>
      <c r="C154" s="140" t="s">
        <v>3204</v>
      </c>
      <c r="D154" s="141">
        <v>3</v>
      </c>
      <c r="E154" s="147">
        <v>31.02</v>
      </c>
      <c r="F154" s="147">
        <v>0.29000000000000004</v>
      </c>
      <c r="G154" s="147">
        <v>0.87000000000000011</v>
      </c>
    </row>
    <row r="155" spans="1:7" customFormat="1" ht="30" x14ac:dyDescent="0.25">
      <c r="A155" s="141" t="s">
        <v>3222</v>
      </c>
      <c r="B155" s="140" t="s">
        <v>3223</v>
      </c>
      <c r="C155" s="140" t="s">
        <v>3224</v>
      </c>
      <c r="D155" s="141">
        <v>1</v>
      </c>
      <c r="E155" s="147">
        <v>9.15</v>
      </c>
      <c r="F155" s="147">
        <v>0.26999999999999957</v>
      </c>
      <c r="G155" s="147">
        <v>0.26999999999999957</v>
      </c>
    </row>
    <row r="156" spans="1:7" customFormat="1" ht="30" x14ac:dyDescent="0.25">
      <c r="A156" s="141" t="s">
        <v>3222</v>
      </c>
      <c r="B156" s="140" t="s">
        <v>3223</v>
      </c>
      <c r="C156" s="140" t="s">
        <v>3205</v>
      </c>
      <c r="D156" s="141">
        <v>4</v>
      </c>
      <c r="E156" s="147">
        <v>31.92</v>
      </c>
      <c r="F156" s="147">
        <v>0.23999999999999932</v>
      </c>
      <c r="G156" s="147">
        <v>0.9599999999999973</v>
      </c>
    </row>
    <row r="157" spans="1:7" customFormat="1" ht="30" x14ac:dyDescent="0.25">
      <c r="A157" s="141" t="s">
        <v>3222</v>
      </c>
      <c r="B157" s="140" t="s">
        <v>3223</v>
      </c>
      <c r="C157" s="140" t="s">
        <v>3225</v>
      </c>
      <c r="D157" s="141">
        <v>3</v>
      </c>
      <c r="E157" s="147">
        <v>25.68</v>
      </c>
      <c r="F157" s="147">
        <v>0.27000000000000046</v>
      </c>
      <c r="G157" s="147">
        <v>0.81000000000000139</v>
      </c>
    </row>
    <row r="158" spans="1:7" customFormat="1" ht="45" x14ac:dyDescent="0.25">
      <c r="A158" s="141" t="s">
        <v>3222</v>
      </c>
      <c r="B158" s="140" t="s">
        <v>3223</v>
      </c>
      <c r="C158" s="140" t="s">
        <v>3207</v>
      </c>
      <c r="D158" s="141">
        <v>4</v>
      </c>
      <c r="E158" s="147">
        <v>43.800000000000004</v>
      </c>
      <c r="F158" s="147">
        <v>0.27000000000000046</v>
      </c>
      <c r="G158" s="147">
        <v>1.0800000000000018</v>
      </c>
    </row>
    <row r="159" spans="1:7" customFormat="1" x14ac:dyDescent="0.25">
      <c r="A159" s="141" t="s">
        <v>3226</v>
      </c>
      <c r="B159" s="140" t="s">
        <v>3227</v>
      </c>
      <c r="C159" s="140" t="s">
        <v>3228</v>
      </c>
      <c r="D159" s="141">
        <v>11</v>
      </c>
      <c r="E159" s="147">
        <v>469.81</v>
      </c>
      <c r="F159" s="147">
        <v>7.0000000000000062E-2</v>
      </c>
      <c r="G159" s="147">
        <v>0.77000000000000068</v>
      </c>
    </row>
    <row r="160" spans="1:7" customFormat="1" ht="45" x14ac:dyDescent="0.25">
      <c r="A160" s="141" t="s">
        <v>3226</v>
      </c>
      <c r="B160" s="140" t="s">
        <v>3227</v>
      </c>
      <c r="C160" s="140" t="s">
        <v>3229</v>
      </c>
      <c r="D160" s="141">
        <v>11</v>
      </c>
      <c r="E160" s="147">
        <v>735.79</v>
      </c>
      <c r="F160" s="147">
        <v>1.4100000000000001</v>
      </c>
      <c r="G160" s="147">
        <v>15.510000000000002</v>
      </c>
    </row>
    <row r="161" spans="1:7" customFormat="1" ht="45" x14ac:dyDescent="0.25">
      <c r="A161" s="141" t="s">
        <v>3226</v>
      </c>
      <c r="B161" s="140" t="s">
        <v>3227</v>
      </c>
      <c r="C161" s="140" t="s">
        <v>3230</v>
      </c>
      <c r="D161" s="141">
        <v>14</v>
      </c>
      <c r="E161" s="147">
        <v>2228.8000000000002</v>
      </c>
      <c r="F161" s="147">
        <v>0.28000000000000025</v>
      </c>
      <c r="G161" s="147">
        <v>3.9200000000000035</v>
      </c>
    </row>
    <row r="162" spans="1:7" customFormat="1" ht="30" x14ac:dyDescent="0.25">
      <c r="A162" s="141" t="s">
        <v>1911</v>
      </c>
      <c r="B162" s="140" t="s">
        <v>1912</v>
      </c>
      <c r="C162" s="140" t="s">
        <v>3110</v>
      </c>
      <c r="D162" s="141">
        <v>33</v>
      </c>
      <c r="E162" s="147">
        <v>15.180000000000001</v>
      </c>
      <c r="F162" s="147">
        <v>0</v>
      </c>
      <c r="G162" s="147">
        <v>0</v>
      </c>
    </row>
    <row r="163" spans="1:7" customFormat="1" ht="30" x14ac:dyDescent="0.25">
      <c r="A163" s="141" t="s">
        <v>1911</v>
      </c>
      <c r="B163" s="140" t="s">
        <v>1912</v>
      </c>
      <c r="C163" s="140" t="s">
        <v>3111</v>
      </c>
      <c r="D163" s="141">
        <v>9</v>
      </c>
      <c r="E163" s="147">
        <v>11.700000000000001</v>
      </c>
      <c r="F163" s="147">
        <v>2.0000000000000018E-2</v>
      </c>
      <c r="G163" s="147">
        <v>0.18000000000000016</v>
      </c>
    </row>
    <row r="164" spans="1:7" customFormat="1" ht="30" x14ac:dyDescent="0.25">
      <c r="A164" s="141" t="s">
        <v>1911</v>
      </c>
      <c r="B164" s="140" t="s">
        <v>1912</v>
      </c>
      <c r="C164" s="140" t="s">
        <v>3112</v>
      </c>
      <c r="D164" s="141">
        <v>26</v>
      </c>
      <c r="E164" s="147">
        <v>37.44</v>
      </c>
      <c r="F164" s="147">
        <v>3.0000000000000027E-2</v>
      </c>
      <c r="G164" s="147">
        <v>0.78000000000000069</v>
      </c>
    </row>
    <row r="165" spans="1:7" customFormat="1" ht="30" x14ac:dyDescent="0.25">
      <c r="A165" s="141" t="s">
        <v>1911</v>
      </c>
      <c r="B165" s="140" t="s">
        <v>1912</v>
      </c>
      <c r="C165" s="140" t="s">
        <v>3113</v>
      </c>
      <c r="D165" s="141">
        <v>2</v>
      </c>
      <c r="E165" s="147">
        <v>3.2</v>
      </c>
      <c r="F165" s="147">
        <v>2.9999999999999916E-2</v>
      </c>
      <c r="G165" s="147">
        <v>5.9999999999999831E-2</v>
      </c>
    </row>
    <row r="166" spans="1:7" customFormat="1" ht="30" x14ac:dyDescent="0.25">
      <c r="A166" s="141" t="s">
        <v>1911</v>
      </c>
      <c r="B166" s="140" t="s">
        <v>1912</v>
      </c>
      <c r="C166" s="140" t="s">
        <v>3114</v>
      </c>
      <c r="D166" s="141">
        <v>96</v>
      </c>
      <c r="E166" s="147">
        <v>83.52</v>
      </c>
      <c r="F166" s="147">
        <v>2.0000000000000018E-2</v>
      </c>
      <c r="G166" s="147">
        <v>1.9200000000000017</v>
      </c>
    </row>
    <row r="167" spans="1:7" customFormat="1" ht="75" x14ac:dyDescent="0.25">
      <c r="A167" s="141" t="s">
        <v>1911</v>
      </c>
      <c r="B167" s="140" t="s">
        <v>1912</v>
      </c>
      <c r="C167" s="140" t="s">
        <v>3116</v>
      </c>
      <c r="D167" s="141">
        <v>1453</v>
      </c>
      <c r="E167" s="147">
        <v>6146.1900000000005</v>
      </c>
      <c r="F167" s="147">
        <v>5.0000000000000044E-2</v>
      </c>
      <c r="G167" s="147">
        <v>72.650000000000063</v>
      </c>
    </row>
    <row r="168" spans="1:7" customFormat="1" ht="30" x14ac:dyDescent="0.25">
      <c r="A168" s="141" t="s">
        <v>1911</v>
      </c>
      <c r="B168" s="140" t="s">
        <v>1912</v>
      </c>
      <c r="C168" s="140" t="s">
        <v>3118</v>
      </c>
      <c r="D168" s="141">
        <v>442</v>
      </c>
      <c r="E168" s="147">
        <v>1056.3800000000001</v>
      </c>
      <c r="F168" s="147">
        <v>3.0000000000000027E-2</v>
      </c>
      <c r="G168" s="147">
        <v>13.260000000000012</v>
      </c>
    </row>
    <row r="169" spans="1:7" customFormat="1" ht="30" x14ac:dyDescent="0.25">
      <c r="A169" s="141" t="s">
        <v>1911</v>
      </c>
      <c r="B169" s="140" t="s">
        <v>1912</v>
      </c>
      <c r="C169" s="140" t="s">
        <v>3119</v>
      </c>
      <c r="D169" s="141">
        <v>322</v>
      </c>
      <c r="E169" s="147">
        <v>888.72</v>
      </c>
      <c r="F169" s="147">
        <v>2.9999999999999916E-2</v>
      </c>
      <c r="G169" s="147">
        <v>9.6599999999999735</v>
      </c>
    </row>
    <row r="170" spans="1:7" customFormat="1" ht="30" x14ac:dyDescent="0.25">
      <c r="A170" s="141" t="s">
        <v>1911</v>
      </c>
      <c r="B170" s="140" t="s">
        <v>1912</v>
      </c>
      <c r="C170" s="140" t="s">
        <v>3157</v>
      </c>
      <c r="D170" s="141">
        <v>215</v>
      </c>
      <c r="E170" s="147">
        <v>593.4</v>
      </c>
      <c r="F170" s="147">
        <v>2.9999999999999916E-2</v>
      </c>
      <c r="G170" s="147">
        <v>6.4499999999999815</v>
      </c>
    </row>
    <row r="171" spans="1:7" customFormat="1" ht="30" x14ac:dyDescent="0.25">
      <c r="A171" s="141" t="s">
        <v>1911</v>
      </c>
      <c r="B171" s="140" t="s">
        <v>1912</v>
      </c>
      <c r="C171" s="140" t="s">
        <v>3158</v>
      </c>
      <c r="D171" s="141">
        <v>217</v>
      </c>
      <c r="E171" s="147">
        <v>1666.56</v>
      </c>
      <c r="F171" s="147">
        <v>0.25</v>
      </c>
      <c r="G171" s="147">
        <v>54.25</v>
      </c>
    </row>
    <row r="172" spans="1:7" customFormat="1" ht="30" x14ac:dyDescent="0.25">
      <c r="A172" s="141" t="s">
        <v>1911</v>
      </c>
      <c r="B172" s="140" t="s">
        <v>1912</v>
      </c>
      <c r="C172" s="140" t="s">
        <v>3120</v>
      </c>
      <c r="D172" s="141">
        <v>848</v>
      </c>
      <c r="E172" s="147">
        <v>1238.08</v>
      </c>
      <c r="F172" s="147">
        <v>2.0000000000000018E-2</v>
      </c>
      <c r="G172" s="147">
        <v>16.960000000000015</v>
      </c>
    </row>
    <row r="173" spans="1:7" customFormat="1" ht="30" x14ac:dyDescent="0.25">
      <c r="A173" s="141" t="s">
        <v>1911</v>
      </c>
      <c r="B173" s="140" t="s">
        <v>1912</v>
      </c>
      <c r="C173" s="140" t="s">
        <v>3121</v>
      </c>
      <c r="D173" s="141">
        <v>17</v>
      </c>
      <c r="E173" s="147">
        <v>33.49</v>
      </c>
      <c r="F173" s="147">
        <v>0</v>
      </c>
      <c r="G173" s="147">
        <v>0</v>
      </c>
    </row>
    <row r="174" spans="1:7" customFormat="1" ht="30" x14ac:dyDescent="0.25">
      <c r="A174" s="141" t="s">
        <v>1911</v>
      </c>
      <c r="B174" s="140" t="s">
        <v>1912</v>
      </c>
      <c r="C174" s="140" t="s">
        <v>3124</v>
      </c>
      <c r="D174" s="141">
        <v>38</v>
      </c>
      <c r="E174" s="147">
        <v>99.56</v>
      </c>
      <c r="F174" s="147">
        <v>9.9999999999999811E-3</v>
      </c>
      <c r="G174" s="147">
        <v>0.37999999999999928</v>
      </c>
    </row>
    <row r="175" spans="1:7" customFormat="1" ht="30" x14ac:dyDescent="0.25">
      <c r="A175" s="141" t="s">
        <v>1911</v>
      </c>
      <c r="B175" s="140" t="s">
        <v>1912</v>
      </c>
      <c r="C175" s="140" t="s">
        <v>3160</v>
      </c>
      <c r="D175" s="141">
        <v>108</v>
      </c>
      <c r="E175" s="147">
        <v>600.48</v>
      </c>
      <c r="F175" s="147">
        <v>0.12999999999999989</v>
      </c>
      <c r="G175" s="147">
        <v>14.039999999999988</v>
      </c>
    </row>
    <row r="176" spans="1:7" customFormat="1" ht="45" x14ac:dyDescent="0.25">
      <c r="A176" s="141" t="s">
        <v>1911</v>
      </c>
      <c r="B176" s="140" t="s">
        <v>1912</v>
      </c>
      <c r="C176" s="140" t="s">
        <v>3162</v>
      </c>
      <c r="D176" s="141">
        <v>105</v>
      </c>
      <c r="E176" s="147">
        <v>505.05</v>
      </c>
      <c r="F176" s="147">
        <v>0.10000000000000009</v>
      </c>
      <c r="G176" s="147">
        <v>10.500000000000009</v>
      </c>
    </row>
    <row r="177" spans="1:7" customFormat="1" ht="30" x14ac:dyDescent="0.25">
      <c r="A177" s="141" t="s">
        <v>1911</v>
      </c>
      <c r="B177" s="140" t="s">
        <v>1912</v>
      </c>
      <c r="C177" s="140" t="s">
        <v>3163</v>
      </c>
      <c r="D177" s="141">
        <v>296</v>
      </c>
      <c r="E177" s="147">
        <v>449.91999999999996</v>
      </c>
      <c r="F177" s="147">
        <v>0</v>
      </c>
      <c r="G177" s="147">
        <v>0</v>
      </c>
    </row>
    <row r="178" spans="1:7" customFormat="1" ht="30" x14ac:dyDescent="0.25">
      <c r="A178" s="141" t="s">
        <v>1911</v>
      </c>
      <c r="B178" s="140" t="s">
        <v>1912</v>
      </c>
      <c r="C178" s="140" t="s">
        <v>3164</v>
      </c>
      <c r="D178" s="141">
        <v>84</v>
      </c>
      <c r="E178" s="147">
        <v>127.68</v>
      </c>
      <c r="F178" s="147">
        <v>0</v>
      </c>
      <c r="G178" s="147">
        <v>0</v>
      </c>
    </row>
    <row r="179" spans="1:7" customFormat="1" ht="30" x14ac:dyDescent="0.25">
      <c r="A179" s="141" t="s">
        <v>1911</v>
      </c>
      <c r="B179" s="140" t="s">
        <v>1912</v>
      </c>
      <c r="C179" s="140" t="s">
        <v>3127</v>
      </c>
      <c r="D179" s="141">
        <v>696</v>
      </c>
      <c r="E179" s="147">
        <v>1329.3600000000001</v>
      </c>
      <c r="F179" s="147">
        <v>9.9999999999999811E-3</v>
      </c>
      <c r="G179" s="147">
        <v>6.9599999999999866</v>
      </c>
    </row>
    <row r="180" spans="1:7" customFormat="1" ht="30" x14ac:dyDescent="0.25">
      <c r="A180" s="141" t="s">
        <v>1911</v>
      </c>
      <c r="B180" s="140" t="s">
        <v>1912</v>
      </c>
      <c r="C180" s="140" t="s">
        <v>3128</v>
      </c>
      <c r="D180" s="141">
        <v>537</v>
      </c>
      <c r="E180" s="147">
        <v>929.01</v>
      </c>
      <c r="F180" s="147">
        <v>1.0000000000000009E-2</v>
      </c>
      <c r="G180" s="147">
        <v>5.3700000000000045</v>
      </c>
    </row>
    <row r="181" spans="1:7" customFormat="1" ht="30" x14ac:dyDescent="0.25">
      <c r="A181" s="141" t="s">
        <v>1911</v>
      </c>
      <c r="B181" s="140" t="s">
        <v>1912</v>
      </c>
      <c r="C181" s="140" t="s">
        <v>3129</v>
      </c>
      <c r="D181" s="141">
        <v>1288</v>
      </c>
      <c r="E181" s="147">
        <v>1790.32</v>
      </c>
      <c r="F181" s="147">
        <v>0</v>
      </c>
      <c r="G181" s="147">
        <v>0</v>
      </c>
    </row>
    <row r="182" spans="1:7" customFormat="1" ht="30" x14ac:dyDescent="0.25">
      <c r="A182" s="141" t="s">
        <v>1911</v>
      </c>
      <c r="B182" s="140" t="s">
        <v>1912</v>
      </c>
      <c r="C182" s="140" t="s">
        <v>3130</v>
      </c>
      <c r="D182" s="141">
        <v>336</v>
      </c>
      <c r="E182" s="147">
        <v>420</v>
      </c>
      <c r="F182" s="147">
        <v>1.0000000000000009E-2</v>
      </c>
      <c r="G182" s="147">
        <v>3.360000000000003</v>
      </c>
    </row>
    <row r="183" spans="1:7" customFormat="1" ht="30" x14ac:dyDescent="0.25">
      <c r="A183" s="141" t="s">
        <v>1911</v>
      </c>
      <c r="B183" s="140" t="s">
        <v>1912</v>
      </c>
      <c r="C183" s="140" t="s">
        <v>3131</v>
      </c>
      <c r="D183" s="141">
        <v>1264</v>
      </c>
      <c r="E183" s="147">
        <v>1580</v>
      </c>
      <c r="F183" s="147">
        <v>1.0000000000000009E-2</v>
      </c>
      <c r="G183" s="147">
        <v>12.640000000000011</v>
      </c>
    </row>
    <row r="184" spans="1:7" customFormat="1" ht="30" x14ac:dyDescent="0.25">
      <c r="A184" s="141" t="s">
        <v>1911</v>
      </c>
      <c r="B184" s="140" t="s">
        <v>1912</v>
      </c>
      <c r="C184" s="140" t="s">
        <v>3132</v>
      </c>
      <c r="D184" s="141">
        <v>155</v>
      </c>
      <c r="E184" s="147">
        <v>193.75</v>
      </c>
      <c r="F184" s="147">
        <v>1.0000000000000009E-2</v>
      </c>
      <c r="G184" s="147">
        <v>1.5500000000000014</v>
      </c>
    </row>
    <row r="185" spans="1:7" customFormat="1" ht="30" x14ac:dyDescent="0.25">
      <c r="A185" s="141" t="s">
        <v>1911</v>
      </c>
      <c r="B185" s="140" t="s">
        <v>1912</v>
      </c>
      <c r="C185" s="140" t="s">
        <v>3133</v>
      </c>
      <c r="D185" s="141">
        <v>257</v>
      </c>
      <c r="E185" s="147">
        <v>395.78</v>
      </c>
      <c r="F185" s="147">
        <v>3.0000000000000027E-2</v>
      </c>
      <c r="G185" s="147">
        <v>7.7100000000000071</v>
      </c>
    </row>
    <row r="186" spans="1:7" customFormat="1" ht="30" x14ac:dyDescent="0.25">
      <c r="A186" s="141" t="s">
        <v>1911</v>
      </c>
      <c r="B186" s="140" t="s">
        <v>1912</v>
      </c>
      <c r="C186" s="140" t="s">
        <v>3165</v>
      </c>
      <c r="D186" s="141">
        <v>256</v>
      </c>
      <c r="E186" s="147">
        <v>355.84000000000003</v>
      </c>
      <c r="F186" s="147">
        <v>3.0000000000000027E-2</v>
      </c>
      <c r="G186" s="147">
        <v>7.6800000000000068</v>
      </c>
    </row>
    <row r="187" spans="1:7" customFormat="1" ht="30" x14ac:dyDescent="0.25">
      <c r="A187" s="141" t="s">
        <v>1911</v>
      </c>
      <c r="B187" s="140" t="s">
        <v>1912</v>
      </c>
      <c r="C187" s="140" t="s">
        <v>3166</v>
      </c>
      <c r="D187" s="141">
        <v>122</v>
      </c>
      <c r="E187" s="147">
        <v>152.5</v>
      </c>
      <c r="F187" s="147">
        <v>1.0000000000000009E-2</v>
      </c>
      <c r="G187" s="147">
        <v>1.2200000000000011</v>
      </c>
    </row>
    <row r="188" spans="1:7" customFormat="1" ht="30" x14ac:dyDescent="0.25">
      <c r="A188" s="141" t="s">
        <v>1911</v>
      </c>
      <c r="B188" s="140" t="s">
        <v>1912</v>
      </c>
      <c r="C188" s="140" t="s">
        <v>3167</v>
      </c>
      <c r="D188" s="141">
        <v>277</v>
      </c>
      <c r="E188" s="147">
        <v>883.63</v>
      </c>
      <c r="F188" s="147">
        <v>6.0000000000000053E-2</v>
      </c>
      <c r="G188" s="147">
        <v>16.620000000000015</v>
      </c>
    </row>
    <row r="189" spans="1:7" customFormat="1" ht="30" x14ac:dyDescent="0.25">
      <c r="A189" s="141" t="s">
        <v>1911</v>
      </c>
      <c r="B189" s="140" t="s">
        <v>1912</v>
      </c>
      <c r="C189" s="140" t="s">
        <v>3231</v>
      </c>
      <c r="D189" s="141">
        <v>12</v>
      </c>
      <c r="E189" s="147">
        <v>47.28</v>
      </c>
      <c r="F189" s="147">
        <v>0.13000000000000034</v>
      </c>
      <c r="G189" s="147">
        <v>1.5600000000000041</v>
      </c>
    </row>
    <row r="190" spans="1:7" customFormat="1" ht="30" x14ac:dyDescent="0.25">
      <c r="A190" s="141" t="s">
        <v>1911</v>
      </c>
      <c r="B190" s="140" t="s">
        <v>1912</v>
      </c>
      <c r="C190" s="140" t="s">
        <v>3134</v>
      </c>
      <c r="D190" s="141">
        <v>217</v>
      </c>
      <c r="E190" s="147">
        <v>501.27000000000004</v>
      </c>
      <c r="F190" s="147">
        <v>4.0000000000000036E-2</v>
      </c>
      <c r="G190" s="147">
        <v>8.6800000000000068</v>
      </c>
    </row>
    <row r="191" spans="1:7" customFormat="1" ht="30" x14ac:dyDescent="0.25">
      <c r="A191" s="141" t="s">
        <v>1911</v>
      </c>
      <c r="B191" s="140" t="s">
        <v>1912</v>
      </c>
      <c r="C191" s="140" t="s">
        <v>3135</v>
      </c>
      <c r="D191" s="141">
        <v>565</v>
      </c>
      <c r="E191" s="147">
        <v>1130</v>
      </c>
      <c r="F191" s="147">
        <v>3.0000000000000027E-2</v>
      </c>
      <c r="G191" s="147">
        <v>16.950000000000014</v>
      </c>
    </row>
    <row r="192" spans="1:7" customFormat="1" ht="30" x14ac:dyDescent="0.25">
      <c r="A192" s="141" t="s">
        <v>1911</v>
      </c>
      <c r="B192" s="140" t="s">
        <v>1912</v>
      </c>
      <c r="C192" s="140" t="s">
        <v>3136</v>
      </c>
      <c r="D192" s="141">
        <v>492</v>
      </c>
      <c r="E192" s="147">
        <v>1539.9599999999998</v>
      </c>
      <c r="F192" s="147">
        <v>9.9999999999999811E-3</v>
      </c>
      <c r="G192" s="147">
        <v>4.919999999999991</v>
      </c>
    </row>
    <row r="193" spans="1:7" customFormat="1" ht="30" x14ac:dyDescent="0.25">
      <c r="A193" s="141" t="s">
        <v>1911</v>
      </c>
      <c r="B193" s="140" t="s">
        <v>1912</v>
      </c>
      <c r="C193" s="140" t="s">
        <v>3137</v>
      </c>
      <c r="D193" s="141">
        <v>848</v>
      </c>
      <c r="E193" s="147">
        <v>1305.92</v>
      </c>
      <c r="F193" s="147">
        <v>0</v>
      </c>
      <c r="G193" s="147">
        <v>0</v>
      </c>
    </row>
    <row r="194" spans="1:7" customFormat="1" ht="30" x14ac:dyDescent="0.25">
      <c r="A194" s="141" t="s">
        <v>1911</v>
      </c>
      <c r="B194" s="140" t="s">
        <v>1912</v>
      </c>
      <c r="C194" s="140" t="s">
        <v>3168</v>
      </c>
      <c r="D194" s="141">
        <v>294</v>
      </c>
      <c r="E194" s="147">
        <v>426.30000000000007</v>
      </c>
      <c r="F194" s="147">
        <v>1.0000000000000009E-2</v>
      </c>
      <c r="G194" s="147">
        <v>2.9400000000000026</v>
      </c>
    </row>
    <row r="195" spans="1:7" customFormat="1" ht="30" x14ac:dyDescent="0.25">
      <c r="A195" s="141" t="s">
        <v>1911</v>
      </c>
      <c r="B195" s="140" t="s">
        <v>1912</v>
      </c>
      <c r="C195" s="140" t="s">
        <v>3138</v>
      </c>
      <c r="D195" s="141">
        <v>390</v>
      </c>
      <c r="E195" s="147">
        <v>565.5</v>
      </c>
      <c r="F195" s="147">
        <v>1.0000000000000009E-2</v>
      </c>
      <c r="G195" s="147">
        <v>3.9000000000000035</v>
      </c>
    </row>
    <row r="196" spans="1:7" customFormat="1" ht="30" x14ac:dyDescent="0.25">
      <c r="A196" s="141" t="s">
        <v>1911</v>
      </c>
      <c r="B196" s="140" t="s">
        <v>1912</v>
      </c>
      <c r="C196" s="140" t="s">
        <v>3169</v>
      </c>
      <c r="D196" s="141">
        <v>111</v>
      </c>
      <c r="E196" s="147">
        <v>387.39</v>
      </c>
      <c r="F196" s="147">
        <v>5.0000000000000044E-2</v>
      </c>
      <c r="G196" s="147">
        <v>5.5500000000000052</v>
      </c>
    </row>
    <row r="197" spans="1:7" customFormat="1" ht="45" x14ac:dyDescent="0.25">
      <c r="A197" s="141" t="s">
        <v>1911</v>
      </c>
      <c r="B197" s="140" t="s">
        <v>1912</v>
      </c>
      <c r="C197" s="140" t="s">
        <v>3170</v>
      </c>
      <c r="D197" s="141">
        <v>72</v>
      </c>
      <c r="E197" s="147">
        <v>251.28</v>
      </c>
      <c r="F197" s="147">
        <v>5.0000000000000044E-2</v>
      </c>
      <c r="G197" s="147">
        <v>3.6000000000000032</v>
      </c>
    </row>
    <row r="198" spans="1:7" customFormat="1" ht="30" x14ac:dyDescent="0.25">
      <c r="A198" s="141" t="s">
        <v>1911</v>
      </c>
      <c r="B198" s="140" t="s">
        <v>1912</v>
      </c>
      <c r="C198" s="140" t="s">
        <v>3139</v>
      </c>
      <c r="D198" s="141">
        <v>440</v>
      </c>
      <c r="E198" s="147">
        <v>1535.6</v>
      </c>
      <c r="F198" s="147">
        <v>5.0000000000000044E-2</v>
      </c>
      <c r="G198" s="147">
        <v>22.000000000000021</v>
      </c>
    </row>
    <row r="199" spans="1:7" customFormat="1" ht="30" x14ac:dyDescent="0.25">
      <c r="A199" s="141" t="s">
        <v>1911</v>
      </c>
      <c r="B199" s="140" t="s">
        <v>1912</v>
      </c>
      <c r="C199" s="140" t="s">
        <v>3140</v>
      </c>
      <c r="D199" s="141">
        <v>724</v>
      </c>
      <c r="E199" s="147">
        <v>897.76</v>
      </c>
      <c r="F199" s="147">
        <v>4.0000000000000036E-2</v>
      </c>
      <c r="G199" s="147">
        <v>28.960000000000026</v>
      </c>
    </row>
    <row r="200" spans="1:7" customFormat="1" ht="30" x14ac:dyDescent="0.25">
      <c r="A200" s="141" t="s">
        <v>1911</v>
      </c>
      <c r="B200" s="140" t="s">
        <v>1912</v>
      </c>
      <c r="C200" s="140" t="s">
        <v>3141</v>
      </c>
      <c r="D200" s="141">
        <v>546</v>
      </c>
      <c r="E200" s="147">
        <v>677.04</v>
      </c>
      <c r="F200" s="147">
        <v>4.0000000000000036E-2</v>
      </c>
      <c r="G200" s="147">
        <v>21.840000000000018</v>
      </c>
    </row>
    <row r="201" spans="1:7" customFormat="1" ht="30" x14ac:dyDescent="0.25">
      <c r="A201" s="141" t="s">
        <v>1911</v>
      </c>
      <c r="B201" s="140" t="s">
        <v>1912</v>
      </c>
      <c r="C201" s="140" t="s">
        <v>3142</v>
      </c>
      <c r="D201" s="141">
        <v>413</v>
      </c>
      <c r="E201" s="147">
        <v>516.25</v>
      </c>
      <c r="F201" s="147">
        <v>1.0000000000000009E-2</v>
      </c>
      <c r="G201" s="147">
        <v>4.1300000000000034</v>
      </c>
    </row>
    <row r="202" spans="1:7" customFormat="1" ht="30" x14ac:dyDescent="0.25">
      <c r="A202" s="141" t="s">
        <v>1911</v>
      </c>
      <c r="B202" s="140" t="s">
        <v>1912</v>
      </c>
      <c r="C202" s="140" t="s">
        <v>3143</v>
      </c>
      <c r="D202" s="141">
        <v>132</v>
      </c>
      <c r="E202" s="147">
        <v>203.28</v>
      </c>
      <c r="F202" s="147">
        <v>1.0000000000000009E-2</v>
      </c>
      <c r="G202" s="147">
        <v>1.3200000000000012</v>
      </c>
    </row>
    <row r="203" spans="1:7" customFormat="1" ht="30" x14ac:dyDescent="0.25">
      <c r="A203" s="141" t="s">
        <v>1911</v>
      </c>
      <c r="B203" s="140" t="s">
        <v>1912</v>
      </c>
      <c r="C203" s="140" t="s">
        <v>3232</v>
      </c>
      <c r="D203" s="141">
        <v>147</v>
      </c>
      <c r="E203" s="147">
        <v>226.38</v>
      </c>
      <c r="F203" s="147">
        <v>1.0000000000000009E-2</v>
      </c>
      <c r="G203" s="147">
        <v>1.4700000000000013</v>
      </c>
    </row>
    <row r="204" spans="1:7" customFormat="1" ht="30" x14ac:dyDescent="0.25">
      <c r="A204" s="141" t="s">
        <v>1911</v>
      </c>
      <c r="B204" s="140" t="s">
        <v>1912</v>
      </c>
      <c r="C204" s="140" t="s">
        <v>3144</v>
      </c>
      <c r="D204" s="141">
        <v>200</v>
      </c>
      <c r="E204" s="147">
        <v>252</v>
      </c>
      <c r="F204" s="147">
        <v>2.0000000000000018E-2</v>
      </c>
      <c r="G204" s="147">
        <v>4.0000000000000036</v>
      </c>
    </row>
    <row r="205" spans="1:7" customFormat="1" ht="30" x14ac:dyDescent="0.25">
      <c r="A205" s="141" t="s">
        <v>1911</v>
      </c>
      <c r="B205" s="140" t="s">
        <v>1912</v>
      </c>
      <c r="C205" s="140" t="s">
        <v>3171</v>
      </c>
      <c r="D205" s="141">
        <v>84</v>
      </c>
      <c r="E205" s="147">
        <v>209.16</v>
      </c>
      <c r="F205" s="147">
        <v>2.9999999999999916E-2</v>
      </c>
      <c r="G205" s="147">
        <v>2.5199999999999929</v>
      </c>
    </row>
    <row r="206" spans="1:7" customFormat="1" ht="30" x14ac:dyDescent="0.25">
      <c r="A206" s="141" t="s">
        <v>1911</v>
      </c>
      <c r="B206" s="140" t="s">
        <v>1912</v>
      </c>
      <c r="C206" s="140" t="s">
        <v>3145</v>
      </c>
      <c r="D206" s="141">
        <v>1168</v>
      </c>
      <c r="E206" s="147">
        <v>1833.76</v>
      </c>
      <c r="F206" s="147">
        <v>0</v>
      </c>
      <c r="G206" s="147">
        <v>0</v>
      </c>
    </row>
    <row r="207" spans="1:7" customFormat="1" ht="30" x14ac:dyDescent="0.25">
      <c r="A207" s="141" t="s">
        <v>1911</v>
      </c>
      <c r="B207" s="140" t="s">
        <v>1912</v>
      </c>
      <c r="C207" s="140" t="s">
        <v>3146</v>
      </c>
      <c r="D207" s="141">
        <v>13</v>
      </c>
      <c r="E207" s="147">
        <v>72.150000000000006</v>
      </c>
      <c r="F207" s="147">
        <v>9.9999999999999811E-3</v>
      </c>
      <c r="G207" s="147">
        <v>0.12999999999999975</v>
      </c>
    </row>
    <row r="208" spans="1:7" customFormat="1" ht="30" x14ac:dyDescent="0.25">
      <c r="A208" s="141" t="s">
        <v>1911</v>
      </c>
      <c r="B208" s="140" t="s">
        <v>1912</v>
      </c>
      <c r="C208" s="140" t="s">
        <v>3172</v>
      </c>
      <c r="D208" s="141">
        <v>33</v>
      </c>
      <c r="E208" s="147">
        <v>199.98000000000002</v>
      </c>
      <c r="F208" s="147">
        <v>0.16999999999999993</v>
      </c>
      <c r="G208" s="147">
        <v>5.6099999999999977</v>
      </c>
    </row>
    <row r="209" spans="1:7" customFormat="1" ht="30" x14ac:dyDescent="0.25">
      <c r="A209" s="141" t="s">
        <v>1911</v>
      </c>
      <c r="B209" s="140" t="s">
        <v>1912</v>
      </c>
      <c r="C209" s="140" t="s">
        <v>3174</v>
      </c>
      <c r="D209" s="141">
        <v>79</v>
      </c>
      <c r="E209" s="147">
        <v>433.71000000000004</v>
      </c>
      <c r="F209" s="147">
        <v>0.12000000000000011</v>
      </c>
      <c r="G209" s="147">
        <v>9.4800000000000075</v>
      </c>
    </row>
    <row r="210" spans="1:7" customFormat="1" ht="30" x14ac:dyDescent="0.25">
      <c r="A210" s="141" t="s">
        <v>1911</v>
      </c>
      <c r="B210" s="140" t="s">
        <v>1912</v>
      </c>
      <c r="C210" s="140" t="s">
        <v>3148</v>
      </c>
      <c r="D210" s="141">
        <v>52</v>
      </c>
      <c r="E210" s="147">
        <v>285.48</v>
      </c>
      <c r="F210" s="147">
        <v>0.12000000000000011</v>
      </c>
      <c r="G210" s="147">
        <v>6.2400000000000055</v>
      </c>
    </row>
    <row r="211" spans="1:7" customFormat="1" ht="30" x14ac:dyDescent="0.25">
      <c r="A211" s="141" t="s">
        <v>1911</v>
      </c>
      <c r="B211" s="140" t="s">
        <v>1912</v>
      </c>
      <c r="C211" s="140" t="s">
        <v>3175</v>
      </c>
      <c r="D211" s="141">
        <v>58</v>
      </c>
      <c r="E211" s="147">
        <v>318.42</v>
      </c>
      <c r="F211" s="147">
        <v>0.12000000000000011</v>
      </c>
      <c r="G211" s="147">
        <v>6.9600000000000062</v>
      </c>
    </row>
    <row r="212" spans="1:7" customFormat="1" ht="30" x14ac:dyDescent="0.25">
      <c r="A212" s="141" t="s">
        <v>1911</v>
      </c>
      <c r="B212" s="140" t="s">
        <v>1912</v>
      </c>
      <c r="C212" s="140" t="s">
        <v>3176</v>
      </c>
      <c r="D212" s="141">
        <v>40</v>
      </c>
      <c r="E212" s="147">
        <v>102.4</v>
      </c>
      <c r="F212" s="147">
        <v>6.0000000000000053E-2</v>
      </c>
      <c r="G212" s="147">
        <v>2.4000000000000021</v>
      </c>
    </row>
    <row r="213" spans="1:7" customFormat="1" ht="30" x14ac:dyDescent="0.25">
      <c r="A213" s="141" t="s">
        <v>1911</v>
      </c>
      <c r="B213" s="140" t="s">
        <v>1912</v>
      </c>
      <c r="C213" s="140" t="s">
        <v>3177</v>
      </c>
      <c r="D213" s="141">
        <v>327</v>
      </c>
      <c r="E213" s="147">
        <v>2328.2399999999998</v>
      </c>
      <c r="F213" s="147">
        <v>0.14000000000000012</v>
      </c>
      <c r="G213" s="147">
        <v>45.780000000000044</v>
      </c>
    </row>
    <row r="214" spans="1:7" customFormat="1" ht="30" x14ac:dyDescent="0.25">
      <c r="A214" s="141" t="s">
        <v>1911</v>
      </c>
      <c r="B214" s="140" t="s">
        <v>1912</v>
      </c>
      <c r="C214" s="140" t="s">
        <v>3149</v>
      </c>
      <c r="D214" s="141">
        <v>938</v>
      </c>
      <c r="E214" s="147">
        <v>2391.9</v>
      </c>
      <c r="F214" s="147">
        <v>5.0000000000000044E-2</v>
      </c>
      <c r="G214" s="147">
        <v>46.900000000000041</v>
      </c>
    </row>
    <row r="215" spans="1:7" customFormat="1" ht="30" x14ac:dyDescent="0.25">
      <c r="A215" s="141" t="s">
        <v>1911</v>
      </c>
      <c r="B215" s="140" t="s">
        <v>1912</v>
      </c>
      <c r="C215" s="140" t="s">
        <v>3178</v>
      </c>
      <c r="D215" s="141">
        <v>153</v>
      </c>
      <c r="E215" s="147">
        <v>367.20000000000005</v>
      </c>
      <c r="F215" s="147">
        <v>5.0000000000000044E-2</v>
      </c>
      <c r="G215" s="147">
        <v>7.6500000000000066</v>
      </c>
    </row>
    <row r="216" spans="1:7" customFormat="1" ht="30" x14ac:dyDescent="0.25">
      <c r="A216" s="141" t="s">
        <v>1911</v>
      </c>
      <c r="B216" s="140" t="s">
        <v>1912</v>
      </c>
      <c r="C216" s="140" t="s">
        <v>3179</v>
      </c>
      <c r="D216" s="141">
        <v>827</v>
      </c>
      <c r="E216" s="147">
        <v>4250.7800000000007</v>
      </c>
      <c r="F216" s="147">
        <v>0.10999999999999988</v>
      </c>
      <c r="G216" s="147">
        <v>90.969999999999899</v>
      </c>
    </row>
    <row r="217" spans="1:7" customFormat="1" ht="30" x14ac:dyDescent="0.25">
      <c r="A217" s="141" t="s">
        <v>1911</v>
      </c>
      <c r="B217" s="140" t="s">
        <v>1912</v>
      </c>
      <c r="C217" s="140" t="s">
        <v>3180</v>
      </c>
      <c r="D217" s="141">
        <v>88</v>
      </c>
      <c r="E217" s="147">
        <v>422.40000000000003</v>
      </c>
      <c r="F217" s="147">
        <v>0.12000000000000011</v>
      </c>
      <c r="G217" s="147">
        <v>10.560000000000009</v>
      </c>
    </row>
    <row r="218" spans="1:7" customFormat="1" ht="30" x14ac:dyDescent="0.25">
      <c r="A218" s="141" t="s">
        <v>1911</v>
      </c>
      <c r="B218" s="140" t="s">
        <v>1912</v>
      </c>
      <c r="C218" s="140" t="s">
        <v>3181</v>
      </c>
      <c r="D218" s="141">
        <v>9</v>
      </c>
      <c r="E218" s="147">
        <v>43.2</v>
      </c>
      <c r="F218" s="147">
        <v>0.12000000000000011</v>
      </c>
      <c r="G218" s="147">
        <v>1.080000000000001</v>
      </c>
    </row>
    <row r="219" spans="1:7" customFormat="1" ht="30" x14ac:dyDescent="0.25">
      <c r="A219" s="141" t="s">
        <v>1911</v>
      </c>
      <c r="B219" s="140" t="s">
        <v>1912</v>
      </c>
      <c r="C219" s="140" t="s">
        <v>3182</v>
      </c>
      <c r="D219" s="141">
        <v>30</v>
      </c>
      <c r="E219" s="147">
        <v>144</v>
      </c>
      <c r="F219" s="147">
        <v>0.12000000000000011</v>
      </c>
      <c r="G219" s="147">
        <v>3.6000000000000032</v>
      </c>
    </row>
    <row r="220" spans="1:7" customFormat="1" ht="30" x14ac:dyDescent="0.25">
      <c r="A220" s="141" t="s">
        <v>1911</v>
      </c>
      <c r="B220" s="140" t="s">
        <v>1912</v>
      </c>
      <c r="C220" s="140" t="s">
        <v>3183</v>
      </c>
      <c r="D220" s="141">
        <v>50</v>
      </c>
      <c r="E220" s="147">
        <v>233.5</v>
      </c>
      <c r="F220" s="147">
        <v>0.10999999999999988</v>
      </c>
      <c r="G220" s="147">
        <v>5.4999999999999938</v>
      </c>
    </row>
    <row r="221" spans="1:7" customFormat="1" ht="30" x14ac:dyDescent="0.25">
      <c r="A221" s="141" t="s">
        <v>1911</v>
      </c>
      <c r="B221" s="140" t="s">
        <v>1912</v>
      </c>
      <c r="C221" s="140" t="s">
        <v>3233</v>
      </c>
      <c r="D221" s="141">
        <v>38</v>
      </c>
      <c r="E221" s="147">
        <v>177.45999999999998</v>
      </c>
      <c r="F221" s="147">
        <v>0.10999999999999988</v>
      </c>
      <c r="G221" s="147">
        <v>4.1799999999999953</v>
      </c>
    </row>
    <row r="222" spans="1:7" customFormat="1" ht="30" x14ac:dyDescent="0.25">
      <c r="A222" s="141" t="s">
        <v>1911</v>
      </c>
      <c r="B222" s="140" t="s">
        <v>1912</v>
      </c>
      <c r="C222" s="140" t="s">
        <v>3234</v>
      </c>
      <c r="D222" s="141">
        <v>53</v>
      </c>
      <c r="E222" s="147">
        <v>265</v>
      </c>
      <c r="F222" s="147">
        <v>0.13999999999999968</v>
      </c>
      <c r="G222" s="147">
        <v>7.4199999999999831</v>
      </c>
    </row>
    <row r="223" spans="1:7" customFormat="1" ht="30" x14ac:dyDescent="0.25">
      <c r="A223" s="141" t="s">
        <v>1911</v>
      </c>
      <c r="B223" s="140" t="s">
        <v>1912</v>
      </c>
      <c r="C223" s="140" t="s">
        <v>3184</v>
      </c>
      <c r="D223" s="141">
        <v>17</v>
      </c>
      <c r="E223" s="147">
        <v>83.81</v>
      </c>
      <c r="F223" s="147">
        <v>0.11999999999999966</v>
      </c>
      <c r="G223" s="147">
        <v>2.0399999999999943</v>
      </c>
    </row>
    <row r="224" spans="1:7" customFormat="1" ht="30" x14ac:dyDescent="0.25">
      <c r="A224" s="141" t="s">
        <v>1911</v>
      </c>
      <c r="B224" s="140" t="s">
        <v>1912</v>
      </c>
      <c r="C224" s="140" t="s">
        <v>3235</v>
      </c>
      <c r="D224" s="141">
        <v>5</v>
      </c>
      <c r="E224" s="147">
        <v>24.65</v>
      </c>
      <c r="F224" s="147">
        <v>0.11999999999999966</v>
      </c>
      <c r="G224" s="147">
        <v>0.59999999999999831</v>
      </c>
    </row>
    <row r="225" spans="1:7" customFormat="1" ht="30" x14ac:dyDescent="0.25">
      <c r="A225" s="141" t="s">
        <v>1911</v>
      </c>
      <c r="B225" s="140" t="s">
        <v>1912</v>
      </c>
      <c r="C225" s="140" t="s">
        <v>3236</v>
      </c>
      <c r="D225" s="141">
        <v>11</v>
      </c>
      <c r="E225" s="147">
        <v>72.710000000000008</v>
      </c>
      <c r="F225" s="147">
        <v>0.19999999999999973</v>
      </c>
      <c r="G225" s="147">
        <v>2.1999999999999971</v>
      </c>
    </row>
    <row r="226" spans="1:7" customFormat="1" ht="30" x14ac:dyDescent="0.25">
      <c r="A226" s="141" t="s">
        <v>1911</v>
      </c>
      <c r="B226" s="140" t="s">
        <v>1912</v>
      </c>
      <c r="C226" s="140" t="s">
        <v>3185</v>
      </c>
      <c r="D226" s="141">
        <v>59</v>
      </c>
      <c r="E226" s="147">
        <v>398.84000000000003</v>
      </c>
      <c r="F226" s="147">
        <v>0.19000000000000039</v>
      </c>
      <c r="G226" s="147">
        <v>11.210000000000022</v>
      </c>
    </row>
    <row r="227" spans="1:7" customFormat="1" ht="30" x14ac:dyDescent="0.25">
      <c r="A227" s="141" t="s">
        <v>1911</v>
      </c>
      <c r="B227" s="140" t="s">
        <v>1912</v>
      </c>
      <c r="C227" s="140" t="s">
        <v>3186</v>
      </c>
      <c r="D227" s="141">
        <v>260</v>
      </c>
      <c r="E227" s="147">
        <v>2267.1999999999998</v>
      </c>
      <c r="F227" s="147">
        <v>0.16999999999999993</v>
      </c>
      <c r="G227" s="147">
        <v>44.199999999999982</v>
      </c>
    </row>
    <row r="228" spans="1:7" customFormat="1" ht="30" x14ac:dyDescent="0.25">
      <c r="A228" s="141" t="s">
        <v>1911</v>
      </c>
      <c r="B228" s="140" t="s">
        <v>1912</v>
      </c>
      <c r="C228" s="140" t="s">
        <v>3188</v>
      </c>
      <c r="D228" s="141">
        <v>168</v>
      </c>
      <c r="E228" s="147">
        <v>378</v>
      </c>
      <c r="F228" s="147">
        <v>2.0000000000000018E-2</v>
      </c>
      <c r="G228" s="147">
        <v>3.360000000000003</v>
      </c>
    </row>
    <row r="229" spans="1:7" customFormat="1" ht="30" x14ac:dyDescent="0.25">
      <c r="A229" s="141" t="s">
        <v>1911</v>
      </c>
      <c r="B229" s="140" t="s">
        <v>1912</v>
      </c>
      <c r="C229" s="140" t="s">
        <v>3190</v>
      </c>
      <c r="D229" s="141">
        <v>46</v>
      </c>
      <c r="E229" s="147">
        <v>310.95999999999998</v>
      </c>
      <c r="F229" s="147">
        <v>0.14000000000000012</v>
      </c>
      <c r="G229" s="147">
        <v>6.4400000000000057</v>
      </c>
    </row>
    <row r="230" spans="1:7" customFormat="1" ht="30" x14ac:dyDescent="0.25">
      <c r="A230" s="141" t="s">
        <v>1911</v>
      </c>
      <c r="B230" s="140" t="s">
        <v>1912</v>
      </c>
      <c r="C230" s="140" t="s">
        <v>3191</v>
      </c>
      <c r="D230" s="141">
        <v>40</v>
      </c>
      <c r="E230" s="147">
        <v>270.39999999999998</v>
      </c>
      <c r="F230" s="147">
        <v>0.14000000000000012</v>
      </c>
      <c r="G230" s="147">
        <v>5.600000000000005</v>
      </c>
    </row>
    <row r="231" spans="1:7" customFormat="1" ht="30" x14ac:dyDescent="0.25">
      <c r="A231" s="141" t="s">
        <v>1911</v>
      </c>
      <c r="B231" s="140" t="s">
        <v>1912</v>
      </c>
      <c r="C231" s="140" t="s">
        <v>3192</v>
      </c>
      <c r="D231" s="141">
        <v>225</v>
      </c>
      <c r="E231" s="147">
        <v>834.75</v>
      </c>
      <c r="F231" s="147">
        <v>3.0000000000000027E-2</v>
      </c>
      <c r="G231" s="147">
        <v>6.7500000000000062</v>
      </c>
    </row>
    <row r="232" spans="1:7" customFormat="1" ht="30" x14ac:dyDescent="0.25">
      <c r="A232" s="141" t="s">
        <v>1911</v>
      </c>
      <c r="B232" s="140" t="s">
        <v>1912</v>
      </c>
      <c r="C232" s="140" t="s">
        <v>3237</v>
      </c>
      <c r="D232" s="141">
        <v>126</v>
      </c>
      <c r="E232" s="147">
        <v>1047.06</v>
      </c>
      <c r="F232" s="147">
        <v>0.14999999999999991</v>
      </c>
      <c r="G232" s="147">
        <v>18.899999999999988</v>
      </c>
    </row>
    <row r="233" spans="1:7" customFormat="1" ht="30" x14ac:dyDescent="0.25">
      <c r="A233" s="141" t="s">
        <v>1911</v>
      </c>
      <c r="B233" s="140" t="s">
        <v>1912</v>
      </c>
      <c r="C233" s="140" t="s">
        <v>3193</v>
      </c>
      <c r="D233" s="141">
        <v>270</v>
      </c>
      <c r="E233" s="147">
        <v>2505.6</v>
      </c>
      <c r="F233" s="147">
        <v>0.13000000000000034</v>
      </c>
      <c r="G233" s="147">
        <v>35.100000000000094</v>
      </c>
    </row>
    <row r="234" spans="1:7" customFormat="1" ht="30" x14ac:dyDescent="0.25">
      <c r="A234" s="141" t="s">
        <v>1911</v>
      </c>
      <c r="B234" s="140" t="s">
        <v>1912</v>
      </c>
      <c r="C234" s="140" t="s">
        <v>3238</v>
      </c>
      <c r="D234" s="141">
        <v>136</v>
      </c>
      <c r="E234" s="147">
        <v>552.16</v>
      </c>
      <c r="F234" s="147">
        <v>5.0000000000000044E-2</v>
      </c>
      <c r="G234" s="147">
        <v>6.800000000000006</v>
      </c>
    </row>
    <row r="235" spans="1:7" customFormat="1" ht="30" x14ac:dyDescent="0.25">
      <c r="A235" s="141" t="s">
        <v>1911</v>
      </c>
      <c r="B235" s="140" t="s">
        <v>1912</v>
      </c>
      <c r="C235" s="140" t="s">
        <v>3239</v>
      </c>
      <c r="D235" s="141">
        <v>129</v>
      </c>
      <c r="E235" s="147">
        <v>535.35</v>
      </c>
      <c r="F235" s="147">
        <v>5.9999999999999831E-2</v>
      </c>
      <c r="G235" s="147">
        <v>7.739999999999978</v>
      </c>
    </row>
    <row r="236" spans="1:7" customFormat="1" ht="30" x14ac:dyDescent="0.25">
      <c r="A236" s="141" t="s">
        <v>1911</v>
      </c>
      <c r="B236" s="140" t="s">
        <v>1912</v>
      </c>
      <c r="C236" s="140" t="s">
        <v>3240</v>
      </c>
      <c r="D236" s="141">
        <v>128</v>
      </c>
      <c r="E236" s="147">
        <v>537.6</v>
      </c>
      <c r="F236" s="147">
        <v>6.999999999999984E-2</v>
      </c>
      <c r="G236" s="147">
        <v>8.9599999999999795</v>
      </c>
    </row>
    <row r="237" spans="1:7" customFormat="1" ht="30" x14ac:dyDescent="0.25">
      <c r="A237" s="141" t="s">
        <v>1911</v>
      </c>
      <c r="B237" s="140" t="s">
        <v>1912</v>
      </c>
      <c r="C237" s="140" t="s">
        <v>3210</v>
      </c>
      <c r="D237" s="141">
        <v>53</v>
      </c>
      <c r="E237" s="147">
        <v>396.44000000000005</v>
      </c>
      <c r="F237" s="147">
        <v>9.000000000000008E-2</v>
      </c>
      <c r="G237" s="147">
        <v>4.770000000000004</v>
      </c>
    </row>
    <row r="238" spans="1:7" customFormat="1" ht="30" x14ac:dyDescent="0.25">
      <c r="A238" s="141" t="s">
        <v>1911</v>
      </c>
      <c r="B238" s="140" t="s">
        <v>1912</v>
      </c>
      <c r="C238" s="140" t="s">
        <v>3211</v>
      </c>
      <c r="D238" s="141">
        <v>36</v>
      </c>
      <c r="E238" s="147">
        <v>380.15999999999997</v>
      </c>
      <c r="F238" s="147">
        <v>7.0000000000000062E-2</v>
      </c>
      <c r="G238" s="147">
        <v>2.5200000000000022</v>
      </c>
    </row>
    <row r="239" spans="1:7" customFormat="1" ht="30" x14ac:dyDescent="0.25">
      <c r="A239" s="141" t="s">
        <v>1911</v>
      </c>
      <c r="B239" s="140" t="s">
        <v>1912</v>
      </c>
      <c r="C239" s="140" t="s">
        <v>3241</v>
      </c>
      <c r="D239" s="141">
        <v>30</v>
      </c>
      <c r="E239" s="147">
        <v>240.89999999999998</v>
      </c>
      <c r="F239" s="147">
        <v>0.14000000000000012</v>
      </c>
      <c r="G239" s="147">
        <v>4.2000000000000037</v>
      </c>
    </row>
    <row r="240" spans="1:7" customFormat="1" ht="30" x14ac:dyDescent="0.25">
      <c r="A240" s="141" t="s">
        <v>1911</v>
      </c>
      <c r="B240" s="140" t="s">
        <v>1912</v>
      </c>
      <c r="C240" s="140" t="s">
        <v>3212</v>
      </c>
      <c r="D240" s="141">
        <v>22</v>
      </c>
      <c r="E240" s="147">
        <v>170.72</v>
      </c>
      <c r="F240" s="147">
        <v>0.12000000000000011</v>
      </c>
      <c r="G240" s="147">
        <v>2.6400000000000023</v>
      </c>
    </row>
    <row r="241" spans="1:7" customFormat="1" ht="30" x14ac:dyDescent="0.25">
      <c r="A241" s="141" t="s">
        <v>1911</v>
      </c>
      <c r="B241" s="140" t="s">
        <v>1912</v>
      </c>
      <c r="C241" s="140" t="s">
        <v>3242</v>
      </c>
      <c r="D241" s="141">
        <v>4</v>
      </c>
      <c r="E241" s="147">
        <v>53.36</v>
      </c>
      <c r="F241" s="147">
        <v>0.23000000000000043</v>
      </c>
      <c r="G241" s="147">
        <v>0.92000000000000171</v>
      </c>
    </row>
    <row r="242" spans="1:7" customFormat="1" ht="30" x14ac:dyDescent="0.25">
      <c r="A242" s="141" t="s">
        <v>1911</v>
      </c>
      <c r="B242" s="140" t="s">
        <v>1912</v>
      </c>
      <c r="C242" s="140" t="s">
        <v>3243</v>
      </c>
      <c r="D242" s="141">
        <v>21</v>
      </c>
      <c r="E242" s="147">
        <v>182.91</v>
      </c>
      <c r="F242" s="147">
        <v>0.25</v>
      </c>
      <c r="G242" s="147">
        <v>5.25</v>
      </c>
    </row>
    <row r="243" spans="1:7" customFormat="1" ht="30" x14ac:dyDescent="0.25">
      <c r="A243" s="141" t="s">
        <v>1911</v>
      </c>
      <c r="B243" s="140" t="s">
        <v>1912</v>
      </c>
      <c r="C243" s="140" t="s">
        <v>3244</v>
      </c>
      <c r="D243" s="141">
        <v>21</v>
      </c>
      <c r="E243" s="147">
        <v>178.08</v>
      </c>
      <c r="F243" s="147">
        <v>0.16000000000000014</v>
      </c>
      <c r="G243" s="147">
        <v>3.360000000000003</v>
      </c>
    </row>
    <row r="244" spans="1:7" customFormat="1" ht="30" x14ac:dyDescent="0.25">
      <c r="A244" s="141" t="s">
        <v>1911</v>
      </c>
      <c r="B244" s="140" t="s">
        <v>1912</v>
      </c>
      <c r="C244" s="140" t="s">
        <v>3245</v>
      </c>
      <c r="D244" s="141">
        <v>21</v>
      </c>
      <c r="E244" s="147">
        <v>164.01</v>
      </c>
      <c r="F244" s="147">
        <v>0.12999999999999989</v>
      </c>
      <c r="G244" s="147">
        <v>2.7299999999999978</v>
      </c>
    </row>
    <row r="245" spans="1:7" customFormat="1" ht="30" x14ac:dyDescent="0.25">
      <c r="A245" s="141" t="s">
        <v>1911</v>
      </c>
      <c r="B245" s="140" t="s">
        <v>1912</v>
      </c>
      <c r="C245" s="140" t="s">
        <v>3213</v>
      </c>
      <c r="D245" s="141">
        <v>22</v>
      </c>
      <c r="E245" s="147">
        <v>254.54</v>
      </c>
      <c r="F245" s="147">
        <v>0.28000000000000025</v>
      </c>
      <c r="G245" s="147">
        <v>6.1600000000000055</v>
      </c>
    </row>
    <row r="246" spans="1:7" customFormat="1" ht="30" x14ac:dyDescent="0.25">
      <c r="A246" s="141" t="s">
        <v>1911</v>
      </c>
      <c r="B246" s="140" t="s">
        <v>1912</v>
      </c>
      <c r="C246" s="140" t="s">
        <v>3215</v>
      </c>
      <c r="D246" s="141">
        <v>49</v>
      </c>
      <c r="E246" s="147">
        <v>264.11</v>
      </c>
      <c r="F246" s="147">
        <v>0.20999999999999996</v>
      </c>
      <c r="G246" s="147">
        <v>10.29</v>
      </c>
    </row>
    <row r="247" spans="1:7" customFormat="1" ht="30" x14ac:dyDescent="0.25">
      <c r="A247" s="141" t="s">
        <v>1911</v>
      </c>
      <c r="B247" s="140" t="s">
        <v>1912</v>
      </c>
      <c r="C247" s="140" t="s">
        <v>3216</v>
      </c>
      <c r="D247" s="141">
        <v>11</v>
      </c>
      <c r="E247" s="147">
        <v>59.29</v>
      </c>
      <c r="F247" s="147">
        <v>0.20999999999999996</v>
      </c>
      <c r="G247" s="147">
        <v>2.3099999999999996</v>
      </c>
    </row>
    <row r="248" spans="1:7" customFormat="1" ht="30" x14ac:dyDescent="0.25">
      <c r="A248" s="141" t="s">
        <v>1911</v>
      </c>
      <c r="B248" s="140" t="s">
        <v>1912</v>
      </c>
      <c r="C248" s="140" t="s">
        <v>3217</v>
      </c>
      <c r="D248" s="141">
        <v>30</v>
      </c>
      <c r="E248" s="147">
        <v>175.5</v>
      </c>
      <c r="F248" s="147">
        <v>0.19000000000000039</v>
      </c>
      <c r="G248" s="147">
        <v>5.7000000000000117</v>
      </c>
    </row>
    <row r="249" spans="1:7" customFormat="1" ht="30" x14ac:dyDescent="0.25">
      <c r="A249" s="141" t="s">
        <v>1911</v>
      </c>
      <c r="B249" s="140" t="s">
        <v>1912</v>
      </c>
      <c r="C249" s="140" t="s">
        <v>3218</v>
      </c>
      <c r="D249" s="141">
        <v>61</v>
      </c>
      <c r="E249" s="147">
        <v>379.42</v>
      </c>
      <c r="F249" s="147">
        <v>0.20999999999999996</v>
      </c>
      <c r="G249" s="147">
        <v>12.809999999999999</v>
      </c>
    </row>
    <row r="250" spans="1:7" customFormat="1" ht="30" x14ac:dyDescent="0.25">
      <c r="A250" s="141" t="s">
        <v>1911</v>
      </c>
      <c r="B250" s="140" t="s">
        <v>1912</v>
      </c>
      <c r="C250" s="140" t="s">
        <v>3219</v>
      </c>
      <c r="D250" s="141">
        <v>16</v>
      </c>
      <c r="E250" s="147">
        <v>99.52000000000001</v>
      </c>
      <c r="F250" s="147">
        <v>0.20999999999999996</v>
      </c>
      <c r="G250" s="147">
        <v>3.3599999999999994</v>
      </c>
    </row>
    <row r="251" spans="1:7" customFormat="1" ht="30" x14ac:dyDescent="0.25">
      <c r="A251" s="141" t="s">
        <v>1911</v>
      </c>
      <c r="B251" s="140" t="s">
        <v>1912</v>
      </c>
      <c r="C251" s="140" t="s">
        <v>3221</v>
      </c>
      <c r="D251" s="141">
        <v>26</v>
      </c>
      <c r="E251" s="147">
        <v>161.72</v>
      </c>
      <c r="F251" s="147">
        <v>0.20999999999999996</v>
      </c>
      <c r="G251" s="147">
        <v>5.4599999999999991</v>
      </c>
    </row>
    <row r="252" spans="1:7" customFormat="1" ht="30" x14ac:dyDescent="0.25">
      <c r="A252" s="141" t="s">
        <v>1517</v>
      </c>
      <c r="B252" s="140" t="s">
        <v>1518</v>
      </c>
      <c r="C252" s="140" t="s">
        <v>3111</v>
      </c>
      <c r="D252" s="141">
        <v>3</v>
      </c>
      <c r="E252" s="147">
        <v>3.9</v>
      </c>
      <c r="F252" s="147">
        <v>2.0000000000000018E-2</v>
      </c>
      <c r="G252" s="147">
        <v>6.0000000000000053E-2</v>
      </c>
    </row>
    <row r="253" spans="1:7" customFormat="1" ht="30" x14ac:dyDescent="0.25">
      <c r="A253" s="141" t="s">
        <v>1517</v>
      </c>
      <c r="B253" s="140" t="s">
        <v>1518</v>
      </c>
      <c r="C253" s="140" t="s">
        <v>3112</v>
      </c>
      <c r="D253" s="141">
        <v>8</v>
      </c>
      <c r="E253" s="147">
        <v>11.52</v>
      </c>
      <c r="F253" s="147">
        <v>3.0000000000000027E-2</v>
      </c>
      <c r="G253" s="147">
        <v>0.24000000000000021</v>
      </c>
    </row>
    <row r="254" spans="1:7" customFormat="1" ht="30" x14ac:dyDescent="0.25">
      <c r="A254" s="141" t="s">
        <v>1517</v>
      </c>
      <c r="B254" s="140" t="s">
        <v>1518</v>
      </c>
      <c r="C254" s="140" t="s">
        <v>3113</v>
      </c>
      <c r="D254" s="141">
        <v>3</v>
      </c>
      <c r="E254" s="147">
        <v>4.8000000000000007</v>
      </c>
      <c r="F254" s="147">
        <v>2.9999999999999916E-2</v>
      </c>
      <c r="G254" s="147">
        <v>8.9999999999999747E-2</v>
      </c>
    </row>
    <row r="255" spans="1:7" customFormat="1" ht="45" x14ac:dyDescent="0.25">
      <c r="A255" s="141" t="s">
        <v>1517</v>
      </c>
      <c r="B255" s="140" t="s">
        <v>1518</v>
      </c>
      <c r="C255" s="140" t="s">
        <v>3115</v>
      </c>
      <c r="D255" s="141">
        <v>54</v>
      </c>
      <c r="E255" s="147">
        <v>35.64</v>
      </c>
      <c r="F255" s="147">
        <v>1.0000000000000009E-2</v>
      </c>
      <c r="G255" s="147">
        <v>0.54000000000000048</v>
      </c>
    </row>
    <row r="256" spans="1:7" customFormat="1" ht="75" x14ac:dyDescent="0.25">
      <c r="A256" s="141" t="s">
        <v>1517</v>
      </c>
      <c r="B256" s="140" t="s">
        <v>1518</v>
      </c>
      <c r="C256" s="140" t="s">
        <v>3116</v>
      </c>
      <c r="D256" s="141">
        <v>409</v>
      </c>
      <c r="E256" s="147">
        <v>1730.0700000000002</v>
      </c>
      <c r="F256" s="147">
        <v>5.0000000000000044E-2</v>
      </c>
      <c r="G256" s="147">
        <v>20.450000000000017</v>
      </c>
    </row>
    <row r="257" spans="1:7" customFormat="1" ht="45" x14ac:dyDescent="0.25">
      <c r="A257" s="141" t="s">
        <v>1517</v>
      </c>
      <c r="B257" s="140" t="s">
        <v>1518</v>
      </c>
      <c r="C257" s="140" t="s">
        <v>3117</v>
      </c>
      <c r="D257" s="141">
        <v>231</v>
      </c>
      <c r="E257" s="147">
        <v>422.73</v>
      </c>
      <c r="F257" s="147">
        <v>2.0000000000000018E-2</v>
      </c>
      <c r="G257" s="147">
        <v>4.6200000000000045</v>
      </c>
    </row>
    <row r="258" spans="1:7" customFormat="1" ht="30" x14ac:dyDescent="0.25">
      <c r="A258" s="141" t="s">
        <v>1517</v>
      </c>
      <c r="B258" s="140" t="s">
        <v>1518</v>
      </c>
      <c r="C258" s="140" t="s">
        <v>3118</v>
      </c>
      <c r="D258" s="141">
        <v>117</v>
      </c>
      <c r="E258" s="147">
        <v>279.63</v>
      </c>
      <c r="F258" s="147">
        <v>3.0000000000000027E-2</v>
      </c>
      <c r="G258" s="147">
        <v>3.5100000000000033</v>
      </c>
    </row>
    <row r="259" spans="1:7" customFormat="1" ht="30" x14ac:dyDescent="0.25">
      <c r="A259" s="141" t="s">
        <v>1517</v>
      </c>
      <c r="B259" s="140" t="s">
        <v>1518</v>
      </c>
      <c r="C259" s="140" t="s">
        <v>3119</v>
      </c>
      <c r="D259" s="141">
        <v>65</v>
      </c>
      <c r="E259" s="147">
        <v>179.4</v>
      </c>
      <c r="F259" s="147">
        <v>2.9999999999999916E-2</v>
      </c>
      <c r="G259" s="147">
        <v>1.9499999999999944</v>
      </c>
    </row>
    <row r="260" spans="1:7" customFormat="1" ht="30" x14ac:dyDescent="0.25">
      <c r="A260" s="141" t="s">
        <v>1517</v>
      </c>
      <c r="B260" s="140" t="s">
        <v>1518</v>
      </c>
      <c r="C260" s="140" t="s">
        <v>3246</v>
      </c>
      <c r="D260" s="141">
        <v>2</v>
      </c>
      <c r="E260" s="147">
        <v>2.14</v>
      </c>
      <c r="F260" s="147">
        <v>0</v>
      </c>
      <c r="G260" s="147">
        <v>0</v>
      </c>
    </row>
    <row r="261" spans="1:7" customFormat="1" ht="30" x14ac:dyDescent="0.25">
      <c r="A261" s="141" t="s">
        <v>1517</v>
      </c>
      <c r="B261" s="140" t="s">
        <v>1518</v>
      </c>
      <c r="C261" s="140" t="s">
        <v>3120</v>
      </c>
      <c r="D261" s="141">
        <v>228</v>
      </c>
      <c r="E261" s="147">
        <v>332.88</v>
      </c>
      <c r="F261" s="147">
        <v>2.0000000000000018E-2</v>
      </c>
      <c r="G261" s="147">
        <v>4.5600000000000041</v>
      </c>
    </row>
    <row r="262" spans="1:7" customFormat="1" ht="30" x14ac:dyDescent="0.25">
      <c r="A262" s="141" t="s">
        <v>1517</v>
      </c>
      <c r="B262" s="140" t="s">
        <v>1518</v>
      </c>
      <c r="C262" s="140" t="s">
        <v>3121</v>
      </c>
      <c r="D262" s="141">
        <v>95</v>
      </c>
      <c r="E262" s="147">
        <v>187.15</v>
      </c>
      <c r="F262" s="147">
        <v>0</v>
      </c>
      <c r="G262" s="147">
        <v>0</v>
      </c>
    </row>
    <row r="263" spans="1:7" customFormat="1" ht="30" x14ac:dyDescent="0.25">
      <c r="A263" s="141" t="s">
        <v>1517</v>
      </c>
      <c r="B263" s="140" t="s">
        <v>1518</v>
      </c>
      <c r="C263" s="140" t="s">
        <v>3122</v>
      </c>
      <c r="D263" s="141">
        <v>15</v>
      </c>
      <c r="E263" s="147">
        <v>56.699999999999996</v>
      </c>
      <c r="F263" s="147">
        <v>1.9999999999999962E-2</v>
      </c>
      <c r="G263" s="147">
        <v>0.29999999999999943</v>
      </c>
    </row>
    <row r="264" spans="1:7" customFormat="1" ht="30" x14ac:dyDescent="0.25">
      <c r="A264" s="141" t="s">
        <v>1517</v>
      </c>
      <c r="B264" s="140" t="s">
        <v>1518</v>
      </c>
      <c r="C264" s="140" t="s">
        <v>3123</v>
      </c>
      <c r="D264" s="141">
        <v>16</v>
      </c>
      <c r="E264" s="147">
        <v>13.600000000000001</v>
      </c>
      <c r="F264" s="147">
        <v>0</v>
      </c>
      <c r="G264" s="147">
        <v>0</v>
      </c>
    </row>
    <row r="265" spans="1:7" customFormat="1" ht="30" x14ac:dyDescent="0.25">
      <c r="A265" s="141" t="s">
        <v>1517</v>
      </c>
      <c r="B265" s="140" t="s">
        <v>1518</v>
      </c>
      <c r="C265" s="140" t="s">
        <v>3126</v>
      </c>
      <c r="D265" s="141">
        <v>13</v>
      </c>
      <c r="E265" s="147">
        <v>54.47</v>
      </c>
      <c r="F265" s="147">
        <v>1.0000000000000009E-2</v>
      </c>
      <c r="G265" s="147">
        <v>0.13000000000000012</v>
      </c>
    </row>
    <row r="266" spans="1:7" customFormat="1" ht="30" x14ac:dyDescent="0.25">
      <c r="A266" s="141" t="s">
        <v>1517</v>
      </c>
      <c r="B266" s="140" t="s">
        <v>1518</v>
      </c>
      <c r="C266" s="140" t="s">
        <v>3247</v>
      </c>
      <c r="D266" s="141">
        <v>21</v>
      </c>
      <c r="E266" s="147">
        <v>62.58</v>
      </c>
      <c r="F266" s="147">
        <v>3.0000000000000027E-2</v>
      </c>
      <c r="G266" s="147">
        <v>0.63000000000000056</v>
      </c>
    </row>
    <row r="267" spans="1:7" customFormat="1" ht="45" x14ac:dyDescent="0.25">
      <c r="A267" s="141" t="s">
        <v>1517</v>
      </c>
      <c r="B267" s="140" t="s">
        <v>1518</v>
      </c>
      <c r="C267" s="140" t="s">
        <v>3162</v>
      </c>
      <c r="D267" s="141">
        <v>23</v>
      </c>
      <c r="E267" s="147">
        <v>110.63000000000002</v>
      </c>
      <c r="F267" s="147">
        <v>0.10000000000000009</v>
      </c>
      <c r="G267" s="147">
        <v>2.300000000000002</v>
      </c>
    </row>
    <row r="268" spans="1:7" customFormat="1" ht="30" x14ac:dyDescent="0.25">
      <c r="A268" s="141" t="s">
        <v>1517</v>
      </c>
      <c r="B268" s="140" t="s">
        <v>1518</v>
      </c>
      <c r="C268" s="140" t="s">
        <v>3163</v>
      </c>
      <c r="D268" s="141">
        <v>46</v>
      </c>
      <c r="E268" s="147">
        <v>69.92</v>
      </c>
      <c r="F268" s="147">
        <v>0</v>
      </c>
      <c r="G268" s="147">
        <v>0</v>
      </c>
    </row>
    <row r="269" spans="1:7" customFormat="1" ht="30" x14ac:dyDescent="0.25">
      <c r="A269" s="141" t="s">
        <v>1517</v>
      </c>
      <c r="B269" s="140" t="s">
        <v>1518</v>
      </c>
      <c r="C269" s="140" t="s">
        <v>3127</v>
      </c>
      <c r="D269" s="141">
        <v>162</v>
      </c>
      <c r="E269" s="147">
        <v>309.41999999999996</v>
      </c>
      <c r="F269" s="147">
        <v>9.9999999999999811E-3</v>
      </c>
      <c r="G269" s="147">
        <v>1.619999999999997</v>
      </c>
    </row>
    <row r="270" spans="1:7" customFormat="1" ht="30" x14ac:dyDescent="0.25">
      <c r="A270" s="141" t="s">
        <v>1517</v>
      </c>
      <c r="B270" s="140" t="s">
        <v>1518</v>
      </c>
      <c r="C270" s="140" t="s">
        <v>3128</v>
      </c>
      <c r="D270" s="141">
        <v>322</v>
      </c>
      <c r="E270" s="147">
        <v>557.06000000000006</v>
      </c>
      <c r="F270" s="147">
        <v>1.0000000000000009E-2</v>
      </c>
      <c r="G270" s="147">
        <v>3.2200000000000029</v>
      </c>
    </row>
    <row r="271" spans="1:7" customFormat="1" ht="30" x14ac:dyDescent="0.25">
      <c r="A271" s="141" t="s">
        <v>1517</v>
      </c>
      <c r="B271" s="140" t="s">
        <v>1518</v>
      </c>
      <c r="C271" s="140" t="s">
        <v>3129</v>
      </c>
      <c r="D271" s="141">
        <v>559</v>
      </c>
      <c r="E271" s="147">
        <v>777.01</v>
      </c>
      <c r="F271" s="147">
        <v>0</v>
      </c>
      <c r="G271" s="147">
        <v>0</v>
      </c>
    </row>
    <row r="272" spans="1:7" customFormat="1" ht="30" x14ac:dyDescent="0.25">
      <c r="A272" s="141" t="s">
        <v>1517</v>
      </c>
      <c r="B272" s="140" t="s">
        <v>1518</v>
      </c>
      <c r="C272" s="140" t="s">
        <v>3130</v>
      </c>
      <c r="D272" s="141">
        <v>41</v>
      </c>
      <c r="E272" s="147">
        <v>51.25</v>
      </c>
      <c r="F272" s="147">
        <v>1.0000000000000009E-2</v>
      </c>
      <c r="G272" s="147">
        <v>0.41000000000000036</v>
      </c>
    </row>
    <row r="273" spans="1:7" customFormat="1" ht="30" x14ac:dyDescent="0.25">
      <c r="A273" s="141" t="s">
        <v>1517</v>
      </c>
      <c r="B273" s="140" t="s">
        <v>1518</v>
      </c>
      <c r="C273" s="140" t="s">
        <v>3131</v>
      </c>
      <c r="D273" s="141">
        <v>527</v>
      </c>
      <c r="E273" s="147">
        <v>658.75</v>
      </c>
      <c r="F273" s="147">
        <v>1.0000000000000009E-2</v>
      </c>
      <c r="G273" s="147">
        <v>5.2700000000000049</v>
      </c>
    </row>
    <row r="274" spans="1:7" customFormat="1" ht="30" x14ac:dyDescent="0.25">
      <c r="A274" s="141" t="s">
        <v>1517</v>
      </c>
      <c r="B274" s="140" t="s">
        <v>1518</v>
      </c>
      <c r="C274" s="140" t="s">
        <v>3132</v>
      </c>
      <c r="D274" s="141">
        <v>37</v>
      </c>
      <c r="E274" s="147">
        <v>46.25</v>
      </c>
      <c r="F274" s="147">
        <v>1.0000000000000009E-2</v>
      </c>
      <c r="G274" s="147">
        <v>0.37000000000000033</v>
      </c>
    </row>
    <row r="275" spans="1:7" customFormat="1" ht="30" x14ac:dyDescent="0.25">
      <c r="A275" s="141" t="s">
        <v>1517</v>
      </c>
      <c r="B275" s="140" t="s">
        <v>1518</v>
      </c>
      <c r="C275" s="140" t="s">
        <v>3133</v>
      </c>
      <c r="D275" s="141">
        <v>70</v>
      </c>
      <c r="E275" s="147">
        <v>107.8</v>
      </c>
      <c r="F275" s="147">
        <v>3.0000000000000027E-2</v>
      </c>
      <c r="G275" s="147">
        <v>2.1000000000000019</v>
      </c>
    </row>
    <row r="276" spans="1:7" customFormat="1" ht="30" x14ac:dyDescent="0.25">
      <c r="A276" s="141" t="s">
        <v>1517</v>
      </c>
      <c r="B276" s="140" t="s">
        <v>1518</v>
      </c>
      <c r="C276" s="140" t="s">
        <v>3134</v>
      </c>
      <c r="D276" s="141">
        <v>32</v>
      </c>
      <c r="E276" s="147">
        <v>73.92</v>
      </c>
      <c r="F276" s="147">
        <v>4.0000000000000036E-2</v>
      </c>
      <c r="G276" s="147">
        <v>1.2800000000000011</v>
      </c>
    </row>
    <row r="277" spans="1:7" customFormat="1" ht="30" x14ac:dyDescent="0.25">
      <c r="A277" s="141" t="s">
        <v>1517</v>
      </c>
      <c r="B277" s="140" t="s">
        <v>1518</v>
      </c>
      <c r="C277" s="140" t="s">
        <v>3135</v>
      </c>
      <c r="D277" s="141">
        <v>253</v>
      </c>
      <c r="E277" s="147">
        <v>506</v>
      </c>
      <c r="F277" s="147">
        <v>3.0000000000000027E-2</v>
      </c>
      <c r="G277" s="147">
        <v>7.590000000000007</v>
      </c>
    </row>
    <row r="278" spans="1:7" customFormat="1" ht="30" x14ac:dyDescent="0.25">
      <c r="A278" s="141" t="s">
        <v>1517</v>
      </c>
      <c r="B278" s="140" t="s">
        <v>1518</v>
      </c>
      <c r="C278" s="140" t="s">
        <v>3136</v>
      </c>
      <c r="D278" s="141">
        <v>146</v>
      </c>
      <c r="E278" s="147">
        <v>456.98</v>
      </c>
      <c r="F278" s="147">
        <v>9.9999999999999811E-3</v>
      </c>
      <c r="G278" s="147">
        <v>1.4599999999999973</v>
      </c>
    </row>
    <row r="279" spans="1:7" customFormat="1" ht="30" x14ac:dyDescent="0.25">
      <c r="A279" s="141" t="s">
        <v>1517</v>
      </c>
      <c r="B279" s="140" t="s">
        <v>1518</v>
      </c>
      <c r="C279" s="140" t="s">
        <v>3137</v>
      </c>
      <c r="D279" s="141">
        <v>207</v>
      </c>
      <c r="E279" s="147">
        <v>318.78000000000003</v>
      </c>
      <c r="F279" s="147">
        <v>0</v>
      </c>
      <c r="G279" s="147">
        <v>0</v>
      </c>
    </row>
    <row r="280" spans="1:7" customFormat="1" ht="30" x14ac:dyDescent="0.25">
      <c r="A280" s="141" t="s">
        <v>1517</v>
      </c>
      <c r="B280" s="140" t="s">
        <v>1518</v>
      </c>
      <c r="C280" s="140" t="s">
        <v>3168</v>
      </c>
      <c r="D280" s="141">
        <v>133</v>
      </c>
      <c r="E280" s="147">
        <v>192.85</v>
      </c>
      <c r="F280" s="147">
        <v>1.0000000000000009E-2</v>
      </c>
      <c r="G280" s="147">
        <v>1.3300000000000012</v>
      </c>
    </row>
    <row r="281" spans="1:7" customFormat="1" ht="30" x14ac:dyDescent="0.25">
      <c r="A281" s="141" t="s">
        <v>1517</v>
      </c>
      <c r="B281" s="140" t="s">
        <v>1518</v>
      </c>
      <c r="C281" s="140" t="s">
        <v>3138</v>
      </c>
      <c r="D281" s="141">
        <v>167</v>
      </c>
      <c r="E281" s="147">
        <v>242.14999999999998</v>
      </c>
      <c r="F281" s="147">
        <v>1.0000000000000009E-2</v>
      </c>
      <c r="G281" s="147">
        <v>1.6700000000000015</v>
      </c>
    </row>
    <row r="282" spans="1:7" customFormat="1" ht="30" x14ac:dyDescent="0.25">
      <c r="A282" s="141" t="s">
        <v>1517</v>
      </c>
      <c r="B282" s="140" t="s">
        <v>1518</v>
      </c>
      <c r="C282" s="140" t="s">
        <v>3169</v>
      </c>
      <c r="D282" s="141">
        <v>85</v>
      </c>
      <c r="E282" s="147">
        <v>296.64999999999998</v>
      </c>
      <c r="F282" s="147">
        <v>5.0000000000000044E-2</v>
      </c>
      <c r="G282" s="147">
        <v>4.2500000000000036</v>
      </c>
    </row>
    <row r="283" spans="1:7" customFormat="1" ht="45" x14ac:dyDescent="0.25">
      <c r="A283" s="141" t="s">
        <v>1517</v>
      </c>
      <c r="B283" s="140" t="s">
        <v>1518</v>
      </c>
      <c r="C283" s="140" t="s">
        <v>3170</v>
      </c>
      <c r="D283" s="141">
        <v>59</v>
      </c>
      <c r="E283" s="147">
        <v>205.91000000000003</v>
      </c>
      <c r="F283" s="147">
        <v>5.0000000000000044E-2</v>
      </c>
      <c r="G283" s="147">
        <v>2.9500000000000028</v>
      </c>
    </row>
    <row r="284" spans="1:7" customFormat="1" ht="30" x14ac:dyDescent="0.25">
      <c r="A284" s="141" t="s">
        <v>1517</v>
      </c>
      <c r="B284" s="140" t="s">
        <v>1518</v>
      </c>
      <c r="C284" s="140" t="s">
        <v>3139</v>
      </c>
      <c r="D284" s="141">
        <v>284</v>
      </c>
      <c r="E284" s="147">
        <v>991.16000000000008</v>
      </c>
      <c r="F284" s="147">
        <v>5.0000000000000044E-2</v>
      </c>
      <c r="G284" s="147">
        <v>14.200000000000014</v>
      </c>
    </row>
    <row r="285" spans="1:7" customFormat="1" ht="30" x14ac:dyDescent="0.25">
      <c r="A285" s="141" t="s">
        <v>1517</v>
      </c>
      <c r="B285" s="140" t="s">
        <v>1518</v>
      </c>
      <c r="C285" s="140" t="s">
        <v>3140</v>
      </c>
      <c r="D285" s="141">
        <v>218</v>
      </c>
      <c r="E285" s="147">
        <v>270.32</v>
      </c>
      <c r="F285" s="147">
        <v>4.0000000000000036E-2</v>
      </c>
      <c r="G285" s="147">
        <v>8.7200000000000077</v>
      </c>
    </row>
    <row r="286" spans="1:7" customFormat="1" ht="30" x14ac:dyDescent="0.25">
      <c r="A286" s="141" t="s">
        <v>1517</v>
      </c>
      <c r="B286" s="140" t="s">
        <v>1518</v>
      </c>
      <c r="C286" s="140" t="s">
        <v>3141</v>
      </c>
      <c r="D286" s="141">
        <v>62</v>
      </c>
      <c r="E286" s="147">
        <v>76.88000000000001</v>
      </c>
      <c r="F286" s="147">
        <v>4.0000000000000036E-2</v>
      </c>
      <c r="G286" s="147">
        <v>2.4800000000000022</v>
      </c>
    </row>
    <row r="287" spans="1:7" customFormat="1" ht="30" x14ac:dyDescent="0.25">
      <c r="A287" s="141" t="s">
        <v>1517</v>
      </c>
      <c r="B287" s="140" t="s">
        <v>1518</v>
      </c>
      <c r="C287" s="140" t="s">
        <v>3142</v>
      </c>
      <c r="D287" s="141">
        <v>215</v>
      </c>
      <c r="E287" s="147">
        <v>268.75</v>
      </c>
      <c r="F287" s="147">
        <v>1.0000000000000009E-2</v>
      </c>
      <c r="G287" s="147">
        <v>2.1500000000000021</v>
      </c>
    </row>
    <row r="288" spans="1:7" customFormat="1" ht="30" x14ac:dyDescent="0.25">
      <c r="A288" s="141" t="s">
        <v>1517</v>
      </c>
      <c r="B288" s="140" t="s">
        <v>1518</v>
      </c>
      <c r="C288" s="140" t="s">
        <v>3232</v>
      </c>
      <c r="D288" s="141">
        <v>4</v>
      </c>
      <c r="E288" s="147">
        <v>6.16</v>
      </c>
      <c r="F288" s="147">
        <v>1.0000000000000009E-2</v>
      </c>
      <c r="G288" s="147">
        <v>4.0000000000000036E-2</v>
      </c>
    </row>
    <row r="289" spans="1:7" customFormat="1" ht="30" x14ac:dyDescent="0.25">
      <c r="A289" s="141" t="s">
        <v>1517</v>
      </c>
      <c r="B289" s="140" t="s">
        <v>1518</v>
      </c>
      <c r="C289" s="140" t="s">
        <v>3144</v>
      </c>
      <c r="D289" s="141">
        <v>15</v>
      </c>
      <c r="E289" s="147">
        <v>18.899999999999999</v>
      </c>
      <c r="F289" s="147">
        <v>2.0000000000000018E-2</v>
      </c>
      <c r="G289" s="147">
        <v>0.30000000000000027</v>
      </c>
    </row>
    <row r="290" spans="1:7" customFormat="1" ht="30" x14ac:dyDescent="0.25">
      <c r="A290" s="141" t="s">
        <v>1517</v>
      </c>
      <c r="B290" s="140" t="s">
        <v>1518</v>
      </c>
      <c r="C290" s="140" t="s">
        <v>3145</v>
      </c>
      <c r="D290" s="141">
        <v>536</v>
      </c>
      <c r="E290" s="147">
        <v>841.52</v>
      </c>
      <c r="F290" s="147">
        <v>0</v>
      </c>
      <c r="G290" s="147">
        <v>0</v>
      </c>
    </row>
    <row r="291" spans="1:7" customFormat="1" ht="30" x14ac:dyDescent="0.25">
      <c r="A291" s="141" t="s">
        <v>1517</v>
      </c>
      <c r="B291" s="140" t="s">
        <v>1518</v>
      </c>
      <c r="C291" s="140" t="s">
        <v>3147</v>
      </c>
      <c r="D291" s="141">
        <v>46</v>
      </c>
      <c r="E291" s="147">
        <v>189.51999999999998</v>
      </c>
      <c r="F291" s="147">
        <v>0.10000000000000009</v>
      </c>
      <c r="G291" s="147">
        <v>4.6000000000000041</v>
      </c>
    </row>
    <row r="292" spans="1:7" customFormat="1" ht="30" x14ac:dyDescent="0.25">
      <c r="A292" s="141" t="s">
        <v>1517</v>
      </c>
      <c r="B292" s="140" t="s">
        <v>1518</v>
      </c>
      <c r="C292" s="140" t="s">
        <v>3174</v>
      </c>
      <c r="D292" s="141">
        <v>49</v>
      </c>
      <c r="E292" s="147">
        <v>269.01</v>
      </c>
      <c r="F292" s="147">
        <v>0.12000000000000011</v>
      </c>
      <c r="G292" s="147">
        <v>5.8800000000000052</v>
      </c>
    </row>
    <row r="293" spans="1:7" customFormat="1" ht="30" x14ac:dyDescent="0.25">
      <c r="A293" s="141" t="s">
        <v>1517</v>
      </c>
      <c r="B293" s="140" t="s">
        <v>1518</v>
      </c>
      <c r="C293" s="140" t="s">
        <v>3148</v>
      </c>
      <c r="D293" s="141">
        <v>40</v>
      </c>
      <c r="E293" s="147">
        <v>219.6</v>
      </c>
      <c r="F293" s="147">
        <v>0.12000000000000011</v>
      </c>
      <c r="G293" s="147">
        <v>4.8000000000000043</v>
      </c>
    </row>
    <row r="294" spans="1:7" customFormat="1" ht="30" x14ac:dyDescent="0.25">
      <c r="A294" s="141" t="s">
        <v>1517</v>
      </c>
      <c r="B294" s="140" t="s">
        <v>1518</v>
      </c>
      <c r="C294" s="140" t="s">
        <v>3175</v>
      </c>
      <c r="D294" s="141">
        <v>45</v>
      </c>
      <c r="E294" s="147">
        <v>247.04999999999998</v>
      </c>
      <c r="F294" s="147">
        <v>0.12000000000000011</v>
      </c>
      <c r="G294" s="147">
        <v>5.4000000000000048</v>
      </c>
    </row>
    <row r="295" spans="1:7" customFormat="1" ht="30" x14ac:dyDescent="0.25">
      <c r="A295" s="141" t="s">
        <v>1517</v>
      </c>
      <c r="B295" s="140" t="s">
        <v>1518</v>
      </c>
      <c r="C295" s="140" t="s">
        <v>3176</v>
      </c>
      <c r="D295" s="141">
        <v>43</v>
      </c>
      <c r="E295" s="147">
        <v>110.08</v>
      </c>
      <c r="F295" s="147">
        <v>6.0000000000000053E-2</v>
      </c>
      <c r="G295" s="147">
        <v>2.5800000000000023</v>
      </c>
    </row>
    <row r="296" spans="1:7" customFormat="1" ht="30" x14ac:dyDescent="0.25">
      <c r="A296" s="141" t="s">
        <v>1517</v>
      </c>
      <c r="B296" s="140" t="s">
        <v>1518</v>
      </c>
      <c r="C296" s="140" t="s">
        <v>3177</v>
      </c>
      <c r="D296" s="141">
        <v>112</v>
      </c>
      <c r="E296" s="147">
        <v>797.44</v>
      </c>
      <c r="F296" s="147">
        <v>0.14000000000000012</v>
      </c>
      <c r="G296" s="147">
        <v>15.680000000000014</v>
      </c>
    </row>
    <row r="297" spans="1:7" customFormat="1" ht="30" x14ac:dyDescent="0.25">
      <c r="A297" s="141" t="s">
        <v>1517</v>
      </c>
      <c r="B297" s="140" t="s">
        <v>1518</v>
      </c>
      <c r="C297" s="140" t="s">
        <v>3149</v>
      </c>
      <c r="D297" s="141">
        <v>414</v>
      </c>
      <c r="E297" s="147">
        <v>1055.7</v>
      </c>
      <c r="F297" s="147">
        <v>5.0000000000000044E-2</v>
      </c>
      <c r="G297" s="147">
        <v>20.700000000000017</v>
      </c>
    </row>
    <row r="298" spans="1:7" customFormat="1" ht="30" x14ac:dyDescent="0.25">
      <c r="A298" s="141" t="s">
        <v>1517</v>
      </c>
      <c r="B298" s="140" t="s">
        <v>1518</v>
      </c>
      <c r="C298" s="140" t="s">
        <v>3178</v>
      </c>
      <c r="D298" s="141">
        <v>47</v>
      </c>
      <c r="E298" s="147">
        <v>112.80000000000001</v>
      </c>
      <c r="F298" s="147">
        <v>5.0000000000000044E-2</v>
      </c>
      <c r="G298" s="147">
        <v>2.3500000000000023</v>
      </c>
    </row>
    <row r="299" spans="1:7" customFormat="1" ht="30" x14ac:dyDescent="0.25">
      <c r="A299" s="141" t="s">
        <v>1517</v>
      </c>
      <c r="B299" s="140" t="s">
        <v>1518</v>
      </c>
      <c r="C299" s="140" t="s">
        <v>3179</v>
      </c>
      <c r="D299" s="141">
        <v>334</v>
      </c>
      <c r="E299" s="147">
        <v>1716.76</v>
      </c>
      <c r="F299" s="147">
        <v>0.10999999999999988</v>
      </c>
      <c r="G299" s="147">
        <v>36.739999999999959</v>
      </c>
    </row>
    <row r="300" spans="1:7" customFormat="1" ht="30" x14ac:dyDescent="0.25">
      <c r="A300" s="141" t="s">
        <v>1517</v>
      </c>
      <c r="B300" s="140" t="s">
        <v>1518</v>
      </c>
      <c r="C300" s="140" t="s">
        <v>3180</v>
      </c>
      <c r="D300" s="141">
        <v>30</v>
      </c>
      <c r="E300" s="147">
        <v>144</v>
      </c>
      <c r="F300" s="147">
        <v>0.12000000000000011</v>
      </c>
      <c r="G300" s="147">
        <v>3.6000000000000032</v>
      </c>
    </row>
    <row r="301" spans="1:7" customFormat="1" ht="30" x14ac:dyDescent="0.25">
      <c r="A301" s="141" t="s">
        <v>1517</v>
      </c>
      <c r="B301" s="140" t="s">
        <v>1518</v>
      </c>
      <c r="C301" s="140" t="s">
        <v>3181</v>
      </c>
      <c r="D301" s="141">
        <v>6</v>
      </c>
      <c r="E301" s="147">
        <v>28.8</v>
      </c>
      <c r="F301" s="147">
        <v>0.12000000000000011</v>
      </c>
      <c r="G301" s="147">
        <v>0.72000000000000064</v>
      </c>
    </row>
    <row r="302" spans="1:7" customFormat="1" ht="30" x14ac:dyDescent="0.25">
      <c r="A302" s="141" t="s">
        <v>1517</v>
      </c>
      <c r="B302" s="140" t="s">
        <v>1518</v>
      </c>
      <c r="C302" s="140" t="s">
        <v>3188</v>
      </c>
      <c r="D302" s="141">
        <v>11</v>
      </c>
      <c r="E302" s="147">
        <v>24.75</v>
      </c>
      <c r="F302" s="147">
        <v>2.0000000000000018E-2</v>
      </c>
      <c r="G302" s="147">
        <v>0.2200000000000002</v>
      </c>
    </row>
    <row r="303" spans="1:7" customFormat="1" ht="30" x14ac:dyDescent="0.25">
      <c r="A303" s="141" t="s">
        <v>1517</v>
      </c>
      <c r="B303" s="140" t="s">
        <v>1518</v>
      </c>
      <c r="C303" s="140" t="s">
        <v>3189</v>
      </c>
      <c r="D303" s="141">
        <v>2</v>
      </c>
      <c r="E303" s="147">
        <v>15.280000000000001</v>
      </c>
      <c r="F303" s="147">
        <v>0.17999999999999972</v>
      </c>
      <c r="G303" s="147">
        <v>0.35999999999999943</v>
      </c>
    </row>
    <row r="304" spans="1:7" customFormat="1" ht="30" x14ac:dyDescent="0.25">
      <c r="A304" s="141" t="s">
        <v>1517</v>
      </c>
      <c r="B304" s="140" t="s">
        <v>1518</v>
      </c>
      <c r="C304" s="140" t="s">
        <v>3192</v>
      </c>
      <c r="D304" s="141">
        <v>25</v>
      </c>
      <c r="E304" s="147">
        <v>92.75</v>
      </c>
      <c r="F304" s="147">
        <v>3.0000000000000027E-2</v>
      </c>
      <c r="G304" s="147">
        <v>0.75000000000000067</v>
      </c>
    </row>
    <row r="305" spans="1:7" customFormat="1" ht="30" x14ac:dyDescent="0.25">
      <c r="A305" s="141" t="s">
        <v>1517</v>
      </c>
      <c r="B305" s="140" t="s">
        <v>1518</v>
      </c>
      <c r="C305" s="140" t="s">
        <v>3193</v>
      </c>
      <c r="D305" s="141">
        <v>32</v>
      </c>
      <c r="E305" s="147">
        <v>296.95999999999998</v>
      </c>
      <c r="F305" s="147">
        <v>0.13000000000000034</v>
      </c>
      <c r="G305" s="147">
        <v>4.1600000000000108</v>
      </c>
    </row>
    <row r="306" spans="1:7" customFormat="1" ht="45" x14ac:dyDescent="0.25">
      <c r="A306" s="141" t="s">
        <v>1517</v>
      </c>
      <c r="B306" s="140" t="s">
        <v>1518</v>
      </c>
      <c r="C306" s="140" t="s">
        <v>3194</v>
      </c>
      <c r="D306" s="141">
        <v>5</v>
      </c>
      <c r="E306" s="147">
        <v>31.800000000000004</v>
      </c>
      <c r="F306" s="147">
        <v>1.0000000000000009E-2</v>
      </c>
      <c r="G306" s="147">
        <v>5.0000000000000044E-2</v>
      </c>
    </row>
    <row r="307" spans="1:7" customFormat="1" ht="45" x14ac:dyDescent="0.25">
      <c r="A307" s="141" t="s">
        <v>1517</v>
      </c>
      <c r="B307" s="140" t="s">
        <v>1518</v>
      </c>
      <c r="C307" s="140" t="s">
        <v>3208</v>
      </c>
      <c r="D307" s="141">
        <v>10</v>
      </c>
      <c r="E307" s="147">
        <v>120.30000000000001</v>
      </c>
      <c r="F307" s="147">
        <v>0.34999999999999964</v>
      </c>
      <c r="G307" s="147">
        <v>3.4999999999999964</v>
      </c>
    </row>
    <row r="308" spans="1:7" customFormat="1" ht="30" x14ac:dyDescent="0.25">
      <c r="A308" s="141" t="s">
        <v>1517</v>
      </c>
      <c r="B308" s="140" t="s">
        <v>1518</v>
      </c>
      <c r="C308" s="140" t="s">
        <v>3213</v>
      </c>
      <c r="D308" s="141">
        <v>3</v>
      </c>
      <c r="E308" s="147">
        <v>34.71</v>
      </c>
      <c r="F308" s="147">
        <v>0.28000000000000025</v>
      </c>
      <c r="G308" s="147">
        <v>0.84000000000000075</v>
      </c>
    </row>
    <row r="309" spans="1:7" customFormat="1" ht="45" x14ac:dyDescent="0.25">
      <c r="A309" s="141" t="s">
        <v>1279</v>
      </c>
      <c r="B309" s="140" t="s">
        <v>1280</v>
      </c>
      <c r="C309" s="140" t="s">
        <v>3115</v>
      </c>
      <c r="D309" s="141">
        <v>604</v>
      </c>
      <c r="E309" s="147">
        <v>398.64</v>
      </c>
      <c r="F309" s="147">
        <v>1.0000000000000009E-2</v>
      </c>
      <c r="G309" s="147">
        <v>6.0400000000000054</v>
      </c>
    </row>
    <row r="310" spans="1:7" customFormat="1" ht="30" x14ac:dyDescent="0.25">
      <c r="A310" s="141" t="s">
        <v>1279</v>
      </c>
      <c r="B310" s="140" t="s">
        <v>1280</v>
      </c>
      <c r="C310" s="140" t="s">
        <v>3248</v>
      </c>
      <c r="D310" s="141">
        <v>1</v>
      </c>
      <c r="E310" s="147">
        <v>2.0300000000000002</v>
      </c>
      <c r="F310" s="147">
        <v>0</v>
      </c>
      <c r="G310" s="147">
        <v>0</v>
      </c>
    </row>
    <row r="311" spans="1:7" customFormat="1" ht="75" x14ac:dyDescent="0.25">
      <c r="A311" s="141" t="s">
        <v>1279</v>
      </c>
      <c r="B311" s="140" t="s">
        <v>1280</v>
      </c>
      <c r="C311" s="140" t="s">
        <v>3116</v>
      </c>
      <c r="D311" s="141">
        <v>5453</v>
      </c>
      <c r="E311" s="147">
        <v>23066.19</v>
      </c>
      <c r="F311" s="147">
        <v>5.0000000000000044E-2</v>
      </c>
      <c r="G311" s="147">
        <v>272.65000000000026</v>
      </c>
    </row>
    <row r="312" spans="1:7" customFormat="1" ht="45" x14ac:dyDescent="0.25">
      <c r="A312" s="141" t="s">
        <v>1279</v>
      </c>
      <c r="B312" s="140" t="s">
        <v>1280</v>
      </c>
      <c r="C312" s="140" t="s">
        <v>3117</v>
      </c>
      <c r="D312" s="141">
        <v>2450</v>
      </c>
      <c r="E312" s="147">
        <v>4483.5</v>
      </c>
      <c r="F312" s="147">
        <v>2.0000000000000018E-2</v>
      </c>
      <c r="G312" s="147">
        <v>49.000000000000043</v>
      </c>
    </row>
    <row r="313" spans="1:7" customFormat="1" ht="30" x14ac:dyDescent="0.25">
      <c r="A313" s="141" t="s">
        <v>1279</v>
      </c>
      <c r="B313" s="140" t="s">
        <v>1280</v>
      </c>
      <c r="C313" s="140" t="s">
        <v>3118</v>
      </c>
      <c r="D313" s="141">
        <v>1826</v>
      </c>
      <c r="E313" s="147">
        <v>4364.1400000000003</v>
      </c>
      <c r="F313" s="147">
        <v>3.0000000000000027E-2</v>
      </c>
      <c r="G313" s="147">
        <v>54.780000000000051</v>
      </c>
    </row>
    <row r="314" spans="1:7" customFormat="1" ht="30" x14ac:dyDescent="0.25">
      <c r="A314" s="141" t="s">
        <v>1279</v>
      </c>
      <c r="B314" s="140" t="s">
        <v>1280</v>
      </c>
      <c r="C314" s="140" t="s">
        <v>3119</v>
      </c>
      <c r="D314" s="141">
        <v>733</v>
      </c>
      <c r="E314" s="147">
        <v>2023.08</v>
      </c>
      <c r="F314" s="147">
        <v>2.9999999999999916E-2</v>
      </c>
      <c r="G314" s="147">
        <v>21.989999999999938</v>
      </c>
    </row>
    <row r="315" spans="1:7" customFormat="1" ht="30" x14ac:dyDescent="0.25">
      <c r="A315" s="141" t="s">
        <v>1279</v>
      </c>
      <c r="B315" s="140" t="s">
        <v>1280</v>
      </c>
      <c r="C315" s="140" t="s">
        <v>3157</v>
      </c>
      <c r="D315" s="141">
        <v>138</v>
      </c>
      <c r="E315" s="147">
        <v>380.88</v>
      </c>
      <c r="F315" s="147">
        <v>2.9999999999999916E-2</v>
      </c>
      <c r="G315" s="147">
        <v>4.1399999999999881</v>
      </c>
    </row>
    <row r="316" spans="1:7" customFormat="1" ht="30" x14ac:dyDescent="0.25">
      <c r="A316" s="141" t="s">
        <v>1279</v>
      </c>
      <c r="B316" s="140" t="s">
        <v>1280</v>
      </c>
      <c r="C316" s="140" t="s">
        <v>3158</v>
      </c>
      <c r="D316" s="141">
        <v>635</v>
      </c>
      <c r="E316" s="147">
        <v>4876.8</v>
      </c>
      <c r="F316" s="147">
        <v>0.25</v>
      </c>
      <c r="G316" s="147">
        <v>158.75</v>
      </c>
    </row>
    <row r="317" spans="1:7" customFormat="1" ht="30" x14ac:dyDescent="0.25">
      <c r="A317" s="141" t="s">
        <v>1279</v>
      </c>
      <c r="B317" s="140" t="s">
        <v>1280</v>
      </c>
      <c r="C317" s="140" t="s">
        <v>3159</v>
      </c>
      <c r="D317" s="141">
        <v>25</v>
      </c>
      <c r="E317" s="147">
        <v>53.5</v>
      </c>
      <c r="F317" s="147">
        <v>1.0000000000000009E-2</v>
      </c>
      <c r="G317" s="147">
        <v>0.25000000000000022</v>
      </c>
    </row>
    <row r="318" spans="1:7" customFormat="1" ht="30" x14ac:dyDescent="0.25">
      <c r="A318" s="141" t="s">
        <v>1279</v>
      </c>
      <c r="B318" s="140" t="s">
        <v>1280</v>
      </c>
      <c r="C318" s="140" t="s">
        <v>3120</v>
      </c>
      <c r="D318" s="141">
        <v>4013</v>
      </c>
      <c r="E318" s="147">
        <v>5858.98</v>
      </c>
      <c r="F318" s="147">
        <v>2.0000000000000018E-2</v>
      </c>
      <c r="G318" s="147">
        <v>80.260000000000076</v>
      </c>
    </row>
    <row r="319" spans="1:7" customFormat="1" ht="30" x14ac:dyDescent="0.25">
      <c r="A319" s="141" t="s">
        <v>1279</v>
      </c>
      <c r="B319" s="140" t="s">
        <v>1280</v>
      </c>
      <c r="C319" s="140" t="s">
        <v>3121</v>
      </c>
      <c r="D319" s="141">
        <v>1143</v>
      </c>
      <c r="E319" s="147">
        <v>2251.71</v>
      </c>
      <c r="F319" s="147">
        <v>0</v>
      </c>
      <c r="G319" s="147">
        <v>0</v>
      </c>
    </row>
    <row r="320" spans="1:7" customFormat="1" ht="30" x14ac:dyDescent="0.25">
      <c r="A320" s="141" t="s">
        <v>1279</v>
      </c>
      <c r="B320" s="140" t="s">
        <v>1280</v>
      </c>
      <c r="C320" s="140" t="s">
        <v>3122</v>
      </c>
      <c r="D320" s="141">
        <v>213</v>
      </c>
      <c r="E320" s="147">
        <v>805.1400000000001</v>
      </c>
      <c r="F320" s="147">
        <v>1.9999999999999962E-2</v>
      </c>
      <c r="G320" s="147">
        <v>4.2599999999999918</v>
      </c>
    </row>
    <row r="321" spans="1:7" customFormat="1" ht="30" x14ac:dyDescent="0.25">
      <c r="A321" s="141" t="s">
        <v>1279</v>
      </c>
      <c r="B321" s="140" t="s">
        <v>1280</v>
      </c>
      <c r="C321" s="140" t="s">
        <v>3249</v>
      </c>
      <c r="D321" s="141">
        <v>3</v>
      </c>
      <c r="E321" s="147">
        <v>3.7800000000000002</v>
      </c>
      <c r="F321" s="147">
        <v>0</v>
      </c>
      <c r="G321" s="147">
        <v>0</v>
      </c>
    </row>
    <row r="322" spans="1:7" customFormat="1" ht="30" x14ac:dyDescent="0.25">
      <c r="A322" s="141" t="s">
        <v>1279</v>
      </c>
      <c r="B322" s="140" t="s">
        <v>1280</v>
      </c>
      <c r="C322" s="140" t="s">
        <v>3124</v>
      </c>
      <c r="D322" s="141">
        <v>21</v>
      </c>
      <c r="E322" s="147">
        <v>55.019999999999996</v>
      </c>
      <c r="F322" s="147">
        <v>9.9999999999999811E-3</v>
      </c>
      <c r="G322" s="147">
        <v>0.2099999999999996</v>
      </c>
    </row>
    <row r="323" spans="1:7" customFormat="1" ht="30" x14ac:dyDescent="0.25">
      <c r="A323" s="141" t="s">
        <v>1279</v>
      </c>
      <c r="B323" s="140" t="s">
        <v>1280</v>
      </c>
      <c r="C323" s="140" t="s">
        <v>3250</v>
      </c>
      <c r="D323" s="141">
        <v>4</v>
      </c>
      <c r="E323" s="147">
        <v>13</v>
      </c>
      <c r="F323" s="147">
        <v>9.9999999999999811E-3</v>
      </c>
      <c r="G323" s="147">
        <v>3.9999999999999925E-2</v>
      </c>
    </row>
    <row r="324" spans="1:7" customFormat="1" ht="30" x14ac:dyDescent="0.25">
      <c r="A324" s="141" t="s">
        <v>1279</v>
      </c>
      <c r="B324" s="140" t="s">
        <v>1280</v>
      </c>
      <c r="C324" s="140" t="s">
        <v>3251</v>
      </c>
      <c r="D324" s="141">
        <v>5</v>
      </c>
      <c r="E324" s="147">
        <v>15.25</v>
      </c>
      <c r="F324" s="147">
        <v>1.0000000000000009E-2</v>
      </c>
      <c r="G324" s="147">
        <v>5.0000000000000044E-2</v>
      </c>
    </row>
    <row r="325" spans="1:7" customFormat="1" ht="30" x14ac:dyDescent="0.25">
      <c r="A325" s="141" t="s">
        <v>1279</v>
      </c>
      <c r="B325" s="140" t="s">
        <v>1280</v>
      </c>
      <c r="C325" s="140" t="s">
        <v>3252</v>
      </c>
      <c r="D325" s="141">
        <v>4</v>
      </c>
      <c r="E325" s="147">
        <v>16.600000000000001</v>
      </c>
      <c r="F325" s="147">
        <v>0</v>
      </c>
      <c r="G325" s="147">
        <v>0</v>
      </c>
    </row>
    <row r="326" spans="1:7" customFormat="1" ht="30" x14ac:dyDescent="0.25">
      <c r="A326" s="141" t="s">
        <v>1279</v>
      </c>
      <c r="B326" s="140" t="s">
        <v>1280</v>
      </c>
      <c r="C326" s="140" t="s">
        <v>3126</v>
      </c>
      <c r="D326" s="141">
        <v>1</v>
      </c>
      <c r="E326" s="147">
        <v>4.1900000000000004</v>
      </c>
      <c r="F326" s="147">
        <v>1.0000000000000009E-2</v>
      </c>
      <c r="G326" s="147">
        <v>1.0000000000000009E-2</v>
      </c>
    </row>
    <row r="327" spans="1:7" customFormat="1" ht="30" x14ac:dyDescent="0.25">
      <c r="A327" s="141" t="s">
        <v>1279</v>
      </c>
      <c r="B327" s="140" t="s">
        <v>1280</v>
      </c>
      <c r="C327" s="140" t="s">
        <v>3160</v>
      </c>
      <c r="D327" s="141">
        <v>357</v>
      </c>
      <c r="E327" s="147">
        <v>1984.92</v>
      </c>
      <c r="F327" s="147">
        <v>0.12999999999999989</v>
      </c>
      <c r="G327" s="147">
        <v>46.409999999999961</v>
      </c>
    </row>
    <row r="328" spans="1:7" customFormat="1" ht="30" x14ac:dyDescent="0.25">
      <c r="A328" s="141" t="s">
        <v>1279</v>
      </c>
      <c r="B328" s="140" t="s">
        <v>1280</v>
      </c>
      <c r="C328" s="140" t="s">
        <v>3161</v>
      </c>
      <c r="D328" s="141">
        <v>19</v>
      </c>
      <c r="E328" s="147">
        <v>146.49</v>
      </c>
      <c r="F328" s="147">
        <v>0.23999999999999932</v>
      </c>
      <c r="G328" s="147">
        <v>4.5599999999999872</v>
      </c>
    </row>
    <row r="329" spans="1:7" customFormat="1" ht="45" x14ac:dyDescent="0.25">
      <c r="A329" s="141" t="s">
        <v>1279</v>
      </c>
      <c r="B329" s="140" t="s">
        <v>1280</v>
      </c>
      <c r="C329" s="140" t="s">
        <v>3162</v>
      </c>
      <c r="D329" s="141">
        <v>214</v>
      </c>
      <c r="E329" s="147">
        <v>1029.3400000000001</v>
      </c>
      <c r="F329" s="147">
        <v>0.10000000000000009</v>
      </c>
      <c r="G329" s="147">
        <v>21.40000000000002</v>
      </c>
    </row>
    <row r="330" spans="1:7" customFormat="1" ht="45" x14ac:dyDescent="0.25">
      <c r="A330" s="141" t="s">
        <v>1279</v>
      </c>
      <c r="B330" s="140" t="s">
        <v>1280</v>
      </c>
      <c r="C330" s="140" t="s">
        <v>3253</v>
      </c>
      <c r="D330" s="141">
        <v>1</v>
      </c>
      <c r="E330" s="147">
        <v>9.9600000000000009</v>
      </c>
      <c r="F330" s="147">
        <v>0.26999999999999957</v>
      </c>
      <c r="G330" s="147">
        <v>0.26999999999999957</v>
      </c>
    </row>
    <row r="331" spans="1:7" customFormat="1" ht="30" x14ac:dyDescent="0.25">
      <c r="A331" s="141" t="s">
        <v>1279</v>
      </c>
      <c r="B331" s="140" t="s">
        <v>1280</v>
      </c>
      <c r="C331" s="140" t="s">
        <v>3163</v>
      </c>
      <c r="D331" s="141">
        <v>473</v>
      </c>
      <c r="E331" s="147">
        <v>718.95999999999992</v>
      </c>
      <c r="F331" s="147">
        <v>0</v>
      </c>
      <c r="G331" s="147">
        <v>0</v>
      </c>
    </row>
    <row r="332" spans="1:7" customFormat="1" ht="30" x14ac:dyDescent="0.25">
      <c r="A332" s="141" t="s">
        <v>1279</v>
      </c>
      <c r="B332" s="140" t="s">
        <v>1280</v>
      </c>
      <c r="C332" s="140" t="s">
        <v>3164</v>
      </c>
      <c r="D332" s="141">
        <v>128</v>
      </c>
      <c r="E332" s="147">
        <v>194.56</v>
      </c>
      <c r="F332" s="147">
        <v>0</v>
      </c>
      <c r="G332" s="147">
        <v>0</v>
      </c>
    </row>
    <row r="333" spans="1:7" customFormat="1" ht="30" x14ac:dyDescent="0.25">
      <c r="A333" s="141" t="s">
        <v>1279</v>
      </c>
      <c r="B333" s="140" t="s">
        <v>1280</v>
      </c>
      <c r="C333" s="140" t="s">
        <v>3127</v>
      </c>
      <c r="D333" s="141">
        <v>2125</v>
      </c>
      <c r="E333" s="147">
        <v>4058.75</v>
      </c>
      <c r="F333" s="147">
        <v>9.9999999999999811E-3</v>
      </c>
      <c r="G333" s="147">
        <v>21.249999999999961</v>
      </c>
    </row>
    <row r="334" spans="1:7" customFormat="1" ht="30" x14ac:dyDescent="0.25">
      <c r="A334" s="141" t="s">
        <v>1279</v>
      </c>
      <c r="B334" s="140" t="s">
        <v>1280</v>
      </c>
      <c r="C334" s="140" t="s">
        <v>3128</v>
      </c>
      <c r="D334" s="141">
        <v>3061</v>
      </c>
      <c r="E334" s="147">
        <v>5295.53</v>
      </c>
      <c r="F334" s="147">
        <v>1.0000000000000009E-2</v>
      </c>
      <c r="G334" s="147">
        <v>30.610000000000028</v>
      </c>
    </row>
    <row r="335" spans="1:7" customFormat="1" ht="30" x14ac:dyDescent="0.25">
      <c r="A335" s="141" t="s">
        <v>1279</v>
      </c>
      <c r="B335" s="140" t="s">
        <v>1280</v>
      </c>
      <c r="C335" s="140" t="s">
        <v>3129</v>
      </c>
      <c r="D335" s="141">
        <v>6551</v>
      </c>
      <c r="E335" s="147">
        <v>9105.89</v>
      </c>
      <c r="F335" s="147">
        <v>0</v>
      </c>
      <c r="G335" s="147">
        <v>0</v>
      </c>
    </row>
    <row r="336" spans="1:7" customFormat="1" ht="30" x14ac:dyDescent="0.25">
      <c r="A336" s="141" t="s">
        <v>1279</v>
      </c>
      <c r="B336" s="140" t="s">
        <v>1280</v>
      </c>
      <c r="C336" s="140" t="s">
        <v>3130</v>
      </c>
      <c r="D336" s="141">
        <v>815</v>
      </c>
      <c r="E336" s="147">
        <v>1018.75</v>
      </c>
      <c r="F336" s="147">
        <v>1.0000000000000009E-2</v>
      </c>
      <c r="G336" s="147">
        <v>8.1500000000000075</v>
      </c>
    </row>
    <row r="337" spans="1:7" customFormat="1" ht="30" x14ac:dyDescent="0.25">
      <c r="A337" s="141" t="s">
        <v>1279</v>
      </c>
      <c r="B337" s="140" t="s">
        <v>1280</v>
      </c>
      <c r="C337" s="140" t="s">
        <v>3131</v>
      </c>
      <c r="D337" s="141">
        <v>6133</v>
      </c>
      <c r="E337" s="147">
        <v>7666.25</v>
      </c>
      <c r="F337" s="147">
        <v>1.0000000000000009E-2</v>
      </c>
      <c r="G337" s="147">
        <v>61.330000000000055</v>
      </c>
    </row>
    <row r="338" spans="1:7" customFormat="1" ht="30" x14ac:dyDescent="0.25">
      <c r="A338" s="141" t="s">
        <v>1279</v>
      </c>
      <c r="B338" s="140" t="s">
        <v>1280</v>
      </c>
      <c r="C338" s="140" t="s">
        <v>3132</v>
      </c>
      <c r="D338" s="141">
        <v>841</v>
      </c>
      <c r="E338" s="147">
        <v>1051.25</v>
      </c>
      <c r="F338" s="147">
        <v>1.0000000000000009E-2</v>
      </c>
      <c r="G338" s="147">
        <v>8.4100000000000072</v>
      </c>
    </row>
    <row r="339" spans="1:7" customFormat="1" ht="30" x14ac:dyDescent="0.25">
      <c r="A339" s="141" t="s">
        <v>1279</v>
      </c>
      <c r="B339" s="140" t="s">
        <v>1280</v>
      </c>
      <c r="C339" s="140" t="s">
        <v>3133</v>
      </c>
      <c r="D339" s="141">
        <v>554</v>
      </c>
      <c r="E339" s="147">
        <v>853.15999999999985</v>
      </c>
      <c r="F339" s="147">
        <v>3.0000000000000027E-2</v>
      </c>
      <c r="G339" s="147">
        <v>16.620000000000015</v>
      </c>
    </row>
    <row r="340" spans="1:7" customFormat="1" ht="30" x14ac:dyDescent="0.25">
      <c r="A340" s="141" t="s">
        <v>1279</v>
      </c>
      <c r="B340" s="140" t="s">
        <v>1280</v>
      </c>
      <c r="C340" s="140" t="s">
        <v>3165</v>
      </c>
      <c r="D340" s="141">
        <v>319</v>
      </c>
      <c r="E340" s="147">
        <v>443.41000000000008</v>
      </c>
      <c r="F340" s="147">
        <v>3.0000000000000027E-2</v>
      </c>
      <c r="G340" s="147">
        <v>9.5700000000000092</v>
      </c>
    </row>
    <row r="341" spans="1:7" customFormat="1" ht="30" x14ac:dyDescent="0.25">
      <c r="A341" s="141" t="s">
        <v>1279</v>
      </c>
      <c r="B341" s="140" t="s">
        <v>1280</v>
      </c>
      <c r="C341" s="140" t="s">
        <v>3166</v>
      </c>
      <c r="D341" s="141">
        <v>204</v>
      </c>
      <c r="E341" s="147">
        <v>255</v>
      </c>
      <c r="F341" s="147">
        <v>1.0000000000000009E-2</v>
      </c>
      <c r="G341" s="147">
        <v>2.0400000000000018</v>
      </c>
    </row>
    <row r="342" spans="1:7" customFormat="1" ht="30" x14ac:dyDescent="0.25">
      <c r="A342" s="141" t="s">
        <v>1279</v>
      </c>
      <c r="B342" s="140" t="s">
        <v>1280</v>
      </c>
      <c r="C342" s="140" t="s">
        <v>3167</v>
      </c>
      <c r="D342" s="141">
        <v>609</v>
      </c>
      <c r="E342" s="147">
        <v>1942.71</v>
      </c>
      <c r="F342" s="147">
        <v>6.0000000000000053E-2</v>
      </c>
      <c r="G342" s="147">
        <v>36.540000000000035</v>
      </c>
    </row>
    <row r="343" spans="1:7" customFormat="1" ht="30" x14ac:dyDescent="0.25">
      <c r="A343" s="141" t="s">
        <v>1279</v>
      </c>
      <c r="B343" s="140" t="s">
        <v>1280</v>
      </c>
      <c r="C343" s="140" t="s">
        <v>3134</v>
      </c>
      <c r="D343" s="141">
        <v>797</v>
      </c>
      <c r="E343" s="147">
        <v>1841.0700000000002</v>
      </c>
      <c r="F343" s="147">
        <v>4.0000000000000036E-2</v>
      </c>
      <c r="G343" s="147">
        <v>31.880000000000027</v>
      </c>
    </row>
    <row r="344" spans="1:7" customFormat="1" ht="30" x14ac:dyDescent="0.25">
      <c r="A344" s="141" t="s">
        <v>1279</v>
      </c>
      <c r="B344" s="140" t="s">
        <v>1280</v>
      </c>
      <c r="C344" s="140" t="s">
        <v>3135</v>
      </c>
      <c r="D344" s="141">
        <v>2587</v>
      </c>
      <c r="E344" s="147">
        <v>5174</v>
      </c>
      <c r="F344" s="147">
        <v>3.0000000000000027E-2</v>
      </c>
      <c r="G344" s="147">
        <v>77.61000000000007</v>
      </c>
    </row>
    <row r="345" spans="1:7" customFormat="1" ht="30" x14ac:dyDescent="0.25">
      <c r="A345" s="141" t="s">
        <v>1279</v>
      </c>
      <c r="B345" s="140" t="s">
        <v>1280</v>
      </c>
      <c r="C345" s="140" t="s">
        <v>3136</v>
      </c>
      <c r="D345" s="141">
        <v>2077</v>
      </c>
      <c r="E345" s="147">
        <v>6501.01</v>
      </c>
      <c r="F345" s="147">
        <v>9.9999999999999811E-3</v>
      </c>
      <c r="G345" s="147">
        <v>20.76999999999996</v>
      </c>
    </row>
    <row r="346" spans="1:7" customFormat="1" ht="30" x14ac:dyDescent="0.25">
      <c r="A346" s="141" t="s">
        <v>1279</v>
      </c>
      <c r="B346" s="140" t="s">
        <v>1280</v>
      </c>
      <c r="C346" s="140" t="s">
        <v>3137</v>
      </c>
      <c r="D346" s="141">
        <v>2710</v>
      </c>
      <c r="E346" s="147">
        <v>4173.3999999999996</v>
      </c>
      <c r="F346" s="147">
        <v>0</v>
      </c>
      <c r="G346" s="147">
        <v>0</v>
      </c>
    </row>
    <row r="347" spans="1:7" customFormat="1" ht="30" x14ac:dyDescent="0.25">
      <c r="A347" s="141" t="s">
        <v>1279</v>
      </c>
      <c r="B347" s="140" t="s">
        <v>1280</v>
      </c>
      <c r="C347" s="140" t="s">
        <v>3168</v>
      </c>
      <c r="D347" s="141">
        <v>1965</v>
      </c>
      <c r="E347" s="147">
        <v>2849.25</v>
      </c>
      <c r="F347" s="147">
        <v>1.0000000000000009E-2</v>
      </c>
      <c r="G347" s="147">
        <v>19.650000000000016</v>
      </c>
    </row>
    <row r="348" spans="1:7" customFormat="1" ht="30" x14ac:dyDescent="0.25">
      <c r="A348" s="141" t="s">
        <v>1279</v>
      </c>
      <c r="B348" s="140" t="s">
        <v>1280</v>
      </c>
      <c r="C348" s="140" t="s">
        <v>3138</v>
      </c>
      <c r="D348" s="141">
        <v>2250</v>
      </c>
      <c r="E348" s="147">
        <v>3262.5000000000005</v>
      </c>
      <c r="F348" s="147">
        <v>1.0000000000000009E-2</v>
      </c>
      <c r="G348" s="147">
        <v>22.500000000000021</v>
      </c>
    </row>
    <row r="349" spans="1:7" customFormat="1" ht="30" x14ac:dyDescent="0.25">
      <c r="A349" s="141" t="s">
        <v>1279</v>
      </c>
      <c r="B349" s="140" t="s">
        <v>1280</v>
      </c>
      <c r="C349" s="140" t="s">
        <v>3169</v>
      </c>
      <c r="D349" s="141">
        <v>786</v>
      </c>
      <c r="E349" s="147">
        <v>2743.14</v>
      </c>
      <c r="F349" s="147">
        <v>5.0000000000000044E-2</v>
      </c>
      <c r="G349" s="147">
        <v>39.300000000000033</v>
      </c>
    </row>
    <row r="350" spans="1:7" customFormat="1" ht="45" x14ac:dyDescent="0.25">
      <c r="A350" s="141" t="s">
        <v>1279</v>
      </c>
      <c r="B350" s="140" t="s">
        <v>1280</v>
      </c>
      <c r="C350" s="140" t="s">
        <v>3170</v>
      </c>
      <c r="D350" s="141">
        <v>593</v>
      </c>
      <c r="E350" s="147">
        <v>2069.5699999999997</v>
      </c>
      <c r="F350" s="147">
        <v>5.0000000000000044E-2</v>
      </c>
      <c r="G350" s="147">
        <v>29.650000000000027</v>
      </c>
    </row>
    <row r="351" spans="1:7" customFormat="1" ht="30" x14ac:dyDescent="0.25">
      <c r="A351" s="141" t="s">
        <v>1279</v>
      </c>
      <c r="B351" s="140" t="s">
        <v>1280</v>
      </c>
      <c r="C351" s="140" t="s">
        <v>3139</v>
      </c>
      <c r="D351" s="141">
        <v>3060</v>
      </c>
      <c r="E351" s="147">
        <v>10679.4</v>
      </c>
      <c r="F351" s="147">
        <v>5.0000000000000044E-2</v>
      </c>
      <c r="G351" s="147">
        <v>153.00000000000014</v>
      </c>
    </row>
    <row r="352" spans="1:7" customFormat="1" ht="30" x14ac:dyDescent="0.25">
      <c r="A352" s="141" t="s">
        <v>1279</v>
      </c>
      <c r="B352" s="140" t="s">
        <v>1280</v>
      </c>
      <c r="C352" s="140" t="s">
        <v>3140</v>
      </c>
      <c r="D352" s="141">
        <v>1740</v>
      </c>
      <c r="E352" s="147">
        <v>2157.6000000000004</v>
      </c>
      <c r="F352" s="147">
        <v>4.0000000000000036E-2</v>
      </c>
      <c r="G352" s="147">
        <v>69.600000000000065</v>
      </c>
    </row>
    <row r="353" spans="1:7" customFormat="1" ht="30" x14ac:dyDescent="0.25">
      <c r="A353" s="141" t="s">
        <v>1279</v>
      </c>
      <c r="B353" s="140" t="s">
        <v>1280</v>
      </c>
      <c r="C353" s="140" t="s">
        <v>3141</v>
      </c>
      <c r="D353" s="141">
        <v>1152</v>
      </c>
      <c r="E353" s="147">
        <v>1428.48</v>
      </c>
      <c r="F353" s="147">
        <v>4.0000000000000036E-2</v>
      </c>
      <c r="G353" s="147">
        <v>46.080000000000041</v>
      </c>
    </row>
    <row r="354" spans="1:7" customFormat="1" ht="30" x14ac:dyDescent="0.25">
      <c r="A354" s="141" t="s">
        <v>1279</v>
      </c>
      <c r="B354" s="140" t="s">
        <v>1280</v>
      </c>
      <c r="C354" s="140" t="s">
        <v>3142</v>
      </c>
      <c r="D354" s="141">
        <v>2023</v>
      </c>
      <c r="E354" s="147">
        <v>2528.75</v>
      </c>
      <c r="F354" s="147">
        <v>1.0000000000000009E-2</v>
      </c>
      <c r="G354" s="147">
        <v>20.230000000000018</v>
      </c>
    </row>
    <row r="355" spans="1:7" customFormat="1" ht="30" x14ac:dyDescent="0.25">
      <c r="A355" s="141" t="s">
        <v>1279</v>
      </c>
      <c r="B355" s="140" t="s">
        <v>1280</v>
      </c>
      <c r="C355" s="140" t="s">
        <v>3143</v>
      </c>
      <c r="D355" s="141">
        <v>457</v>
      </c>
      <c r="E355" s="147">
        <v>703.78</v>
      </c>
      <c r="F355" s="147">
        <v>1.0000000000000009E-2</v>
      </c>
      <c r="G355" s="147">
        <v>4.5700000000000038</v>
      </c>
    </row>
    <row r="356" spans="1:7" customFormat="1" ht="30" x14ac:dyDescent="0.25">
      <c r="A356" s="141" t="s">
        <v>1279</v>
      </c>
      <c r="B356" s="140" t="s">
        <v>1280</v>
      </c>
      <c r="C356" s="140" t="s">
        <v>3144</v>
      </c>
      <c r="D356" s="141">
        <v>529</v>
      </c>
      <c r="E356" s="147">
        <v>666.54</v>
      </c>
      <c r="F356" s="147">
        <v>2.0000000000000018E-2</v>
      </c>
      <c r="G356" s="147">
        <v>10.580000000000009</v>
      </c>
    </row>
    <row r="357" spans="1:7" customFormat="1" ht="30" x14ac:dyDescent="0.25">
      <c r="A357" s="141" t="s">
        <v>1279</v>
      </c>
      <c r="B357" s="140" t="s">
        <v>1280</v>
      </c>
      <c r="C357" s="140" t="s">
        <v>3171</v>
      </c>
      <c r="D357" s="141">
        <v>569</v>
      </c>
      <c r="E357" s="147">
        <v>1416.81</v>
      </c>
      <c r="F357" s="147">
        <v>2.9999999999999916E-2</v>
      </c>
      <c r="G357" s="147">
        <v>17.069999999999951</v>
      </c>
    </row>
    <row r="358" spans="1:7" customFormat="1" ht="30" x14ac:dyDescent="0.25">
      <c r="A358" s="141" t="s">
        <v>1279</v>
      </c>
      <c r="B358" s="140" t="s">
        <v>1280</v>
      </c>
      <c r="C358" s="140" t="s">
        <v>3145</v>
      </c>
      <c r="D358" s="141">
        <v>6560</v>
      </c>
      <c r="E358" s="147">
        <v>10299.200000000001</v>
      </c>
      <c r="F358" s="147">
        <v>0</v>
      </c>
      <c r="G358" s="147">
        <v>0</v>
      </c>
    </row>
    <row r="359" spans="1:7" customFormat="1" ht="30" x14ac:dyDescent="0.25">
      <c r="A359" s="141" t="s">
        <v>1279</v>
      </c>
      <c r="B359" s="140" t="s">
        <v>1280</v>
      </c>
      <c r="C359" s="140" t="s">
        <v>3146</v>
      </c>
      <c r="D359" s="141">
        <v>38</v>
      </c>
      <c r="E359" s="147">
        <v>210.90000000000003</v>
      </c>
      <c r="F359" s="147">
        <v>9.9999999999999811E-3</v>
      </c>
      <c r="G359" s="147">
        <v>0.37999999999999928</v>
      </c>
    </row>
    <row r="360" spans="1:7" customFormat="1" ht="30" x14ac:dyDescent="0.25">
      <c r="A360" s="141" t="s">
        <v>1279</v>
      </c>
      <c r="B360" s="140" t="s">
        <v>1280</v>
      </c>
      <c r="C360" s="140" t="s">
        <v>3172</v>
      </c>
      <c r="D360" s="141">
        <v>219</v>
      </c>
      <c r="E360" s="147">
        <v>1327.14</v>
      </c>
      <c r="F360" s="147">
        <v>0.16999999999999993</v>
      </c>
      <c r="G360" s="147">
        <v>37.229999999999983</v>
      </c>
    </row>
    <row r="361" spans="1:7" customFormat="1" ht="30" x14ac:dyDescent="0.25">
      <c r="A361" s="141" t="s">
        <v>1279</v>
      </c>
      <c r="B361" s="140" t="s">
        <v>1280</v>
      </c>
      <c r="C361" s="140" t="s">
        <v>3173</v>
      </c>
      <c r="D361" s="141">
        <v>91</v>
      </c>
      <c r="E361" s="147">
        <v>446.81</v>
      </c>
      <c r="F361" s="147">
        <v>0.16999999999999993</v>
      </c>
      <c r="G361" s="147">
        <v>15.469999999999994</v>
      </c>
    </row>
    <row r="362" spans="1:7" customFormat="1" ht="30" x14ac:dyDescent="0.25">
      <c r="A362" s="141" t="s">
        <v>1279</v>
      </c>
      <c r="B362" s="140" t="s">
        <v>1280</v>
      </c>
      <c r="C362" s="140" t="s">
        <v>3147</v>
      </c>
      <c r="D362" s="141">
        <v>354</v>
      </c>
      <c r="E362" s="147">
        <v>1458.48</v>
      </c>
      <c r="F362" s="147">
        <v>0.10000000000000009</v>
      </c>
      <c r="G362" s="147">
        <v>35.400000000000034</v>
      </c>
    </row>
    <row r="363" spans="1:7" customFormat="1" ht="30" x14ac:dyDescent="0.25">
      <c r="A363" s="141" t="s">
        <v>1279</v>
      </c>
      <c r="B363" s="140" t="s">
        <v>1280</v>
      </c>
      <c r="C363" s="140" t="s">
        <v>3174</v>
      </c>
      <c r="D363" s="141">
        <v>723</v>
      </c>
      <c r="E363" s="147">
        <v>3969.27</v>
      </c>
      <c r="F363" s="147">
        <v>0.12000000000000011</v>
      </c>
      <c r="G363" s="147">
        <v>86.760000000000076</v>
      </c>
    </row>
    <row r="364" spans="1:7" customFormat="1" ht="30" x14ac:dyDescent="0.25">
      <c r="A364" s="141" t="s">
        <v>1279</v>
      </c>
      <c r="B364" s="140" t="s">
        <v>1280</v>
      </c>
      <c r="C364" s="140" t="s">
        <v>3148</v>
      </c>
      <c r="D364" s="141">
        <v>382</v>
      </c>
      <c r="E364" s="147">
        <v>2097.1800000000003</v>
      </c>
      <c r="F364" s="147">
        <v>0.12000000000000011</v>
      </c>
      <c r="G364" s="147">
        <v>45.840000000000039</v>
      </c>
    </row>
    <row r="365" spans="1:7" customFormat="1" ht="30" x14ac:dyDescent="0.25">
      <c r="A365" s="141" t="s">
        <v>1279</v>
      </c>
      <c r="B365" s="140" t="s">
        <v>1280</v>
      </c>
      <c r="C365" s="140" t="s">
        <v>3175</v>
      </c>
      <c r="D365" s="141">
        <v>358</v>
      </c>
      <c r="E365" s="147">
        <v>1965.4199999999998</v>
      </c>
      <c r="F365" s="147">
        <v>0.12000000000000011</v>
      </c>
      <c r="G365" s="147">
        <v>42.960000000000036</v>
      </c>
    </row>
    <row r="366" spans="1:7" customFormat="1" ht="30" x14ac:dyDescent="0.25">
      <c r="A366" s="141" t="s">
        <v>1279</v>
      </c>
      <c r="B366" s="140" t="s">
        <v>1280</v>
      </c>
      <c r="C366" s="140" t="s">
        <v>3176</v>
      </c>
      <c r="D366" s="141">
        <v>279</v>
      </c>
      <c r="E366" s="147">
        <v>714.24</v>
      </c>
      <c r="F366" s="147">
        <v>6.0000000000000053E-2</v>
      </c>
      <c r="G366" s="147">
        <v>16.740000000000016</v>
      </c>
    </row>
    <row r="367" spans="1:7" customFormat="1" ht="30" x14ac:dyDescent="0.25">
      <c r="A367" s="141" t="s">
        <v>1279</v>
      </c>
      <c r="B367" s="140" t="s">
        <v>1280</v>
      </c>
      <c r="C367" s="140" t="s">
        <v>3177</v>
      </c>
      <c r="D367" s="141">
        <v>1789</v>
      </c>
      <c r="E367" s="147">
        <v>12737.68</v>
      </c>
      <c r="F367" s="147">
        <v>0.14000000000000012</v>
      </c>
      <c r="G367" s="147">
        <v>250.46000000000024</v>
      </c>
    </row>
    <row r="368" spans="1:7" customFormat="1" ht="30" x14ac:dyDescent="0.25">
      <c r="A368" s="141" t="s">
        <v>1279</v>
      </c>
      <c r="B368" s="140" t="s">
        <v>1280</v>
      </c>
      <c r="C368" s="140" t="s">
        <v>3149</v>
      </c>
      <c r="D368" s="141">
        <v>4032</v>
      </c>
      <c r="E368" s="147">
        <v>10281.6</v>
      </c>
      <c r="F368" s="147">
        <v>5.0000000000000044E-2</v>
      </c>
      <c r="G368" s="147">
        <v>201.60000000000019</v>
      </c>
    </row>
    <row r="369" spans="1:7" customFormat="1" ht="30" x14ac:dyDescent="0.25">
      <c r="A369" s="141" t="s">
        <v>1279</v>
      </c>
      <c r="B369" s="140" t="s">
        <v>1280</v>
      </c>
      <c r="C369" s="140" t="s">
        <v>3178</v>
      </c>
      <c r="D369" s="141">
        <v>718</v>
      </c>
      <c r="E369" s="147">
        <v>1723.2</v>
      </c>
      <c r="F369" s="147">
        <v>5.0000000000000044E-2</v>
      </c>
      <c r="G369" s="147">
        <v>35.900000000000034</v>
      </c>
    </row>
    <row r="370" spans="1:7" customFormat="1" ht="30" x14ac:dyDescent="0.25">
      <c r="A370" s="141" t="s">
        <v>1279</v>
      </c>
      <c r="B370" s="140" t="s">
        <v>1280</v>
      </c>
      <c r="C370" s="140" t="s">
        <v>3179</v>
      </c>
      <c r="D370" s="141">
        <v>4906</v>
      </c>
      <c r="E370" s="147">
        <v>25216.840000000004</v>
      </c>
      <c r="F370" s="147">
        <v>0.10999999999999988</v>
      </c>
      <c r="G370" s="147">
        <v>539.6599999999994</v>
      </c>
    </row>
    <row r="371" spans="1:7" customFormat="1" ht="30" x14ac:dyDescent="0.25">
      <c r="A371" s="141" t="s">
        <v>1279</v>
      </c>
      <c r="B371" s="140" t="s">
        <v>1280</v>
      </c>
      <c r="C371" s="140" t="s">
        <v>3180</v>
      </c>
      <c r="D371" s="141">
        <v>1138</v>
      </c>
      <c r="E371" s="147">
        <v>5462.4</v>
      </c>
      <c r="F371" s="147">
        <v>0.12000000000000011</v>
      </c>
      <c r="G371" s="147">
        <v>136.56000000000012</v>
      </c>
    </row>
    <row r="372" spans="1:7" customFormat="1" ht="30" x14ac:dyDescent="0.25">
      <c r="A372" s="141" t="s">
        <v>1279</v>
      </c>
      <c r="B372" s="140" t="s">
        <v>1280</v>
      </c>
      <c r="C372" s="140" t="s">
        <v>3181</v>
      </c>
      <c r="D372" s="141">
        <v>168</v>
      </c>
      <c r="E372" s="147">
        <v>806.4</v>
      </c>
      <c r="F372" s="147">
        <v>0.12000000000000011</v>
      </c>
      <c r="G372" s="147">
        <v>20.160000000000018</v>
      </c>
    </row>
    <row r="373" spans="1:7" customFormat="1" ht="30" x14ac:dyDescent="0.25">
      <c r="A373" s="141" t="s">
        <v>1279</v>
      </c>
      <c r="B373" s="140" t="s">
        <v>1280</v>
      </c>
      <c r="C373" s="140" t="s">
        <v>3182</v>
      </c>
      <c r="D373" s="141">
        <v>80</v>
      </c>
      <c r="E373" s="147">
        <v>384</v>
      </c>
      <c r="F373" s="147">
        <v>0.12000000000000011</v>
      </c>
      <c r="G373" s="147">
        <v>9.6000000000000085</v>
      </c>
    </row>
    <row r="374" spans="1:7" customFormat="1" ht="30" x14ac:dyDescent="0.25">
      <c r="A374" s="141" t="s">
        <v>1279</v>
      </c>
      <c r="B374" s="140" t="s">
        <v>1280</v>
      </c>
      <c r="C374" s="140" t="s">
        <v>3183</v>
      </c>
      <c r="D374" s="141">
        <v>67</v>
      </c>
      <c r="E374" s="147">
        <v>312.89</v>
      </c>
      <c r="F374" s="147">
        <v>0.10999999999999988</v>
      </c>
      <c r="G374" s="147">
        <v>7.3699999999999921</v>
      </c>
    </row>
    <row r="375" spans="1:7" customFormat="1" ht="30" x14ac:dyDescent="0.25">
      <c r="A375" s="141" t="s">
        <v>1279</v>
      </c>
      <c r="B375" s="140" t="s">
        <v>1280</v>
      </c>
      <c r="C375" s="140" t="s">
        <v>3233</v>
      </c>
      <c r="D375" s="141">
        <v>34</v>
      </c>
      <c r="E375" s="147">
        <v>158.78</v>
      </c>
      <c r="F375" s="147">
        <v>0.10999999999999988</v>
      </c>
      <c r="G375" s="147">
        <v>3.7399999999999958</v>
      </c>
    </row>
    <row r="376" spans="1:7" customFormat="1" ht="30" x14ac:dyDescent="0.25">
      <c r="A376" s="141" t="s">
        <v>1279</v>
      </c>
      <c r="B376" s="140" t="s">
        <v>1280</v>
      </c>
      <c r="C376" s="140" t="s">
        <v>3184</v>
      </c>
      <c r="D376" s="141">
        <v>102</v>
      </c>
      <c r="E376" s="147">
        <v>502.86</v>
      </c>
      <c r="F376" s="147">
        <v>0.11999999999999966</v>
      </c>
      <c r="G376" s="147">
        <v>12.239999999999966</v>
      </c>
    </row>
    <row r="377" spans="1:7" customFormat="1" ht="30" x14ac:dyDescent="0.25">
      <c r="A377" s="141" t="s">
        <v>1279</v>
      </c>
      <c r="B377" s="140" t="s">
        <v>1280</v>
      </c>
      <c r="C377" s="140" t="s">
        <v>3235</v>
      </c>
      <c r="D377" s="141">
        <v>91</v>
      </c>
      <c r="E377" s="147">
        <v>448.63</v>
      </c>
      <c r="F377" s="147">
        <v>0.11999999999999966</v>
      </c>
      <c r="G377" s="147">
        <v>10.91999999999997</v>
      </c>
    </row>
    <row r="378" spans="1:7" customFormat="1" ht="30" x14ac:dyDescent="0.25">
      <c r="A378" s="141" t="s">
        <v>1279</v>
      </c>
      <c r="B378" s="140" t="s">
        <v>1280</v>
      </c>
      <c r="C378" s="140" t="s">
        <v>3254</v>
      </c>
      <c r="D378" s="141">
        <v>99</v>
      </c>
      <c r="E378" s="147">
        <v>508.86</v>
      </c>
      <c r="F378" s="147">
        <v>0.14000000000000012</v>
      </c>
      <c r="G378" s="147">
        <v>13.860000000000012</v>
      </c>
    </row>
    <row r="379" spans="1:7" customFormat="1" ht="30" x14ac:dyDescent="0.25">
      <c r="A379" s="141" t="s">
        <v>1279</v>
      </c>
      <c r="B379" s="140" t="s">
        <v>1280</v>
      </c>
      <c r="C379" s="140" t="s">
        <v>3236</v>
      </c>
      <c r="D379" s="141">
        <v>44</v>
      </c>
      <c r="E379" s="147">
        <v>290.84000000000003</v>
      </c>
      <c r="F379" s="147">
        <v>0.19999999999999973</v>
      </c>
      <c r="G379" s="147">
        <v>8.7999999999999883</v>
      </c>
    </row>
    <row r="380" spans="1:7" customFormat="1" ht="30" x14ac:dyDescent="0.25">
      <c r="A380" s="141" t="s">
        <v>1279</v>
      </c>
      <c r="B380" s="140" t="s">
        <v>1280</v>
      </c>
      <c r="C380" s="140" t="s">
        <v>3185</v>
      </c>
      <c r="D380" s="141">
        <v>596</v>
      </c>
      <c r="E380" s="147">
        <v>4028.9600000000005</v>
      </c>
      <c r="F380" s="147">
        <v>0.19000000000000039</v>
      </c>
      <c r="G380" s="147">
        <v>113.24000000000024</v>
      </c>
    </row>
    <row r="381" spans="1:7" customFormat="1" ht="30" x14ac:dyDescent="0.25">
      <c r="A381" s="141" t="s">
        <v>1279</v>
      </c>
      <c r="B381" s="140" t="s">
        <v>1280</v>
      </c>
      <c r="C381" s="140" t="s">
        <v>3186</v>
      </c>
      <c r="D381" s="141">
        <v>1009</v>
      </c>
      <c r="E381" s="147">
        <v>8798.48</v>
      </c>
      <c r="F381" s="147">
        <v>0.16999999999999993</v>
      </c>
      <c r="G381" s="147">
        <v>171.52999999999992</v>
      </c>
    </row>
    <row r="382" spans="1:7" customFormat="1" ht="30" x14ac:dyDescent="0.25">
      <c r="A382" s="141" t="s">
        <v>1279</v>
      </c>
      <c r="B382" s="140" t="s">
        <v>1280</v>
      </c>
      <c r="C382" s="140" t="s">
        <v>3187</v>
      </c>
      <c r="D382" s="141">
        <v>85</v>
      </c>
      <c r="E382" s="147">
        <v>478.54999999999995</v>
      </c>
      <c r="F382" s="147">
        <v>0.24000000000000021</v>
      </c>
      <c r="G382" s="147">
        <v>20.40000000000002</v>
      </c>
    </row>
    <row r="383" spans="1:7" customFormat="1" ht="30" x14ac:dyDescent="0.25">
      <c r="A383" s="141" t="s">
        <v>1279</v>
      </c>
      <c r="B383" s="140" t="s">
        <v>1280</v>
      </c>
      <c r="C383" s="140" t="s">
        <v>3188</v>
      </c>
      <c r="D383" s="141">
        <v>109</v>
      </c>
      <c r="E383" s="147">
        <v>245.25</v>
      </c>
      <c r="F383" s="147">
        <v>2.0000000000000018E-2</v>
      </c>
      <c r="G383" s="147">
        <v>2.1800000000000019</v>
      </c>
    </row>
    <row r="384" spans="1:7" customFormat="1" ht="30" x14ac:dyDescent="0.25">
      <c r="A384" s="141" t="s">
        <v>1279</v>
      </c>
      <c r="B384" s="140" t="s">
        <v>1280</v>
      </c>
      <c r="C384" s="140" t="s">
        <v>3255</v>
      </c>
      <c r="D384" s="141">
        <v>67</v>
      </c>
      <c r="E384" s="147">
        <v>265.99</v>
      </c>
      <c r="F384" s="147">
        <v>1.0000000000000009E-2</v>
      </c>
      <c r="G384" s="147">
        <v>0.6700000000000006</v>
      </c>
    </row>
    <row r="385" spans="1:7" customFormat="1" ht="30" x14ac:dyDescent="0.25">
      <c r="A385" s="141" t="s">
        <v>1279</v>
      </c>
      <c r="B385" s="140" t="s">
        <v>1280</v>
      </c>
      <c r="C385" s="140" t="s">
        <v>3189</v>
      </c>
      <c r="D385" s="141">
        <v>14</v>
      </c>
      <c r="E385" s="147">
        <v>106.96000000000001</v>
      </c>
      <c r="F385" s="147">
        <v>0.17999999999999972</v>
      </c>
      <c r="G385" s="147">
        <v>2.519999999999996</v>
      </c>
    </row>
    <row r="386" spans="1:7" customFormat="1" ht="30" x14ac:dyDescent="0.25">
      <c r="A386" s="141" t="s">
        <v>1279</v>
      </c>
      <c r="B386" s="140" t="s">
        <v>1280</v>
      </c>
      <c r="C386" s="140" t="s">
        <v>3256</v>
      </c>
      <c r="D386" s="141">
        <v>10</v>
      </c>
      <c r="E386" s="147">
        <v>87.5</v>
      </c>
      <c r="F386" s="147">
        <v>7.0000000000000062E-2</v>
      </c>
      <c r="G386" s="147">
        <v>0.70000000000000062</v>
      </c>
    </row>
    <row r="387" spans="1:7" customFormat="1" ht="30" x14ac:dyDescent="0.25">
      <c r="A387" s="141" t="s">
        <v>1279</v>
      </c>
      <c r="B387" s="140" t="s">
        <v>1280</v>
      </c>
      <c r="C387" s="140" t="s">
        <v>3190</v>
      </c>
      <c r="D387" s="141">
        <v>197</v>
      </c>
      <c r="E387" s="147">
        <v>1331.72</v>
      </c>
      <c r="F387" s="147">
        <v>0.14000000000000012</v>
      </c>
      <c r="G387" s="147">
        <v>27.580000000000023</v>
      </c>
    </row>
    <row r="388" spans="1:7" customFormat="1" ht="30" x14ac:dyDescent="0.25">
      <c r="A388" s="141" t="s">
        <v>1279</v>
      </c>
      <c r="B388" s="140" t="s">
        <v>1280</v>
      </c>
      <c r="C388" s="140" t="s">
        <v>3191</v>
      </c>
      <c r="D388" s="141">
        <v>180</v>
      </c>
      <c r="E388" s="147">
        <v>1216.8000000000002</v>
      </c>
      <c r="F388" s="147">
        <v>0.14000000000000012</v>
      </c>
      <c r="G388" s="147">
        <v>25.200000000000024</v>
      </c>
    </row>
    <row r="389" spans="1:7" customFormat="1" ht="30" x14ac:dyDescent="0.25">
      <c r="A389" s="141" t="s">
        <v>1279</v>
      </c>
      <c r="B389" s="140" t="s">
        <v>1280</v>
      </c>
      <c r="C389" s="140" t="s">
        <v>3192</v>
      </c>
      <c r="D389" s="141">
        <v>303</v>
      </c>
      <c r="E389" s="147">
        <v>1124.1300000000001</v>
      </c>
      <c r="F389" s="147">
        <v>3.0000000000000027E-2</v>
      </c>
      <c r="G389" s="147">
        <v>9.0900000000000087</v>
      </c>
    </row>
    <row r="390" spans="1:7" customFormat="1" ht="30" x14ac:dyDescent="0.25">
      <c r="A390" s="141" t="s">
        <v>1279</v>
      </c>
      <c r="B390" s="140" t="s">
        <v>1280</v>
      </c>
      <c r="C390" s="140" t="s">
        <v>3193</v>
      </c>
      <c r="D390" s="141">
        <v>414</v>
      </c>
      <c r="E390" s="147">
        <v>3841.92</v>
      </c>
      <c r="F390" s="147">
        <v>0.13000000000000034</v>
      </c>
      <c r="G390" s="147">
        <v>53.820000000000142</v>
      </c>
    </row>
    <row r="391" spans="1:7" customFormat="1" ht="45" x14ac:dyDescent="0.25">
      <c r="A391" s="141" t="s">
        <v>1279</v>
      </c>
      <c r="B391" s="140" t="s">
        <v>1280</v>
      </c>
      <c r="C391" s="140" t="s">
        <v>3194</v>
      </c>
      <c r="D391" s="141">
        <v>227</v>
      </c>
      <c r="E391" s="147">
        <v>1443.7199999999998</v>
      </c>
      <c r="F391" s="147">
        <v>1.0000000000000009E-2</v>
      </c>
      <c r="G391" s="147">
        <v>2.2700000000000022</v>
      </c>
    </row>
    <row r="392" spans="1:7" customFormat="1" ht="75" x14ac:dyDescent="0.25">
      <c r="A392" s="141" t="s">
        <v>1279</v>
      </c>
      <c r="B392" s="140" t="s">
        <v>1280</v>
      </c>
      <c r="C392" s="140" t="s">
        <v>3201</v>
      </c>
      <c r="D392" s="141">
        <v>108</v>
      </c>
      <c r="E392" s="147">
        <v>1143.72</v>
      </c>
      <c r="F392" s="147">
        <v>0.34999999999999964</v>
      </c>
      <c r="G392" s="147">
        <v>37.799999999999962</v>
      </c>
    </row>
    <row r="393" spans="1:7" customFormat="1" ht="75" x14ac:dyDescent="0.25">
      <c r="A393" s="141" t="s">
        <v>1279</v>
      </c>
      <c r="B393" s="140" t="s">
        <v>1280</v>
      </c>
      <c r="C393" s="140" t="s">
        <v>3202</v>
      </c>
      <c r="D393" s="141">
        <v>69</v>
      </c>
      <c r="E393" s="147">
        <v>1428.3</v>
      </c>
      <c r="F393" s="147">
        <v>0.49000000000000021</v>
      </c>
      <c r="G393" s="147">
        <v>33.810000000000016</v>
      </c>
    </row>
    <row r="394" spans="1:7" customFormat="1" ht="45" x14ac:dyDescent="0.25">
      <c r="A394" s="141" t="s">
        <v>1279</v>
      </c>
      <c r="B394" s="140" t="s">
        <v>1280</v>
      </c>
      <c r="C394" s="140" t="s">
        <v>3203</v>
      </c>
      <c r="D394" s="141">
        <v>127</v>
      </c>
      <c r="E394" s="147">
        <v>1342.39</v>
      </c>
      <c r="F394" s="147">
        <v>0.23000000000000043</v>
      </c>
      <c r="G394" s="147">
        <v>29.210000000000054</v>
      </c>
    </row>
    <row r="395" spans="1:7" customFormat="1" ht="45" x14ac:dyDescent="0.25">
      <c r="A395" s="141" t="s">
        <v>1279</v>
      </c>
      <c r="B395" s="140" t="s">
        <v>1280</v>
      </c>
      <c r="C395" s="140" t="s">
        <v>3204</v>
      </c>
      <c r="D395" s="141">
        <v>150</v>
      </c>
      <c r="E395" s="147">
        <v>1551.0000000000002</v>
      </c>
      <c r="F395" s="147">
        <v>0.29000000000000004</v>
      </c>
      <c r="G395" s="147">
        <v>43.500000000000007</v>
      </c>
    </row>
    <row r="396" spans="1:7" customFormat="1" ht="30" x14ac:dyDescent="0.25">
      <c r="A396" s="141" t="s">
        <v>1279</v>
      </c>
      <c r="B396" s="140" t="s">
        <v>1280</v>
      </c>
      <c r="C396" s="140" t="s">
        <v>3257</v>
      </c>
      <c r="D396" s="141">
        <v>3</v>
      </c>
      <c r="E396" s="147">
        <v>26.85</v>
      </c>
      <c r="F396" s="147">
        <v>0.17999999999999972</v>
      </c>
      <c r="G396" s="147">
        <v>0.53999999999999915</v>
      </c>
    </row>
    <row r="397" spans="1:7" customFormat="1" ht="30" x14ac:dyDescent="0.25">
      <c r="A397" s="141" t="s">
        <v>1279</v>
      </c>
      <c r="B397" s="140" t="s">
        <v>1280</v>
      </c>
      <c r="C397" s="140" t="s">
        <v>3258</v>
      </c>
      <c r="D397" s="141">
        <v>3</v>
      </c>
      <c r="E397" s="147">
        <v>42.63</v>
      </c>
      <c r="F397" s="147">
        <v>0.41999999999999993</v>
      </c>
      <c r="G397" s="147">
        <v>1.2599999999999998</v>
      </c>
    </row>
    <row r="398" spans="1:7" customFormat="1" ht="30" x14ac:dyDescent="0.25">
      <c r="A398" s="141" t="s">
        <v>1279</v>
      </c>
      <c r="B398" s="140" t="s">
        <v>1280</v>
      </c>
      <c r="C398" s="140" t="s">
        <v>3224</v>
      </c>
      <c r="D398" s="141">
        <v>2</v>
      </c>
      <c r="E398" s="147">
        <v>18.3</v>
      </c>
      <c r="F398" s="147">
        <v>0.26999999999999957</v>
      </c>
      <c r="G398" s="147">
        <v>0.53999999999999915</v>
      </c>
    </row>
    <row r="399" spans="1:7" customFormat="1" ht="30" x14ac:dyDescent="0.25">
      <c r="A399" s="141" t="s">
        <v>1279</v>
      </c>
      <c r="B399" s="140" t="s">
        <v>1280</v>
      </c>
      <c r="C399" s="140" t="s">
        <v>3259</v>
      </c>
      <c r="D399" s="141">
        <v>1</v>
      </c>
      <c r="E399" s="147">
        <v>13</v>
      </c>
      <c r="F399" s="147">
        <v>0.27000000000000046</v>
      </c>
      <c r="G399" s="147">
        <v>0.27000000000000046</v>
      </c>
    </row>
    <row r="400" spans="1:7" customFormat="1" ht="30" x14ac:dyDescent="0.25">
      <c r="A400" s="141" t="s">
        <v>1279</v>
      </c>
      <c r="B400" s="140" t="s">
        <v>1280</v>
      </c>
      <c r="C400" s="140" t="s">
        <v>3205</v>
      </c>
      <c r="D400" s="141">
        <v>29</v>
      </c>
      <c r="E400" s="147">
        <v>231.42000000000002</v>
      </c>
      <c r="F400" s="147">
        <v>0.23999999999999932</v>
      </c>
      <c r="G400" s="147">
        <v>6.9599999999999804</v>
      </c>
    </row>
    <row r="401" spans="1:7" customFormat="1" ht="30" x14ac:dyDescent="0.25">
      <c r="A401" s="141" t="s">
        <v>1279</v>
      </c>
      <c r="B401" s="140" t="s">
        <v>1280</v>
      </c>
      <c r="C401" s="140" t="s">
        <v>3260</v>
      </c>
      <c r="D401" s="141">
        <v>19</v>
      </c>
      <c r="E401" s="147">
        <v>179.36</v>
      </c>
      <c r="F401" s="147">
        <v>0.37999999999999989</v>
      </c>
      <c r="G401" s="147">
        <v>7.219999999999998</v>
      </c>
    </row>
    <row r="402" spans="1:7" customFormat="1" ht="45" x14ac:dyDescent="0.25">
      <c r="A402" s="141" t="s">
        <v>1279</v>
      </c>
      <c r="B402" s="140" t="s">
        <v>1280</v>
      </c>
      <c r="C402" s="140" t="s">
        <v>3261</v>
      </c>
      <c r="D402" s="141">
        <v>2</v>
      </c>
      <c r="E402" s="147">
        <v>25.26</v>
      </c>
      <c r="F402" s="147">
        <v>0.44999999999999929</v>
      </c>
      <c r="G402" s="147">
        <v>0.89999999999999858</v>
      </c>
    </row>
    <row r="403" spans="1:7" customFormat="1" ht="30" x14ac:dyDescent="0.25">
      <c r="A403" s="141" t="s">
        <v>1279</v>
      </c>
      <c r="B403" s="140" t="s">
        <v>1280</v>
      </c>
      <c r="C403" s="140" t="s">
        <v>3206</v>
      </c>
      <c r="D403" s="141">
        <v>9</v>
      </c>
      <c r="E403" s="147">
        <v>57.42</v>
      </c>
      <c r="F403" s="147">
        <v>0.10000000000000009</v>
      </c>
      <c r="G403" s="147">
        <v>0.9000000000000008</v>
      </c>
    </row>
    <row r="404" spans="1:7" customFormat="1" ht="30" x14ac:dyDescent="0.25">
      <c r="A404" s="141" t="s">
        <v>1279</v>
      </c>
      <c r="B404" s="140" t="s">
        <v>1280</v>
      </c>
      <c r="C404" s="140" t="s">
        <v>3262</v>
      </c>
      <c r="D404" s="141">
        <v>1</v>
      </c>
      <c r="E404" s="147">
        <v>8.2900000000000009</v>
      </c>
      <c r="F404" s="147">
        <v>0.18000000000000016</v>
      </c>
      <c r="G404" s="147">
        <v>0.18000000000000016</v>
      </c>
    </row>
    <row r="405" spans="1:7" customFormat="1" ht="45" x14ac:dyDescent="0.25">
      <c r="A405" s="141" t="s">
        <v>1279</v>
      </c>
      <c r="B405" s="140" t="s">
        <v>1280</v>
      </c>
      <c r="C405" s="140" t="s">
        <v>3207</v>
      </c>
      <c r="D405" s="141">
        <v>354</v>
      </c>
      <c r="E405" s="147">
        <v>3876.3</v>
      </c>
      <c r="F405" s="147">
        <v>0.27000000000000046</v>
      </c>
      <c r="G405" s="147">
        <v>95.580000000000169</v>
      </c>
    </row>
    <row r="406" spans="1:7" customFormat="1" ht="45" x14ac:dyDescent="0.25">
      <c r="A406" s="141" t="s">
        <v>1279</v>
      </c>
      <c r="B406" s="140" t="s">
        <v>1280</v>
      </c>
      <c r="C406" s="140" t="s">
        <v>3208</v>
      </c>
      <c r="D406" s="141">
        <v>31</v>
      </c>
      <c r="E406" s="147">
        <v>372.92999999999995</v>
      </c>
      <c r="F406" s="147">
        <v>0.34999999999999964</v>
      </c>
      <c r="G406" s="147">
        <v>10.849999999999989</v>
      </c>
    </row>
    <row r="407" spans="1:7" customFormat="1" ht="30" x14ac:dyDescent="0.25">
      <c r="A407" s="141" t="s">
        <v>1279</v>
      </c>
      <c r="B407" s="140" t="s">
        <v>1280</v>
      </c>
      <c r="C407" s="140" t="s">
        <v>3209</v>
      </c>
      <c r="D407" s="141">
        <v>24</v>
      </c>
      <c r="E407" s="147">
        <v>243.36</v>
      </c>
      <c r="F407" s="147">
        <v>0.13000000000000034</v>
      </c>
      <c r="G407" s="147">
        <v>3.1200000000000081</v>
      </c>
    </row>
    <row r="408" spans="1:7" customFormat="1" ht="30" x14ac:dyDescent="0.25">
      <c r="A408" s="141" t="s">
        <v>1279</v>
      </c>
      <c r="B408" s="140" t="s">
        <v>1280</v>
      </c>
      <c r="C408" s="140" t="s">
        <v>3210</v>
      </c>
      <c r="D408" s="141">
        <v>309</v>
      </c>
      <c r="E408" s="147">
        <v>2311.3200000000002</v>
      </c>
      <c r="F408" s="147">
        <v>9.000000000000008E-2</v>
      </c>
      <c r="G408" s="147">
        <v>27.810000000000024</v>
      </c>
    </row>
    <row r="409" spans="1:7" customFormat="1" ht="30" x14ac:dyDescent="0.25">
      <c r="A409" s="141" t="s">
        <v>1279</v>
      </c>
      <c r="B409" s="140" t="s">
        <v>1280</v>
      </c>
      <c r="C409" s="140" t="s">
        <v>3263</v>
      </c>
      <c r="D409" s="141">
        <v>7</v>
      </c>
      <c r="E409" s="147">
        <v>82.53</v>
      </c>
      <c r="F409" s="147">
        <v>0.34999999999999964</v>
      </c>
      <c r="G409" s="147">
        <v>2.4499999999999975</v>
      </c>
    </row>
    <row r="410" spans="1:7" customFormat="1" ht="30" x14ac:dyDescent="0.25">
      <c r="A410" s="141" t="s">
        <v>1279</v>
      </c>
      <c r="B410" s="140" t="s">
        <v>1280</v>
      </c>
      <c r="C410" s="140" t="s">
        <v>3264</v>
      </c>
      <c r="D410" s="141">
        <v>7</v>
      </c>
      <c r="E410" s="147">
        <v>198.17000000000002</v>
      </c>
      <c r="F410" s="147">
        <v>1.1099999999999994</v>
      </c>
      <c r="G410" s="147">
        <v>7.769999999999996</v>
      </c>
    </row>
    <row r="411" spans="1:7" customFormat="1" ht="30" x14ac:dyDescent="0.25">
      <c r="A411" s="141" t="s">
        <v>1279</v>
      </c>
      <c r="B411" s="140" t="s">
        <v>1280</v>
      </c>
      <c r="C411" s="140" t="s">
        <v>3211</v>
      </c>
      <c r="D411" s="141">
        <v>60</v>
      </c>
      <c r="E411" s="147">
        <v>633.6</v>
      </c>
      <c r="F411" s="147">
        <v>7.0000000000000062E-2</v>
      </c>
      <c r="G411" s="147">
        <v>4.2000000000000037</v>
      </c>
    </row>
    <row r="412" spans="1:7" customFormat="1" ht="30" x14ac:dyDescent="0.25">
      <c r="A412" s="141" t="s">
        <v>1279</v>
      </c>
      <c r="B412" s="140" t="s">
        <v>1280</v>
      </c>
      <c r="C412" s="140" t="s">
        <v>3212</v>
      </c>
      <c r="D412" s="141">
        <v>34</v>
      </c>
      <c r="E412" s="147">
        <v>263.84000000000003</v>
      </c>
      <c r="F412" s="147">
        <v>0.12000000000000011</v>
      </c>
      <c r="G412" s="147">
        <v>4.0800000000000036</v>
      </c>
    </row>
    <row r="413" spans="1:7" customFormat="1" ht="30" x14ac:dyDescent="0.25">
      <c r="A413" s="141" t="s">
        <v>1279</v>
      </c>
      <c r="B413" s="140" t="s">
        <v>1280</v>
      </c>
      <c r="C413" s="140" t="s">
        <v>3242</v>
      </c>
      <c r="D413" s="141">
        <v>21</v>
      </c>
      <c r="E413" s="147">
        <v>280.14000000000004</v>
      </c>
      <c r="F413" s="147">
        <v>0.23000000000000043</v>
      </c>
      <c r="G413" s="147">
        <v>4.830000000000009</v>
      </c>
    </row>
    <row r="414" spans="1:7" customFormat="1" ht="30" x14ac:dyDescent="0.25">
      <c r="A414" s="141" t="s">
        <v>1279</v>
      </c>
      <c r="B414" s="140" t="s">
        <v>1280</v>
      </c>
      <c r="C414" s="140" t="s">
        <v>3243</v>
      </c>
      <c r="D414" s="141">
        <v>13</v>
      </c>
      <c r="E414" s="147">
        <v>113.23000000000002</v>
      </c>
      <c r="F414" s="147">
        <v>0.25</v>
      </c>
      <c r="G414" s="147">
        <v>3.25</v>
      </c>
    </row>
    <row r="415" spans="1:7" customFormat="1" ht="30" x14ac:dyDescent="0.25">
      <c r="A415" s="141" t="s">
        <v>1279</v>
      </c>
      <c r="B415" s="140" t="s">
        <v>1280</v>
      </c>
      <c r="C415" s="140" t="s">
        <v>3213</v>
      </c>
      <c r="D415" s="141">
        <v>73</v>
      </c>
      <c r="E415" s="147">
        <v>844.61000000000013</v>
      </c>
      <c r="F415" s="147">
        <v>0.28000000000000025</v>
      </c>
      <c r="G415" s="147">
        <v>20.440000000000019</v>
      </c>
    </row>
    <row r="416" spans="1:7" customFormat="1" ht="30" x14ac:dyDescent="0.25">
      <c r="A416" s="141" t="s">
        <v>1279</v>
      </c>
      <c r="B416" s="140" t="s">
        <v>1280</v>
      </c>
      <c r="C416" s="140" t="s">
        <v>3214</v>
      </c>
      <c r="D416" s="141">
        <v>22</v>
      </c>
      <c r="E416" s="147">
        <v>160.82</v>
      </c>
      <c r="F416" s="147">
        <v>7.0000000000000062E-2</v>
      </c>
      <c r="G416" s="147">
        <v>1.5400000000000014</v>
      </c>
    </row>
    <row r="417" spans="1:7" customFormat="1" ht="30" x14ac:dyDescent="0.25">
      <c r="A417" s="141" t="s">
        <v>1279</v>
      </c>
      <c r="B417" s="140" t="s">
        <v>1280</v>
      </c>
      <c r="C417" s="140" t="s">
        <v>3215</v>
      </c>
      <c r="D417" s="141">
        <v>891</v>
      </c>
      <c r="E417" s="147">
        <v>4802.49</v>
      </c>
      <c r="F417" s="147">
        <v>0.20999999999999996</v>
      </c>
      <c r="G417" s="147">
        <v>187.10999999999996</v>
      </c>
    </row>
    <row r="418" spans="1:7" customFormat="1" ht="30" x14ac:dyDescent="0.25">
      <c r="A418" s="141" t="s">
        <v>1279</v>
      </c>
      <c r="B418" s="140" t="s">
        <v>1280</v>
      </c>
      <c r="C418" s="140" t="s">
        <v>3216</v>
      </c>
      <c r="D418" s="141">
        <v>79</v>
      </c>
      <c r="E418" s="147">
        <v>425.81</v>
      </c>
      <c r="F418" s="147">
        <v>0.20999999999999996</v>
      </c>
      <c r="G418" s="147">
        <v>16.589999999999996</v>
      </c>
    </row>
    <row r="419" spans="1:7" customFormat="1" ht="30" x14ac:dyDescent="0.25">
      <c r="A419" s="141" t="s">
        <v>1279</v>
      </c>
      <c r="B419" s="140" t="s">
        <v>1280</v>
      </c>
      <c r="C419" s="140" t="s">
        <v>3265</v>
      </c>
      <c r="D419" s="141">
        <v>15</v>
      </c>
      <c r="E419" s="147">
        <v>64.2</v>
      </c>
      <c r="F419" s="147">
        <v>0.1599999999999997</v>
      </c>
      <c r="G419" s="147">
        <v>2.3999999999999955</v>
      </c>
    </row>
    <row r="420" spans="1:7" customFormat="1" ht="30" x14ac:dyDescent="0.25">
      <c r="A420" s="141" t="s">
        <v>1279</v>
      </c>
      <c r="B420" s="140" t="s">
        <v>1280</v>
      </c>
      <c r="C420" s="140" t="s">
        <v>3217</v>
      </c>
      <c r="D420" s="141">
        <v>204</v>
      </c>
      <c r="E420" s="147">
        <v>1193.3999999999999</v>
      </c>
      <c r="F420" s="147">
        <v>0.19000000000000039</v>
      </c>
      <c r="G420" s="147">
        <v>38.760000000000076</v>
      </c>
    </row>
    <row r="421" spans="1:7" customFormat="1" ht="30" x14ac:dyDescent="0.25">
      <c r="A421" s="141" t="s">
        <v>1279</v>
      </c>
      <c r="B421" s="140" t="s">
        <v>1280</v>
      </c>
      <c r="C421" s="140" t="s">
        <v>3218</v>
      </c>
      <c r="D421" s="141">
        <v>60</v>
      </c>
      <c r="E421" s="147">
        <v>373.2</v>
      </c>
      <c r="F421" s="147">
        <v>0.20999999999999996</v>
      </c>
      <c r="G421" s="147">
        <v>12.599999999999998</v>
      </c>
    </row>
    <row r="422" spans="1:7" customFormat="1" ht="30" x14ac:dyDescent="0.25">
      <c r="A422" s="141" t="s">
        <v>1279</v>
      </c>
      <c r="B422" s="140" t="s">
        <v>1280</v>
      </c>
      <c r="C422" s="140" t="s">
        <v>3219</v>
      </c>
      <c r="D422" s="141">
        <v>138</v>
      </c>
      <c r="E422" s="147">
        <v>858.36</v>
      </c>
      <c r="F422" s="147">
        <v>0.20999999999999996</v>
      </c>
      <c r="G422" s="147">
        <v>28.979999999999997</v>
      </c>
    </row>
    <row r="423" spans="1:7" customFormat="1" ht="30" x14ac:dyDescent="0.25">
      <c r="A423" s="141" t="s">
        <v>1279</v>
      </c>
      <c r="B423" s="140" t="s">
        <v>1280</v>
      </c>
      <c r="C423" s="140" t="s">
        <v>3220</v>
      </c>
      <c r="D423" s="141">
        <v>60</v>
      </c>
      <c r="E423" s="147">
        <v>705.6</v>
      </c>
      <c r="F423" s="147">
        <v>0.33000000000000007</v>
      </c>
      <c r="G423" s="147">
        <v>19.800000000000004</v>
      </c>
    </row>
    <row r="424" spans="1:7" customFormat="1" ht="30" x14ac:dyDescent="0.25">
      <c r="A424" s="141" t="s">
        <v>1279</v>
      </c>
      <c r="B424" s="140" t="s">
        <v>1280</v>
      </c>
      <c r="C424" s="140" t="s">
        <v>3221</v>
      </c>
      <c r="D424" s="141">
        <v>43</v>
      </c>
      <c r="E424" s="147">
        <v>267.45999999999998</v>
      </c>
      <c r="F424" s="147">
        <v>0.20999999999999996</v>
      </c>
      <c r="G424" s="147">
        <v>9.0299999999999976</v>
      </c>
    </row>
    <row r="425" spans="1:7" customFormat="1" ht="30" x14ac:dyDescent="0.25">
      <c r="A425" s="141" t="s">
        <v>1279</v>
      </c>
      <c r="B425" s="140" t="s">
        <v>1280</v>
      </c>
      <c r="C425" s="140" t="s">
        <v>3266</v>
      </c>
      <c r="D425" s="141">
        <v>1</v>
      </c>
      <c r="E425" s="147">
        <v>5.71</v>
      </c>
      <c r="F425" s="147">
        <v>0.16000000000000014</v>
      </c>
      <c r="G425" s="147">
        <v>0.16000000000000014</v>
      </c>
    </row>
    <row r="426" spans="1:7" customFormat="1" ht="30" x14ac:dyDescent="0.25">
      <c r="A426" s="141" t="s">
        <v>1279</v>
      </c>
      <c r="B426" s="140" t="s">
        <v>1280</v>
      </c>
      <c r="C426" s="140" t="s">
        <v>3267</v>
      </c>
      <c r="D426" s="141">
        <v>1</v>
      </c>
      <c r="E426" s="147">
        <v>9.99</v>
      </c>
      <c r="F426" s="147">
        <v>0.24000000000000021</v>
      </c>
      <c r="G426" s="147">
        <v>0.24000000000000021</v>
      </c>
    </row>
    <row r="427" spans="1:7" customFormat="1" ht="30" x14ac:dyDescent="0.25">
      <c r="A427" s="141" t="s">
        <v>1279</v>
      </c>
      <c r="B427" s="140" t="s">
        <v>1280</v>
      </c>
      <c r="C427" s="140" t="s">
        <v>3268</v>
      </c>
      <c r="D427" s="141">
        <v>42</v>
      </c>
      <c r="E427" s="147">
        <v>376.32</v>
      </c>
      <c r="F427" s="147">
        <v>0.10999999999999988</v>
      </c>
      <c r="G427" s="147">
        <v>4.6199999999999948</v>
      </c>
    </row>
    <row r="428" spans="1:7" customFormat="1" ht="30" x14ac:dyDescent="0.25">
      <c r="A428" s="141" t="s">
        <v>1279</v>
      </c>
      <c r="B428" s="140" t="s">
        <v>1280</v>
      </c>
      <c r="C428" s="140" t="s">
        <v>3269</v>
      </c>
      <c r="D428" s="141">
        <v>1</v>
      </c>
      <c r="E428" s="147">
        <v>4.8500000000000005</v>
      </c>
      <c r="F428" s="147">
        <v>1.0000000000000009E-2</v>
      </c>
      <c r="G428" s="147">
        <v>1.0000000000000009E-2</v>
      </c>
    </row>
    <row r="429" spans="1:7" customFormat="1" ht="30" x14ac:dyDescent="0.25">
      <c r="A429" s="141" t="s">
        <v>1279</v>
      </c>
      <c r="B429" s="140" t="s">
        <v>1280</v>
      </c>
      <c r="C429" s="140" t="s">
        <v>3270</v>
      </c>
      <c r="D429" s="141">
        <v>5</v>
      </c>
      <c r="E429" s="147">
        <v>58.25</v>
      </c>
      <c r="F429" s="147">
        <v>0.33999999999999986</v>
      </c>
      <c r="G429" s="147">
        <v>1.6999999999999993</v>
      </c>
    </row>
    <row r="430" spans="1:7" customFormat="1" ht="45" x14ac:dyDescent="0.25">
      <c r="A430" s="141" t="s">
        <v>1279</v>
      </c>
      <c r="B430" s="140" t="s">
        <v>1280</v>
      </c>
      <c r="C430" s="140" t="s">
        <v>3271</v>
      </c>
      <c r="D430" s="141">
        <v>5</v>
      </c>
      <c r="E430" s="147">
        <v>55.8</v>
      </c>
      <c r="F430" s="147">
        <v>0.25999999999999979</v>
      </c>
      <c r="G430" s="147">
        <v>1.2999999999999989</v>
      </c>
    </row>
    <row r="431" spans="1:7" customFormat="1" ht="30" x14ac:dyDescent="0.25">
      <c r="A431" s="141" t="s">
        <v>3272</v>
      </c>
      <c r="B431" s="140" t="s">
        <v>3273</v>
      </c>
      <c r="C431" s="140" t="s">
        <v>3110</v>
      </c>
      <c r="D431" s="141">
        <v>292</v>
      </c>
      <c r="E431" s="147">
        <v>134.32</v>
      </c>
      <c r="F431" s="147">
        <v>0</v>
      </c>
      <c r="G431" s="147">
        <v>0</v>
      </c>
    </row>
    <row r="432" spans="1:7" customFormat="1" ht="30" x14ac:dyDescent="0.25">
      <c r="A432" s="141" t="s">
        <v>3272</v>
      </c>
      <c r="B432" s="140" t="s">
        <v>3273</v>
      </c>
      <c r="C432" s="140" t="s">
        <v>3111</v>
      </c>
      <c r="D432" s="141">
        <v>59</v>
      </c>
      <c r="E432" s="147">
        <v>76.699999999999989</v>
      </c>
      <c r="F432" s="147">
        <v>2.0000000000000018E-2</v>
      </c>
      <c r="G432" s="147">
        <v>1.180000000000001</v>
      </c>
    </row>
    <row r="433" spans="1:7" customFormat="1" ht="30" x14ac:dyDescent="0.25">
      <c r="A433" s="141" t="s">
        <v>3272</v>
      </c>
      <c r="B433" s="140" t="s">
        <v>3273</v>
      </c>
      <c r="C433" s="140" t="s">
        <v>3112</v>
      </c>
      <c r="D433" s="141">
        <v>221</v>
      </c>
      <c r="E433" s="147">
        <v>318.24</v>
      </c>
      <c r="F433" s="147">
        <v>3.0000000000000027E-2</v>
      </c>
      <c r="G433" s="147">
        <v>6.6300000000000061</v>
      </c>
    </row>
    <row r="434" spans="1:7" customFormat="1" ht="30" x14ac:dyDescent="0.25">
      <c r="A434" s="141" t="s">
        <v>3272</v>
      </c>
      <c r="B434" s="140" t="s">
        <v>3273</v>
      </c>
      <c r="C434" s="140" t="s">
        <v>3113</v>
      </c>
      <c r="D434" s="141">
        <v>31</v>
      </c>
      <c r="E434" s="147">
        <v>49.599999999999994</v>
      </c>
      <c r="F434" s="147">
        <v>2.9999999999999916E-2</v>
      </c>
      <c r="G434" s="147">
        <v>0.92999999999999738</v>
      </c>
    </row>
    <row r="435" spans="1:7" customFormat="1" ht="30" x14ac:dyDescent="0.25">
      <c r="A435" s="141" t="s">
        <v>3272</v>
      </c>
      <c r="B435" s="140" t="s">
        <v>3273</v>
      </c>
      <c r="C435" s="140" t="s">
        <v>3274</v>
      </c>
      <c r="D435" s="141">
        <v>11</v>
      </c>
      <c r="E435" s="147">
        <v>8.8000000000000007</v>
      </c>
      <c r="F435" s="147">
        <v>0</v>
      </c>
      <c r="G435" s="147">
        <v>0</v>
      </c>
    </row>
    <row r="436" spans="1:7" customFormat="1" ht="45" x14ac:dyDescent="0.25">
      <c r="A436" s="141" t="s">
        <v>3272</v>
      </c>
      <c r="B436" s="140" t="s">
        <v>3273</v>
      </c>
      <c r="C436" s="140" t="s">
        <v>3115</v>
      </c>
      <c r="D436" s="141">
        <v>429</v>
      </c>
      <c r="E436" s="147">
        <v>283.14</v>
      </c>
      <c r="F436" s="147">
        <v>1.0000000000000009E-2</v>
      </c>
      <c r="G436" s="147">
        <v>4.2900000000000036</v>
      </c>
    </row>
    <row r="437" spans="1:7" customFormat="1" ht="75" x14ac:dyDescent="0.25">
      <c r="A437" s="141" t="s">
        <v>3272</v>
      </c>
      <c r="B437" s="140" t="s">
        <v>3273</v>
      </c>
      <c r="C437" s="140" t="s">
        <v>3116</v>
      </c>
      <c r="D437" s="141">
        <v>2641</v>
      </c>
      <c r="E437" s="147">
        <v>11171.43</v>
      </c>
      <c r="F437" s="147">
        <v>5.0000000000000044E-2</v>
      </c>
      <c r="G437" s="147">
        <v>132.05000000000013</v>
      </c>
    </row>
    <row r="438" spans="1:7" customFormat="1" ht="45" x14ac:dyDescent="0.25">
      <c r="A438" s="141" t="s">
        <v>3272</v>
      </c>
      <c r="B438" s="140" t="s">
        <v>3273</v>
      </c>
      <c r="C438" s="140" t="s">
        <v>3117</v>
      </c>
      <c r="D438" s="141">
        <v>426</v>
      </c>
      <c r="E438" s="147">
        <v>779.57999999999993</v>
      </c>
      <c r="F438" s="147">
        <v>2.0000000000000018E-2</v>
      </c>
      <c r="G438" s="147">
        <v>8.5200000000000067</v>
      </c>
    </row>
    <row r="439" spans="1:7" customFormat="1" ht="30" x14ac:dyDescent="0.25">
      <c r="A439" s="141" t="s">
        <v>3272</v>
      </c>
      <c r="B439" s="140" t="s">
        <v>3273</v>
      </c>
      <c r="C439" s="140" t="s">
        <v>3118</v>
      </c>
      <c r="D439" s="141">
        <v>498</v>
      </c>
      <c r="E439" s="147">
        <v>1190.22</v>
      </c>
      <c r="F439" s="147">
        <v>3.0000000000000027E-2</v>
      </c>
      <c r="G439" s="147">
        <v>14.940000000000014</v>
      </c>
    </row>
    <row r="440" spans="1:7" customFormat="1" ht="30" x14ac:dyDescent="0.25">
      <c r="A440" s="141" t="s">
        <v>3272</v>
      </c>
      <c r="B440" s="140" t="s">
        <v>3273</v>
      </c>
      <c r="C440" s="140" t="s">
        <v>3119</v>
      </c>
      <c r="D440" s="141">
        <v>248</v>
      </c>
      <c r="E440" s="147">
        <v>684.48</v>
      </c>
      <c r="F440" s="147">
        <v>2.9999999999999916E-2</v>
      </c>
      <c r="G440" s="147">
        <v>7.4399999999999791</v>
      </c>
    </row>
    <row r="441" spans="1:7" customFormat="1" ht="30" x14ac:dyDescent="0.25">
      <c r="A441" s="141" t="s">
        <v>3272</v>
      </c>
      <c r="B441" s="140" t="s">
        <v>3273</v>
      </c>
      <c r="C441" s="140" t="s">
        <v>3157</v>
      </c>
      <c r="D441" s="141">
        <v>28</v>
      </c>
      <c r="E441" s="147">
        <v>77.28</v>
      </c>
      <c r="F441" s="147">
        <v>2.9999999999999916E-2</v>
      </c>
      <c r="G441" s="147">
        <v>0.83999999999999764</v>
      </c>
    </row>
    <row r="442" spans="1:7" customFormat="1" ht="30" x14ac:dyDescent="0.25">
      <c r="A442" s="141" t="s">
        <v>3272</v>
      </c>
      <c r="B442" s="140" t="s">
        <v>3273</v>
      </c>
      <c r="C442" s="140" t="s">
        <v>3158</v>
      </c>
      <c r="D442" s="141">
        <v>173</v>
      </c>
      <c r="E442" s="147">
        <v>1328.64</v>
      </c>
      <c r="F442" s="147">
        <v>0.25</v>
      </c>
      <c r="G442" s="147">
        <v>43.25</v>
      </c>
    </row>
    <row r="443" spans="1:7" customFormat="1" ht="30" x14ac:dyDescent="0.25">
      <c r="A443" s="141" t="s">
        <v>3272</v>
      </c>
      <c r="B443" s="140" t="s">
        <v>3273</v>
      </c>
      <c r="C443" s="140" t="s">
        <v>3120</v>
      </c>
      <c r="D443" s="141">
        <v>1372</v>
      </c>
      <c r="E443" s="147">
        <v>2003.12</v>
      </c>
      <c r="F443" s="147">
        <v>2.0000000000000018E-2</v>
      </c>
      <c r="G443" s="147">
        <v>27.440000000000026</v>
      </c>
    </row>
    <row r="444" spans="1:7" customFormat="1" ht="30" x14ac:dyDescent="0.25">
      <c r="A444" s="141" t="s">
        <v>3272</v>
      </c>
      <c r="B444" s="140" t="s">
        <v>3273</v>
      </c>
      <c r="C444" s="140" t="s">
        <v>3121</v>
      </c>
      <c r="D444" s="141">
        <v>330</v>
      </c>
      <c r="E444" s="147">
        <v>650.1</v>
      </c>
      <c r="F444" s="147">
        <v>0</v>
      </c>
      <c r="G444" s="147">
        <v>0</v>
      </c>
    </row>
    <row r="445" spans="1:7" customFormat="1" ht="30" x14ac:dyDescent="0.25">
      <c r="A445" s="141" t="s">
        <v>3272</v>
      </c>
      <c r="B445" s="140" t="s">
        <v>3273</v>
      </c>
      <c r="C445" s="140" t="s">
        <v>3122</v>
      </c>
      <c r="D445" s="141">
        <v>85</v>
      </c>
      <c r="E445" s="147">
        <v>321.3</v>
      </c>
      <c r="F445" s="147">
        <v>1.9999999999999962E-2</v>
      </c>
      <c r="G445" s="147">
        <v>1.6999999999999968</v>
      </c>
    </row>
    <row r="446" spans="1:7" customFormat="1" ht="30" x14ac:dyDescent="0.25">
      <c r="A446" s="141" t="s">
        <v>3272</v>
      </c>
      <c r="B446" s="140" t="s">
        <v>3273</v>
      </c>
      <c r="C446" s="140" t="s">
        <v>3249</v>
      </c>
      <c r="D446" s="141">
        <v>10</v>
      </c>
      <c r="E446" s="147">
        <v>12.6</v>
      </c>
      <c r="F446" s="147">
        <v>0</v>
      </c>
      <c r="G446" s="147">
        <v>0</v>
      </c>
    </row>
    <row r="447" spans="1:7" customFormat="1" ht="30" x14ac:dyDescent="0.25">
      <c r="A447" s="141" t="s">
        <v>3272</v>
      </c>
      <c r="B447" s="140" t="s">
        <v>3273</v>
      </c>
      <c r="C447" s="140" t="s">
        <v>3275</v>
      </c>
      <c r="D447" s="141">
        <v>3</v>
      </c>
      <c r="E447" s="147">
        <v>26.009999999999998</v>
      </c>
      <c r="F447" s="147">
        <v>9.9999999999999811E-3</v>
      </c>
      <c r="G447" s="147">
        <v>2.9999999999999943E-2</v>
      </c>
    </row>
    <row r="448" spans="1:7" customFormat="1" ht="30" x14ac:dyDescent="0.25">
      <c r="A448" s="141" t="s">
        <v>3272</v>
      </c>
      <c r="B448" s="140" t="s">
        <v>3273</v>
      </c>
      <c r="C448" s="140" t="s">
        <v>3276</v>
      </c>
      <c r="D448" s="141">
        <v>24</v>
      </c>
      <c r="E448" s="147">
        <v>20.400000000000002</v>
      </c>
      <c r="F448" s="147">
        <v>0</v>
      </c>
      <c r="G448" s="147">
        <v>0</v>
      </c>
    </row>
    <row r="449" spans="1:7" customFormat="1" ht="30" x14ac:dyDescent="0.25">
      <c r="A449" s="141" t="s">
        <v>3272</v>
      </c>
      <c r="B449" s="140" t="s">
        <v>3273</v>
      </c>
      <c r="C449" s="140" t="s">
        <v>3126</v>
      </c>
      <c r="D449" s="141">
        <v>101</v>
      </c>
      <c r="E449" s="147">
        <v>423.19000000000005</v>
      </c>
      <c r="F449" s="147">
        <v>1.0000000000000009E-2</v>
      </c>
      <c r="G449" s="147">
        <v>1.0100000000000009</v>
      </c>
    </row>
    <row r="450" spans="1:7" customFormat="1" ht="30" x14ac:dyDescent="0.25">
      <c r="A450" s="141" t="s">
        <v>3272</v>
      </c>
      <c r="B450" s="140" t="s">
        <v>3273</v>
      </c>
      <c r="C450" s="140" t="s">
        <v>3277</v>
      </c>
      <c r="D450" s="141">
        <v>143</v>
      </c>
      <c r="E450" s="147">
        <v>194.48</v>
      </c>
      <c r="F450" s="147">
        <v>2.0000000000000018E-2</v>
      </c>
      <c r="G450" s="147">
        <v>2.8600000000000025</v>
      </c>
    </row>
    <row r="451" spans="1:7" customFormat="1" ht="30" x14ac:dyDescent="0.25">
      <c r="A451" s="141" t="s">
        <v>3272</v>
      </c>
      <c r="B451" s="140" t="s">
        <v>3273</v>
      </c>
      <c r="C451" s="140" t="s">
        <v>3278</v>
      </c>
      <c r="D451" s="141">
        <v>1</v>
      </c>
      <c r="E451" s="147">
        <v>3.35</v>
      </c>
      <c r="F451" s="147">
        <v>1.9999999999999962E-2</v>
      </c>
      <c r="G451" s="147">
        <v>1.9999999999999962E-2</v>
      </c>
    </row>
    <row r="452" spans="1:7" customFormat="1" ht="30" x14ac:dyDescent="0.25">
      <c r="A452" s="141" t="s">
        <v>3272</v>
      </c>
      <c r="B452" s="140" t="s">
        <v>3273</v>
      </c>
      <c r="C452" s="140" t="s">
        <v>3160</v>
      </c>
      <c r="D452" s="141">
        <v>147</v>
      </c>
      <c r="E452" s="147">
        <v>817.32</v>
      </c>
      <c r="F452" s="147">
        <v>0.12999999999999989</v>
      </c>
      <c r="G452" s="147">
        <v>19.109999999999985</v>
      </c>
    </row>
    <row r="453" spans="1:7" customFormat="1" ht="45" x14ac:dyDescent="0.25">
      <c r="A453" s="141" t="s">
        <v>3272</v>
      </c>
      <c r="B453" s="140" t="s">
        <v>3273</v>
      </c>
      <c r="C453" s="140" t="s">
        <v>3162</v>
      </c>
      <c r="D453" s="141">
        <v>84</v>
      </c>
      <c r="E453" s="147">
        <v>404.04</v>
      </c>
      <c r="F453" s="147">
        <v>0.10000000000000009</v>
      </c>
      <c r="G453" s="147">
        <v>8.4000000000000075</v>
      </c>
    </row>
    <row r="454" spans="1:7" customFormat="1" ht="30" x14ac:dyDescent="0.25">
      <c r="A454" s="141" t="s">
        <v>3272</v>
      </c>
      <c r="B454" s="140" t="s">
        <v>3273</v>
      </c>
      <c r="C454" s="140" t="s">
        <v>3279</v>
      </c>
      <c r="D454" s="141">
        <v>1</v>
      </c>
      <c r="E454" s="147">
        <v>2.99</v>
      </c>
      <c r="F454" s="147">
        <v>3.0000000000000027E-2</v>
      </c>
      <c r="G454" s="147">
        <v>3.0000000000000027E-2</v>
      </c>
    </row>
    <row r="455" spans="1:7" customFormat="1" ht="30" x14ac:dyDescent="0.25">
      <c r="A455" s="141" t="s">
        <v>3272</v>
      </c>
      <c r="B455" s="140" t="s">
        <v>3273</v>
      </c>
      <c r="C455" s="140" t="s">
        <v>3163</v>
      </c>
      <c r="D455" s="141">
        <v>208</v>
      </c>
      <c r="E455" s="147">
        <v>316.16000000000003</v>
      </c>
      <c r="F455" s="147">
        <v>0</v>
      </c>
      <c r="G455" s="147">
        <v>0</v>
      </c>
    </row>
    <row r="456" spans="1:7" customFormat="1" ht="30" x14ac:dyDescent="0.25">
      <c r="A456" s="141" t="s">
        <v>3272</v>
      </c>
      <c r="B456" s="140" t="s">
        <v>3273</v>
      </c>
      <c r="C456" s="140" t="s">
        <v>3164</v>
      </c>
      <c r="D456" s="141">
        <v>43</v>
      </c>
      <c r="E456" s="147">
        <v>65.36</v>
      </c>
      <c r="F456" s="147">
        <v>0</v>
      </c>
      <c r="G456" s="147">
        <v>0</v>
      </c>
    </row>
    <row r="457" spans="1:7" customFormat="1" ht="30" x14ac:dyDescent="0.25">
      <c r="A457" s="141" t="s">
        <v>3272</v>
      </c>
      <c r="B457" s="140" t="s">
        <v>3273</v>
      </c>
      <c r="C457" s="140" t="s">
        <v>3127</v>
      </c>
      <c r="D457" s="141">
        <v>1103</v>
      </c>
      <c r="E457" s="147">
        <v>2106.73</v>
      </c>
      <c r="F457" s="147">
        <v>9.9999999999999811E-3</v>
      </c>
      <c r="G457" s="147">
        <v>11.02999999999998</v>
      </c>
    </row>
    <row r="458" spans="1:7" customFormat="1" ht="30" x14ac:dyDescent="0.25">
      <c r="A458" s="141" t="s">
        <v>3272</v>
      </c>
      <c r="B458" s="140" t="s">
        <v>3273</v>
      </c>
      <c r="C458" s="140" t="s">
        <v>3128</v>
      </c>
      <c r="D458" s="141">
        <v>920</v>
      </c>
      <c r="E458" s="147">
        <v>1591.6000000000001</v>
      </c>
      <c r="F458" s="147">
        <v>1.0000000000000009E-2</v>
      </c>
      <c r="G458" s="147">
        <v>9.2000000000000082</v>
      </c>
    </row>
    <row r="459" spans="1:7" customFormat="1" ht="30" x14ac:dyDescent="0.25">
      <c r="A459" s="141" t="s">
        <v>3272</v>
      </c>
      <c r="B459" s="140" t="s">
        <v>3273</v>
      </c>
      <c r="C459" s="140" t="s">
        <v>3129</v>
      </c>
      <c r="D459" s="141">
        <v>2316</v>
      </c>
      <c r="E459" s="147">
        <v>3219.2400000000002</v>
      </c>
      <c r="F459" s="147">
        <v>0</v>
      </c>
      <c r="G459" s="147">
        <v>0</v>
      </c>
    </row>
    <row r="460" spans="1:7" customFormat="1" ht="30" x14ac:dyDescent="0.25">
      <c r="A460" s="141" t="s">
        <v>3272</v>
      </c>
      <c r="B460" s="140" t="s">
        <v>3273</v>
      </c>
      <c r="C460" s="140" t="s">
        <v>3130</v>
      </c>
      <c r="D460" s="141">
        <v>116</v>
      </c>
      <c r="E460" s="147">
        <v>145</v>
      </c>
      <c r="F460" s="147">
        <v>1.0000000000000009E-2</v>
      </c>
      <c r="G460" s="147">
        <v>1.160000000000001</v>
      </c>
    </row>
    <row r="461" spans="1:7" customFormat="1" ht="30" x14ac:dyDescent="0.25">
      <c r="A461" s="141" t="s">
        <v>3272</v>
      </c>
      <c r="B461" s="140" t="s">
        <v>3273</v>
      </c>
      <c r="C461" s="140" t="s">
        <v>3131</v>
      </c>
      <c r="D461" s="141">
        <v>2361</v>
      </c>
      <c r="E461" s="147">
        <v>2951.25</v>
      </c>
      <c r="F461" s="147">
        <v>1.0000000000000009E-2</v>
      </c>
      <c r="G461" s="147">
        <v>23.610000000000021</v>
      </c>
    </row>
    <row r="462" spans="1:7" customFormat="1" ht="30" x14ac:dyDescent="0.25">
      <c r="A462" s="141" t="s">
        <v>3272</v>
      </c>
      <c r="B462" s="140" t="s">
        <v>3273</v>
      </c>
      <c r="C462" s="140" t="s">
        <v>3132</v>
      </c>
      <c r="D462" s="141">
        <v>95</v>
      </c>
      <c r="E462" s="147">
        <v>118.75</v>
      </c>
      <c r="F462" s="147">
        <v>1.0000000000000009E-2</v>
      </c>
      <c r="G462" s="147">
        <v>0.95000000000000084</v>
      </c>
    </row>
    <row r="463" spans="1:7" customFormat="1" ht="30" x14ac:dyDescent="0.25">
      <c r="A463" s="141" t="s">
        <v>3272</v>
      </c>
      <c r="B463" s="140" t="s">
        <v>3273</v>
      </c>
      <c r="C463" s="140" t="s">
        <v>3133</v>
      </c>
      <c r="D463" s="141">
        <v>239</v>
      </c>
      <c r="E463" s="147">
        <v>368.06</v>
      </c>
      <c r="F463" s="147">
        <v>3.0000000000000027E-2</v>
      </c>
      <c r="G463" s="147">
        <v>7.1700000000000061</v>
      </c>
    </row>
    <row r="464" spans="1:7" customFormat="1" ht="30" x14ac:dyDescent="0.25">
      <c r="A464" s="141" t="s">
        <v>3272</v>
      </c>
      <c r="B464" s="140" t="s">
        <v>3273</v>
      </c>
      <c r="C464" s="140" t="s">
        <v>3165</v>
      </c>
      <c r="D464" s="141">
        <v>170</v>
      </c>
      <c r="E464" s="147">
        <v>236.3</v>
      </c>
      <c r="F464" s="147">
        <v>3.0000000000000027E-2</v>
      </c>
      <c r="G464" s="147">
        <v>5.100000000000005</v>
      </c>
    </row>
    <row r="465" spans="1:7" customFormat="1" ht="30" x14ac:dyDescent="0.25">
      <c r="A465" s="141" t="s">
        <v>3272</v>
      </c>
      <c r="B465" s="140" t="s">
        <v>3273</v>
      </c>
      <c r="C465" s="140" t="s">
        <v>3166</v>
      </c>
      <c r="D465" s="141">
        <v>63</v>
      </c>
      <c r="E465" s="147">
        <v>78.75</v>
      </c>
      <c r="F465" s="147">
        <v>1.0000000000000009E-2</v>
      </c>
      <c r="G465" s="147">
        <v>0.63000000000000056</v>
      </c>
    </row>
    <row r="466" spans="1:7" customFormat="1" ht="30" x14ac:dyDescent="0.25">
      <c r="A466" s="141" t="s">
        <v>3272</v>
      </c>
      <c r="B466" s="140" t="s">
        <v>3273</v>
      </c>
      <c r="C466" s="140" t="s">
        <v>3167</v>
      </c>
      <c r="D466" s="141">
        <v>164</v>
      </c>
      <c r="E466" s="147">
        <v>523.16</v>
      </c>
      <c r="F466" s="147">
        <v>6.0000000000000053E-2</v>
      </c>
      <c r="G466" s="147">
        <v>9.8400000000000087</v>
      </c>
    </row>
    <row r="467" spans="1:7" customFormat="1" ht="30" x14ac:dyDescent="0.25">
      <c r="A467" s="141" t="s">
        <v>3272</v>
      </c>
      <c r="B467" s="140" t="s">
        <v>3273</v>
      </c>
      <c r="C467" s="140" t="s">
        <v>3134</v>
      </c>
      <c r="D467" s="141">
        <v>118</v>
      </c>
      <c r="E467" s="147">
        <v>272.58000000000004</v>
      </c>
      <c r="F467" s="147">
        <v>4.0000000000000036E-2</v>
      </c>
      <c r="G467" s="147">
        <v>4.7200000000000042</v>
      </c>
    </row>
    <row r="468" spans="1:7" customFormat="1" ht="30" x14ac:dyDescent="0.25">
      <c r="A468" s="141" t="s">
        <v>3272</v>
      </c>
      <c r="B468" s="140" t="s">
        <v>3273</v>
      </c>
      <c r="C468" s="140" t="s">
        <v>3135</v>
      </c>
      <c r="D468" s="141">
        <v>1193</v>
      </c>
      <c r="E468" s="147">
        <v>2386</v>
      </c>
      <c r="F468" s="147">
        <v>3.0000000000000027E-2</v>
      </c>
      <c r="G468" s="147">
        <v>35.790000000000035</v>
      </c>
    </row>
    <row r="469" spans="1:7" customFormat="1" ht="30" x14ac:dyDescent="0.25">
      <c r="A469" s="141" t="s">
        <v>3272</v>
      </c>
      <c r="B469" s="140" t="s">
        <v>3273</v>
      </c>
      <c r="C469" s="140" t="s">
        <v>3136</v>
      </c>
      <c r="D469" s="141">
        <v>1119</v>
      </c>
      <c r="E469" s="147">
        <v>3502.4700000000003</v>
      </c>
      <c r="F469" s="147">
        <v>9.9999999999999811E-3</v>
      </c>
      <c r="G469" s="147">
        <v>11.189999999999978</v>
      </c>
    </row>
    <row r="470" spans="1:7" customFormat="1" ht="30" x14ac:dyDescent="0.25">
      <c r="A470" s="141" t="s">
        <v>3272</v>
      </c>
      <c r="B470" s="140" t="s">
        <v>3273</v>
      </c>
      <c r="C470" s="140" t="s">
        <v>3137</v>
      </c>
      <c r="D470" s="141">
        <v>1087</v>
      </c>
      <c r="E470" s="147">
        <v>1673.98</v>
      </c>
      <c r="F470" s="147">
        <v>0</v>
      </c>
      <c r="G470" s="147">
        <v>0</v>
      </c>
    </row>
    <row r="471" spans="1:7" customFormat="1" ht="30" x14ac:dyDescent="0.25">
      <c r="A471" s="141" t="s">
        <v>3272</v>
      </c>
      <c r="B471" s="140" t="s">
        <v>3273</v>
      </c>
      <c r="C471" s="140" t="s">
        <v>3168</v>
      </c>
      <c r="D471" s="141">
        <v>663</v>
      </c>
      <c r="E471" s="147">
        <v>961.35000000000014</v>
      </c>
      <c r="F471" s="147">
        <v>1.0000000000000009E-2</v>
      </c>
      <c r="G471" s="147">
        <v>6.6300000000000061</v>
      </c>
    </row>
    <row r="472" spans="1:7" customFormat="1" ht="30" x14ac:dyDescent="0.25">
      <c r="A472" s="141" t="s">
        <v>3272</v>
      </c>
      <c r="B472" s="140" t="s">
        <v>3273</v>
      </c>
      <c r="C472" s="140" t="s">
        <v>3138</v>
      </c>
      <c r="D472" s="141">
        <v>862</v>
      </c>
      <c r="E472" s="147">
        <v>1249.9000000000001</v>
      </c>
      <c r="F472" s="147">
        <v>1.0000000000000009E-2</v>
      </c>
      <c r="G472" s="147">
        <v>8.6200000000000081</v>
      </c>
    </row>
    <row r="473" spans="1:7" customFormat="1" ht="30" x14ac:dyDescent="0.25">
      <c r="A473" s="141" t="s">
        <v>3272</v>
      </c>
      <c r="B473" s="140" t="s">
        <v>3273</v>
      </c>
      <c r="C473" s="140" t="s">
        <v>3169</v>
      </c>
      <c r="D473" s="141">
        <v>246</v>
      </c>
      <c r="E473" s="147">
        <v>858.54000000000008</v>
      </c>
      <c r="F473" s="147">
        <v>5.0000000000000044E-2</v>
      </c>
      <c r="G473" s="147">
        <v>12.300000000000011</v>
      </c>
    </row>
    <row r="474" spans="1:7" customFormat="1" ht="45" x14ac:dyDescent="0.25">
      <c r="A474" s="141" t="s">
        <v>3272</v>
      </c>
      <c r="B474" s="140" t="s">
        <v>3273</v>
      </c>
      <c r="C474" s="140" t="s">
        <v>3170</v>
      </c>
      <c r="D474" s="141">
        <v>204</v>
      </c>
      <c r="E474" s="147">
        <v>711.96</v>
      </c>
      <c r="F474" s="147">
        <v>5.0000000000000044E-2</v>
      </c>
      <c r="G474" s="147">
        <v>10.20000000000001</v>
      </c>
    </row>
    <row r="475" spans="1:7" customFormat="1" ht="30" x14ac:dyDescent="0.25">
      <c r="A475" s="141" t="s">
        <v>3272</v>
      </c>
      <c r="B475" s="140" t="s">
        <v>3273</v>
      </c>
      <c r="C475" s="140" t="s">
        <v>3139</v>
      </c>
      <c r="D475" s="141">
        <v>1090</v>
      </c>
      <c r="E475" s="147">
        <v>3804.1000000000004</v>
      </c>
      <c r="F475" s="147">
        <v>5.0000000000000044E-2</v>
      </c>
      <c r="G475" s="147">
        <v>54.50000000000005</v>
      </c>
    </row>
    <row r="476" spans="1:7" customFormat="1" ht="30" x14ac:dyDescent="0.25">
      <c r="A476" s="141" t="s">
        <v>3272</v>
      </c>
      <c r="B476" s="140" t="s">
        <v>3273</v>
      </c>
      <c r="C476" s="140" t="s">
        <v>3140</v>
      </c>
      <c r="D476" s="141">
        <v>722</v>
      </c>
      <c r="E476" s="147">
        <v>895.28</v>
      </c>
      <c r="F476" s="147">
        <v>4.0000000000000036E-2</v>
      </c>
      <c r="G476" s="147">
        <v>28.880000000000024</v>
      </c>
    </row>
    <row r="477" spans="1:7" customFormat="1" ht="30" x14ac:dyDescent="0.25">
      <c r="A477" s="141" t="s">
        <v>3272</v>
      </c>
      <c r="B477" s="140" t="s">
        <v>3273</v>
      </c>
      <c r="C477" s="140" t="s">
        <v>3141</v>
      </c>
      <c r="D477" s="141">
        <v>493</v>
      </c>
      <c r="E477" s="147">
        <v>611.31999999999994</v>
      </c>
      <c r="F477" s="147">
        <v>4.0000000000000036E-2</v>
      </c>
      <c r="G477" s="147">
        <v>19.720000000000017</v>
      </c>
    </row>
    <row r="478" spans="1:7" customFormat="1" ht="30" x14ac:dyDescent="0.25">
      <c r="A478" s="141" t="s">
        <v>3272</v>
      </c>
      <c r="B478" s="140" t="s">
        <v>3273</v>
      </c>
      <c r="C478" s="140" t="s">
        <v>3142</v>
      </c>
      <c r="D478" s="141">
        <v>547</v>
      </c>
      <c r="E478" s="147">
        <v>683.75</v>
      </c>
      <c r="F478" s="147">
        <v>1.0000000000000009E-2</v>
      </c>
      <c r="G478" s="147">
        <v>5.4700000000000051</v>
      </c>
    </row>
    <row r="479" spans="1:7" customFormat="1" ht="30" x14ac:dyDescent="0.25">
      <c r="A479" s="141" t="s">
        <v>3272</v>
      </c>
      <c r="B479" s="140" t="s">
        <v>3273</v>
      </c>
      <c r="C479" s="140" t="s">
        <v>3143</v>
      </c>
      <c r="D479" s="141">
        <v>102</v>
      </c>
      <c r="E479" s="147">
        <v>157.08000000000001</v>
      </c>
      <c r="F479" s="147">
        <v>1.0000000000000009E-2</v>
      </c>
      <c r="G479" s="147">
        <v>1.0200000000000009</v>
      </c>
    </row>
    <row r="480" spans="1:7" customFormat="1" ht="30" x14ac:dyDescent="0.25">
      <c r="A480" s="141" t="s">
        <v>3272</v>
      </c>
      <c r="B480" s="140" t="s">
        <v>3273</v>
      </c>
      <c r="C480" s="140" t="s">
        <v>3232</v>
      </c>
      <c r="D480" s="141">
        <v>37</v>
      </c>
      <c r="E480" s="147">
        <v>56.98</v>
      </c>
      <c r="F480" s="147">
        <v>1.0000000000000009E-2</v>
      </c>
      <c r="G480" s="147">
        <v>0.37000000000000033</v>
      </c>
    </row>
    <row r="481" spans="1:7" customFormat="1" ht="30" x14ac:dyDescent="0.25">
      <c r="A481" s="141" t="s">
        <v>3272</v>
      </c>
      <c r="B481" s="140" t="s">
        <v>3273</v>
      </c>
      <c r="C481" s="140" t="s">
        <v>3144</v>
      </c>
      <c r="D481" s="141">
        <v>173</v>
      </c>
      <c r="E481" s="147">
        <v>217.98</v>
      </c>
      <c r="F481" s="147">
        <v>2.0000000000000018E-2</v>
      </c>
      <c r="G481" s="147">
        <v>3.4600000000000031</v>
      </c>
    </row>
    <row r="482" spans="1:7" customFormat="1" ht="30" x14ac:dyDescent="0.25">
      <c r="A482" s="141" t="s">
        <v>3272</v>
      </c>
      <c r="B482" s="140" t="s">
        <v>3273</v>
      </c>
      <c r="C482" s="140" t="s">
        <v>3171</v>
      </c>
      <c r="D482" s="141">
        <v>71</v>
      </c>
      <c r="E482" s="147">
        <v>176.79000000000002</v>
      </c>
      <c r="F482" s="147">
        <v>2.9999999999999916E-2</v>
      </c>
      <c r="G482" s="147">
        <v>2.1299999999999941</v>
      </c>
    </row>
    <row r="483" spans="1:7" customFormat="1" ht="30" x14ac:dyDescent="0.25">
      <c r="A483" s="141" t="s">
        <v>3272</v>
      </c>
      <c r="B483" s="140" t="s">
        <v>3273</v>
      </c>
      <c r="C483" s="140" t="s">
        <v>3145</v>
      </c>
      <c r="D483" s="141">
        <v>3</v>
      </c>
      <c r="E483" s="147">
        <v>4.71</v>
      </c>
      <c r="F483" s="147">
        <v>0</v>
      </c>
      <c r="G483" s="147">
        <v>0</v>
      </c>
    </row>
    <row r="484" spans="1:7" customFormat="1" ht="30" x14ac:dyDescent="0.25">
      <c r="A484" s="141" t="s">
        <v>3272</v>
      </c>
      <c r="B484" s="140" t="s">
        <v>3273</v>
      </c>
      <c r="C484" s="140" t="s">
        <v>3146</v>
      </c>
      <c r="D484" s="141">
        <v>10</v>
      </c>
      <c r="E484" s="147">
        <v>55.5</v>
      </c>
      <c r="F484" s="147">
        <v>9.9999999999999811E-3</v>
      </c>
      <c r="G484" s="147">
        <v>9.9999999999999811E-2</v>
      </c>
    </row>
    <row r="485" spans="1:7" customFormat="1" ht="30" x14ac:dyDescent="0.25">
      <c r="A485" s="141" t="s">
        <v>3272</v>
      </c>
      <c r="B485" s="140" t="s">
        <v>3273</v>
      </c>
      <c r="C485" s="140" t="s">
        <v>3172</v>
      </c>
      <c r="D485" s="141">
        <v>45</v>
      </c>
      <c r="E485" s="147">
        <v>272.70000000000005</v>
      </c>
      <c r="F485" s="147">
        <v>0.16999999999999993</v>
      </c>
      <c r="G485" s="147">
        <v>7.6499999999999968</v>
      </c>
    </row>
    <row r="486" spans="1:7" customFormat="1" ht="30" x14ac:dyDescent="0.25">
      <c r="A486" s="141" t="s">
        <v>3272</v>
      </c>
      <c r="B486" s="140" t="s">
        <v>3273</v>
      </c>
      <c r="C486" s="140" t="s">
        <v>3173</v>
      </c>
      <c r="D486" s="141">
        <v>17</v>
      </c>
      <c r="E486" s="147">
        <v>83.470000000000013</v>
      </c>
      <c r="F486" s="147">
        <v>0.16999999999999993</v>
      </c>
      <c r="G486" s="147">
        <v>2.8899999999999988</v>
      </c>
    </row>
    <row r="487" spans="1:7" customFormat="1" ht="30" x14ac:dyDescent="0.25">
      <c r="A487" s="141" t="s">
        <v>3272</v>
      </c>
      <c r="B487" s="140" t="s">
        <v>3273</v>
      </c>
      <c r="C487" s="140" t="s">
        <v>3147</v>
      </c>
      <c r="D487" s="141">
        <v>175</v>
      </c>
      <c r="E487" s="147">
        <v>721</v>
      </c>
      <c r="F487" s="147">
        <v>0.10000000000000009</v>
      </c>
      <c r="G487" s="147">
        <v>17.500000000000014</v>
      </c>
    </row>
    <row r="488" spans="1:7" customFormat="1" ht="30" x14ac:dyDescent="0.25">
      <c r="A488" s="141" t="s">
        <v>3272</v>
      </c>
      <c r="B488" s="140" t="s">
        <v>3273</v>
      </c>
      <c r="C488" s="140" t="s">
        <v>3280</v>
      </c>
      <c r="D488" s="141">
        <v>2363</v>
      </c>
      <c r="E488" s="147">
        <v>3898.95</v>
      </c>
      <c r="F488" s="147">
        <v>2.9999999999999916E-2</v>
      </c>
      <c r="G488" s="147">
        <v>70.889999999999802</v>
      </c>
    </row>
    <row r="489" spans="1:7" customFormat="1" ht="30" x14ac:dyDescent="0.25">
      <c r="A489" s="141" t="s">
        <v>3272</v>
      </c>
      <c r="B489" s="140" t="s">
        <v>3273</v>
      </c>
      <c r="C489" s="140" t="s">
        <v>3174</v>
      </c>
      <c r="D489" s="141">
        <v>129</v>
      </c>
      <c r="E489" s="147">
        <v>708.21</v>
      </c>
      <c r="F489" s="147">
        <v>0.12000000000000011</v>
      </c>
      <c r="G489" s="147">
        <v>15.480000000000015</v>
      </c>
    </row>
    <row r="490" spans="1:7" customFormat="1" ht="30" x14ac:dyDescent="0.25">
      <c r="A490" s="141" t="s">
        <v>3272</v>
      </c>
      <c r="B490" s="140" t="s">
        <v>3273</v>
      </c>
      <c r="C490" s="140" t="s">
        <v>3148</v>
      </c>
      <c r="D490" s="141">
        <v>111</v>
      </c>
      <c r="E490" s="147">
        <v>609.3900000000001</v>
      </c>
      <c r="F490" s="147">
        <v>0.12000000000000011</v>
      </c>
      <c r="G490" s="147">
        <v>13.320000000000011</v>
      </c>
    </row>
    <row r="491" spans="1:7" customFormat="1" ht="30" x14ac:dyDescent="0.25">
      <c r="A491" s="141" t="s">
        <v>3272</v>
      </c>
      <c r="B491" s="140" t="s">
        <v>3273</v>
      </c>
      <c r="C491" s="140" t="s">
        <v>3175</v>
      </c>
      <c r="D491" s="141">
        <v>137</v>
      </c>
      <c r="E491" s="147">
        <v>752.13</v>
      </c>
      <c r="F491" s="147">
        <v>0.12000000000000011</v>
      </c>
      <c r="G491" s="147">
        <v>16.440000000000015</v>
      </c>
    </row>
    <row r="492" spans="1:7" customFormat="1" ht="30" x14ac:dyDescent="0.25">
      <c r="A492" s="141" t="s">
        <v>3272</v>
      </c>
      <c r="B492" s="140" t="s">
        <v>3273</v>
      </c>
      <c r="C492" s="140" t="s">
        <v>3176</v>
      </c>
      <c r="D492" s="141">
        <v>126</v>
      </c>
      <c r="E492" s="147">
        <v>322.56</v>
      </c>
      <c r="F492" s="147">
        <v>6.0000000000000053E-2</v>
      </c>
      <c r="G492" s="147">
        <v>7.5600000000000067</v>
      </c>
    </row>
    <row r="493" spans="1:7" customFormat="1" ht="30" x14ac:dyDescent="0.25">
      <c r="A493" s="141" t="s">
        <v>3272</v>
      </c>
      <c r="B493" s="140" t="s">
        <v>3273</v>
      </c>
      <c r="C493" s="140" t="s">
        <v>3177</v>
      </c>
      <c r="D493" s="141">
        <v>770</v>
      </c>
      <c r="E493" s="147">
        <v>5482.4000000000005</v>
      </c>
      <c r="F493" s="147">
        <v>0.14000000000000012</v>
      </c>
      <c r="G493" s="147">
        <v>107.8000000000001</v>
      </c>
    </row>
    <row r="494" spans="1:7" customFormat="1" ht="30" x14ac:dyDescent="0.25">
      <c r="A494" s="141" t="s">
        <v>3272</v>
      </c>
      <c r="B494" s="140" t="s">
        <v>3273</v>
      </c>
      <c r="C494" s="140" t="s">
        <v>3149</v>
      </c>
      <c r="D494" s="141">
        <v>1528</v>
      </c>
      <c r="E494" s="147">
        <v>3896.3999999999996</v>
      </c>
      <c r="F494" s="147">
        <v>5.0000000000000044E-2</v>
      </c>
      <c r="G494" s="147">
        <v>76.400000000000063</v>
      </c>
    </row>
    <row r="495" spans="1:7" customFormat="1" ht="30" x14ac:dyDescent="0.25">
      <c r="A495" s="141" t="s">
        <v>3272</v>
      </c>
      <c r="B495" s="140" t="s">
        <v>3273</v>
      </c>
      <c r="C495" s="140" t="s">
        <v>3178</v>
      </c>
      <c r="D495" s="141">
        <v>215</v>
      </c>
      <c r="E495" s="147">
        <v>516</v>
      </c>
      <c r="F495" s="147">
        <v>5.0000000000000044E-2</v>
      </c>
      <c r="G495" s="147">
        <v>10.750000000000009</v>
      </c>
    </row>
    <row r="496" spans="1:7" customFormat="1" ht="30" x14ac:dyDescent="0.25">
      <c r="A496" s="141" t="s">
        <v>3272</v>
      </c>
      <c r="B496" s="140" t="s">
        <v>3273</v>
      </c>
      <c r="C496" s="140" t="s">
        <v>3179</v>
      </c>
      <c r="D496" s="141">
        <v>1920</v>
      </c>
      <c r="E496" s="147">
        <v>9868.8000000000011</v>
      </c>
      <c r="F496" s="147">
        <v>0.10999999999999988</v>
      </c>
      <c r="G496" s="147">
        <v>211.19999999999976</v>
      </c>
    </row>
    <row r="497" spans="1:7" customFormat="1" ht="30" x14ac:dyDescent="0.25">
      <c r="A497" s="141" t="s">
        <v>3272</v>
      </c>
      <c r="B497" s="140" t="s">
        <v>3273</v>
      </c>
      <c r="C497" s="140" t="s">
        <v>3180</v>
      </c>
      <c r="D497" s="141">
        <v>269</v>
      </c>
      <c r="E497" s="147">
        <v>1291.2</v>
      </c>
      <c r="F497" s="147">
        <v>0.12000000000000011</v>
      </c>
      <c r="G497" s="147">
        <v>32.28000000000003</v>
      </c>
    </row>
    <row r="498" spans="1:7" customFormat="1" ht="30" x14ac:dyDescent="0.25">
      <c r="A498" s="141" t="s">
        <v>3272</v>
      </c>
      <c r="B498" s="140" t="s">
        <v>3273</v>
      </c>
      <c r="C498" s="140" t="s">
        <v>3181</v>
      </c>
      <c r="D498" s="141">
        <v>70</v>
      </c>
      <c r="E498" s="147">
        <v>336</v>
      </c>
      <c r="F498" s="147">
        <v>0.12000000000000011</v>
      </c>
      <c r="G498" s="147">
        <v>8.4000000000000075</v>
      </c>
    </row>
    <row r="499" spans="1:7" customFormat="1" ht="30" x14ac:dyDescent="0.25">
      <c r="A499" s="141" t="s">
        <v>3272</v>
      </c>
      <c r="B499" s="140" t="s">
        <v>3273</v>
      </c>
      <c r="C499" s="140" t="s">
        <v>3182</v>
      </c>
      <c r="D499" s="141">
        <v>36</v>
      </c>
      <c r="E499" s="147">
        <v>172.8</v>
      </c>
      <c r="F499" s="147">
        <v>0.12000000000000011</v>
      </c>
      <c r="G499" s="147">
        <v>4.3200000000000038</v>
      </c>
    </row>
    <row r="500" spans="1:7" customFormat="1" ht="30" x14ac:dyDescent="0.25">
      <c r="A500" s="141" t="s">
        <v>3272</v>
      </c>
      <c r="B500" s="140" t="s">
        <v>3273</v>
      </c>
      <c r="C500" s="140" t="s">
        <v>3183</v>
      </c>
      <c r="D500" s="141">
        <v>27</v>
      </c>
      <c r="E500" s="147">
        <v>126.09</v>
      </c>
      <c r="F500" s="147">
        <v>0.10999999999999988</v>
      </c>
      <c r="G500" s="147">
        <v>2.9699999999999966</v>
      </c>
    </row>
    <row r="501" spans="1:7" customFormat="1" ht="30" x14ac:dyDescent="0.25">
      <c r="A501" s="141" t="s">
        <v>3272</v>
      </c>
      <c r="B501" s="140" t="s">
        <v>3273</v>
      </c>
      <c r="C501" s="140" t="s">
        <v>3233</v>
      </c>
      <c r="D501" s="141">
        <v>21</v>
      </c>
      <c r="E501" s="147">
        <v>98.07</v>
      </c>
      <c r="F501" s="147">
        <v>0.10999999999999988</v>
      </c>
      <c r="G501" s="147">
        <v>2.3099999999999974</v>
      </c>
    </row>
    <row r="502" spans="1:7" customFormat="1" ht="30" x14ac:dyDescent="0.25">
      <c r="A502" s="141" t="s">
        <v>3272</v>
      </c>
      <c r="B502" s="140" t="s">
        <v>3273</v>
      </c>
      <c r="C502" s="140" t="s">
        <v>3234</v>
      </c>
      <c r="D502" s="141">
        <v>27</v>
      </c>
      <c r="E502" s="147">
        <v>135</v>
      </c>
      <c r="F502" s="147">
        <v>0.13999999999999968</v>
      </c>
      <c r="G502" s="147">
        <v>3.7799999999999914</v>
      </c>
    </row>
    <row r="503" spans="1:7" customFormat="1" ht="30" x14ac:dyDescent="0.25">
      <c r="A503" s="141" t="s">
        <v>3272</v>
      </c>
      <c r="B503" s="140" t="s">
        <v>3273</v>
      </c>
      <c r="C503" s="140" t="s">
        <v>3184</v>
      </c>
      <c r="D503" s="141">
        <v>34</v>
      </c>
      <c r="E503" s="147">
        <v>167.62</v>
      </c>
      <c r="F503" s="147">
        <v>0.11999999999999966</v>
      </c>
      <c r="G503" s="147">
        <v>4.0799999999999885</v>
      </c>
    </row>
    <row r="504" spans="1:7" customFormat="1" ht="30" x14ac:dyDescent="0.25">
      <c r="A504" s="141" t="s">
        <v>3272</v>
      </c>
      <c r="B504" s="140" t="s">
        <v>3273</v>
      </c>
      <c r="C504" s="140" t="s">
        <v>3235</v>
      </c>
      <c r="D504" s="141">
        <v>20</v>
      </c>
      <c r="E504" s="147">
        <v>98.600000000000009</v>
      </c>
      <c r="F504" s="147">
        <v>0.11999999999999966</v>
      </c>
      <c r="G504" s="147">
        <v>2.3999999999999932</v>
      </c>
    </row>
    <row r="505" spans="1:7" customFormat="1" ht="30" x14ac:dyDescent="0.25">
      <c r="A505" s="141" t="s">
        <v>3272</v>
      </c>
      <c r="B505" s="140" t="s">
        <v>3273</v>
      </c>
      <c r="C505" s="140" t="s">
        <v>3254</v>
      </c>
      <c r="D505" s="141">
        <v>15</v>
      </c>
      <c r="E505" s="147">
        <v>77.100000000000009</v>
      </c>
      <c r="F505" s="147">
        <v>0.14000000000000012</v>
      </c>
      <c r="G505" s="147">
        <v>2.1000000000000019</v>
      </c>
    </row>
    <row r="506" spans="1:7" customFormat="1" ht="30" x14ac:dyDescent="0.25">
      <c r="A506" s="141" t="s">
        <v>3272</v>
      </c>
      <c r="B506" s="140" t="s">
        <v>3273</v>
      </c>
      <c r="C506" s="140" t="s">
        <v>3281</v>
      </c>
      <c r="D506" s="141">
        <v>19</v>
      </c>
      <c r="E506" s="147">
        <v>103.93</v>
      </c>
      <c r="F506" s="147">
        <v>0.14000000000000012</v>
      </c>
      <c r="G506" s="147">
        <v>2.6600000000000024</v>
      </c>
    </row>
    <row r="507" spans="1:7" customFormat="1" ht="30" x14ac:dyDescent="0.25">
      <c r="A507" s="141" t="s">
        <v>3272</v>
      </c>
      <c r="B507" s="140" t="s">
        <v>3273</v>
      </c>
      <c r="C507" s="140" t="s">
        <v>3236</v>
      </c>
      <c r="D507" s="141">
        <v>12</v>
      </c>
      <c r="E507" s="147">
        <v>79.320000000000007</v>
      </c>
      <c r="F507" s="147">
        <v>0.19999999999999973</v>
      </c>
      <c r="G507" s="147">
        <v>2.3999999999999968</v>
      </c>
    </row>
    <row r="508" spans="1:7" customFormat="1" ht="30" x14ac:dyDescent="0.25">
      <c r="A508" s="141" t="s">
        <v>3272</v>
      </c>
      <c r="B508" s="140" t="s">
        <v>3273</v>
      </c>
      <c r="C508" s="140" t="s">
        <v>3282</v>
      </c>
      <c r="D508" s="141">
        <v>37</v>
      </c>
      <c r="E508" s="147">
        <v>163.91000000000003</v>
      </c>
      <c r="F508" s="147">
        <v>9.9999999999999867E-2</v>
      </c>
      <c r="G508" s="147">
        <v>3.6999999999999948</v>
      </c>
    </row>
    <row r="509" spans="1:7" customFormat="1" ht="30" x14ac:dyDescent="0.25">
      <c r="A509" s="141" t="s">
        <v>3272</v>
      </c>
      <c r="B509" s="140" t="s">
        <v>3273</v>
      </c>
      <c r="C509" s="140" t="s">
        <v>3185</v>
      </c>
      <c r="D509" s="141">
        <v>229</v>
      </c>
      <c r="E509" s="147">
        <v>1548.04</v>
      </c>
      <c r="F509" s="147">
        <v>0.19000000000000039</v>
      </c>
      <c r="G509" s="147">
        <v>43.51000000000009</v>
      </c>
    </row>
    <row r="510" spans="1:7" customFormat="1" ht="30" x14ac:dyDescent="0.25">
      <c r="A510" s="141" t="s">
        <v>3272</v>
      </c>
      <c r="B510" s="140" t="s">
        <v>3273</v>
      </c>
      <c r="C510" s="140" t="s">
        <v>3186</v>
      </c>
      <c r="D510" s="141">
        <v>216</v>
      </c>
      <c r="E510" s="147">
        <v>1883.52</v>
      </c>
      <c r="F510" s="147">
        <v>0.16999999999999993</v>
      </c>
      <c r="G510" s="147">
        <v>36.719999999999985</v>
      </c>
    </row>
    <row r="511" spans="1:7" customFormat="1" ht="30" x14ac:dyDescent="0.25">
      <c r="A511" s="141" t="s">
        <v>3272</v>
      </c>
      <c r="B511" s="140" t="s">
        <v>3273</v>
      </c>
      <c r="C511" s="140" t="s">
        <v>3187</v>
      </c>
      <c r="D511" s="141">
        <v>36</v>
      </c>
      <c r="E511" s="147">
        <v>202.68</v>
      </c>
      <c r="F511" s="147">
        <v>0.24000000000000021</v>
      </c>
      <c r="G511" s="147">
        <v>8.6400000000000077</v>
      </c>
    </row>
    <row r="512" spans="1:7" customFormat="1" ht="30" x14ac:dyDescent="0.25">
      <c r="A512" s="141" t="s">
        <v>3272</v>
      </c>
      <c r="B512" s="140" t="s">
        <v>3273</v>
      </c>
      <c r="C512" s="140" t="s">
        <v>3188</v>
      </c>
      <c r="D512" s="141">
        <v>42</v>
      </c>
      <c r="E512" s="147">
        <v>94.5</v>
      </c>
      <c r="F512" s="147">
        <v>2.0000000000000018E-2</v>
      </c>
      <c r="G512" s="147">
        <v>0.84000000000000075</v>
      </c>
    </row>
    <row r="513" spans="1:7" customFormat="1" ht="30" x14ac:dyDescent="0.25">
      <c r="A513" s="141" t="s">
        <v>3272</v>
      </c>
      <c r="B513" s="140" t="s">
        <v>3273</v>
      </c>
      <c r="C513" s="140" t="s">
        <v>3255</v>
      </c>
      <c r="D513" s="141">
        <v>25</v>
      </c>
      <c r="E513" s="147">
        <v>99.25</v>
      </c>
      <c r="F513" s="147">
        <v>1.0000000000000009E-2</v>
      </c>
      <c r="G513" s="147">
        <v>0.25000000000000022</v>
      </c>
    </row>
    <row r="514" spans="1:7" customFormat="1" ht="30" x14ac:dyDescent="0.25">
      <c r="A514" s="141" t="s">
        <v>3272</v>
      </c>
      <c r="B514" s="140" t="s">
        <v>3273</v>
      </c>
      <c r="C514" s="140" t="s">
        <v>3190</v>
      </c>
      <c r="D514" s="141">
        <v>109</v>
      </c>
      <c r="E514" s="147">
        <v>736.83999999999992</v>
      </c>
      <c r="F514" s="147">
        <v>0.14000000000000012</v>
      </c>
      <c r="G514" s="147">
        <v>15.260000000000014</v>
      </c>
    </row>
    <row r="515" spans="1:7" customFormat="1" ht="30" x14ac:dyDescent="0.25">
      <c r="A515" s="141" t="s">
        <v>3272</v>
      </c>
      <c r="B515" s="140" t="s">
        <v>3273</v>
      </c>
      <c r="C515" s="140" t="s">
        <v>3191</v>
      </c>
      <c r="D515" s="141">
        <v>110</v>
      </c>
      <c r="E515" s="147">
        <v>743.6</v>
      </c>
      <c r="F515" s="147">
        <v>0.14000000000000012</v>
      </c>
      <c r="G515" s="147">
        <v>15.400000000000013</v>
      </c>
    </row>
    <row r="516" spans="1:7" customFormat="1" ht="30" x14ac:dyDescent="0.25">
      <c r="A516" s="141" t="s">
        <v>3272</v>
      </c>
      <c r="B516" s="140" t="s">
        <v>3273</v>
      </c>
      <c r="C516" s="140" t="s">
        <v>3283</v>
      </c>
      <c r="D516" s="141">
        <v>34</v>
      </c>
      <c r="E516" s="147">
        <v>335.58000000000004</v>
      </c>
      <c r="F516" s="147">
        <v>0.18999999999999995</v>
      </c>
      <c r="G516" s="147">
        <v>6.4599999999999982</v>
      </c>
    </row>
    <row r="517" spans="1:7" customFormat="1" ht="30" x14ac:dyDescent="0.25">
      <c r="A517" s="141" t="s">
        <v>3272</v>
      </c>
      <c r="B517" s="140" t="s">
        <v>3273</v>
      </c>
      <c r="C517" s="140" t="s">
        <v>3284</v>
      </c>
      <c r="D517" s="141">
        <v>36</v>
      </c>
      <c r="E517" s="147">
        <v>327.96</v>
      </c>
      <c r="F517" s="147">
        <v>0.18999999999999995</v>
      </c>
      <c r="G517" s="147">
        <v>6.8399999999999981</v>
      </c>
    </row>
    <row r="518" spans="1:7" customFormat="1" ht="30" x14ac:dyDescent="0.25">
      <c r="A518" s="141" t="s">
        <v>3272</v>
      </c>
      <c r="B518" s="140" t="s">
        <v>3273</v>
      </c>
      <c r="C518" s="140" t="s">
        <v>3285</v>
      </c>
      <c r="D518" s="141">
        <v>28</v>
      </c>
      <c r="E518" s="147">
        <v>318.92</v>
      </c>
      <c r="F518" s="147">
        <v>0.19000000000000039</v>
      </c>
      <c r="G518" s="147">
        <v>5.3200000000000109</v>
      </c>
    </row>
    <row r="519" spans="1:7" customFormat="1" ht="30" x14ac:dyDescent="0.25">
      <c r="A519" s="141" t="s">
        <v>3272</v>
      </c>
      <c r="B519" s="140" t="s">
        <v>3273</v>
      </c>
      <c r="C519" s="140" t="s">
        <v>3286</v>
      </c>
      <c r="D519" s="141">
        <v>30</v>
      </c>
      <c r="E519" s="147">
        <v>341.7</v>
      </c>
      <c r="F519" s="147">
        <v>0.19000000000000039</v>
      </c>
      <c r="G519" s="147">
        <v>5.7000000000000117</v>
      </c>
    </row>
    <row r="520" spans="1:7" customFormat="1" ht="30" x14ac:dyDescent="0.25">
      <c r="A520" s="141" t="s">
        <v>3272</v>
      </c>
      <c r="B520" s="140" t="s">
        <v>3273</v>
      </c>
      <c r="C520" s="140" t="s">
        <v>3192</v>
      </c>
      <c r="D520" s="141">
        <v>171</v>
      </c>
      <c r="E520" s="147">
        <v>634.41000000000008</v>
      </c>
      <c r="F520" s="147">
        <v>3.0000000000000027E-2</v>
      </c>
      <c r="G520" s="147">
        <v>5.1300000000000043</v>
      </c>
    </row>
    <row r="521" spans="1:7" customFormat="1" ht="30" x14ac:dyDescent="0.25">
      <c r="A521" s="141" t="s">
        <v>3272</v>
      </c>
      <c r="B521" s="140" t="s">
        <v>3273</v>
      </c>
      <c r="C521" s="140" t="s">
        <v>3193</v>
      </c>
      <c r="D521" s="141">
        <v>239</v>
      </c>
      <c r="E521" s="147">
        <v>2217.92</v>
      </c>
      <c r="F521" s="147">
        <v>0.13000000000000034</v>
      </c>
      <c r="G521" s="147">
        <v>31.070000000000082</v>
      </c>
    </row>
    <row r="522" spans="1:7" customFormat="1" ht="30" x14ac:dyDescent="0.25">
      <c r="A522" s="141" t="s">
        <v>3272</v>
      </c>
      <c r="B522" s="140" t="s">
        <v>3273</v>
      </c>
      <c r="C522" s="140" t="s">
        <v>3287</v>
      </c>
      <c r="D522" s="141">
        <v>169</v>
      </c>
      <c r="E522" s="147">
        <v>1850.5500000000002</v>
      </c>
      <c r="F522" s="147">
        <v>0.20000000000000018</v>
      </c>
      <c r="G522" s="147">
        <v>33.800000000000033</v>
      </c>
    </row>
    <row r="523" spans="1:7" customFormat="1" ht="30" x14ac:dyDescent="0.25">
      <c r="A523" s="141" t="s">
        <v>3272</v>
      </c>
      <c r="B523" s="140" t="s">
        <v>3273</v>
      </c>
      <c r="C523" s="140" t="s">
        <v>3288</v>
      </c>
      <c r="D523" s="141">
        <v>131</v>
      </c>
      <c r="E523" s="147">
        <v>2064.56</v>
      </c>
      <c r="F523" s="147">
        <v>1.0000000000000009E-2</v>
      </c>
      <c r="G523" s="147">
        <v>1.3100000000000012</v>
      </c>
    </row>
    <row r="524" spans="1:7" customFormat="1" ht="60" x14ac:dyDescent="0.25">
      <c r="A524" s="141" t="s">
        <v>3272</v>
      </c>
      <c r="B524" s="140" t="s">
        <v>3273</v>
      </c>
      <c r="C524" s="140" t="s">
        <v>3154</v>
      </c>
      <c r="D524" s="141">
        <v>222</v>
      </c>
      <c r="E524" s="147">
        <v>1505.16</v>
      </c>
      <c r="F524" s="147">
        <v>0</v>
      </c>
      <c r="G524" s="147">
        <v>0</v>
      </c>
    </row>
    <row r="525" spans="1:7" customFormat="1" ht="90" x14ac:dyDescent="0.25">
      <c r="A525" s="141" t="s">
        <v>3272</v>
      </c>
      <c r="B525" s="140" t="s">
        <v>3273</v>
      </c>
      <c r="C525" s="140" t="s">
        <v>3198</v>
      </c>
      <c r="D525" s="141">
        <v>2</v>
      </c>
      <c r="E525" s="147">
        <v>13.56</v>
      </c>
      <c r="F525" s="147">
        <v>0</v>
      </c>
      <c r="G525" s="147">
        <v>0</v>
      </c>
    </row>
    <row r="526" spans="1:7" customFormat="1" ht="60" x14ac:dyDescent="0.25">
      <c r="A526" s="141" t="s">
        <v>3272</v>
      </c>
      <c r="B526" s="140" t="s">
        <v>3273</v>
      </c>
      <c r="C526" s="140" t="s">
        <v>3199</v>
      </c>
      <c r="D526" s="141">
        <v>1</v>
      </c>
      <c r="E526" s="147">
        <v>6.78</v>
      </c>
      <c r="F526" s="147">
        <v>0</v>
      </c>
      <c r="G526" s="147">
        <v>0</v>
      </c>
    </row>
    <row r="527" spans="1:7" customFormat="1" ht="75" x14ac:dyDescent="0.25">
      <c r="A527" s="141" t="s">
        <v>3272</v>
      </c>
      <c r="B527" s="140" t="s">
        <v>3273</v>
      </c>
      <c r="C527" s="140" t="s">
        <v>3200</v>
      </c>
      <c r="D527" s="141">
        <v>1</v>
      </c>
      <c r="E527" s="147">
        <v>6.78</v>
      </c>
      <c r="F527" s="147">
        <v>0</v>
      </c>
      <c r="G527" s="147">
        <v>0</v>
      </c>
    </row>
    <row r="528" spans="1:7" customFormat="1" ht="30" x14ac:dyDescent="0.25">
      <c r="A528" s="141" t="s">
        <v>3272</v>
      </c>
      <c r="B528" s="140" t="s">
        <v>3273</v>
      </c>
      <c r="C528" s="140" t="s">
        <v>3289</v>
      </c>
      <c r="D528" s="141">
        <v>28</v>
      </c>
      <c r="E528" s="147">
        <v>105.84</v>
      </c>
      <c r="F528" s="147">
        <v>0.13000000000000034</v>
      </c>
      <c r="G528" s="147">
        <v>3.6400000000000095</v>
      </c>
    </row>
    <row r="529" spans="1:7" customFormat="1" ht="45" x14ac:dyDescent="0.25">
      <c r="A529" s="141" t="s">
        <v>3272</v>
      </c>
      <c r="B529" s="140" t="s">
        <v>3273</v>
      </c>
      <c r="C529" s="140" t="s">
        <v>3208</v>
      </c>
      <c r="D529" s="141">
        <v>18</v>
      </c>
      <c r="E529" s="147">
        <v>216.54000000000002</v>
      </c>
      <c r="F529" s="147">
        <v>0.34999999999999964</v>
      </c>
      <c r="G529" s="147">
        <v>6.2999999999999936</v>
      </c>
    </row>
    <row r="530" spans="1:7" customFormat="1" ht="30" x14ac:dyDescent="0.25">
      <c r="A530" s="141" t="s">
        <v>3272</v>
      </c>
      <c r="B530" s="140" t="s">
        <v>3273</v>
      </c>
      <c r="C530" s="140" t="s">
        <v>3210</v>
      </c>
      <c r="D530" s="141">
        <v>98</v>
      </c>
      <c r="E530" s="147">
        <v>733.04</v>
      </c>
      <c r="F530" s="147">
        <v>9.000000000000008E-2</v>
      </c>
      <c r="G530" s="147">
        <v>8.8200000000000074</v>
      </c>
    </row>
    <row r="531" spans="1:7" customFormat="1" ht="30" x14ac:dyDescent="0.25">
      <c r="A531" s="141" t="s">
        <v>3272</v>
      </c>
      <c r="B531" s="140" t="s">
        <v>3273</v>
      </c>
      <c r="C531" s="140" t="s">
        <v>3211</v>
      </c>
      <c r="D531" s="141">
        <v>3</v>
      </c>
      <c r="E531" s="147">
        <v>31.68</v>
      </c>
      <c r="F531" s="147">
        <v>7.0000000000000062E-2</v>
      </c>
      <c r="G531" s="147">
        <v>0.21000000000000019</v>
      </c>
    </row>
    <row r="532" spans="1:7" customFormat="1" ht="30" x14ac:dyDescent="0.25">
      <c r="A532" s="141" t="s">
        <v>3272</v>
      </c>
      <c r="B532" s="140" t="s">
        <v>3273</v>
      </c>
      <c r="C532" s="140" t="s">
        <v>3241</v>
      </c>
      <c r="D532" s="141">
        <v>13</v>
      </c>
      <c r="E532" s="147">
        <v>104.39</v>
      </c>
      <c r="F532" s="147">
        <v>0.14000000000000012</v>
      </c>
      <c r="G532" s="147">
        <v>1.8200000000000016</v>
      </c>
    </row>
    <row r="533" spans="1:7" customFormat="1" ht="30" x14ac:dyDescent="0.25">
      <c r="A533" s="141" t="s">
        <v>3272</v>
      </c>
      <c r="B533" s="140" t="s">
        <v>3273</v>
      </c>
      <c r="C533" s="140" t="s">
        <v>3212</v>
      </c>
      <c r="D533" s="141">
        <v>6</v>
      </c>
      <c r="E533" s="147">
        <v>46.56</v>
      </c>
      <c r="F533" s="147">
        <v>0.12000000000000011</v>
      </c>
      <c r="G533" s="147">
        <v>0.72000000000000064</v>
      </c>
    </row>
    <row r="534" spans="1:7" customFormat="1" ht="30" x14ac:dyDescent="0.25">
      <c r="A534" s="141" t="s">
        <v>3272</v>
      </c>
      <c r="B534" s="140" t="s">
        <v>3273</v>
      </c>
      <c r="C534" s="140" t="s">
        <v>3242</v>
      </c>
      <c r="D534" s="141">
        <v>6</v>
      </c>
      <c r="E534" s="147">
        <v>80.039999999999992</v>
      </c>
      <c r="F534" s="147">
        <v>0.23000000000000043</v>
      </c>
      <c r="G534" s="147">
        <v>1.3800000000000026</v>
      </c>
    </row>
    <row r="535" spans="1:7" customFormat="1" ht="30" x14ac:dyDescent="0.25">
      <c r="A535" s="141" t="s">
        <v>3272</v>
      </c>
      <c r="B535" s="140" t="s">
        <v>3273</v>
      </c>
      <c r="C535" s="140" t="s">
        <v>3243</v>
      </c>
      <c r="D535" s="141">
        <v>17</v>
      </c>
      <c r="E535" s="147">
        <v>148.07000000000002</v>
      </c>
      <c r="F535" s="147">
        <v>0.25</v>
      </c>
      <c r="G535" s="147">
        <v>4.25</v>
      </c>
    </row>
    <row r="536" spans="1:7" customFormat="1" ht="30" x14ac:dyDescent="0.25">
      <c r="A536" s="141" t="s">
        <v>3272</v>
      </c>
      <c r="B536" s="140" t="s">
        <v>3273</v>
      </c>
      <c r="C536" s="140" t="s">
        <v>3213</v>
      </c>
      <c r="D536" s="141">
        <v>57</v>
      </c>
      <c r="E536" s="147">
        <v>659.49</v>
      </c>
      <c r="F536" s="147">
        <v>0.28000000000000025</v>
      </c>
      <c r="G536" s="147">
        <v>15.960000000000015</v>
      </c>
    </row>
    <row r="537" spans="1:7" customFormat="1" ht="30" x14ac:dyDescent="0.25">
      <c r="A537" s="141" t="s">
        <v>3272</v>
      </c>
      <c r="B537" s="140" t="s">
        <v>3273</v>
      </c>
      <c r="C537" s="140" t="s">
        <v>3215</v>
      </c>
      <c r="D537" s="141">
        <v>283</v>
      </c>
      <c r="E537" s="147">
        <v>1525.37</v>
      </c>
      <c r="F537" s="147">
        <v>0.20999999999999996</v>
      </c>
      <c r="G537" s="147">
        <v>59.429999999999993</v>
      </c>
    </row>
    <row r="538" spans="1:7" customFormat="1" ht="30" x14ac:dyDescent="0.25">
      <c r="A538" s="141" t="s">
        <v>3272</v>
      </c>
      <c r="B538" s="140" t="s">
        <v>3273</v>
      </c>
      <c r="C538" s="140" t="s">
        <v>3216</v>
      </c>
      <c r="D538" s="141">
        <v>41</v>
      </c>
      <c r="E538" s="147">
        <v>220.99</v>
      </c>
      <c r="F538" s="147">
        <v>0.20999999999999996</v>
      </c>
      <c r="G538" s="147">
        <v>8.61</v>
      </c>
    </row>
    <row r="539" spans="1:7" customFormat="1" ht="30" x14ac:dyDescent="0.25">
      <c r="A539" s="141" t="s">
        <v>3272</v>
      </c>
      <c r="B539" s="140" t="s">
        <v>3273</v>
      </c>
      <c r="C539" s="140" t="s">
        <v>3217</v>
      </c>
      <c r="D539" s="141">
        <v>38</v>
      </c>
      <c r="E539" s="147">
        <v>222.3</v>
      </c>
      <c r="F539" s="147">
        <v>0.19000000000000039</v>
      </c>
      <c r="G539" s="147">
        <v>7.2200000000000149</v>
      </c>
    </row>
    <row r="540" spans="1:7" customFormat="1" ht="30" x14ac:dyDescent="0.25">
      <c r="A540" s="141" t="s">
        <v>3272</v>
      </c>
      <c r="B540" s="140" t="s">
        <v>3273</v>
      </c>
      <c r="C540" s="140" t="s">
        <v>3218</v>
      </c>
      <c r="D540" s="141">
        <v>17</v>
      </c>
      <c r="E540" s="147">
        <v>105.74</v>
      </c>
      <c r="F540" s="147">
        <v>0.20999999999999996</v>
      </c>
      <c r="G540" s="147">
        <v>3.5699999999999994</v>
      </c>
    </row>
    <row r="541" spans="1:7" customFormat="1" ht="30" x14ac:dyDescent="0.25">
      <c r="A541" s="141" t="s">
        <v>3272</v>
      </c>
      <c r="B541" s="140" t="s">
        <v>3273</v>
      </c>
      <c r="C541" s="140" t="s">
        <v>3219</v>
      </c>
      <c r="D541" s="141">
        <v>16</v>
      </c>
      <c r="E541" s="147">
        <v>99.52000000000001</v>
      </c>
      <c r="F541" s="147">
        <v>0.20999999999999996</v>
      </c>
      <c r="G541" s="147">
        <v>3.3599999999999994</v>
      </c>
    </row>
    <row r="542" spans="1:7" customFormat="1" ht="30" x14ac:dyDescent="0.25">
      <c r="A542" s="141" t="s">
        <v>3272</v>
      </c>
      <c r="B542" s="140" t="s">
        <v>3273</v>
      </c>
      <c r="C542" s="140" t="s">
        <v>3220</v>
      </c>
      <c r="D542" s="141">
        <v>9</v>
      </c>
      <c r="E542" s="147">
        <v>105.84</v>
      </c>
      <c r="F542" s="147">
        <v>0.33000000000000007</v>
      </c>
      <c r="G542" s="147">
        <v>2.9700000000000006</v>
      </c>
    </row>
    <row r="543" spans="1:7" customFormat="1" ht="30" x14ac:dyDescent="0.25">
      <c r="A543" s="141" t="s">
        <v>3272</v>
      </c>
      <c r="B543" s="140" t="s">
        <v>3273</v>
      </c>
      <c r="C543" s="140" t="s">
        <v>3221</v>
      </c>
      <c r="D543" s="141">
        <v>2</v>
      </c>
      <c r="E543" s="147">
        <v>12.44</v>
      </c>
      <c r="F543" s="147">
        <v>0.20999999999999996</v>
      </c>
      <c r="G543" s="147">
        <v>0.41999999999999993</v>
      </c>
    </row>
    <row r="544" spans="1:7" customFormat="1" ht="30" x14ac:dyDescent="0.25">
      <c r="A544" s="141" t="s">
        <v>3272</v>
      </c>
      <c r="B544" s="140" t="s">
        <v>3273</v>
      </c>
      <c r="C544" s="140" t="s">
        <v>3290</v>
      </c>
      <c r="D544" s="141">
        <v>1</v>
      </c>
      <c r="E544" s="147">
        <v>10.73</v>
      </c>
      <c r="F544" s="147">
        <v>0.28000000000000025</v>
      </c>
      <c r="G544" s="147">
        <v>0.28000000000000025</v>
      </c>
    </row>
    <row r="545" spans="1:7" customFormat="1" ht="30" x14ac:dyDescent="0.25">
      <c r="A545" s="141" t="s">
        <v>3272</v>
      </c>
      <c r="B545" s="140" t="s">
        <v>3273</v>
      </c>
      <c r="C545" s="140" t="s">
        <v>3291</v>
      </c>
      <c r="D545" s="141">
        <v>1</v>
      </c>
      <c r="E545" s="147">
        <v>10.73</v>
      </c>
      <c r="F545" s="147">
        <v>0.28000000000000025</v>
      </c>
      <c r="G545" s="147">
        <v>0.28000000000000025</v>
      </c>
    </row>
    <row r="546" spans="1:7" customFormat="1" ht="30" x14ac:dyDescent="0.25">
      <c r="A546" s="141" t="s">
        <v>3272</v>
      </c>
      <c r="B546" s="140" t="s">
        <v>3273</v>
      </c>
      <c r="C546" s="140" t="s">
        <v>3292</v>
      </c>
      <c r="D546" s="141">
        <v>5</v>
      </c>
      <c r="E546" s="147">
        <v>34.799999999999997</v>
      </c>
      <c r="F546" s="147">
        <v>0.10999999999999988</v>
      </c>
      <c r="G546" s="147">
        <v>0.54999999999999938</v>
      </c>
    </row>
    <row r="547" spans="1:7" customFormat="1" ht="30" x14ac:dyDescent="0.25">
      <c r="A547" s="141" t="s">
        <v>3272</v>
      </c>
      <c r="B547" s="140" t="s">
        <v>3273</v>
      </c>
      <c r="C547" s="140" t="s">
        <v>3293</v>
      </c>
      <c r="D547" s="141">
        <v>6</v>
      </c>
      <c r="E547" s="147">
        <v>41.76</v>
      </c>
      <c r="F547" s="147">
        <v>0.10999999999999988</v>
      </c>
      <c r="G547" s="147">
        <v>0.65999999999999925</v>
      </c>
    </row>
    <row r="548" spans="1:7" customFormat="1" ht="30" x14ac:dyDescent="0.25">
      <c r="A548" s="141" t="s">
        <v>3272</v>
      </c>
      <c r="B548" s="140" t="s">
        <v>3273</v>
      </c>
      <c r="C548" s="140" t="s">
        <v>3294</v>
      </c>
      <c r="D548" s="141">
        <v>6</v>
      </c>
      <c r="E548" s="147">
        <v>47.28</v>
      </c>
      <c r="F548" s="147">
        <v>0.10999999999999988</v>
      </c>
      <c r="G548" s="147">
        <v>0.65999999999999925</v>
      </c>
    </row>
    <row r="549" spans="1:7" customFormat="1" ht="30" x14ac:dyDescent="0.25">
      <c r="A549" s="141" t="s">
        <v>3272</v>
      </c>
      <c r="B549" s="140" t="s">
        <v>3273</v>
      </c>
      <c r="C549" s="140" t="s">
        <v>3295</v>
      </c>
      <c r="D549" s="141">
        <v>6</v>
      </c>
      <c r="E549" s="147">
        <v>54.54</v>
      </c>
      <c r="F549" s="147">
        <v>0.10999999999999988</v>
      </c>
      <c r="G549" s="147">
        <v>0.65999999999999925</v>
      </c>
    </row>
    <row r="550" spans="1:7" customFormat="1" ht="30" x14ac:dyDescent="0.25">
      <c r="A550" s="141" t="s">
        <v>3272</v>
      </c>
      <c r="B550" s="140" t="s">
        <v>3273</v>
      </c>
      <c r="C550" s="140" t="s">
        <v>3268</v>
      </c>
      <c r="D550" s="141">
        <v>7</v>
      </c>
      <c r="E550" s="147">
        <v>62.72</v>
      </c>
      <c r="F550" s="147">
        <v>0.10999999999999988</v>
      </c>
      <c r="G550" s="147">
        <v>0.76999999999999913</v>
      </c>
    </row>
    <row r="551" spans="1:7" customFormat="1" ht="30" x14ac:dyDescent="0.25">
      <c r="A551" s="141" t="s">
        <v>3272</v>
      </c>
      <c r="B551" s="140" t="s">
        <v>3273</v>
      </c>
      <c r="C551" s="140" t="s">
        <v>3270</v>
      </c>
      <c r="D551" s="141">
        <v>1</v>
      </c>
      <c r="E551" s="147">
        <v>11.65</v>
      </c>
      <c r="F551" s="147">
        <v>0.33999999999999986</v>
      </c>
      <c r="G551" s="147">
        <v>0.33999999999999986</v>
      </c>
    </row>
    <row r="552" spans="1:7" customFormat="1" ht="45" x14ac:dyDescent="0.25">
      <c r="A552" s="141" t="s">
        <v>3272</v>
      </c>
      <c r="B552" s="140" t="s">
        <v>3273</v>
      </c>
      <c r="C552" s="140" t="s">
        <v>3271</v>
      </c>
      <c r="D552" s="141">
        <v>2</v>
      </c>
      <c r="E552" s="147">
        <v>22.32</v>
      </c>
      <c r="F552" s="147">
        <v>0.25999999999999979</v>
      </c>
      <c r="G552" s="147">
        <v>0.51999999999999957</v>
      </c>
    </row>
    <row r="553" spans="1:7" customFormat="1" ht="45" x14ac:dyDescent="0.25">
      <c r="A553" s="141" t="s">
        <v>3272</v>
      </c>
      <c r="B553" s="140" t="s">
        <v>3273</v>
      </c>
      <c r="C553" s="140" t="s">
        <v>3296</v>
      </c>
      <c r="D553" s="141">
        <v>2</v>
      </c>
      <c r="E553" s="147">
        <v>16.64</v>
      </c>
      <c r="F553" s="147">
        <v>0.16999999999999993</v>
      </c>
      <c r="G553" s="147">
        <v>0.33999999999999986</v>
      </c>
    </row>
    <row r="554" spans="1:7" customFormat="1" x14ac:dyDescent="0.25">
      <c r="A554" s="141" t="s">
        <v>3297</v>
      </c>
      <c r="B554" s="140" t="s">
        <v>3298</v>
      </c>
      <c r="C554" s="140" t="s">
        <v>3110</v>
      </c>
      <c r="D554" s="141">
        <v>2357</v>
      </c>
      <c r="E554" s="147">
        <v>1084.22</v>
      </c>
      <c r="F554" s="147">
        <v>0</v>
      </c>
      <c r="G554" s="147">
        <v>0</v>
      </c>
    </row>
    <row r="555" spans="1:7" customFormat="1" ht="30" x14ac:dyDescent="0.25">
      <c r="A555" s="141" t="s">
        <v>3297</v>
      </c>
      <c r="B555" s="140" t="s">
        <v>3298</v>
      </c>
      <c r="C555" s="140" t="s">
        <v>3111</v>
      </c>
      <c r="D555" s="141">
        <v>634</v>
      </c>
      <c r="E555" s="147">
        <v>824.2</v>
      </c>
      <c r="F555" s="147">
        <v>2.0000000000000018E-2</v>
      </c>
      <c r="G555" s="147">
        <v>12.68000000000001</v>
      </c>
    </row>
    <row r="556" spans="1:7" customFormat="1" ht="30" x14ac:dyDescent="0.25">
      <c r="A556" s="141" t="s">
        <v>3297</v>
      </c>
      <c r="B556" s="140" t="s">
        <v>3298</v>
      </c>
      <c r="C556" s="140" t="s">
        <v>3112</v>
      </c>
      <c r="D556" s="141">
        <v>1301</v>
      </c>
      <c r="E556" s="147">
        <v>1873.44</v>
      </c>
      <c r="F556" s="147">
        <v>3.0000000000000027E-2</v>
      </c>
      <c r="G556" s="147">
        <v>39.030000000000037</v>
      </c>
    </row>
    <row r="557" spans="1:7" customFormat="1" ht="30" x14ac:dyDescent="0.25">
      <c r="A557" s="141" t="s">
        <v>3297</v>
      </c>
      <c r="B557" s="140" t="s">
        <v>3298</v>
      </c>
      <c r="C557" s="140" t="s">
        <v>3113</v>
      </c>
      <c r="D557" s="141">
        <v>863</v>
      </c>
      <c r="E557" s="147">
        <v>1380.8</v>
      </c>
      <c r="F557" s="147">
        <v>2.9999999999999916E-2</v>
      </c>
      <c r="G557" s="147">
        <v>25.889999999999926</v>
      </c>
    </row>
    <row r="558" spans="1:7" customFormat="1" x14ac:dyDescent="0.25">
      <c r="A558" s="141" t="s">
        <v>3297</v>
      </c>
      <c r="B558" s="140" t="s">
        <v>3298</v>
      </c>
      <c r="C558" s="140" t="s">
        <v>3114</v>
      </c>
      <c r="D558" s="141">
        <v>414</v>
      </c>
      <c r="E558" s="147">
        <v>360.18</v>
      </c>
      <c r="F558" s="147">
        <v>2.0000000000000018E-2</v>
      </c>
      <c r="G558" s="147">
        <v>8.2800000000000082</v>
      </c>
    </row>
    <row r="559" spans="1:7" customFormat="1" x14ac:dyDescent="0.25">
      <c r="A559" s="141" t="s">
        <v>3297</v>
      </c>
      <c r="B559" s="140" t="s">
        <v>3298</v>
      </c>
      <c r="C559" s="140" t="s">
        <v>3274</v>
      </c>
      <c r="D559" s="141">
        <v>113</v>
      </c>
      <c r="E559" s="147">
        <v>90.4</v>
      </c>
      <c r="F559" s="147">
        <v>0</v>
      </c>
      <c r="G559" s="147">
        <v>0</v>
      </c>
    </row>
    <row r="560" spans="1:7" customFormat="1" ht="45" x14ac:dyDescent="0.25">
      <c r="A560" s="141" t="s">
        <v>3297</v>
      </c>
      <c r="B560" s="140" t="s">
        <v>3298</v>
      </c>
      <c r="C560" s="140" t="s">
        <v>3299</v>
      </c>
      <c r="D560" s="141">
        <v>2</v>
      </c>
      <c r="E560" s="147">
        <v>3.06</v>
      </c>
      <c r="F560" s="147">
        <v>9.9999999999999811E-3</v>
      </c>
      <c r="G560" s="147">
        <v>1.9999999999999962E-2</v>
      </c>
    </row>
    <row r="561" spans="1:7" customFormat="1" ht="45" x14ac:dyDescent="0.25">
      <c r="A561" s="141" t="s">
        <v>3297</v>
      </c>
      <c r="B561" s="140" t="s">
        <v>3298</v>
      </c>
      <c r="C561" s="140" t="s">
        <v>3115</v>
      </c>
      <c r="D561" s="141">
        <v>3385</v>
      </c>
      <c r="E561" s="147">
        <v>2234.1000000000004</v>
      </c>
      <c r="F561" s="147">
        <v>1.0000000000000009E-2</v>
      </c>
      <c r="G561" s="147">
        <v>33.85000000000003</v>
      </c>
    </row>
    <row r="562" spans="1:7" customFormat="1" x14ac:dyDescent="0.25">
      <c r="A562" s="141" t="s">
        <v>3297</v>
      </c>
      <c r="B562" s="140" t="s">
        <v>3298</v>
      </c>
      <c r="C562" s="140" t="s">
        <v>3248</v>
      </c>
      <c r="D562" s="141">
        <v>2</v>
      </c>
      <c r="E562" s="147">
        <v>4.0600000000000005</v>
      </c>
      <c r="F562" s="147">
        <v>0</v>
      </c>
      <c r="G562" s="147">
        <v>0</v>
      </c>
    </row>
    <row r="563" spans="1:7" customFormat="1" ht="30" x14ac:dyDescent="0.25">
      <c r="A563" s="141" t="s">
        <v>3297</v>
      </c>
      <c r="B563" s="140" t="s">
        <v>3298</v>
      </c>
      <c r="C563" s="140" t="s">
        <v>3300</v>
      </c>
      <c r="D563" s="141">
        <v>22</v>
      </c>
      <c r="E563" s="147">
        <v>131.78</v>
      </c>
      <c r="F563" s="147">
        <v>0.19000000000000039</v>
      </c>
      <c r="G563" s="147">
        <v>4.1800000000000086</v>
      </c>
    </row>
    <row r="564" spans="1:7" customFormat="1" ht="75" x14ac:dyDescent="0.25">
      <c r="A564" s="141" t="s">
        <v>3297</v>
      </c>
      <c r="B564" s="140" t="s">
        <v>3298</v>
      </c>
      <c r="C564" s="140" t="s">
        <v>3116</v>
      </c>
      <c r="D564" s="141">
        <v>21511</v>
      </c>
      <c r="E564" s="147">
        <v>90991.53</v>
      </c>
      <c r="F564" s="147">
        <v>5.0000000000000044E-2</v>
      </c>
      <c r="G564" s="147">
        <v>1075.5500000000009</v>
      </c>
    </row>
    <row r="565" spans="1:7" customFormat="1" ht="45" x14ac:dyDescent="0.25">
      <c r="A565" s="141" t="s">
        <v>3297</v>
      </c>
      <c r="B565" s="140" t="s">
        <v>3298</v>
      </c>
      <c r="C565" s="140" t="s">
        <v>3117</v>
      </c>
      <c r="D565" s="141">
        <v>7152</v>
      </c>
      <c r="E565" s="147">
        <v>13088.16</v>
      </c>
      <c r="F565" s="147">
        <v>2.0000000000000018E-2</v>
      </c>
      <c r="G565" s="147">
        <v>143.04000000000013</v>
      </c>
    </row>
    <row r="566" spans="1:7" customFormat="1" ht="30" x14ac:dyDescent="0.25">
      <c r="A566" s="141" t="s">
        <v>3297</v>
      </c>
      <c r="B566" s="140" t="s">
        <v>3298</v>
      </c>
      <c r="C566" s="140" t="s">
        <v>3118</v>
      </c>
      <c r="D566" s="141">
        <v>5005</v>
      </c>
      <c r="E566" s="147">
        <v>11961.95</v>
      </c>
      <c r="F566" s="147">
        <v>3.0000000000000027E-2</v>
      </c>
      <c r="G566" s="147">
        <v>150.15000000000012</v>
      </c>
    </row>
    <row r="567" spans="1:7" customFormat="1" ht="30" x14ac:dyDescent="0.25">
      <c r="A567" s="141" t="s">
        <v>3297</v>
      </c>
      <c r="B567" s="140" t="s">
        <v>3298</v>
      </c>
      <c r="C567" s="140" t="s">
        <v>3119</v>
      </c>
      <c r="D567" s="141">
        <v>2480</v>
      </c>
      <c r="E567" s="147">
        <v>6844.7999999999993</v>
      </c>
      <c r="F567" s="147">
        <v>2.9999999999999916E-2</v>
      </c>
      <c r="G567" s="147">
        <v>74.399999999999793</v>
      </c>
    </row>
    <row r="568" spans="1:7" customFormat="1" x14ac:dyDescent="0.25">
      <c r="A568" s="141" t="s">
        <v>3297</v>
      </c>
      <c r="B568" s="140" t="s">
        <v>3298</v>
      </c>
      <c r="C568" s="140" t="s">
        <v>3157</v>
      </c>
      <c r="D568" s="141">
        <v>340</v>
      </c>
      <c r="E568" s="147">
        <v>938.4</v>
      </c>
      <c r="F568" s="147">
        <v>2.9999999999999916E-2</v>
      </c>
      <c r="G568" s="147">
        <v>10.199999999999971</v>
      </c>
    </row>
    <row r="569" spans="1:7" customFormat="1" x14ac:dyDescent="0.25">
      <c r="A569" s="141" t="s">
        <v>3297</v>
      </c>
      <c r="B569" s="140" t="s">
        <v>3298</v>
      </c>
      <c r="C569" s="140" t="s">
        <v>3301</v>
      </c>
      <c r="D569" s="141">
        <v>2</v>
      </c>
      <c r="E569" s="147">
        <v>21.86</v>
      </c>
      <c r="F569" s="147">
        <v>0.41999999999999993</v>
      </c>
      <c r="G569" s="147">
        <v>0.83999999999999986</v>
      </c>
    </row>
    <row r="570" spans="1:7" customFormat="1" x14ac:dyDescent="0.25">
      <c r="A570" s="141" t="s">
        <v>3297</v>
      </c>
      <c r="B570" s="140" t="s">
        <v>3298</v>
      </c>
      <c r="C570" s="140" t="s">
        <v>3302</v>
      </c>
      <c r="D570" s="141">
        <v>3</v>
      </c>
      <c r="E570" s="147">
        <v>35.94</v>
      </c>
      <c r="F570" s="147">
        <v>0.41000000000000014</v>
      </c>
      <c r="G570" s="147">
        <v>1.2300000000000004</v>
      </c>
    </row>
    <row r="571" spans="1:7" customFormat="1" x14ac:dyDescent="0.25">
      <c r="A571" s="141" t="s">
        <v>3297</v>
      </c>
      <c r="B571" s="140" t="s">
        <v>3298</v>
      </c>
      <c r="C571" s="140" t="s">
        <v>3158</v>
      </c>
      <c r="D571" s="141">
        <v>3015</v>
      </c>
      <c r="E571" s="147">
        <v>23155.200000000001</v>
      </c>
      <c r="F571" s="147">
        <v>0.25</v>
      </c>
      <c r="G571" s="147">
        <v>753.75</v>
      </c>
    </row>
    <row r="572" spans="1:7" customFormat="1" x14ac:dyDescent="0.25">
      <c r="A572" s="141" t="s">
        <v>3297</v>
      </c>
      <c r="B572" s="140" t="s">
        <v>3298</v>
      </c>
      <c r="C572" s="140" t="s">
        <v>3246</v>
      </c>
      <c r="D572" s="141">
        <v>24</v>
      </c>
      <c r="E572" s="147">
        <v>25.68</v>
      </c>
      <c r="F572" s="147">
        <v>0</v>
      </c>
      <c r="G572" s="147">
        <v>0</v>
      </c>
    </row>
    <row r="573" spans="1:7" customFormat="1" x14ac:dyDescent="0.25">
      <c r="A573" s="141" t="s">
        <v>3297</v>
      </c>
      <c r="B573" s="140" t="s">
        <v>3298</v>
      </c>
      <c r="C573" s="140" t="s">
        <v>3303</v>
      </c>
      <c r="D573" s="141">
        <v>1</v>
      </c>
      <c r="E573" s="147">
        <v>0.70000000000000007</v>
      </c>
      <c r="F573" s="147">
        <v>0</v>
      </c>
      <c r="G573" s="147">
        <v>0</v>
      </c>
    </row>
    <row r="574" spans="1:7" customFormat="1" ht="30" x14ac:dyDescent="0.25">
      <c r="A574" s="141" t="s">
        <v>3297</v>
      </c>
      <c r="B574" s="140" t="s">
        <v>3298</v>
      </c>
      <c r="C574" s="140" t="s">
        <v>3120</v>
      </c>
      <c r="D574" s="141">
        <v>12836</v>
      </c>
      <c r="E574" s="147">
        <v>18740.560000000001</v>
      </c>
      <c r="F574" s="147">
        <v>2.0000000000000018E-2</v>
      </c>
      <c r="G574" s="147">
        <v>256.72000000000025</v>
      </c>
    </row>
    <row r="575" spans="1:7" customFormat="1" ht="30" x14ac:dyDescent="0.25">
      <c r="A575" s="141" t="s">
        <v>3297</v>
      </c>
      <c r="B575" s="140" t="s">
        <v>3298</v>
      </c>
      <c r="C575" s="140" t="s">
        <v>3121</v>
      </c>
      <c r="D575" s="141">
        <v>3509</v>
      </c>
      <c r="E575" s="147">
        <v>6912.7300000000005</v>
      </c>
      <c r="F575" s="147">
        <v>0</v>
      </c>
      <c r="G575" s="147">
        <v>0</v>
      </c>
    </row>
    <row r="576" spans="1:7" customFormat="1" x14ac:dyDescent="0.25">
      <c r="A576" s="141" t="s">
        <v>3297</v>
      </c>
      <c r="B576" s="140" t="s">
        <v>3298</v>
      </c>
      <c r="C576" s="140" t="s">
        <v>3122</v>
      </c>
      <c r="D576" s="141">
        <v>695</v>
      </c>
      <c r="E576" s="147">
        <v>2627.1000000000004</v>
      </c>
      <c r="F576" s="147">
        <v>1.9999999999999962E-2</v>
      </c>
      <c r="G576" s="147">
        <v>13.899999999999974</v>
      </c>
    </row>
    <row r="577" spans="1:7" customFormat="1" ht="30" x14ac:dyDescent="0.25">
      <c r="A577" s="141" t="s">
        <v>3297</v>
      </c>
      <c r="B577" s="140" t="s">
        <v>3298</v>
      </c>
      <c r="C577" s="140" t="s">
        <v>3123</v>
      </c>
      <c r="D577" s="141">
        <v>145</v>
      </c>
      <c r="E577" s="147">
        <v>123.25</v>
      </c>
      <c r="F577" s="147">
        <v>0</v>
      </c>
      <c r="G577" s="147">
        <v>0</v>
      </c>
    </row>
    <row r="578" spans="1:7" customFormat="1" ht="30" x14ac:dyDescent="0.25">
      <c r="A578" s="141" t="s">
        <v>3297</v>
      </c>
      <c r="B578" s="140" t="s">
        <v>3298</v>
      </c>
      <c r="C578" s="140" t="s">
        <v>3249</v>
      </c>
      <c r="D578" s="141">
        <v>92</v>
      </c>
      <c r="E578" s="147">
        <v>115.92000000000002</v>
      </c>
      <c r="F578" s="147">
        <v>0</v>
      </c>
      <c r="G578" s="147">
        <v>0</v>
      </c>
    </row>
    <row r="579" spans="1:7" customFormat="1" ht="30" x14ac:dyDescent="0.25">
      <c r="A579" s="141" t="s">
        <v>3297</v>
      </c>
      <c r="B579" s="140" t="s">
        <v>3298</v>
      </c>
      <c r="C579" s="140" t="s">
        <v>3275</v>
      </c>
      <c r="D579" s="141">
        <v>216</v>
      </c>
      <c r="E579" s="147">
        <v>1872.72</v>
      </c>
      <c r="F579" s="147">
        <v>9.9999999999999811E-3</v>
      </c>
      <c r="G579" s="147">
        <v>2.1599999999999957</v>
      </c>
    </row>
    <row r="580" spans="1:7" customFormat="1" x14ac:dyDescent="0.25">
      <c r="A580" s="141" t="s">
        <v>3297</v>
      </c>
      <c r="B580" s="140" t="s">
        <v>3298</v>
      </c>
      <c r="C580" s="140" t="s">
        <v>3124</v>
      </c>
      <c r="D580" s="141">
        <v>51</v>
      </c>
      <c r="E580" s="147">
        <v>133.62</v>
      </c>
      <c r="F580" s="147">
        <v>9.9999999999999811E-3</v>
      </c>
      <c r="G580" s="147">
        <v>0.50999999999999901</v>
      </c>
    </row>
    <row r="581" spans="1:7" customFormat="1" ht="30" x14ac:dyDescent="0.25">
      <c r="A581" s="141" t="s">
        <v>3297</v>
      </c>
      <c r="B581" s="140" t="s">
        <v>3298</v>
      </c>
      <c r="C581" s="140" t="s">
        <v>3276</v>
      </c>
      <c r="D581" s="141">
        <v>299</v>
      </c>
      <c r="E581" s="147">
        <v>254.14999999999998</v>
      </c>
      <c r="F581" s="147">
        <v>0</v>
      </c>
      <c r="G581" s="147">
        <v>0</v>
      </c>
    </row>
    <row r="582" spans="1:7" customFormat="1" x14ac:dyDescent="0.25">
      <c r="A582" s="141" t="s">
        <v>3297</v>
      </c>
      <c r="B582" s="140" t="s">
        <v>3298</v>
      </c>
      <c r="C582" s="140" t="s">
        <v>3250</v>
      </c>
      <c r="D582" s="141">
        <v>12</v>
      </c>
      <c r="E582" s="147">
        <v>39</v>
      </c>
      <c r="F582" s="147">
        <v>9.9999999999999811E-3</v>
      </c>
      <c r="G582" s="147">
        <v>0.11999999999999977</v>
      </c>
    </row>
    <row r="583" spans="1:7" customFormat="1" x14ac:dyDescent="0.25">
      <c r="A583" s="141" t="s">
        <v>3297</v>
      </c>
      <c r="B583" s="140" t="s">
        <v>3298</v>
      </c>
      <c r="C583" s="140" t="s">
        <v>3251</v>
      </c>
      <c r="D583" s="141">
        <v>50</v>
      </c>
      <c r="E583" s="147">
        <v>152.5</v>
      </c>
      <c r="F583" s="147">
        <v>1.0000000000000009E-2</v>
      </c>
      <c r="G583" s="147">
        <v>0.50000000000000044</v>
      </c>
    </row>
    <row r="584" spans="1:7" customFormat="1" ht="30" x14ac:dyDescent="0.25">
      <c r="A584" s="141" t="s">
        <v>3297</v>
      </c>
      <c r="B584" s="140" t="s">
        <v>3298</v>
      </c>
      <c r="C584" s="140" t="s">
        <v>3252</v>
      </c>
      <c r="D584" s="141">
        <v>53</v>
      </c>
      <c r="E584" s="147">
        <v>219.95000000000002</v>
      </c>
      <c r="F584" s="147">
        <v>0</v>
      </c>
      <c r="G584" s="147">
        <v>0</v>
      </c>
    </row>
    <row r="585" spans="1:7" customFormat="1" ht="30" x14ac:dyDescent="0.25">
      <c r="A585" s="141" t="s">
        <v>3297</v>
      </c>
      <c r="B585" s="140" t="s">
        <v>3298</v>
      </c>
      <c r="C585" s="140" t="s">
        <v>3126</v>
      </c>
      <c r="D585" s="141">
        <v>1379</v>
      </c>
      <c r="E585" s="147">
        <v>5778.01</v>
      </c>
      <c r="F585" s="147">
        <v>1.0000000000000009E-2</v>
      </c>
      <c r="G585" s="147">
        <v>13.790000000000012</v>
      </c>
    </row>
    <row r="586" spans="1:7" customFormat="1" ht="30" x14ac:dyDescent="0.25">
      <c r="A586" s="141" t="s">
        <v>3297</v>
      </c>
      <c r="B586" s="140" t="s">
        <v>3298</v>
      </c>
      <c r="C586" s="140" t="s">
        <v>3304</v>
      </c>
      <c r="D586" s="141">
        <v>3</v>
      </c>
      <c r="E586" s="147">
        <v>9.3000000000000007</v>
      </c>
      <c r="F586" s="147">
        <v>0</v>
      </c>
      <c r="G586" s="147">
        <v>0</v>
      </c>
    </row>
    <row r="587" spans="1:7" customFormat="1" ht="30" x14ac:dyDescent="0.25">
      <c r="A587" s="141" t="s">
        <v>3297</v>
      </c>
      <c r="B587" s="140" t="s">
        <v>3298</v>
      </c>
      <c r="C587" s="140" t="s">
        <v>3305</v>
      </c>
      <c r="D587" s="141">
        <v>45</v>
      </c>
      <c r="E587" s="147">
        <v>264.60000000000002</v>
      </c>
      <c r="F587" s="147">
        <v>1.0000000000000009E-2</v>
      </c>
      <c r="G587" s="147">
        <v>0.4500000000000004</v>
      </c>
    </row>
    <row r="588" spans="1:7" customFormat="1" ht="30" x14ac:dyDescent="0.25">
      <c r="A588" s="141" t="s">
        <v>3297</v>
      </c>
      <c r="B588" s="140" t="s">
        <v>3298</v>
      </c>
      <c r="C588" s="140" t="s">
        <v>3306</v>
      </c>
      <c r="D588" s="141">
        <v>9</v>
      </c>
      <c r="E588" s="147">
        <v>26.01</v>
      </c>
      <c r="F588" s="147">
        <v>2.9999999999999916E-2</v>
      </c>
      <c r="G588" s="147">
        <v>0.26999999999999924</v>
      </c>
    </row>
    <row r="589" spans="1:7" customFormat="1" ht="30" x14ac:dyDescent="0.25">
      <c r="A589" s="141" t="s">
        <v>3297</v>
      </c>
      <c r="B589" s="140" t="s">
        <v>3298</v>
      </c>
      <c r="C589" s="140" t="s">
        <v>3247</v>
      </c>
      <c r="D589" s="141">
        <v>8</v>
      </c>
      <c r="E589" s="147">
        <v>23.84</v>
      </c>
      <c r="F589" s="147">
        <v>3.0000000000000027E-2</v>
      </c>
      <c r="G589" s="147">
        <v>0.24000000000000021</v>
      </c>
    </row>
    <row r="590" spans="1:7" customFormat="1" ht="30" x14ac:dyDescent="0.25">
      <c r="A590" s="141" t="s">
        <v>3297</v>
      </c>
      <c r="B590" s="140" t="s">
        <v>3298</v>
      </c>
      <c r="C590" s="140" t="s">
        <v>3278</v>
      </c>
      <c r="D590" s="141">
        <v>3</v>
      </c>
      <c r="E590" s="147">
        <v>10.050000000000001</v>
      </c>
      <c r="F590" s="147">
        <v>1.9999999999999962E-2</v>
      </c>
      <c r="G590" s="147">
        <v>5.9999999999999887E-2</v>
      </c>
    </row>
    <row r="591" spans="1:7" customFormat="1" ht="30" x14ac:dyDescent="0.25">
      <c r="A591" s="141" t="s">
        <v>3297</v>
      </c>
      <c r="B591" s="140" t="s">
        <v>3298</v>
      </c>
      <c r="C591" s="140" t="s">
        <v>3160</v>
      </c>
      <c r="D591" s="141">
        <v>1279</v>
      </c>
      <c r="E591" s="147">
        <v>7111.2400000000007</v>
      </c>
      <c r="F591" s="147">
        <v>0.12999999999999989</v>
      </c>
      <c r="G591" s="147">
        <v>166.26999999999987</v>
      </c>
    </row>
    <row r="592" spans="1:7" customFormat="1" ht="30" x14ac:dyDescent="0.25">
      <c r="A592" s="141" t="s">
        <v>3297</v>
      </c>
      <c r="B592" s="140" t="s">
        <v>3298</v>
      </c>
      <c r="C592" s="140" t="s">
        <v>3161</v>
      </c>
      <c r="D592" s="141">
        <v>39</v>
      </c>
      <c r="E592" s="147">
        <v>300.69000000000005</v>
      </c>
      <c r="F592" s="147">
        <v>0.23999999999999932</v>
      </c>
      <c r="G592" s="147">
        <v>9.3599999999999746</v>
      </c>
    </row>
    <row r="593" spans="1:7" customFormat="1" ht="45" x14ac:dyDescent="0.25">
      <c r="A593" s="141" t="s">
        <v>3297</v>
      </c>
      <c r="B593" s="140" t="s">
        <v>3298</v>
      </c>
      <c r="C593" s="140" t="s">
        <v>3162</v>
      </c>
      <c r="D593" s="141">
        <v>848</v>
      </c>
      <c r="E593" s="147">
        <v>4078.88</v>
      </c>
      <c r="F593" s="147">
        <v>0.10000000000000009</v>
      </c>
      <c r="G593" s="147">
        <v>84.800000000000068</v>
      </c>
    </row>
    <row r="594" spans="1:7" customFormat="1" ht="45" x14ac:dyDescent="0.25">
      <c r="A594" s="141" t="s">
        <v>3297</v>
      </c>
      <c r="B594" s="140" t="s">
        <v>3298</v>
      </c>
      <c r="C594" s="140" t="s">
        <v>3253</v>
      </c>
      <c r="D594" s="141">
        <v>1</v>
      </c>
      <c r="E594" s="147">
        <v>9.9600000000000009</v>
      </c>
      <c r="F594" s="147">
        <v>0.26999999999999957</v>
      </c>
      <c r="G594" s="147">
        <v>0.26999999999999957</v>
      </c>
    </row>
    <row r="595" spans="1:7" customFormat="1" ht="30" x14ac:dyDescent="0.25">
      <c r="A595" s="141" t="s">
        <v>3297</v>
      </c>
      <c r="B595" s="140" t="s">
        <v>3298</v>
      </c>
      <c r="C595" s="140" t="s">
        <v>3279</v>
      </c>
      <c r="D595" s="141">
        <v>6</v>
      </c>
      <c r="E595" s="147">
        <v>17.940000000000001</v>
      </c>
      <c r="F595" s="147">
        <v>3.0000000000000027E-2</v>
      </c>
      <c r="G595" s="147">
        <v>0.18000000000000016</v>
      </c>
    </row>
    <row r="596" spans="1:7" customFormat="1" x14ac:dyDescent="0.25">
      <c r="A596" s="141" t="s">
        <v>3297</v>
      </c>
      <c r="B596" s="140" t="s">
        <v>3298</v>
      </c>
      <c r="C596" s="140" t="s">
        <v>3163</v>
      </c>
      <c r="D596" s="141">
        <v>2207</v>
      </c>
      <c r="E596" s="147">
        <v>3354.6400000000003</v>
      </c>
      <c r="F596" s="147">
        <v>0</v>
      </c>
      <c r="G596" s="147">
        <v>0</v>
      </c>
    </row>
    <row r="597" spans="1:7" customFormat="1" x14ac:dyDescent="0.25">
      <c r="A597" s="141" t="s">
        <v>3297</v>
      </c>
      <c r="B597" s="140" t="s">
        <v>3298</v>
      </c>
      <c r="C597" s="140" t="s">
        <v>3164</v>
      </c>
      <c r="D597" s="141">
        <v>711</v>
      </c>
      <c r="E597" s="147">
        <v>1080.72</v>
      </c>
      <c r="F597" s="147">
        <v>0</v>
      </c>
      <c r="G597" s="147">
        <v>0</v>
      </c>
    </row>
    <row r="598" spans="1:7" customFormat="1" x14ac:dyDescent="0.25">
      <c r="A598" s="141" t="s">
        <v>3297</v>
      </c>
      <c r="B598" s="140" t="s">
        <v>3298</v>
      </c>
      <c r="C598" s="140" t="s">
        <v>3307</v>
      </c>
      <c r="D598" s="141">
        <v>384</v>
      </c>
      <c r="E598" s="147">
        <v>1966.08</v>
      </c>
      <c r="F598" s="147">
        <v>7.9999999999999849E-2</v>
      </c>
      <c r="G598" s="147">
        <v>30.719999999999942</v>
      </c>
    </row>
    <row r="599" spans="1:7" customFormat="1" x14ac:dyDescent="0.25">
      <c r="A599" s="141" t="s">
        <v>3297</v>
      </c>
      <c r="B599" s="140" t="s">
        <v>3298</v>
      </c>
      <c r="C599" s="140" t="s">
        <v>3127</v>
      </c>
      <c r="D599" s="141">
        <v>7639</v>
      </c>
      <c r="E599" s="147">
        <v>14590.49</v>
      </c>
      <c r="F599" s="147">
        <v>9.9999999999999811E-3</v>
      </c>
      <c r="G599" s="147">
        <v>76.389999999999858</v>
      </c>
    </row>
    <row r="600" spans="1:7" customFormat="1" x14ac:dyDescent="0.25">
      <c r="A600" s="141" t="s">
        <v>3297</v>
      </c>
      <c r="B600" s="140" t="s">
        <v>3298</v>
      </c>
      <c r="C600" s="140" t="s">
        <v>3128</v>
      </c>
      <c r="D600" s="141">
        <v>10655</v>
      </c>
      <c r="E600" s="147">
        <v>18433.150000000001</v>
      </c>
      <c r="F600" s="147">
        <v>1.0000000000000009E-2</v>
      </c>
      <c r="G600" s="147">
        <v>106.5500000000001</v>
      </c>
    </row>
    <row r="601" spans="1:7" customFormat="1" x14ac:dyDescent="0.25">
      <c r="A601" s="141" t="s">
        <v>3297</v>
      </c>
      <c r="B601" s="140" t="s">
        <v>3298</v>
      </c>
      <c r="C601" s="140" t="s">
        <v>3129</v>
      </c>
      <c r="D601" s="141">
        <v>22652</v>
      </c>
      <c r="E601" s="147">
        <v>31486.28</v>
      </c>
      <c r="F601" s="147">
        <v>0</v>
      </c>
      <c r="G601" s="147">
        <v>0</v>
      </c>
    </row>
    <row r="602" spans="1:7" customFormat="1" x14ac:dyDescent="0.25">
      <c r="A602" s="141" t="s">
        <v>3297</v>
      </c>
      <c r="B602" s="140" t="s">
        <v>3298</v>
      </c>
      <c r="C602" s="140" t="s">
        <v>3130</v>
      </c>
      <c r="D602" s="141">
        <v>1992</v>
      </c>
      <c r="E602" s="147">
        <v>2490</v>
      </c>
      <c r="F602" s="147">
        <v>1.0000000000000009E-2</v>
      </c>
      <c r="G602" s="147">
        <v>19.920000000000016</v>
      </c>
    </row>
    <row r="603" spans="1:7" customFormat="1" x14ac:dyDescent="0.25">
      <c r="A603" s="141" t="s">
        <v>3297</v>
      </c>
      <c r="B603" s="140" t="s">
        <v>3298</v>
      </c>
      <c r="C603" s="140" t="s">
        <v>3131</v>
      </c>
      <c r="D603" s="141">
        <v>21833</v>
      </c>
      <c r="E603" s="147">
        <v>27291.25</v>
      </c>
      <c r="F603" s="147">
        <v>1.0000000000000009E-2</v>
      </c>
      <c r="G603" s="147">
        <v>218.33000000000018</v>
      </c>
    </row>
    <row r="604" spans="1:7" customFormat="1" x14ac:dyDescent="0.25">
      <c r="A604" s="141" t="s">
        <v>3297</v>
      </c>
      <c r="B604" s="140" t="s">
        <v>3298</v>
      </c>
      <c r="C604" s="140" t="s">
        <v>3132</v>
      </c>
      <c r="D604" s="141">
        <v>3321</v>
      </c>
      <c r="E604" s="147">
        <v>4151.25</v>
      </c>
      <c r="F604" s="147">
        <v>1.0000000000000009E-2</v>
      </c>
      <c r="G604" s="147">
        <v>33.210000000000029</v>
      </c>
    </row>
    <row r="605" spans="1:7" customFormat="1" x14ac:dyDescent="0.25">
      <c r="A605" s="141" t="s">
        <v>3297</v>
      </c>
      <c r="B605" s="140" t="s">
        <v>3298</v>
      </c>
      <c r="C605" s="140" t="s">
        <v>3133</v>
      </c>
      <c r="D605" s="141">
        <v>2359</v>
      </c>
      <c r="E605" s="147">
        <v>3632.8599999999997</v>
      </c>
      <c r="F605" s="147">
        <v>3.0000000000000027E-2</v>
      </c>
      <c r="G605" s="147">
        <v>70.770000000000067</v>
      </c>
    </row>
    <row r="606" spans="1:7" customFormat="1" x14ac:dyDescent="0.25">
      <c r="A606" s="141" t="s">
        <v>3297</v>
      </c>
      <c r="B606" s="140" t="s">
        <v>3298</v>
      </c>
      <c r="C606" s="140" t="s">
        <v>3165</v>
      </c>
      <c r="D606" s="141">
        <v>1306</v>
      </c>
      <c r="E606" s="147">
        <v>1815.3400000000001</v>
      </c>
      <c r="F606" s="147">
        <v>3.0000000000000027E-2</v>
      </c>
      <c r="G606" s="147">
        <v>39.180000000000035</v>
      </c>
    </row>
    <row r="607" spans="1:7" customFormat="1" x14ac:dyDescent="0.25">
      <c r="A607" s="141" t="s">
        <v>3297</v>
      </c>
      <c r="B607" s="140" t="s">
        <v>3298</v>
      </c>
      <c r="C607" s="140" t="s">
        <v>3166</v>
      </c>
      <c r="D607" s="141">
        <v>1606</v>
      </c>
      <c r="E607" s="147">
        <v>2007.5</v>
      </c>
      <c r="F607" s="147">
        <v>1.0000000000000009E-2</v>
      </c>
      <c r="G607" s="147">
        <v>16.060000000000013</v>
      </c>
    </row>
    <row r="608" spans="1:7" customFormat="1" x14ac:dyDescent="0.25">
      <c r="A608" s="141" t="s">
        <v>3297</v>
      </c>
      <c r="B608" s="140" t="s">
        <v>3298</v>
      </c>
      <c r="C608" s="140" t="s">
        <v>3167</v>
      </c>
      <c r="D608" s="141">
        <v>1407</v>
      </c>
      <c r="E608" s="147">
        <v>4488.33</v>
      </c>
      <c r="F608" s="147">
        <v>6.0000000000000053E-2</v>
      </c>
      <c r="G608" s="147">
        <v>84.420000000000073</v>
      </c>
    </row>
    <row r="609" spans="1:7" customFormat="1" x14ac:dyDescent="0.25">
      <c r="A609" s="141" t="s">
        <v>3297</v>
      </c>
      <c r="B609" s="140" t="s">
        <v>3298</v>
      </c>
      <c r="C609" s="140" t="s">
        <v>3231</v>
      </c>
      <c r="D609" s="141">
        <v>259</v>
      </c>
      <c r="E609" s="147">
        <v>1020.46</v>
      </c>
      <c r="F609" s="147">
        <v>0.13000000000000034</v>
      </c>
      <c r="G609" s="147">
        <v>33.670000000000087</v>
      </c>
    </row>
    <row r="610" spans="1:7" customFormat="1" x14ac:dyDescent="0.25">
      <c r="A610" s="141" t="s">
        <v>3297</v>
      </c>
      <c r="B610" s="140" t="s">
        <v>3298</v>
      </c>
      <c r="C610" s="140" t="s">
        <v>3134</v>
      </c>
      <c r="D610" s="141">
        <v>1466</v>
      </c>
      <c r="E610" s="147">
        <v>3386.46</v>
      </c>
      <c r="F610" s="147">
        <v>4.0000000000000036E-2</v>
      </c>
      <c r="G610" s="147">
        <v>58.64000000000005</v>
      </c>
    </row>
    <row r="611" spans="1:7" customFormat="1" x14ac:dyDescent="0.25">
      <c r="A611" s="141" t="s">
        <v>3297</v>
      </c>
      <c r="B611" s="140" t="s">
        <v>3298</v>
      </c>
      <c r="C611" s="140" t="s">
        <v>3308</v>
      </c>
      <c r="D611" s="141">
        <v>20</v>
      </c>
      <c r="E611" s="147">
        <v>69</v>
      </c>
      <c r="F611" s="147">
        <v>8.0000000000000071E-2</v>
      </c>
      <c r="G611" s="147">
        <v>1.6000000000000014</v>
      </c>
    </row>
    <row r="612" spans="1:7" customFormat="1" x14ac:dyDescent="0.25">
      <c r="A612" s="141" t="s">
        <v>3297</v>
      </c>
      <c r="B612" s="140" t="s">
        <v>3298</v>
      </c>
      <c r="C612" s="140" t="s">
        <v>3135</v>
      </c>
      <c r="D612" s="141">
        <v>11093</v>
      </c>
      <c r="E612" s="147">
        <v>22186</v>
      </c>
      <c r="F612" s="147">
        <v>3.0000000000000027E-2</v>
      </c>
      <c r="G612" s="147">
        <v>332.7900000000003</v>
      </c>
    </row>
    <row r="613" spans="1:7" customFormat="1" x14ac:dyDescent="0.25">
      <c r="A613" s="141" t="s">
        <v>3297</v>
      </c>
      <c r="B613" s="140" t="s">
        <v>3298</v>
      </c>
      <c r="C613" s="140" t="s">
        <v>3136</v>
      </c>
      <c r="D613" s="141">
        <v>9345</v>
      </c>
      <c r="E613" s="147">
        <v>29249.85</v>
      </c>
      <c r="F613" s="147">
        <v>9.9999999999999811E-3</v>
      </c>
      <c r="G613" s="147">
        <v>93.449999999999818</v>
      </c>
    </row>
    <row r="614" spans="1:7" customFormat="1" x14ac:dyDescent="0.25">
      <c r="A614" s="141" t="s">
        <v>3297</v>
      </c>
      <c r="B614" s="140" t="s">
        <v>3298</v>
      </c>
      <c r="C614" s="140" t="s">
        <v>3137</v>
      </c>
      <c r="D614" s="141">
        <v>10578</v>
      </c>
      <c r="E614" s="147">
        <v>16290.12</v>
      </c>
      <c r="F614" s="147">
        <v>0</v>
      </c>
      <c r="G614" s="147">
        <v>0</v>
      </c>
    </row>
    <row r="615" spans="1:7" customFormat="1" ht="30" x14ac:dyDescent="0.25">
      <c r="A615" s="141" t="s">
        <v>3297</v>
      </c>
      <c r="B615" s="140" t="s">
        <v>3298</v>
      </c>
      <c r="C615" s="140" t="s">
        <v>3168</v>
      </c>
      <c r="D615" s="141">
        <v>7126</v>
      </c>
      <c r="E615" s="147">
        <v>10332.700000000001</v>
      </c>
      <c r="F615" s="147">
        <v>1.0000000000000009E-2</v>
      </c>
      <c r="G615" s="147">
        <v>71.260000000000062</v>
      </c>
    </row>
    <row r="616" spans="1:7" customFormat="1" ht="30" x14ac:dyDescent="0.25">
      <c r="A616" s="141" t="s">
        <v>3297</v>
      </c>
      <c r="B616" s="140" t="s">
        <v>3298</v>
      </c>
      <c r="C616" s="140" t="s">
        <v>3138</v>
      </c>
      <c r="D616" s="141">
        <v>8086</v>
      </c>
      <c r="E616" s="147">
        <v>11724.7</v>
      </c>
      <c r="F616" s="147">
        <v>1.0000000000000009E-2</v>
      </c>
      <c r="G616" s="147">
        <v>80.86000000000007</v>
      </c>
    </row>
    <row r="617" spans="1:7" customFormat="1" ht="30" x14ac:dyDescent="0.25">
      <c r="A617" s="141" t="s">
        <v>3297</v>
      </c>
      <c r="B617" s="140" t="s">
        <v>3298</v>
      </c>
      <c r="C617" s="140" t="s">
        <v>3169</v>
      </c>
      <c r="D617" s="141">
        <v>2190</v>
      </c>
      <c r="E617" s="147">
        <v>7643.1</v>
      </c>
      <c r="F617" s="147">
        <v>5.0000000000000044E-2</v>
      </c>
      <c r="G617" s="147">
        <v>109.5000000000001</v>
      </c>
    </row>
    <row r="618" spans="1:7" customFormat="1" ht="45" x14ac:dyDescent="0.25">
      <c r="A618" s="141" t="s">
        <v>3297</v>
      </c>
      <c r="B618" s="140" t="s">
        <v>3298</v>
      </c>
      <c r="C618" s="140" t="s">
        <v>3170</v>
      </c>
      <c r="D618" s="141">
        <v>1963</v>
      </c>
      <c r="E618" s="147">
        <v>6850.87</v>
      </c>
      <c r="F618" s="147">
        <v>5.0000000000000044E-2</v>
      </c>
      <c r="G618" s="147">
        <v>98.150000000000091</v>
      </c>
    </row>
    <row r="619" spans="1:7" customFormat="1" ht="30" x14ac:dyDescent="0.25">
      <c r="A619" s="141" t="s">
        <v>3297</v>
      </c>
      <c r="B619" s="140" t="s">
        <v>3298</v>
      </c>
      <c r="C619" s="140" t="s">
        <v>3139</v>
      </c>
      <c r="D619" s="141">
        <v>10911</v>
      </c>
      <c r="E619" s="147">
        <v>38079.390000000007</v>
      </c>
      <c r="F619" s="147">
        <v>5.0000000000000044E-2</v>
      </c>
      <c r="G619" s="147">
        <v>545.55000000000052</v>
      </c>
    </row>
    <row r="620" spans="1:7" customFormat="1" x14ac:dyDescent="0.25">
      <c r="A620" s="141" t="s">
        <v>3297</v>
      </c>
      <c r="B620" s="140" t="s">
        <v>3298</v>
      </c>
      <c r="C620" s="140" t="s">
        <v>3140</v>
      </c>
      <c r="D620" s="141">
        <v>5932</v>
      </c>
      <c r="E620" s="147">
        <v>7355.68</v>
      </c>
      <c r="F620" s="147">
        <v>4.0000000000000036E-2</v>
      </c>
      <c r="G620" s="147">
        <v>237.2800000000002</v>
      </c>
    </row>
    <row r="621" spans="1:7" customFormat="1" x14ac:dyDescent="0.25">
      <c r="A621" s="141" t="s">
        <v>3297</v>
      </c>
      <c r="B621" s="140" t="s">
        <v>3298</v>
      </c>
      <c r="C621" s="140" t="s">
        <v>3141</v>
      </c>
      <c r="D621" s="141">
        <v>4091</v>
      </c>
      <c r="E621" s="147">
        <v>5072.84</v>
      </c>
      <c r="F621" s="147">
        <v>4.0000000000000036E-2</v>
      </c>
      <c r="G621" s="147">
        <v>163.64000000000016</v>
      </c>
    </row>
    <row r="622" spans="1:7" customFormat="1" x14ac:dyDescent="0.25">
      <c r="A622" s="141" t="s">
        <v>3297</v>
      </c>
      <c r="B622" s="140" t="s">
        <v>3298</v>
      </c>
      <c r="C622" s="140" t="s">
        <v>3142</v>
      </c>
      <c r="D622" s="141">
        <v>4709</v>
      </c>
      <c r="E622" s="147">
        <v>5886.25</v>
      </c>
      <c r="F622" s="147">
        <v>1.0000000000000009E-2</v>
      </c>
      <c r="G622" s="147">
        <v>47.090000000000039</v>
      </c>
    </row>
    <row r="623" spans="1:7" customFormat="1" x14ac:dyDescent="0.25">
      <c r="A623" s="141" t="s">
        <v>3297</v>
      </c>
      <c r="B623" s="140" t="s">
        <v>3298</v>
      </c>
      <c r="C623" s="140" t="s">
        <v>3143</v>
      </c>
      <c r="D623" s="141">
        <v>1481</v>
      </c>
      <c r="E623" s="147">
        <v>2280.7399999999998</v>
      </c>
      <c r="F623" s="147">
        <v>1.0000000000000009E-2</v>
      </c>
      <c r="G623" s="147">
        <v>14.810000000000013</v>
      </c>
    </row>
    <row r="624" spans="1:7" customFormat="1" x14ac:dyDescent="0.25">
      <c r="A624" s="141" t="s">
        <v>3297</v>
      </c>
      <c r="B624" s="140" t="s">
        <v>3298</v>
      </c>
      <c r="C624" s="140" t="s">
        <v>3232</v>
      </c>
      <c r="D624" s="141">
        <v>394</v>
      </c>
      <c r="E624" s="147">
        <v>606.76</v>
      </c>
      <c r="F624" s="147">
        <v>1.0000000000000009E-2</v>
      </c>
      <c r="G624" s="147">
        <v>3.9400000000000035</v>
      </c>
    </row>
    <row r="625" spans="1:7" customFormat="1" x14ac:dyDescent="0.25">
      <c r="A625" s="141" t="s">
        <v>3297</v>
      </c>
      <c r="B625" s="140" t="s">
        <v>3298</v>
      </c>
      <c r="C625" s="140" t="s">
        <v>3144</v>
      </c>
      <c r="D625" s="141">
        <v>2263</v>
      </c>
      <c r="E625" s="147">
        <v>2851.38</v>
      </c>
      <c r="F625" s="147">
        <v>2.0000000000000018E-2</v>
      </c>
      <c r="G625" s="147">
        <v>45.260000000000041</v>
      </c>
    </row>
    <row r="626" spans="1:7" customFormat="1" x14ac:dyDescent="0.25">
      <c r="A626" s="141" t="s">
        <v>3297</v>
      </c>
      <c r="B626" s="140" t="s">
        <v>3298</v>
      </c>
      <c r="C626" s="140" t="s">
        <v>3171</v>
      </c>
      <c r="D626" s="141">
        <v>930</v>
      </c>
      <c r="E626" s="147">
        <v>2315.6999999999998</v>
      </c>
      <c r="F626" s="147">
        <v>2.9999999999999916E-2</v>
      </c>
      <c r="G626" s="147">
        <v>27.89999999999992</v>
      </c>
    </row>
    <row r="627" spans="1:7" customFormat="1" x14ac:dyDescent="0.25">
      <c r="A627" s="141" t="s">
        <v>3297</v>
      </c>
      <c r="B627" s="140" t="s">
        <v>3298</v>
      </c>
      <c r="C627" s="140" t="s">
        <v>3309</v>
      </c>
      <c r="D627" s="141">
        <v>13</v>
      </c>
      <c r="E627" s="147">
        <v>61.099999999999994</v>
      </c>
      <c r="F627" s="147">
        <v>9.999999999999995E-3</v>
      </c>
      <c r="G627" s="147">
        <v>0.12999999999999995</v>
      </c>
    </row>
    <row r="628" spans="1:7" customFormat="1" x14ac:dyDescent="0.25">
      <c r="A628" s="141" t="s">
        <v>3297</v>
      </c>
      <c r="B628" s="140" t="s">
        <v>3298</v>
      </c>
      <c r="C628" s="140" t="s">
        <v>3145</v>
      </c>
      <c r="D628" s="141">
        <v>22538</v>
      </c>
      <c r="E628" s="147">
        <v>35384.660000000003</v>
      </c>
      <c r="F628" s="147">
        <v>0</v>
      </c>
      <c r="G628" s="147">
        <v>0</v>
      </c>
    </row>
    <row r="629" spans="1:7" customFormat="1" x14ac:dyDescent="0.25">
      <c r="A629" s="141" t="s">
        <v>3297</v>
      </c>
      <c r="B629" s="140" t="s">
        <v>3298</v>
      </c>
      <c r="C629" s="140" t="s">
        <v>3146</v>
      </c>
      <c r="D629" s="141">
        <v>99</v>
      </c>
      <c r="E629" s="147">
        <v>549.45000000000005</v>
      </c>
      <c r="F629" s="147">
        <v>9.9999999999999811E-3</v>
      </c>
      <c r="G629" s="147">
        <v>0.9899999999999981</v>
      </c>
    </row>
    <row r="630" spans="1:7" customFormat="1" x14ac:dyDescent="0.25">
      <c r="A630" s="141" t="s">
        <v>3297</v>
      </c>
      <c r="B630" s="140" t="s">
        <v>3298</v>
      </c>
      <c r="C630" s="140" t="s">
        <v>3172</v>
      </c>
      <c r="D630" s="141">
        <v>400</v>
      </c>
      <c r="E630" s="147">
        <v>2424</v>
      </c>
      <c r="F630" s="147">
        <v>0.16999999999999993</v>
      </c>
      <c r="G630" s="147">
        <v>67.999999999999972</v>
      </c>
    </row>
    <row r="631" spans="1:7" customFormat="1" x14ac:dyDescent="0.25">
      <c r="A631" s="141" t="s">
        <v>3297</v>
      </c>
      <c r="B631" s="140" t="s">
        <v>3298</v>
      </c>
      <c r="C631" s="140" t="s">
        <v>3173</v>
      </c>
      <c r="D631" s="141">
        <v>190</v>
      </c>
      <c r="E631" s="147">
        <v>932.90000000000009</v>
      </c>
      <c r="F631" s="147">
        <v>0.16999999999999993</v>
      </c>
      <c r="G631" s="147">
        <v>32.299999999999983</v>
      </c>
    </row>
    <row r="632" spans="1:7" customFormat="1" x14ac:dyDescent="0.25">
      <c r="A632" s="141" t="s">
        <v>3297</v>
      </c>
      <c r="B632" s="140" t="s">
        <v>3298</v>
      </c>
      <c r="C632" s="140" t="s">
        <v>3147</v>
      </c>
      <c r="D632" s="141">
        <v>1643</v>
      </c>
      <c r="E632" s="147">
        <v>6769.16</v>
      </c>
      <c r="F632" s="147">
        <v>0.10000000000000009</v>
      </c>
      <c r="G632" s="147">
        <v>164.30000000000015</v>
      </c>
    </row>
    <row r="633" spans="1:7" customFormat="1" ht="30" x14ac:dyDescent="0.25">
      <c r="A633" s="141" t="s">
        <v>3297</v>
      </c>
      <c r="B633" s="140" t="s">
        <v>3298</v>
      </c>
      <c r="C633" s="140" t="s">
        <v>3174</v>
      </c>
      <c r="D633" s="141">
        <v>1751</v>
      </c>
      <c r="E633" s="147">
        <v>9612.9900000000016</v>
      </c>
      <c r="F633" s="147">
        <v>0.12000000000000011</v>
      </c>
      <c r="G633" s="147">
        <v>210.12000000000018</v>
      </c>
    </row>
    <row r="634" spans="1:7" customFormat="1" ht="30" x14ac:dyDescent="0.25">
      <c r="A634" s="141" t="s">
        <v>3297</v>
      </c>
      <c r="B634" s="140" t="s">
        <v>3298</v>
      </c>
      <c r="C634" s="140" t="s">
        <v>3148</v>
      </c>
      <c r="D634" s="141">
        <v>1110</v>
      </c>
      <c r="E634" s="147">
        <v>6093.9</v>
      </c>
      <c r="F634" s="147">
        <v>0.12000000000000011</v>
      </c>
      <c r="G634" s="147">
        <v>133.20000000000013</v>
      </c>
    </row>
    <row r="635" spans="1:7" customFormat="1" ht="30" x14ac:dyDescent="0.25">
      <c r="A635" s="141" t="s">
        <v>3297</v>
      </c>
      <c r="B635" s="140" t="s">
        <v>3298</v>
      </c>
      <c r="C635" s="140" t="s">
        <v>3175</v>
      </c>
      <c r="D635" s="141">
        <v>1189</v>
      </c>
      <c r="E635" s="147">
        <v>6527.6100000000006</v>
      </c>
      <c r="F635" s="147">
        <v>0.12000000000000011</v>
      </c>
      <c r="G635" s="147">
        <v>142.68000000000012</v>
      </c>
    </row>
    <row r="636" spans="1:7" customFormat="1" x14ac:dyDescent="0.25">
      <c r="A636" s="141" t="s">
        <v>3297</v>
      </c>
      <c r="B636" s="140" t="s">
        <v>3298</v>
      </c>
      <c r="C636" s="140" t="s">
        <v>3176</v>
      </c>
      <c r="D636" s="141">
        <v>813</v>
      </c>
      <c r="E636" s="147">
        <v>2081.2799999999997</v>
      </c>
      <c r="F636" s="147">
        <v>6.0000000000000053E-2</v>
      </c>
      <c r="G636" s="147">
        <v>48.780000000000044</v>
      </c>
    </row>
    <row r="637" spans="1:7" customFormat="1" x14ac:dyDescent="0.25">
      <c r="A637" s="141" t="s">
        <v>3297</v>
      </c>
      <c r="B637" s="140" t="s">
        <v>3298</v>
      </c>
      <c r="C637" s="140" t="s">
        <v>3310</v>
      </c>
      <c r="D637" s="141">
        <v>118</v>
      </c>
      <c r="E637" s="147">
        <v>279.66000000000003</v>
      </c>
      <c r="F637" s="147">
        <v>6.0000000000000053E-2</v>
      </c>
      <c r="G637" s="147">
        <v>7.0800000000000063</v>
      </c>
    </row>
    <row r="638" spans="1:7" customFormat="1" x14ac:dyDescent="0.25">
      <c r="A638" s="141" t="s">
        <v>3297</v>
      </c>
      <c r="B638" s="140" t="s">
        <v>3298</v>
      </c>
      <c r="C638" s="140" t="s">
        <v>3311</v>
      </c>
      <c r="D638" s="141">
        <v>17</v>
      </c>
      <c r="E638" s="147">
        <v>63.75</v>
      </c>
      <c r="F638" s="147">
        <v>8.0000000000000071E-2</v>
      </c>
      <c r="G638" s="147">
        <v>1.3600000000000012</v>
      </c>
    </row>
    <row r="639" spans="1:7" customFormat="1" x14ac:dyDescent="0.25">
      <c r="A639" s="141" t="s">
        <v>3297</v>
      </c>
      <c r="B639" s="140" t="s">
        <v>3298</v>
      </c>
      <c r="C639" s="140" t="s">
        <v>3177</v>
      </c>
      <c r="D639" s="141">
        <v>5496</v>
      </c>
      <c r="E639" s="147">
        <v>39131.519999999997</v>
      </c>
      <c r="F639" s="147">
        <v>0.14000000000000012</v>
      </c>
      <c r="G639" s="147">
        <v>769.44000000000074</v>
      </c>
    </row>
    <row r="640" spans="1:7" customFormat="1" x14ac:dyDescent="0.25">
      <c r="A640" s="141" t="s">
        <v>3297</v>
      </c>
      <c r="B640" s="140" t="s">
        <v>3298</v>
      </c>
      <c r="C640" s="140" t="s">
        <v>3149</v>
      </c>
      <c r="D640" s="141">
        <v>15882</v>
      </c>
      <c r="E640" s="147">
        <v>40499.1</v>
      </c>
      <c r="F640" s="147">
        <v>5.0000000000000044E-2</v>
      </c>
      <c r="G640" s="147">
        <v>794.1000000000007</v>
      </c>
    </row>
    <row r="641" spans="1:7" customFormat="1" x14ac:dyDescent="0.25">
      <c r="A641" s="141" t="s">
        <v>3297</v>
      </c>
      <c r="B641" s="140" t="s">
        <v>3298</v>
      </c>
      <c r="C641" s="140" t="s">
        <v>3178</v>
      </c>
      <c r="D641" s="141">
        <v>2127</v>
      </c>
      <c r="E641" s="147">
        <v>5104.8</v>
      </c>
      <c r="F641" s="147">
        <v>5.0000000000000044E-2</v>
      </c>
      <c r="G641" s="147">
        <v>106.35000000000009</v>
      </c>
    </row>
    <row r="642" spans="1:7" customFormat="1" x14ac:dyDescent="0.25">
      <c r="A642" s="141" t="s">
        <v>3297</v>
      </c>
      <c r="B642" s="140" t="s">
        <v>3298</v>
      </c>
      <c r="C642" s="140" t="s">
        <v>3312</v>
      </c>
      <c r="D642" s="141">
        <v>38</v>
      </c>
      <c r="E642" s="147">
        <v>303.62</v>
      </c>
      <c r="F642" s="147">
        <v>0.29000000000000004</v>
      </c>
      <c r="G642" s="147">
        <v>11.020000000000001</v>
      </c>
    </row>
    <row r="643" spans="1:7" customFormat="1" ht="30" x14ac:dyDescent="0.25">
      <c r="A643" s="141" t="s">
        <v>3297</v>
      </c>
      <c r="B643" s="140" t="s">
        <v>3298</v>
      </c>
      <c r="C643" s="140" t="s">
        <v>3313</v>
      </c>
      <c r="D643" s="141">
        <v>51</v>
      </c>
      <c r="E643" s="147">
        <v>787.95</v>
      </c>
      <c r="F643" s="147">
        <v>0.62999999999999901</v>
      </c>
      <c r="G643" s="147">
        <v>32.129999999999953</v>
      </c>
    </row>
    <row r="644" spans="1:7" customFormat="1" x14ac:dyDescent="0.25">
      <c r="A644" s="141" t="s">
        <v>3297</v>
      </c>
      <c r="B644" s="140" t="s">
        <v>3298</v>
      </c>
      <c r="C644" s="140" t="s">
        <v>3179</v>
      </c>
      <c r="D644" s="141">
        <v>16062</v>
      </c>
      <c r="E644" s="147">
        <v>82558.680000000008</v>
      </c>
      <c r="F644" s="147">
        <v>0.10999999999999988</v>
      </c>
      <c r="G644" s="147">
        <v>1766.8199999999979</v>
      </c>
    </row>
    <row r="645" spans="1:7" customFormat="1" x14ac:dyDescent="0.25">
      <c r="A645" s="141" t="s">
        <v>3297</v>
      </c>
      <c r="B645" s="140" t="s">
        <v>3298</v>
      </c>
      <c r="C645" s="140" t="s">
        <v>3180</v>
      </c>
      <c r="D645" s="141">
        <v>2360</v>
      </c>
      <c r="E645" s="147">
        <v>11328</v>
      </c>
      <c r="F645" s="147">
        <v>0.12000000000000011</v>
      </c>
      <c r="G645" s="147">
        <v>283.20000000000027</v>
      </c>
    </row>
    <row r="646" spans="1:7" customFormat="1" x14ac:dyDescent="0.25">
      <c r="A646" s="141" t="s">
        <v>3297</v>
      </c>
      <c r="B646" s="140" t="s">
        <v>3298</v>
      </c>
      <c r="C646" s="140" t="s">
        <v>3181</v>
      </c>
      <c r="D646" s="141">
        <v>346</v>
      </c>
      <c r="E646" s="147">
        <v>1660.8</v>
      </c>
      <c r="F646" s="147">
        <v>0.12000000000000011</v>
      </c>
      <c r="G646" s="147">
        <v>41.520000000000039</v>
      </c>
    </row>
    <row r="647" spans="1:7" customFormat="1" x14ac:dyDescent="0.25">
      <c r="A647" s="141" t="s">
        <v>3297</v>
      </c>
      <c r="B647" s="140" t="s">
        <v>3298</v>
      </c>
      <c r="C647" s="140" t="s">
        <v>3182</v>
      </c>
      <c r="D647" s="141">
        <v>367</v>
      </c>
      <c r="E647" s="147">
        <v>1761.6000000000001</v>
      </c>
      <c r="F647" s="147">
        <v>0.12000000000000011</v>
      </c>
      <c r="G647" s="147">
        <v>44.040000000000042</v>
      </c>
    </row>
    <row r="648" spans="1:7" customFormat="1" x14ac:dyDescent="0.25">
      <c r="A648" s="141" t="s">
        <v>3297</v>
      </c>
      <c r="B648" s="140" t="s">
        <v>3298</v>
      </c>
      <c r="C648" s="140" t="s">
        <v>3183</v>
      </c>
      <c r="D648" s="141">
        <v>414</v>
      </c>
      <c r="E648" s="147">
        <v>1933.38</v>
      </c>
      <c r="F648" s="147">
        <v>0.10999999999999988</v>
      </c>
      <c r="G648" s="147">
        <v>45.539999999999949</v>
      </c>
    </row>
    <row r="649" spans="1:7" customFormat="1" x14ac:dyDescent="0.25">
      <c r="A649" s="141" t="s">
        <v>3297</v>
      </c>
      <c r="B649" s="140" t="s">
        <v>3298</v>
      </c>
      <c r="C649" s="140" t="s">
        <v>3233</v>
      </c>
      <c r="D649" s="141">
        <v>261</v>
      </c>
      <c r="E649" s="147">
        <v>1218.8699999999999</v>
      </c>
      <c r="F649" s="147">
        <v>0.10999999999999988</v>
      </c>
      <c r="G649" s="147">
        <v>28.709999999999969</v>
      </c>
    </row>
    <row r="650" spans="1:7" customFormat="1" x14ac:dyDescent="0.25">
      <c r="A650" s="141" t="s">
        <v>3297</v>
      </c>
      <c r="B650" s="140" t="s">
        <v>3298</v>
      </c>
      <c r="C650" s="140" t="s">
        <v>3234</v>
      </c>
      <c r="D650" s="141">
        <v>402</v>
      </c>
      <c r="E650" s="147">
        <v>2010</v>
      </c>
      <c r="F650" s="147">
        <v>0.13999999999999968</v>
      </c>
      <c r="G650" s="147">
        <v>56.279999999999873</v>
      </c>
    </row>
    <row r="651" spans="1:7" customFormat="1" x14ac:dyDescent="0.25">
      <c r="A651" s="141" t="s">
        <v>3297</v>
      </c>
      <c r="B651" s="140" t="s">
        <v>3298</v>
      </c>
      <c r="C651" s="140" t="s">
        <v>3184</v>
      </c>
      <c r="D651" s="141">
        <v>411</v>
      </c>
      <c r="E651" s="147">
        <v>2026.23</v>
      </c>
      <c r="F651" s="147">
        <v>0.11999999999999966</v>
      </c>
      <c r="G651" s="147">
        <v>49.319999999999858</v>
      </c>
    </row>
    <row r="652" spans="1:7" customFormat="1" x14ac:dyDescent="0.25">
      <c r="A652" s="141" t="s">
        <v>3297</v>
      </c>
      <c r="B652" s="140" t="s">
        <v>3298</v>
      </c>
      <c r="C652" s="140" t="s">
        <v>3235</v>
      </c>
      <c r="D652" s="141">
        <v>371</v>
      </c>
      <c r="E652" s="147">
        <v>1829.03</v>
      </c>
      <c r="F652" s="147">
        <v>0.11999999999999966</v>
      </c>
      <c r="G652" s="147">
        <v>44.519999999999875</v>
      </c>
    </row>
    <row r="653" spans="1:7" customFormat="1" x14ac:dyDescent="0.25">
      <c r="A653" s="141" t="s">
        <v>3297</v>
      </c>
      <c r="B653" s="140" t="s">
        <v>3298</v>
      </c>
      <c r="C653" s="140" t="s">
        <v>3314</v>
      </c>
      <c r="D653" s="141">
        <v>11</v>
      </c>
      <c r="E653" s="147">
        <v>66.88</v>
      </c>
      <c r="F653" s="147">
        <v>0.20999999999999996</v>
      </c>
      <c r="G653" s="147">
        <v>2.3099999999999996</v>
      </c>
    </row>
    <row r="654" spans="1:7" customFormat="1" x14ac:dyDescent="0.25">
      <c r="A654" s="141" t="s">
        <v>3297</v>
      </c>
      <c r="B654" s="140" t="s">
        <v>3298</v>
      </c>
      <c r="C654" s="140" t="s">
        <v>3254</v>
      </c>
      <c r="D654" s="141">
        <v>193</v>
      </c>
      <c r="E654" s="147">
        <v>992.02</v>
      </c>
      <c r="F654" s="147">
        <v>0.14000000000000012</v>
      </c>
      <c r="G654" s="147">
        <v>27.020000000000024</v>
      </c>
    </row>
    <row r="655" spans="1:7" customFormat="1" x14ac:dyDescent="0.25">
      <c r="A655" s="141" t="s">
        <v>3297</v>
      </c>
      <c r="B655" s="140" t="s">
        <v>3298</v>
      </c>
      <c r="C655" s="140" t="s">
        <v>3281</v>
      </c>
      <c r="D655" s="141">
        <v>266</v>
      </c>
      <c r="E655" s="147">
        <v>1455.02</v>
      </c>
      <c r="F655" s="147">
        <v>0.14000000000000012</v>
      </c>
      <c r="G655" s="147">
        <v>37.24000000000003</v>
      </c>
    </row>
    <row r="656" spans="1:7" customFormat="1" x14ac:dyDescent="0.25">
      <c r="A656" s="141" t="s">
        <v>3297</v>
      </c>
      <c r="B656" s="140" t="s">
        <v>3298</v>
      </c>
      <c r="C656" s="140" t="s">
        <v>3236</v>
      </c>
      <c r="D656" s="141">
        <v>156</v>
      </c>
      <c r="E656" s="147">
        <v>1031.1599999999999</v>
      </c>
      <c r="F656" s="147">
        <v>0.19999999999999973</v>
      </c>
      <c r="G656" s="147">
        <v>31.19999999999996</v>
      </c>
    </row>
    <row r="657" spans="1:7" customFormat="1" x14ac:dyDescent="0.25">
      <c r="A657" s="141" t="s">
        <v>3297</v>
      </c>
      <c r="B657" s="140" t="s">
        <v>3298</v>
      </c>
      <c r="C657" s="140" t="s">
        <v>3315</v>
      </c>
      <c r="D657" s="141">
        <v>89</v>
      </c>
      <c r="E657" s="147">
        <v>601.64</v>
      </c>
      <c r="F657" s="147">
        <v>0.19000000000000039</v>
      </c>
      <c r="G657" s="147">
        <v>16.910000000000036</v>
      </c>
    </row>
    <row r="658" spans="1:7" customFormat="1" x14ac:dyDescent="0.25">
      <c r="A658" s="141" t="s">
        <v>3297</v>
      </c>
      <c r="B658" s="140" t="s">
        <v>3298</v>
      </c>
      <c r="C658" s="140" t="s">
        <v>3316</v>
      </c>
      <c r="D658" s="141">
        <v>79</v>
      </c>
      <c r="E658" s="147">
        <v>389.47</v>
      </c>
      <c r="F658" s="147">
        <v>0.11999999999999966</v>
      </c>
      <c r="G658" s="147">
        <v>9.4799999999999738</v>
      </c>
    </row>
    <row r="659" spans="1:7" customFormat="1" x14ac:dyDescent="0.25">
      <c r="A659" s="141" t="s">
        <v>3297</v>
      </c>
      <c r="B659" s="140" t="s">
        <v>3298</v>
      </c>
      <c r="C659" s="140" t="s">
        <v>3282</v>
      </c>
      <c r="D659" s="141">
        <v>255</v>
      </c>
      <c r="E659" s="147">
        <v>1129.6500000000001</v>
      </c>
      <c r="F659" s="147">
        <v>9.9999999999999867E-2</v>
      </c>
      <c r="G659" s="147">
        <v>25.499999999999964</v>
      </c>
    </row>
    <row r="660" spans="1:7" customFormat="1" x14ac:dyDescent="0.25">
      <c r="A660" s="141" t="s">
        <v>3297</v>
      </c>
      <c r="B660" s="140" t="s">
        <v>3298</v>
      </c>
      <c r="C660" s="140" t="s">
        <v>3185</v>
      </c>
      <c r="D660" s="141">
        <v>1303</v>
      </c>
      <c r="E660" s="147">
        <v>8808.2800000000007</v>
      </c>
      <c r="F660" s="147">
        <v>0.19000000000000039</v>
      </c>
      <c r="G660" s="147">
        <v>247.5700000000005</v>
      </c>
    </row>
    <row r="661" spans="1:7" customFormat="1" x14ac:dyDescent="0.25">
      <c r="A661" s="141" t="s">
        <v>3297</v>
      </c>
      <c r="B661" s="140" t="s">
        <v>3298</v>
      </c>
      <c r="C661" s="140" t="s">
        <v>3317</v>
      </c>
      <c r="D661" s="141">
        <v>183</v>
      </c>
      <c r="E661" s="147">
        <v>1001.01</v>
      </c>
      <c r="F661" s="147">
        <v>0.15000000000000036</v>
      </c>
      <c r="G661" s="147">
        <v>27.450000000000067</v>
      </c>
    </row>
    <row r="662" spans="1:7" customFormat="1" x14ac:dyDescent="0.25">
      <c r="A662" s="141" t="s">
        <v>3297</v>
      </c>
      <c r="B662" s="140" t="s">
        <v>3298</v>
      </c>
      <c r="C662" s="140" t="s">
        <v>3318</v>
      </c>
      <c r="D662" s="141">
        <v>18</v>
      </c>
      <c r="E662" s="147">
        <v>103.68</v>
      </c>
      <c r="F662" s="147">
        <v>0.1599999999999997</v>
      </c>
      <c r="G662" s="147">
        <v>2.8799999999999946</v>
      </c>
    </row>
    <row r="663" spans="1:7" customFormat="1" x14ac:dyDescent="0.25">
      <c r="A663" s="141" t="s">
        <v>3297</v>
      </c>
      <c r="B663" s="140" t="s">
        <v>3298</v>
      </c>
      <c r="C663" s="140" t="s">
        <v>3186</v>
      </c>
      <c r="D663" s="141">
        <v>2289</v>
      </c>
      <c r="E663" s="147">
        <v>19960.080000000002</v>
      </c>
      <c r="F663" s="147">
        <v>0.16999999999999993</v>
      </c>
      <c r="G663" s="147">
        <v>389.12999999999982</v>
      </c>
    </row>
    <row r="664" spans="1:7" customFormat="1" x14ac:dyDescent="0.25">
      <c r="A664" s="141" t="s">
        <v>3297</v>
      </c>
      <c r="B664" s="140" t="s">
        <v>3298</v>
      </c>
      <c r="C664" s="140" t="s">
        <v>3187</v>
      </c>
      <c r="D664" s="141">
        <v>902</v>
      </c>
      <c r="E664" s="147">
        <v>5078.26</v>
      </c>
      <c r="F664" s="147">
        <v>0.24000000000000021</v>
      </c>
      <c r="G664" s="147">
        <v>216.48000000000019</v>
      </c>
    </row>
    <row r="665" spans="1:7" customFormat="1" x14ac:dyDescent="0.25">
      <c r="A665" s="141" t="s">
        <v>3297</v>
      </c>
      <c r="B665" s="140" t="s">
        <v>3298</v>
      </c>
      <c r="C665" s="140" t="s">
        <v>3319</v>
      </c>
      <c r="D665" s="141">
        <v>28</v>
      </c>
      <c r="E665" s="147">
        <v>165.76000000000002</v>
      </c>
      <c r="F665" s="147">
        <v>0.25</v>
      </c>
      <c r="G665" s="147">
        <v>7</v>
      </c>
    </row>
    <row r="666" spans="1:7" customFormat="1" x14ac:dyDescent="0.25">
      <c r="A666" s="141" t="s">
        <v>3297</v>
      </c>
      <c r="B666" s="140" t="s">
        <v>3298</v>
      </c>
      <c r="C666" s="140" t="s">
        <v>3320</v>
      </c>
      <c r="D666" s="141">
        <v>39</v>
      </c>
      <c r="E666" s="147">
        <v>359.97</v>
      </c>
      <c r="F666" s="147">
        <v>0.29999999999999982</v>
      </c>
      <c r="G666" s="147">
        <v>11.699999999999992</v>
      </c>
    </row>
    <row r="667" spans="1:7" customFormat="1" ht="45" x14ac:dyDescent="0.25">
      <c r="A667" s="141" t="s">
        <v>3297</v>
      </c>
      <c r="B667" s="140" t="s">
        <v>3298</v>
      </c>
      <c r="C667" s="140" t="s">
        <v>3321</v>
      </c>
      <c r="D667" s="141">
        <v>4</v>
      </c>
      <c r="E667" s="147">
        <v>77.760000000000005</v>
      </c>
      <c r="F667" s="147">
        <v>0.69999999999999929</v>
      </c>
      <c r="G667" s="147">
        <v>2.7999999999999972</v>
      </c>
    </row>
    <row r="668" spans="1:7" customFormat="1" x14ac:dyDescent="0.25">
      <c r="A668" s="141" t="s">
        <v>3297</v>
      </c>
      <c r="B668" s="140" t="s">
        <v>3298</v>
      </c>
      <c r="C668" s="140" t="s">
        <v>3188</v>
      </c>
      <c r="D668" s="141">
        <v>375</v>
      </c>
      <c r="E668" s="147">
        <v>843.75</v>
      </c>
      <c r="F668" s="147">
        <v>2.0000000000000018E-2</v>
      </c>
      <c r="G668" s="147">
        <v>7.5000000000000071</v>
      </c>
    </row>
    <row r="669" spans="1:7" customFormat="1" x14ac:dyDescent="0.25">
      <c r="A669" s="141" t="s">
        <v>3297</v>
      </c>
      <c r="B669" s="140" t="s">
        <v>3298</v>
      </c>
      <c r="C669" s="140" t="s">
        <v>3255</v>
      </c>
      <c r="D669" s="141">
        <v>248</v>
      </c>
      <c r="E669" s="147">
        <v>984.56</v>
      </c>
      <c r="F669" s="147">
        <v>1.0000000000000009E-2</v>
      </c>
      <c r="G669" s="147">
        <v>2.4800000000000022</v>
      </c>
    </row>
    <row r="670" spans="1:7" customFormat="1" x14ac:dyDescent="0.25">
      <c r="A670" s="141" t="s">
        <v>3297</v>
      </c>
      <c r="B670" s="140" t="s">
        <v>3298</v>
      </c>
      <c r="C670" s="140" t="s">
        <v>3322</v>
      </c>
      <c r="D670" s="141">
        <v>2</v>
      </c>
      <c r="E670" s="147">
        <v>11.18</v>
      </c>
      <c r="F670" s="147">
        <v>0.16999999999999993</v>
      </c>
      <c r="G670" s="147">
        <v>0.33999999999999986</v>
      </c>
    </row>
    <row r="671" spans="1:7" customFormat="1" x14ac:dyDescent="0.25">
      <c r="A671" s="141" t="s">
        <v>3297</v>
      </c>
      <c r="B671" s="140" t="s">
        <v>3298</v>
      </c>
      <c r="C671" s="140" t="s">
        <v>3189</v>
      </c>
      <c r="D671" s="141">
        <v>1</v>
      </c>
      <c r="E671" s="147">
        <v>7.6400000000000006</v>
      </c>
      <c r="F671" s="147">
        <v>0.17999999999999972</v>
      </c>
      <c r="G671" s="147">
        <v>0.17999999999999972</v>
      </c>
    </row>
    <row r="672" spans="1:7" customFormat="1" ht="30" x14ac:dyDescent="0.25">
      <c r="A672" s="141" t="s">
        <v>3297</v>
      </c>
      <c r="B672" s="140" t="s">
        <v>3298</v>
      </c>
      <c r="C672" s="140" t="s">
        <v>3323</v>
      </c>
      <c r="D672" s="141">
        <v>1</v>
      </c>
      <c r="E672" s="147">
        <v>7.01</v>
      </c>
      <c r="F672" s="147">
        <v>6.999999999999984E-2</v>
      </c>
      <c r="G672" s="147">
        <v>6.999999999999984E-2</v>
      </c>
    </row>
    <row r="673" spans="1:7" customFormat="1" ht="30" x14ac:dyDescent="0.25">
      <c r="A673" s="141" t="s">
        <v>3297</v>
      </c>
      <c r="B673" s="140" t="s">
        <v>3298</v>
      </c>
      <c r="C673" s="140" t="s">
        <v>3324</v>
      </c>
      <c r="D673" s="141">
        <v>1</v>
      </c>
      <c r="E673" s="147">
        <v>6.24</v>
      </c>
      <c r="F673" s="147">
        <v>6.0000000000000053E-2</v>
      </c>
      <c r="G673" s="147">
        <v>6.0000000000000053E-2</v>
      </c>
    </row>
    <row r="674" spans="1:7" customFormat="1" ht="30" x14ac:dyDescent="0.25">
      <c r="A674" s="141" t="s">
        <v>3297</v>
      </c>
      <c r="B674" s="140" t="s">
        <v>3298</v>
      </c>
      <c r="C674" s="140" t="s">
        <v>3256</v>
      </c>
      <c r="D674" s="141">
        <v>104</v>
      </c>
      <c r="E674" s="147">
        <v>910</v>
      </c>
      <c r="F674" s="147">
        <v>7.0000000000000062E-2</v>
      </c>
      <c r="G674" s="147">
        <v>7.2800000000000065</v>
      </c>
    </row>
    <row r="675" spans="1:7" customFormat="1" ht="30" x14ac:dyDescent="0.25">
      <c r="A675" s="141" t="s">
        <v>3297</v>
      </c>
      <c r="B675" s="140" t="s">
        <v>3298</v>
      </c>
      <c r="C675" s="140" t="s">
        <v>3325</v>
      </c>
      <c r="D675" s="141">
        <v>15</v>
      </c>
      <c r="E675" s="147">
        <v>220.8</v>
      </c>
      <c r="F675" s="147">
        <v>0.44999999999999929</v>
      </c>
      <c r="G675" s="147">
        <v>6.7499999999999893</v>
      </c>
    </row>
    <row r="676" spans="1:7" customFormat="1" x14ac:dyDescent="0.25">
      <c r="A676" s="141" t="s">
        <v>3297</v>
      </c>
      <c r="B676" s="140" t="s">
        <v>3298</v>
      </c>
      <c r="C676" s="140" t="s">
        <v>3326</v>
      </c>
      <c r="D676" s="141">
        <v>14</v>
      </c>
      <c r="E676" s="147">
        <v>110.88000000000001</v>
      </c>
      <c r="F676" s="147">
        <v>0.22999999999999954</v>
      </c>
      <c r="G676" s="147">
        <v>3.2199999999999935</v>
      </c>
    </row>
    <row r="677" spans="1:7" customFormat="1" x14ac:dyDescent="0.25">
      <c r="A677" s="141" t="s">
        <v>3297</v>
      </c>
      <c r="B677" s="140" t="s">
        <v>3298</v>
      </c>
      <c r="C677" s="140" t="s">
        <v>3327</v>
      </c>
      <c r="D677" s="141">
        <v>15</v>
      </c>
      <c r="E677" s="147">
        <v>100.35</v>
      </c>
      <c r="F677" s="147">
        <v>0.14000000000000012</v>
      </c>
      <c r="G677" s="147">
        <v>2.1000000000000019</v>
      </c>
    </row>
    <row r="678" spans="1:7" customFormat="1" x14ac:dyDescent="0.25">
      <c r="A678" s="141" t="s">
        <v>3297</v>
      </c>
      <c r="B678" s="140" t="s">
        <v>3298</v>
      </c>
      <c r="C678" s="140" t="s">
        <v>3190</v>
      </c>
      <c r="D678" s="141">
        <v>1599</v>
      </c>
      <c r="E678" s="147">
        <v>10809.24</v>
      </c>
      <c r="F678" s="147">
        <v>0.14000000000000012</v>
      </c>
      <c r="G678" s="147">
        <v>223.86000000000021</v>
      </c>
    </row>
    <row r="679" spans="1:7" customFormat="1" x14ac:dyDescent="0.25">
      <c r="A679" s="141" t="s">
        <v>3297</v>
      </c>
      <c r="B679" s="140" t="s">
        <v>3298</v>
      </c>
      <c r="C679" s="140" t="s">
        <v>3191</v>
      </c>
      <c r="D679" s="141">
        <v>1578</v>
      </c>
      <c r="E679" s="147">
        <v>10667.279999999999</v>
      </c>
      <c r="F679" s="147">
        <v>0.14000000000000012</v>
      </c>
      <c r="G679" s="147">
        <v>220.92000000000019</v>
      </c>
    </row>
    <row r="680" spans="1:7" customFormat="1" x14ac:dyDescent="0.25">
      <c r="A680" s="141" t="s">
        <v>3297</v>
      </c>
      <c r="B680" s="140" t="s">
        <v>3298</v>
      </c>
      <c r="C680" s="140" t="s">
        <v>3283</v>
      </c>
      <c r="D680" s="141">
        <v>74</v>
      </c>
      <c r="E680" s="147">
        <v>730.38000000000011</v>
      </c>
      <c r="F680" s="147">
        <v>0.18999999999999995</v>
      </c>
      <c r="G680" s="147">
        <v>14.059999999999995</v>
      </c>
    </row>
    <row r="681" spans="1:7" customFormat="1" x14ac:dyDescent="0.25">
      <c r="A681" s="141" t="s">
        <v>3297</v>
      </c>
      <c r="B681" s="140" t="s">
        <v>3298</v>
      </c>
      <c r="C681" s="140" t="s">
        <v>3284</v>
      </c>
      <c r="D681" s="141">
        <v>79</v>
      </c>
      <c r="E681" s="147">
        <v>719.69</v>
      </c>
      <c r="F681" s="147">
        <v>0.18999999999999995</v>
      </c>
      <c r="G681" s="147">
        <v>15.009999999999996</v>
      </c>
    </row>
    <row r="682" spans="1:7" customFormat="1" x14ac:dyDescent="0.25">
      <c r="A682" s="141" t="s">
        <v>3297</v>
      </c>
      <c r="B682" s="140" t="s">
        <v>3298</v>
      </c>
      <c r="C682" s="140" t="s">
        <v>3285</v>
      </c>
      <c r="D682" s="141">
        <v>62</v>
      </c>
      <c r="E682" s="147">
        <v>706.18</v>
      </c>
      <c r="F682" s="147">
        <v>0.19000000000000039</v>
      </c>
      <c r="G682" s="147">
        <v>11.780000000000024</v>
      </c>
    </row>
    <row r="683" spans="1:7" customFormat="1" ht="30" x14ac:dyDescent="0.25">
      <c r="A683" s="141" t="s">
        <v>3297</v>
      </c>
      <c r="B683" s="140" t="s">
        <v>3298</v>
      </c>
      <c r="C683" s="140" t="s">
        <v>3286</v>
      </c>
      <c r="D683" s="141">
        <v>57</v>
      </c>
      <c r="E683" s="147">
        <v>649.23</v>
      </c>
      <c r="F683" s="147">
        <v>0.19000000000000039</v>
      </c>
      <c r="G683" s="147">
        <v>10.830000000000023</v>
      </c>
    </row>
    <row r="684" spans="1:7" customFormat="1" x14ac:dyDescent="0.25">
      <c r="A684" s="141" t="s">
        <v>3297</v>
      </c>
      <c r="B684" s="140" t="s">
        <v>3298</v>
      </c>
      <c r="C684" s="140" t="s">
        <v>3192</v>
      </c>
      <c r="D684" s="141">
        <v>1126</v>
      </c>
      <c r="E684" s="147">
        <v>4177.46</v>
      </c>
      <c r="F684" s="147">
        <v>3.0000000000000027E-2</v>
      </c>
      <c r="G684" s="147">
        <v>33.78000000000003</v>
      </c>
    </row>
    <row r="685" spans="1:7" customFormat="1" x14ac:dyDescent="0.25">
      <c r="A685" s="141" t="s">
        <v>3297</v>
      </c>
      <c r="B685" s="140" t="s">
        <v>3298</v>
      </c>
      <c r="C685" s="140" t="s">
        <v>3328</v>
      </c>
      <c r="D685" s="141">
        <v>37</v>
      </c>
      <c r="E685" s="147">
        <v>479.15000000000009</v>
      </c>
      <c r="F685" s="147">
        <v>0.12999999999999989</v>
      </c>
      <c r="G685" s="147">
        <v>4.8099999999999961</v>
      </c>
    </row>
    <row r="686" spans="1:7" customFormat="1" x14ac:dyDescent="0.25">
      <c r="A686" s="141" t="s">
        <v>3297</v>
      </c>
      <c r="B686" s="140" t="s">
        <v>3298</v>
      </c>
      <c r="C686" s="140" t="s">
        <v>3237</v>
      </c>
      <c r="D686" s="141">
        <v>45</v>
      </c>
      <c r="E686" s="147">
        <v>373.95000000000005</v>
      </c>
      <c r="F686" s="147">
        <v>0.14999999999999991</v>
      </c>
      <c r="G686" s="147">
        <v>6.7499999999999964</v>
      </c>
    </row>
    <row r="687" spans="1:7" customFormat="1" x14ac:dyDescent="0.25">
      <c r="A687" s="141" t="s">
        <v>3297</v>
      </c>
      <c r="B687" s="140" t="s">
        <v>3298</v>
      </c>
      <c r="C687" s="140" t="s">
        <v>3193</v>
      </c>
      <c r="D687" s="141">
        <v>1518</v>
      </c>
      <c r="E687" s="147">
        <v>14087.04</v>
      </c>
      <c r="F687" s="147">
        <v>0.13000000000000034</v>
      </c>
      <c r="G687" s="147">
        <v>197.34000000000052</v>
      </c>
    </row>
    <row r="688" spans="1:7" customFormat="1" x14ac:dyDescent="0.25">
      <c r="A688" s="141" t="s">
        <v>3297</v>
      </c>
      <c r="B688" s="140" t="s">
        <v>3298</v>
      </c>
      <c r="C688" s="140" t="s">
        <v>3329</v>
      </c>
      <c r="D688" s="141">
        <v>19</v>
      </c>
      <c r="E688" s="147">
        <v>169.86</v>
      </c>
      <c r="F688" s="147">
        <v>0.16000000000000014</v>
      </c>
      <c r="G688" s="147">
        <v>3.0400000000000027</v>
      </c>
    </row>
    <row r="689" spans="1:7" customFormat="1" x14ac:dyDescent="0.25">
      <c r="A689" s="141" t="s">
        <v>3297</v>
      </c>
      <c r="B689" s="140" t="s">
        <v>3298</v>
      </c>
      <c r="C689" s="140" t="s">
        <v>3330</v>
      </c>
      <c r="D689" s="141">
        <v>76</v>
      </c>
      <c r="E689" s="147">
        <v>680.96</v>
      </c>
      <c r="F689" s="147">
        <v>0.10999999999999988</v>
      </c>
      <c r="G689" s="147">
        <v>8.3599999999999905</v>
      </c>
    </row>
    <row r="690" spans="1:7" customFormat="1" x14ac:dyDescent="0.25">
      <c r="A690" s="141" t="s">
        <v>3297</v>
      </c>
      <c r="B690" s="140" t="s">
        <v>3298</v>
      </c>
      <c r="C690" s="140" t="s">
        <v>3287</v>
      </c>
      <c r="D690" s="141">
        <v>1035</v>
      </c>
      <c r="E690" s="147">
        <v>11333.25</v>
      </c>
      <c r="F690" s="147">
        <v>0.20000000000000018</v>
      </c>
      <c r="G690" s="147">
        <v>207.00000000000017</v>
      </c>
    </row>
    <row r="691" spans="1:7" customFormat="1" ht="30" x14ac:dyDescent="0.25">
      <c r="A691" s="141" t="s">
        <v>3297</v>
      </c>
      <c r="B691" s="140" t="s">
        <v>3298</v>
      </c>
      <c r="C691" s="140" t="s">
        <v>3195</v>
      </c>
      <c r="D691" s="141">
        <v>3</v>
      </c>
      <c r="E691" s="147">
        <v>27.63</v>
      </c>
      <c r="F691" s="147">
        <v>9.9999999999999811E-3</v>
      </c>
      <c r="G691" s="147">
        <v>2.9999999999999943E-2</v>
      </c>
    </row>
    <row r="692" spans="1:7" customFormat="1" ht="30" x14ac:dyDescent="0.25">
      <c r="A692" s="141" t="s">
        <v>3297</v>
      </c>
      <c r="B692" s="140" t="s">
        <v>3298</v>
      </c>
      <c r="C692" s="140" t="s">
        <v>3150</v>
      </c>
      <c r="D692" s="141">
        <v>45</v>
      </c>
      <c r="E692" s="147">
        <v>385.65</v>
      </c>
      <c r="F692" s="147">
        <v>1.0000000000000009E-2</v>
      </c>
      <c r="G692" s="147">
        <v>0.4500000000000004</v>
      </c>
    </row>
    <row r="693" spans="1:7" customFormat="1" ht="45" x14ac:dyDescent="0.25">
      <c r="A693" s="141" t="s">
        <v>3297</v>
      </c>
      <c r="B693" s="140" t="s">
        <v>3298</v>
      </c>
      <c r="C693" s="140" t="s">
        <v>3331</v>
      </c>
      <c r="D693" s="141">
        <v>7</v>
      </c>
      <c r="E693" s="147">
        <v>59.92</v>
      </c>
      <c r="F693" s="147">
        <v>1.0000000000000009E-2</v>
      </c>
      <c r="G693" s="147">
        <v>7.0000000000000062E-2</v>
      </c>
    </row>
    <row r="694" spans="1:7" customFormat="1" ht="30" x14ac:dyDescent="0.25">
      <c r="A694" s="141" t="s">
        <v>3297</v>
      </c>
      <c r="B694" s="140" t="s">
        <v>3298</v>
      </c>
      <c r="C694" s="140" t="s">
        <v>3196</v>
      </c>
      <c r="D694" s="141">
        <v>44</v>
      </c>
      <c r="E694" s="147">
        <v>511.28000000000003</v>
      </c>
      <c r="F694" s="147">
        <v>1.0000000000000009E-2</v>
      </c>
      <c r="G694" s="147">
        <v>0.44000000000000039</v>
      </c>
    </row>
    <row r="695" spans="1:7" customFormat="1" ht="45" x14ac:dyDescent="0.25">
      <c r="A695" s="141" t="s">
        <v>3297</v>
      </c>
      <c r="B695" s="140" t="s">
        <v>3298</v>
      </c>
      <c r="C695" s="140" t="s">
        <v>3151</v>
      </c>
      <c r="D695" s="141">
        <v>58</v>
      </c>
      <c r="E695" s="147">
        <v>626.98</v>
      </c>
      <c r="F695" s="147">
        <v>1.0000000000000009E-2</v>
      </c>
      <c r="G695" s="147">
        <v>0.58000000000000052</v>
      </c>
    </row>
    <row r="696" spans="1:7" customFormat="1" ht="30" x14ac:dyDescent="0.25">
      <c r="A696" s="141" t="s">
        <v>3297</v>
      </c>
      <c r="B696" s="140" t="s">
        <v>3298</v>
      </c>
      <c r="C696" s="140" t="s">
        <v>3152</v>
      </c>
      <c r="D696" s="141">
        <v>55</v>
      </c>
      <c r="E696" s="147">
        <v>332.75</v>
      </c>
      <c r="F696" s="147">
        <v>1.0000000000000009E-2</v>
      </c>
      <c r="G696" s="147">
        <v>0.55000000000000049</v>
      </c>
    </row>
    <row r="697" spans="1:7" customFormat="1" ht="30" x14ac:dyDescent="0.25">
      <c r="A697" s="141" t="s">
        <v>3297</v>
      </c>
      <c r="B697" s="140" t="s">
        <v>3298</v>
      </c>
      <c r="C697" s="140" t="s">
        <v>3153</v>
      </c>
      <c r="D697" s="141">
        <v>1</v>
      </c>
      <c r="E697" s="147">
        <v>15.42</v>
      </c>
      <c r="F697" s="147">
        <v>1.0000000000000009E-2</v>
      </c>
      <c r="G697" s="147">
        <v>1.0000000000000009E-2</v>
      </c>
    </row>
    <row r="698" spans="1:7" customFormat="1" ht="30" x14ac:dyDescent="0.25">
      <c r="A698" s="141" t="s">
        <v>3297</v>
      </c>
      <c r="B698" s="140" t="s">
        <v>3298</v>
      </c>
      <c r="C698" s="140" t="s">
        <v>3288</v>
      </c>
      <c r="D698" s="141">
        <v>23</v>
      </c>
      <c r="E698" s="147">
        <v>362.48</v>
      </c>
      <c r="F698" s="147">
        <v>1.0000000000000009E-2</v>
      </c>
      <c r="G698" s="147">
        <v>0.2300000000000002</v>
      </c>
    </row>
    <row r="699" spans="1:7" customFormat="1" ht="60" x14ac:dyDescent="0.25">
      <c r="A699" s="141" t="s">
        <v>3297</v>
      </c>
      <c r="B699" s="140" t="s">
        <v>3298</v>
      </c>
      <c r="C699" s="140" t="s">
        <v>3197</v>
      </c>
      <c r="D699" s="141">
        <v>2</v>
      </c>
      <c r="E699" s="147">
        <v>13.56</v>
      </c>
      <c r="F699" s="147">
        <v>0</v>
      </c>
      <c r="G699" s="147">
        <v>0</v>
      </c>
    </row>
    <row r="700" spans="1:7" customFormat="1" ht="60" x14ac:dyDescent="0.25">
      <c r="A700" s="141" t="s">
        <v>3297</v>
      </c>
      <c r="B700" s="140" t="s">
        <v>3298</v>
      </c>
      <c r="C700" s="140" t="s">
        <v>3154</v>
      </c>
      <c r="D700" s="141">
        <v>978</v>
      </c>
      <c r="E700" s="147">
        <v>6630.84</v>
      </c>
      <c r="F700" s="147">
        <v>0</v>
      </c>
      <c r="G700" s="147">
        <v>0</v>
      </c>
    </row>
    <row r="701" spans="1:7" customFormat="1" ht="90" x14ac:dyDescent="0.25">
      <c r="A701" s="141" t="s">
        <v>3297</v>
      </c>
      <c r="B701" s="140" t="s">
        <v>3298</v>
      </c>
      <c r="C701" s="140" t="s">
        <v>3198</v>
      </c>
      <c r="D701" s="141">
        <v>37</v>
      </c>
      <c r="E701" s="147">
        <v>250.86</v>
      </c>
      <c r="F701" s="147">
        <v>0</v>
      </c>
      <c r="G701" s="147">
        <v>0</v>
      </c>
    </row>
    <row r="702" spans="1:7" customFormat="1" ht="60" x14ac:dyDescent="0.25">
      <c r="A702" s="141" t="s">
        <v>3297</v>
      </c>
      <c r="B702" s="140" t="s">
        <v>3298</v>
      </c>
      <c r="C702" s="140" t="s">
        <v>3199</v>
      </c>
      <c r="D702" s="141">
        <v>9</v>
      </c>
      <c r="E702" s="147">
        <v>61.02</v>
      </c>
      <c r="F702" s="147">
        <v>0</v>
      </c>
      <c r="G702" s="147">
        <v>0</v>
      </c>
    </row>
    <row r="703" spans="1:7" customFormat="1" ht="60" x14ac:dyDescent="0.25">
      <c r="A703" s="141" t="s">
        <v>3297</v>
      </c>
      <c r="B703" s="140" t="s">
        <v>3298</v>
      </c>
      <c r="C703" s="140" t="s">
        <v>3332</v>
      </c>
      <c r="D703" s="141">
        <v>5</v>
      </c>
      <c r="E703" s="147">
        <v>33.9</v>
      </c>
      <c r="F703" s="147">
        <v>0</v>
      </c>
      <c r="G703" s="147">
        <v>0</v>
      </c>
    </row>
    <row r="704" spans="1:7" customFormat="1" ht="75" x14ac:dyDescent="0.25">
      <c r="A704" s="141" t="s">
        <v>3297</v>
      </c>
      <c r="B704" s="140" t="s">
        <v>3298</v>
      </c>
      <c r="C704" s="140" t="s">
        <v>3200</v>
      </c>
      <c r="D704" s="141">
        <v>6</v>
      </c>
      <c r="E704" s="147">
        <v>40.68</v>
      </c>
      <c r="F704" s="147">
        <v>0</v>
      </c>
      <c r="G704" s="147">
        <v>0</v>
      </c>
    </row>
    <row r="705" spans="1:7" customFormat="1" ht="60" x14ac:dyDescent="0.25">
      <c r="A705" s="141" t="s">
        <v>3297</v>
      </c>
      <c r="B705" s="140" t="s">
        <v>3298</v>
      </c>
      <c r="C705" s="140" t="s">
        <v>3333</v>
      </c>
      <c r="D705" s="141">
        <v>1</v>
      </c>
      <c r="E705" s="147">
        <v>6.78</v>
      </c>
      <c r="F705" s="147">
        <v>0</v>
      </c>
      <c r="G705" s="147">
        <v>0</v>
      </c>
    </row>
    <row r="706" spans="1:7" customFormat="1" ht="30" x14ac:dyDescent="0.25">
      <c r="A706" s="141" t="s">
        <v>3297</v>
      </c>
      <c r="B706" s="140" t="s">
        <v>3298</v>
      </c>
      <c r="C706" s="140" t="s">
        <v>3334</v>
      </c>
      <c r="D706" s="141">
        <v>4</v>
      </c>
      <c r="E706" s="147">
        <v>51.120000000000005</v>
      </c>
      <c r="F706" s="147">
        <v>0.48000000000000043</v>
      </c>
      <c r="G706" s="147">
        <v>1.9200000000000017</v>
      </c>
    </row>
    <row r="707" spans="1:7" customFormat="1" ht="30" x14ac:dyDescent="0.25">
      <c r="A707" s="141" t="s">
        <v>3297</v>
      </c>
      <c r="B707" s="140" t="s">
        <v>3298</v>
      </c>
      <c r="C707" s="140" t="s">
        <v>3335</v>
      </c>
      <c r="D707" s="141">
        <v>2</v>
      </c>
      <c r="E707" s="147">
        <v>39.700000000000003</v>
      </c>
      <c r="F707" s="147">
        <v>0.63000000000000078</v>
      </c>
      <c r="G707" s="147">
        <v>1.2600000000000016</v>
      </c>
    </row>
    <row r="708" spans="1:7" customFormat="1" ht="75" x14ac:dyDescent="0.25">
      <c r="A708" s="141" t="s">
        <v>3297</v>
      </c>
      <c r="B708" s="140" t="s">
        <v>3298</v>
      </c>
      <c r="C708" s="140" t="s">
        <v>3201</v>
      </c>
      <c r="D708" s="141">
        <v>61</v>
      </c>
      <c r="E708" s="147">
        <v>645.99</v>
      </c>
      <c r="F708" s="147">
        <v>0.34999999999999964</v>
      </c>
      <c r="G708" s="147">
        <v>21.34999999999998</v>
      </c>
    </row>
    <row r="709" spans="1:7" customFormat="1" ht="75" x14ac:dyDescent="0.25">
      <c r="A709" s="141" t="s">
        <v>3297</v>
      </c>
      <c r="B709" s="140" t="s">
        <v>3298</v>
      </c>
      <c r="C709" s="140" t="s">
        <v>3202</v>
      </c>
      <c r="D709" s="141">
        <v>328</v>
      </c>
      <c r="E709" s="147">
        <v>6789.6</v>
      </c>
      <c r="F709" s="147">
        <v>0.49000000000000021</v>
      </c>
      <c r="G709" s="147">
        <v>160.72000000000008</v>
      </c>
    </row>
    <row r="710" spans="1:7" customFormat="1" ht="45" x14ac:dyDescent="0.25">
      <c r="A710" s="141" t="s">
        <v>3297</v>
      </c>
      <c r="B710" s="140" t="s">
        <v>3298</v>
      </c>
      <c r="C710" s="140" t="s">
        <v>3203</v>
      </c>
      <c r="D710" s="141">
        <v>420</v>
      </c>
      <c r="E710" s="147">
        <v>4439.3999999999996</v>
      </c>
      <c r="F710" s="147">
        <v>0.23000000000000043</v>
      </c>
      <c r="G710" s="147">
        <v>96.600000000000179</v>
      </c>
    </row>
    <row r="711" spans="1:7" customFormat="1" ht="45" x14ac:dyDescent="0.25">
      <c r="A711" s="141" t="s">
        <v>3297</v>
      </c>
      <c r="B711" s="140" t="s">
        <v>3298</v>
      </c>
      <c r="C711" s="140" t="s">
        <v>3204</v>
      </c>
      <c r="D711" s="141">
        <v>596</v>
      </c>
      <c r="E711" s="147">
        <v>6162.6399999999994</v>
      </c>
      <c r="F711" s="147">
        <v>0.29000000000000004</v>
      </c>
      <c r="G711" s="147">
        <v>172.84000000000003</v>
      </c>
    </row>
    <row r="712" spans="1:7" customFormat="1" x14ac:dyDescent="0.25">
      <c r="A712" s="141" t="s">
        <v>3297</v>
      </c>
      <c r="B712" s="140" t="s">
        <v>3298</v>
      </c>
      <c r="C712" s="140" t="s">
        <v>3257</v>
      </c>
      <c r="D712" s="141">
        <v>6</v>
      </c>
      <c r="E712" s="147">
        <v>53.7</v>
      </c>
      <c r="F712" s="147">
        <v>0.17999999999999972</v>
      </c>
      <c r="G712" s="147">
        <v>1.0799999999999983</v>
      </c>
    </row>
    <row r="713" spans="1:7" customFormat="1" x14ac:dyDescent="0.25">
      <c r="A713" s="141" t="s">
        <v>3297</v>
      </c>
      <c r="B713" s="140" t="s">
        <v>3298</v>
      </c>
      <c r="C713" s="140" t="s">
        <v>3258</v>
      </c>
      <c r="D713" s="141">
        <v>8</v>
      </c>
      <c r="E713" s="147">
        <v>113.68</v>
      </c>
      <c r="F713" s="147">
        <v>0.41999999999999993</v>
      </c>
      <c r="G713" s="147">
        <v>3.3599999999999994</v>
      </c>
    </row>
    <row r="714" spans="1:7" customFormat="1" ht="30" x14ac:dyDescent="0.25">
      <c r="A714" s="141" t="s">
        <v>3297</v>
      </c>
      <c r="B714" s="140" t="s">
        <v>3298</v>
      </c>
      <c r="C714" s="140" t="s">
        <v>3224</v>
      </c>
      <c r="D714" s="141">
        <v>33</v>
      </c>
      <c r="E714" s="147">
        <v>301.95000000000005</v>
      </c>
      <c r="F714" s="147">
        <v>0.26999999999999957</v>
      </c>
      <c r="G714" s="147">
        <v>8.9099999999999859</v>
      </c>
    </row>
    <row r="715" spans="1:7" customFormat="1" ht="30" x14ac:dyDescent="0.25">
      <c r="A715" s="141" t="s">
        <v>3297</v>
      </c>
      <c r="B715" s="140" t="s">
        <v>3298</v>
      </c>
      <c r="C715" s="140" t="s">
        <v>3259</v>
      </c>
      <c r="D715" s="141">
        <v>20</v>
      </c>
      <c r="E715" s="147">
        <v>260</v>
      </c>
      <c r="F715" s="147">
        <v>0.27000000000000046</v>
      </c>
      <c r="G715" s="147">
        <v>5.4000000000000092</v>
      </c>
    </row>
    <row r="716" spans="1:7" customFormat="1" ht="30" x14ac:dyDescent="0.25">
      <c r="A716" s="141" t="s">
        <v>3297</v>
      </c>
      <c r="B716" s="140" t="s">
        <v>3298</v>
      </c>
      <c r="C716" s="140" t="s">
        <v>3205</v>
      </c>
      <c r="D716" s="141">
        <v>152</v>
      </c>
      <c r="E716" s="147">
        <v>1212.96</v>
      </c>
      <c r="F716" s="147">
        <v>0.23999999999999932</v>
      </c>
      <c r="G716" s="147">
        <v>36.479999999999897</v>
      </c>
    </row>
    <row r="717" spans="1:7" customFormat="1" ht="45" x14ac:dyDescent="0.25">
      <c r="A717" s="141" t="s">
        <v>3297</v>
      </c>
      <c r="B717" s="140" t="s">
        <v>3298</v>
      </c>
      <c r="C717" s="140" t="s">
        <v>3336</v>
      </c>
      <c r="D717" s="141">
        <v>3</v>
      </c>
      <c r="E717" s="147">
        <v>41.64</v>
      </c>
      <c r="F717" s="147">
        <v>0.35999999999999943</v>
      </c>
      <c r="G717" s="147">
        <v>1.0799999999999983</v>
      </c>
    </row>
    <row r="718" spans="1:7" customFormat="1" ht="30" x14ac:dyDescent="0.25">
      <c r="A718" s="141" t="s">
        <v>3297</v>
      </c>
      <c r="B718" s="140" t="s">
        <v>3298</v>
      </c>
      <c r="C718" s="140" t="s">
        <v>3337</v>
      </c>
      <c r="D718" s="141">
        <v>8</v>
      </c>
      <c r="E718" s="147">
        <v>89.2</v>
      </c>
      <c r="F718" s="147">
        <v>0.3199999999999994</v>
      </c>
      <c r="G718" s="147">
        <v>2.5599999999999952</v>
      </c>
    </row>
    <row r="719" spans="1:7" customFormat="1" ht="30" x14ac:dyDescent="0.25">
      <c r="A719" s="141" t="s">
        <v>3297</v>
      </c>
      <c r="B719" s="140" t="s">
        <v>3298</v>
      </c>
      <c r="C719" s="140" t="s">
        <v>3260</v>
      </c>
      <c r="D719" s="141">
        <v>23</v>
      </c>
      <c r="E719" s="147">
        <v>217.12</v>
      </c>
      <c r="F719" s="147">
        <v>0.37999999999999989</v>
      </c>
      <c r="G719" s="147">
        <v>8.7399999999999984</v>
      </c>
    </row>
    <row r="720" spans="1:7" customFormat="1" ht="45" x14ac:dyDescent="0.25">
      <c r="A720" s="141" t="s">
        <v>3297</v>
      </c>
      <c r="B720" s="140" t="s">
        <v>3298</v>
      </c>
      <c r="C720" s="140" t="s">
        <v>3261</v>
      </c>
      <c r="D720" s="141">
        <v>4</v>
      </c>
      <c r="E720" s="147">
        <v>50.52</v>
      </c>
      <c r="F720" s="147">
        <v>0.44999999999999929</v>
      </c>
      <c r="G720" s="147">
        <v>1.7999999999999972</v>
      </c>
    </row>
    <row r="721" spans="1:7" customFormat="1" ht="30" x14ac:dyDescent="0.25">
      <c r="A721" s="141" t="s">
        <v>3297</v>
      </c>
      <c r="B721" s="140" t="s">
        <v>3298</v>
      </c>
      <c r="C721" s="140" t="s">
        <v>3338</v>
      </c>
      <c r="D721" s="141">
        <v>8</v>
      </c>
      <c r="E721" s="147">
        <v>57.92</v>
      </c>
      <c r="F721" s="147">
        <v>0.19999999999999973</v>
      </c>
      <c r="G721" s="147">
        <v>1.5999999999999979</v>
      </c>
    </row>
    <row r="722" spans="1:7" customFormat="1" ht="30" x14ac:dyDescent="0.25">
      <c r="A722" s="141" t="s">
        <v>3297</v>
      </c>
      <c r="B722" s="140" t="s">
        <v>3298</v>
      </c>
      <c r="C722" s="140" t="s">
        <v>3339</v>
      </c>
      <c r="D722" s="141">
        <v>1</v>
      </c>
      <c r="E722" s="147">
        <v>9.99</v>
      </c>
      <c r="F722" s="147">
        <v>0.37000000000000011</v>
      </c>
      <c r="G722" s="147">
        <v>0.37000000000000011</v>
      </c>
    </row>
    <row r="723" spans="1:7" customFormat="1" ht="30" x14ac:dyDescent="0.25">
      <c r="A723" s="141" t="s">
        <v>3297</v>
      </c>
      <c r="B723" s="140" t="s">
        <v>3298</v>
      </c>
      <c r="C723" s="140" t="s">
        <v>3206</v>
      </c>
      <c r="D723" s="141">
        <v>28</v>
      </c>
      <c r="E723" s="147">
        <v>178.64000000000001</v>
      </c>
      <c r="F723" s="147">
        <v>0.10000000000000009</v>
      </c>
      <c r="G723" s="147">
        <v>2.8000000000000025</v>
      </c>
    </row>
    <row r="724" spans="1:7" customFormat="1" ht="30" x14ac:dyDescent="0.25">
      <c r="A724" s="141" t="s">
        <v>3297</v>
      </c>
      <c r="B724" s="140" t="s">
        <v>3298</v>
      </c>
      <c r="C724" s="140" t="s">
        <v>3262</v>
      </c>
      <c r="D724" s="141">
        <v>9</v>
      </c>
      <c r="E724" s="147">
        <v>74.610000000000014</v>
      </c>
      <c r="F724" s="147">
        <v>0.18000000000000016</v>
      </c>
      <c r="G724" s="147">
        <v>1.6200000000000014</v>
      </c>
    </row>
    <row r="725" spans="1:7" customFormat="1" ht="45" x14ac:dyDescent="0.25">
      <c r="A725" s="141" t="s">
        <v>3297</v>
      </c>
      <c r="B725" s="140" t="s">
        <v>3298</v>
      </c>
      <c r="C725" s="140" t="s">
        <v>3207</v>
      </c>
      <c r="D725" s="141">
        <v>868</v>
      </c>
      <c r="E725" s="147">
        <v>9504.6</v>
      </c>
      <c r="F725" s="147">
        <v>0.27000000000000046</v>
      </c>
      <c r="G725" s="147">
        <v>234.36000000000041</v>
      </c>
    </row>
    <row r="726" spans="1:7" customFormat="1" ht="45" x14ac:dyDescent="0.25">
      <c r="A726" s="141" t="s">
        <v>3297</v>
      </c>
      <c r="B726" s="140" t="s">
        <v>3298</v>
      </c>
      <c r="C726" s="140" t="s">
        <v>3208</v>
      </c>
      <c r="D726" s="141">
        <v>272</v>
      </c>
      <c r="E726" s="147">
        <v>3272.16</v>
      </c>
      <c r="F726" s="147">
        <v>0.34999999999999964</v>
      </c>
      <c r="G726" s="147">
        <v>95.199999999999903</v>
      </c>
    </row>
    <row r="727" spans="1:7" customFormat="1" ht="30" x14ac:dyDescent="0.25">
      <c r="A727" s="141" t="s">
        <v>3297</v>
      </c>
      <c r="B727" s="140" t="s">
        <v>3298</v>
      </c>
      <c r="C727" s="140" t="s">
        <v>3340</v>
      </c>
      <c r="D727" s="141">
        <v>9</v>
      </c>
      <c r="E727" s="147">
        <v>50.67</v>
      </c>
      <c r="F727" s="147">
        <v>0.16000000000000014</v>
      </c>
      <c r="G727" s="147">
        <v>1.4400000000000013</v>
      </c>
    </row>
    <row r="728" spans="1:7" customFormat="1" x14ac:dyDescent="0.25">
      <c r="A728" s="141" t="s">
        <v>3297</v>
      </c>
      <c r="B728" s="140" t="s">
        <v>3298</v>
      </c>
      <c r="C728" s="140" t="s">
        <v>3209</v>
      </c>
      <c r="D728" s="141">
        <v>115</v>
      </c>
      <c r="E728" s="147">
        <v>1166.0999999999999</v>
      </c>
      <c r="F728" s="147">
        <v>0.13000000000000034</v>
      </c>
      <c r="G728" s="147">
        <v>14.950000000000038</v>
      </c>
    </row>
    <row r="729" spans="1:7" customFormat="1" ht="60" x14ac:dyDescent="0.25">
      <c r="A729" s="141" t="s">
        <v>3297</v>
      </c>
      <c r="B729" s="140" t="s">
        <v>3298</v>
      </c>
      <c r="C729" s="140" t="s">
        <v>3341</v>
      </c>
      <c r="D729" s="141">
        <v>44</v>
      </c>
      <c r="E729" s="147">
        <v>330</v>
      </c>
      <c r="F729" s="147">
        <v>1.9999999999999962E-2</v>
      </c>
      <c r="G729" s="147">
        <v>0.87999999999999834</v>
      </c>
    </row>
    <row r="730" spans="1:7" customFormat="1" ht="60" x14ac:dyDescent="0.25">
      <c r="A730" s="141" t="s">
        <v>3297</v>
      </c>
      <c r="B730" s="140" t="s">
        <v>3298</v>
      </c>
      <c r="C730" s="140" t="s">
        <v>3342</v>
      </c>
      <c r="D730" s="141">
        <v>1</v>
      </c>
      <c r="E730" s="147">
        <v>37.74</v>
      </c>
      <c r="F730" s="147">
        <v>1.1600000000000001</v>
      </c>
      <c r="G730" s="147">
        <v>1.1600000000000001</v>
      </c>
    </row>
    <row r="731" spans="1:7" customFormat="1" x14ac:dyDescent="0.25">
      <c r="A731" s="141" t="s">
        <v>3297</v>
      </c>
      <c r="B731" s="140" t="s">
        <v>3298</v>
      </c>
      <c r="C731" s="140" t="s">
        <v>3343</v>
      </c>
      <c r="D731" s="141">
        <v>42</v>
      </c>
      <c r="E731" s="147">
        <v>582.54</v>
      </c>
      <c r="F731" s="147">
        <v>0.29999999999999982</v>
      </c>
      <c r="G731" s="147">
        <v>12.599999999999993</v>
      </c>
    </row>
    <row r="732" spans="1:7" customFormat="1" ht="30" x14ac:dyDescent="0.25">
      <c r="A732" s="141" t="s">
        <v>3297</v>
      </c>
      <c r="B732" s="140" t="s">
        <v>3298</v>
      </c>
      <c r="C732" s="140" t="s">
        <v>3238</v>
      </c>
      <c r="D732" s="141">
        <v>245</v>
      </c>
      <c r="E732" s="147">
        <v>994.7</v>
      </c>
      <c r="F732" s="147">
        <v>5.0000000000000044E-2</v>
      </c>
      <c r="G732" s="147">
        <v>12.250000000000011</v>
      </c>
    </row>
    <row r="733" spans="1:7" customFormat="1" ht="30" x14ac:dyDescent="0.25">
      <c r="A733" s="141" t="s">
        <v>3297</v>
      </c>
      <c r="B733" s="140" t="s">
        <v>3298</v>
      </c>
      <c r="C733" s="140" t="s">
        <v>3239</v>
      </c>
      <c r="D733" s="141">
        <v>248</v>
      </c>
      <c r="E733" s="147">
        <v>1029.2</v>
      </c>
      <c r="F733" s="147">
        <v>5.9999999999999831E-2</v>
      </c>
      <c r="G733" s="147">
        <v>14.879999999999958</v>
      </c>
    </row>
    <row r="734" spans="1:7" customFormat="1" ht="30" x14ac:dyDescent="0.25">
      <c r="A734" s="141" t="s">
        <v>3297</v>
      </c>
      <c r="B734" s="140" t="s">
        <v>3298</v>
      </c>
      <c r="C734" s="140" t="s">
        <v>3240</v>
      </c>
      <c r="D734" s="141">
        <v>245</v>
      </c>
      <c r="E734" s="147">
        <v>1029</v>
      </c>
      <c r="F734" s="147">
        <v>6.999999999999984E-2</v>
      </c>
      <c r="G734" s="147">
        <v>17.149999999999959</v>
      </c>
    </row>
    <row r="735" spans="1:7" customFormat="1" x14ac:dyDescent="0.25">
      <c r="A735" s="141" t="s">
        <v>3297</v>
      </c>
      <c r="B735" s="140" t="s">
        <v>3298</v>
      </c>
      <c r="C735" s="140" t="s">
        <v>3210</v>
      </c>
      <c r="D735" s="141">
        <v>1027</v>
      </c>
      <c r="E735" s="147">
        <v>7681.96</v>
      </c>
      <c r="F735" s="147">
        <v>9.000000000000008E-2</v>
      </c>
      <c r="G735" s="147">
        <v>92.430000000000078</v>
      </c>
    </row>
    <row r="736" spans="1:7" customFormat="1" x14ac:dyDescent="0.25">
      <c r="A736" s="141" t="s">
        <v>3297</v>
      </c>
      <c r="B736" s="140" t="s">
        <v>3298</v>
      </c>
      <c r="C736" s="140" t="s">
        <v>3344</v>
      </c>
      <c r="D736" s="141">
        <v>117</v>
      </c>
      <c r="E736" s="147">
        <v>1221.48</v>
      </c>
      <c r="F736" s="147">
        <v>0.28000000000000025</v>
      </c>
      <c r="G736" s="147">
        <v>32.760000000000026</v>
      </c>
    </row>
    <row r="737" spans="1:7" customFormat="1" ht="30" x14ac:dyDescent="0.25">
      <c r="A737" s="141" t="s">
        <v>3297</v>
      </c>
      <c r="B737" s="140" t="s">
        <v>3298</v>
      </c>
      <c r="C737" s="140" t="s">
        <v>3264</v>
      </c>
      <c r="D737" s="141">
        <v>364</v>
      </c>
      <c r="E737" s="147">
        <v>10304.84</v>
      </c>
      <c r="F737" s="147">
        <v>1.1099999999999994</v>
      </c>
      <c r="G737" s="147">
        <v>404.03999999999979</v>
      </c>
    </row>
    <row r="738" spans="1:7" customFormat="1" ht="30" x14ac:dyDescent="0.25">
      <c r="A738" s="141" t="s">
        <v>3297</v>
      </c>
      <c r="B738" s="140" t="s">
        <v>3298</v>
      </c>
      <c r="C738" s="140" t="s">
        <v>3345</v>
      </c>
      <c r="D738" s="141">
        <v>55</v>
      </c>
      <c r="E738" s="147">
        <v>232.10000000000002</v>
      </c>
      <c r="F738" s="147">
        <v>6.999999999999984E-2</v>
      </c>
      <c r="G738" s="147">
        <v>3.8499999999999912</v>
      </c>
    </row>
    <row r="739" spans="1:7" customFormat="1" ht="30" x14ac:dyDescent="0.25">
      <c r="A739" s="141" t="s">
        <v>3297</v>
      </c>
      <c r="B739" s="140" t="s">
        <v>3298</v>
      </c>
      <c r="C739" s="140" t="s">
        <v>3346</v>
      </c>
      <c r="D739" s="141">
        <v>53</v>
      </c>
      <c r="E739" s="147">
        <v>237.97000000000003</v>
      </c>
      <c r="F739" s="147">
        <v>8.0000000000000071E-2</v>
      </c>
      <c r="G739" s="147">
        <v>4.2400000000000038</v>
      </c>
    </row>
    <row r="740" spans="1:7" customFormat="1" ht="30" x14ac:dyDescent="0.25">
      <c r="A740" s="141" t="s">
        <v>3297</v>
      </c>
      <c r="B740" s="140" t="s">
        <v>3298</v>
      </c>
      <c r="C740" s="140" t="s">
        <v>3211</v>
      </c>
      <c r="D740" s="141">
        <v>356</v>
      </c>
      <c r="E740" s="147">
        <v>3759.36</v>
      </c>
      <c r="F740" s="147">
        <v>7.0000000000000062E-2</v>
      </c>
      <c r="G740" s="147">
        <v>24.920000000000023</v>
      </c>
    </row>
    <row r="741" spans="1:7" customFormat="1" ht="30" x14ac:dyDescent="0.25">
      <c r="A741" s="141" t="s">
        <v>3297</v>
      </c>
      <c r="B741" s="140" t="s">
        <v>3298</v>
      </c>
      <c r="C741" s="140" t="s">
        <v>3241</v>
      </c>
      <c r="D741" s="141">
        <v>198</v>
      </c>
      <c r="E741" s="147">
        <v>1589.94</v>
      </c>
      <c r="F741" s="147">
        <v>0.14000000000000012</v>
      </c>
      <c r="G741" s="147">
        <v>27.720000000000024</v>
      </c>
    </row>
    <row r="742" spans="1:7" customFormat="1" x14ac:dyDescent="0.25">
      <c r="A742" s="141" t="s">
        <v>3297</v>
      </c>
      <c r="B742" s="140" t="s">
        <v>3298</v>
      </c>
      <c r="C742" s="140" t="s">
        <v>3212</v>
      </c>
      <c r="D742" s="141">
        <v>204</v>
      </c>
      <c r="E742" s="147">
        <v>1583.04</v>
      </c>
      <c r="F742" s="147">
        <v>0.12000000000000011</v>
      </c>
      <c r="G742" s="147">
        <v>24.480000000000022</v>
      </c>
    </row>
    <row r="743" spans="1:7" customFormat="1" ht="30" x14ac:dyDescent="0.25">
      <c r="A743" s="141" t="s">
        <v>3297</v>
      </c>
      <c r="B743" s="140" t="s">
        <v>3298</v>
      </c>
      <c r="C743" s="140" t="s">
        <v>3347</v>
      </c>
      <c r="D743" s="141">
        <v>20</v>
      </c>
      <c r="E743" s="147">
        <v>463.8</v>
      </c>
      <c r="F743" s="147">
        <v>0.66999999999999993</v>
      </c>
      <c r="G743" s="147">
        <v>13.399999999999999</v>
      </c>
    </row>
    <row r="744" spans="1:7" customFormat="1" ht="30" x14ac:dyDescent="0.25">
      <c r="A744" s="141" t="s">
        <v>3297</v>
      </c>
      <c r="B744" s="140" t="s">
        <v>3298</v>
      </c>
      <c r="C744" s="140" t="s">
        <v>3242</v>
      </c>
      <c r="D744" s="141">
        <v>147</v>
      </c>
      <c r="E744" s="147">
        <v>1960.98</v>
      </c>
      <c r="F744" s="147">
        <v>0.23000000000000043</v>
      </c>
      <c r="G744" s="147">
        <v>33.810000000000059</v>
      </c>
    </row>
    <row r="745" spans="1:7" customFormat="1" ht="30" x14ac:dyDescent="0.25">
      <c r="A745" s="141" t="s">
        <v>3297</v>
      </c>
      <c r="B745" s="140" t="s">
        <v>3298</v>
      </c>
      <c r="C745" s="140" t="s">
        <v>3243</v>
      </c>
      <c r="D745" s="141">
        <v>200</v>
      </c>
      <c r="E745" s="147">
        <v>1742</v>
      </c>
      <c r="F745" s="147">
        <v>0.25</v>
      </c>
      <c r="G745" s="147">
        <v>50</v>
      </c>
    </row>
    <row r="746" spans="1:7" customFormat="1" x14ac:dyDescent="0.25">
      <c r="A746" s="141" t="s">
        <v>3297</v>
      </c>
      <c r="B746" s="140" t="s">
        <v>3298</v>
      </c>
      <c r="C746" s="140" t="s">
        <v>3244</v>
      </c>
      <c r="D746" s="141">
        <v>123</v>
      </c>
      <c r="E746" s="147">
        <v>1043.0400000000002</v>
      </c>
      <c r="F746" s="147">
        <v>0.16000000000000014</v>
      </c>
      <c r="G746" s="147">
        <v>19.680000000000017</v>
      </c>
    </row>
    <row r="747" spans="1:7" customFormat="1" x14ac:dyDescent="0.25">
      <c r="A747" s="141" t="s">
        <v>3297</v>
      </c>
      <c r="B747" s="140" t="s">
        <v>3298</v>
      </c>
      <c r="C747" s="140" t="s">
        <v>3245</v>
      </c>
      <c r="D747" s="141">
        <v>118</v>
      </c>
      <c r="E747" s="147">
        <v>921.58</v>
      </c>
      <c r="F747" s="147">
        <v>0.12999999999999989</v>
      </c>
      <c r="G747" s="147">
        <v>15.339999999999987</v>
      </c>
    </row>
    <row r="748" spans="1:7" customFormat="1" ht="30" x14ac:dyDescent="0.25">
      <c r="A748" s="141" t="s">
        <v>3297</v>
      </c>
      <c r="B748" s="140" t="s">
        <v>3298</v>
      </c>
      <c r="C748" s="140" t="s">
        <v>3213</v>
      </c>
      <c r="D748" s="141">
        <v>354</v>
      </c>
      <c r="E748" s="147">
        <v>4095.78</v>
      </c>
      <c r="F748" s="147">
        <v>0.28000000000000025</v>
      </c>
      <c r="G748" s="147">
        <v>99.12000000000009</v>
      </c>
    </row>
    <row r="749" spans="1:7" customFormat="1" x14ac:dyDescent="0.25">
      <c r="A749" s="141" t="s">
        <v>3297</v>
      </c>
      <c r="B749" s="140" t="s">
        <v>3298</v>
      </c>
      <c r="C749" s="140" t="s">
        <v>3214</v>
      </c>
      <c r="D749" s="141">
        <v>268</v>
      </c>
      <c r="E749" s="147">
        <v>1959.08</v>
      </c>
      <c r="F749" s="147">
        <v>7.0000000000000062E-2</v>
      </c>
      <c r="G749" s="147">
        <v>18.760000000000016</v>
      </c>
    </row>
    <row r="750" spans="1:7" customFormat="1" x14ac:dyDescent="0.25">
      <c r="A750" s="141" t="s">
        <v>3297</v>
      </c>
      <c r="B750" s="140" t="s">
        <v>3298</v>
      </c>
      <c r="C750" s="140" t="s">
        <v>3348</v>
      </c>
      <c r="D750" s="141">
        <v>20</v>
      </c>
      <c r="E750" s="147">
        <v>185.6</v>
      </c>
      <c r="F750" s="147">
        <v>0.20999999999999996</v>
      </c>
      <c r="G750" s="147">
        <v>4.1999999999999993</v>
      </c>
    </row>
    <row r="751" spans="1:7" customFormat="1" x14ac:dyDescent="0.25">
      <c r="A751" s="141" t="s">
        <v>3297</v>
      </c>
      <c r="B751" s="140" t="s">
        <v>3298</v>
      </c>
      <c r="C751" s="140" t="s">
        <v>3349</v>
      </c>
      <c r="D751" s="141">
        <v>42</v>
      </c>
      <c r="E751" s="147">
        <v>341.04</v>
      </c>
      <c r="F751" s="147">
        <v>0.15000000000000036</v>
      </c>
      <c r="G751" s="147">
        <v>6.3000000000000149</v>
      </c>
    </row>
    <row r="752" spans="1:7" customFormat="1" x14ac:dyDescent="0.25">
      <c r="A752" s="141" t="s">
        <v>3297</v>
      </c>
      <c r="B752" s="140" t="s">
        <v>3298</v>
      </c>
      <c r="C752" s="140" t="s">
        <v>3350</v>
      </c>
      <c r="D752" s="141">
        <v>216</v>
      </c>
      <c r="E752" s="147">
        <v>3082.3199999999997</v>
      </c>
      <c r="F752" s="147">
        <v>0.27000000000000046</v>
      </c>
      <c r="G752" s="147">
        <v>58.3200000000001</v>
      </c>
    </row>
    <row r="753" spans="1:7" customFormat="1" ht="30" x14ac:dyDescent="0.25">
      <c r="A753" s="141" t="s">
        <v>3297</v>
      </c>
      <c r="B753" s="140" t="s">
        <v>3298</v>
      </c>
      <c r="C753" s="140" t="s">
        <v>3215</v>
      </c>
      <c r="D753" s="141">
        <v>3270</v>
      </c>
      <c r="E753" s="147">
        <v>17625.3</v>
      </c>
      <c r="F753" s="147">
        <v>0.20999999999999996</v>
      </c>
      <c r="G753" s="147">
        <v>686.69999999999993</v>
      </c>
    </row>
    <row r="754" spans="1:7" customFormat="1" ht="30" x14ac:dyDescent="0.25">
      <c r="A754" s="141" t="s">
        <v>3297</v>
      </c>
      <c r="B754" s="140" t="s">
        <v>3298</v>
      </c>
      <c r="C754" s="140" t="s">
        <v>3216</v>
      </c>
      <c r="D754" s="141">
        <v>471</v>
      </c>
      <c r="E754" s="147">
        <v>2538.69</v>
      </c>
      <c r="F754" s="147">
        <v>0.20999999999999996</v>
      </c>
      <c r="G754" s="147">
        <v>98.909999999999982</v>
      </c>
    </row>
    <row r="755" spans="1:7" customFormat="1" x14ac:dyDescent="0.25">
      <c r="A755" s="141" t="s">
        <v>3297</v>
      </c>
      <c r="B755" s="140" t="s">
        <v>3298</v>
      </c>
      <c r="C755" s="140" t="s">
        <v>3351</v>
      </c>
      <c r="D755" s="141">
        <v>6</v>
      </c>
      <c r="E755" s="147">
        <v>55.2</v>
      </c>
      <c r="F755" s="147">
        <v>0.30999999999999961</v>
      </c>
      <c r="G755" s="147">
        <v>1.8599999999999977</v>
      </c>
    </row>
    <row r="756" spans="1:7" customFormat="1" x14ac:dyDescent="0.25">
      <c r="A756" s="141" t="s">
        <v>3297</v>
      </c>
      <c r="B756" s="140" t="s">
        <v>3298</v>
      </c>
      <c r="C756" s="140" t="s">
        <v>3265</v>
      </c>
      <c r="D756" s="141">
        <v>178</v>
      </c>
      <c r="E756" s="147">
        <v>761.83999999999992</v>
      </c>
      <c r="F756" s="147">
        <v>0.1599999999999997</v>
      </c>
      <c r="G756" s="147">
        <v>28.479999999999947</v>
      </c>
    </row>
    <row r="757" spans="1:7" customFormat="1" x14ac:dyDescent="0.25">
      <c r="A757" s="141" t="s">
        <v>3297</v>
      </c>
      <c r="B757" s="140" t="s">
        <v>3298</v>
      </c>
      <c r="C757" s="140" t="s">
        <v>3217</v>
      </c>
      <c r="D757" s="141">
        <v>791</v>
      </c>
      <c r="E757" s="147">
        <v>4627.3500000000004</v>
      </c>
      <c r="F757" s="147">
        <v>0.19000000000000039</v>
      </c>
      <c r="G757" s="147">
        <v>150.2900000000003</v>
      </c>
    </row>
    <row r="758" spans="1:7" customFormat="1" x14ac:dyDescent="0.25">
      <c r="A758" s="141" t="s">
        <v>3297</v>
      </c>
      <c r="B758" s="140" t="s">
        <v>3298</v>
      </c>
      <c r="C758" s="140" t="s">
        <v>3218</v>
      </c>
      <c r="D758" s="141">
        <v>429</v>
      </c>
      <c r="E758" s="147">
        <v>2668.38</v>
      </c>
      <c r="F758" s="147">
        <v>0.20999999999999996</v>
      </c>
      <c r="G758" s="147">
        <v>90.089999999999989</v>
      </c>
    </row>
    <row r="759" spans="1:7" customFormat="1" x14ac:dyDescent="0.25">
      <c r="A759" s="141" t="s">
        <v>3297</v>
      </c>
      <c r="B759" s="140" t="s">
        <v>3298</v>
      </c>
      <c r="C759" s="140" t="s">
        <v>3219</v>
      </c>
      <c r="D759" s="141">
        <v>325</v>
      </c>
      <c r="E759" s="147">
        <v>2021.5</v>
      </c>
      <c r="F759" s="147">
        <v>0.20999999999999996</v>
      </c>
      <c r="G759" s="147">
        <v>68.249999999999986</v>
      </c>
    </row>
    <row r="760" spans="1:7" customFormat="1" x14ac:dyDescent="0.25">
      <c r="A760" s="141" t="s">
        <v>3297</v>
      </c>
      <c r="B760" s="140" t="s">
        <v>3298</v>
      </c>
      <c r="C760" s="140" t="s">
        <v>3352</v>
      </c>
      <c r="D760" s="141">
        <v>20</v>
      </c>
      <c r="E760" s="147">
        <v>232.8</v>
      </c>
      <c r="F760" s="147">
        <v>0.41999999999999993</v>
      </c>
      <c r="G760" s="147">
        <v>8.3999999999999986</v>
      </c>
    </row>
    <row r="761" spans="1:7" customFormat="1" ht="30" x14ac:dyDescent="0.25">
      <c r="A761" s="141" t="s">
        <v>3297</v>
      </c>
      <c r="B761" s="140" t="s">
        <v>3298</v>
      </c>
      <c r="C761" s="140" t="s">
        <v>3220</v>
      </c>
      <c r="D761" s="141">
        <v>98</v>
      </c>
      <c r="E761" s="147">
        <v>1152.48</v>
      </c>
      <c r="F761" s="147">
        <v>0.33000000000000007</v>
      </c>
      <c r="G761" s="147">
        <v>32.340000000000003</v>
      </c>
    </row>
    <row r="762" spans="1:7" customFormat="1" x14ac:dyDescent="0.25">
      <c r="A762" s="141" t="s">
        <v>3297</v>
      </c>
      <c r="B762" s="140" t="s">
        <v>3298</v>
      </c>
      <c r="C762" s="140" t="s">
        <v>3221</v>
      </c>
      <c r="D762" s="141">
        <v>386</v>
      </c>
      <c r="E762" s="147">
        <v>2400.92</v>
      </c>
      <c r="F762" s="147">
        <v>0.20999999999999996</v>
      </c>
      <c r="G762" s="147">
        <v>81.059999999999988</v>
      </c>
    </row>
    <row r="763" spans="1:7" customFormat="1" x14ac:dyDescent="0.25">
      <c r="A763" s="141" t="s">
        <v>3297</v>
      </c>
      <c r="B763" s="140" t="s">
        <v>3298</v>
      </c>
      <c r="C763" s="140" t="s">
        <v>3353</v>
      </c>
      <c r="D763" s="141">
        <v>35</v>
      </c>
      <c r="E763" s="147">
        <v>258.64999999999998</v>
      </c>
      <c r="F763" s="147">
        <v>0.29000000000000004</v>
      </c>
      <c r="G763" s="147">
        <v>10.150000000000002</v>
      </c>
    </row>
    <row r="764" spans="1:7" customFormat="1" x14ac:dyDescent="0.25">
      <c r="A764" s="141" t="s">
        <v>3297</v>
      </c>
      <c r="B764" s="140" t="s">
        <v>3298</v>
      </c>
      <c r="C764" s="140" t="s">
        <v>3290</v>
      </c>
      <c r="D764" s="141">
        <v>57</v>
      </c>
      <c r="E764" s="147">
        <v>611.61</v>
      </c>
      <c r="F764" s="147">
        <v>0.28000000000000025</v>
      </c>
      <c r="G764" s="147">
        <v>15.960000000000015</v>
      </c>
    </row>
    <row r="765" spans="1:7" customFormat="1" x14ac:dyDescent="0.25">
      <c r="A765" s="141" t="s">
        <v>3297</v>
      </c>
      <c r="B765" s="140" t="s">
        <v>3298</v>
      </c>
      <c r="C765" s="140" t="s">
        <v>3291</v>
      </c>
      <c r="D765" s="141">
        <v>50</v>
      </c>
      <c r="E765" s="147">
        <v>536.5</v>
      </c>
      <c r="F765" s="147">
        <v>0.28000000000000025</v>
      </c>
      <c r="G765" s="147">
        <v>14.000000000000012</v>
      </c>
    </row>
    <row r="766" spans="1:7" customFormat="1" ht="60" x14ac:dyDescent="0.25">
      <c r="A766" s="141" t="s">
        <v>3297</v>
      </c>
      <c r="B766" s="140" t="s">
        <v>3298</v>
      </c>
      <c r="C766" s="140" t="s">
        <v>3354</v>
      </c>
      <c r="D766" s="141">
        <v>44</v>
      </c>
      <c r="E766" s="147">
        <v>1159.4000000000001</v>
      </c>
      <c r="F766" s="147">
        <v>0.52000000000000135</v>
      </c>
      <c r="G766" s="147">
        <v>22.880000000000059</v>
      </c>
    </row>
    <row r="767" spans="1:7" customFormat="1" ht="30" x14ac:dyDescent="0.25">
      <c r="A767" s="141" t="s">
        <v>3297</v>
      </c>
      <c r="B767" s="140" t="s">
        <v>3298</v>
      </c>
      <c r="C767" s="140" t="s">
        <v>3355</v>
      </c>
      <c r="D767" s="141">
        <v>1</v>
      </c>
      <c r="E767" s="147">
        <v>20.04</v>
      </c>
      <c r="F767" s="147">
        <v>0.5</v>
      </c>
      <c r="G767" s="147">
        <v>0.5</v>
      </c>
    </row>
    <row r="768" spans="1:7" customFormat="1" ht="30" x14ac:dyDescent="0.25">
      <c r="A768" s="141" t="s">
        <v>3297</v>
      </c>
      <c r="B768" s="140" t="s">
        <v>3298</v>
      </c>
      <c r="C768" s="140" t="s">
        <v>3356</v>
      </c>
      <c r="D768" s="141">
        <v>27</v>
      </c>
      <c r="E768" s="147">
        <v>541.07999999999993</v>
      </c>
      <c r="F768" s="147">
        <v>0.5</v>
      </c>
      <c r="G768" s="147">
        <v>13.5</v>
      </c>
    </row>
    <row r="769" spans="1:7" customFormat="1" x14ac:dyDescent="0.25">
      <c r="A769" s="141" t="s">
        <v>3297</v>
      </c>
      <c r="B769" s="140" t="s">
        <v>3298</v>
      </c>
      <c r="C769" s="140" t="s">
        <v>3266</v>
      </c>
      <c r="D769" s="141">
        <v>7</v>
      </c>
      <c r="E769" s="147">
        <v>39.97</v>
      </c>
      <c r="F769" s="147">
        <v>0.16000000000000014</v>
      </c>
      <c r="G769" s="147">
        <v>1.120000000000001</v>
      </c>
    </row>
    <row r="770" spans="1:7" customFormat="1" ht="30" x14ac:dyDescent="0.25">
      <c r="A770" s="141" t="s">
        <v>3297</v>
      </c>
      <c r="B770" s="140" t="s">
        <v>3298</v>
      </c>
      <c r="C770" s="140" t="s">
        <v>3357</v>
      </c>
      <c r="D770" s="141">
        <v>373</v>
      </c>
      <c r="E770" s="147">
        <v>3364.46</v>
      </c>
      <c r="F770" s="147">
        <v>0.24000000000000021</v>
      </c>
      <c r="G770" s="147">
        <v>89.520000000000081</v>
      </c>
    </row>
    <row r="771" spans="1:7" customFormat="1" x14ac:dyDescent="0.25">
      <c r="A771" s="141" t="s">
        <v>3297</v>
      </c>
      <c r="B771" s="140" t="s">
        <v>3298</v>
      </c>
      <c r="C771" s="140" t="s">
        <v>3358</v>
      </c>
      <c r="D771" s="141">
        <v>34</v>
      </c>
      <c r="E771" s="147">
        <v>492.32</v>
      </c>
      <c r="F771" s="147">
        <v>9.000000000000008E-2</v>
      </c>
      <c r="G771" s="147">
        <v>3.0600000000000027</v>
      </c>
    </row>
    <row r="772" spans="1:7" customFormat="1" x14ac:dyDescent="0.25">
      <c r="A772" s="141" t="s">
        <v>3297</v>
      </c>
      <c r="B772" s="140" t="s">
        <v>3298</v>
      </c>
      <c r="C772" s="140" t="s">
        <v>3359</v>
      </c>
      <c r="D772" s="141">
        <v>31</v>
      </c>
      <c r="E772" s="147">
        <v>347.51</v>
      </c>
      <c r="F772" s="147">
        <v>0.14000000000000012</v>
      </c>
      <c r="G772" s="147">
        <v>4.3400000000000034</v>
      </c>
    </row>
    <row r="773" spans="1:7" customFormat="1" x14ac:dyDescent="0.25">
      <c r="A773" s="141" t="s">
        <v>3297</v>
      </c>
      <c r="B773" s="140" t="s">
        <v>3298</v>
      </c>
      <c r="C773" s="140" t="s">
        <v>3292</v>
      </c>
      <c r="D773" s="141">
        <v>106</v>
      </c>
      <c r="E773" s="147">
        <v>737.76</v>
      </c>
      <c r="F773" s="147">
        <v>0.10999999999999988</v>
      </c>
      <c r="G773" s="147">
        <v>11.659999999999986</v>
      </c>
    </row>
    <row r="774" spans="1:7" customFormat="1" x14ac:dyDescent="0.25">
      <c r="A774" s="141" t="s">
        <v>3297</v>
      </c>
      <c r="B774" s="140" t="s">
        <v>3298</v>
      </c>
      <c r="C774" s="140" t="s">
        <v>3293</v>
      </c>
      <c r="D774" s="141">
        <v>102</v>
      </c>
      <c r="E774" s="147">
        <v>709.92</v>
      </c>
      <c r="F774" s="147">
        <v>0.10999999999999988</v>
      </c>
      <c r="G774" s="147">
        <v>11.219999999999988</v>
      </c>
    </row>
    <row r="775" spans="1:7" customFormat="1" x14ac:dyDescent="0.25">
      <c r="A775" s="141" t="s">
        <v>3297</v>
      </c>
      <c r="B775" s="140" t="s">
        <v>3298</v>
      </c>
      <c r="C775" s="140" t="s">
        <v>3360</v>
      </c>
      <c r="D775" s="141">
        <v>17</v>
      </c>
      <c r="E775" s="147">
        <v>122.23</v>
      </c>
      <c r="F775" s="147">
        <v>0.17000000000000037</v>
      </c>
      <c r="G775" s="147">
        <v>2.8900000000000063</v>
      </c>
    </row>
    <row r="776" spans="1:7" customFormat="1" x14ac:dyDescent="0.25">
      <c r="A776" s="141" t="s">
        <v>3297</v>
      </c>
      <c r="B776" s="140" t="s">
        <v>3298</v>
      </c>
      <c r="C776" s="140" t="s">
        <v>3361</v>
      </c>
      <c r="D776" s="141">
        <v>18</v>
      </c>
      <c r="E776" s="147">
        <v>148.14000000000001</v>
      </c>
      <c r="F776" s="147">
        <v>0.12000000000000011</v>
      </c>
      <c r="G776" s="147">
        <v>2.1600000000000019</v>
      </c>
    </row>
    <row r="777" spans="1:7" customFormat="1" x14ac:dyDescent="0.25">
      <c r="A777" s="141" t="s">
        <v>3297</v>
      </c>
      <c r="B777" s="140" t="s">
        <v>3298</v>
      </c>
      <c r="C777" s="140" t="s">
        <v>3362</v>
      </c>
      <c r="D777" s="141">
        <v>10</v>
      </c>
      <c r="E777" s="147">
        <v>107.1</v>
      </c>
      <c r="F777" s="147">
        <v>0.20000000000000018</v>
      </c>
      <c r="G777" s="147">
        <v>2.0000000000000018</v>
      </c>
    </row>
    <row r="778" spans="1:7" customFormat="1" x14ac:dyDescent="0.25">
      <c r="A778" s="141" t="s">
        <v>3297</v>
      </c>
      <c r="B778" s="140" t="s">
        <v>3298</v>
      </c>
      <c r="C778" s="140" t="s">
        <v>3363</v>
      </c>
      <c r="D778" s="141">
        <v>16</v>
      </c>
      <c r="E778" s="147">
        <v>149.44</v>
      </c>
      <c r="F778" s="147">
        <v>0.13000000000000034</v>
      </c>
      <c r="G778" s="147">
        <v>2.0800000000000054</v>
      </c>
    </row>
    <row r="779" spans="1:7" customFormat="1" ht="30" x14ac:dyDescent="0.25">
      <c r="A779" s="141" t="s">
        <v>3297</v>
      </c>
      <c r="B779" s="140" t="s">
        <v>3298</v>
      </c>
      <c r="C779" s="140" t="s">
        <v>3267</v>
      </c>
      <c r="D779" s="141">
        <v>14</v>
      </c>
      <c r="E779" s="147">
        <v>139.86000000000001</v>
      </c>
      <c r="F779" s="147">
        <v>0.24000000000000021</v>
      </c>
      <c r="G779" s="147">
        <v>3.360000000000003</v>
      </c>
    </row>
    <row r="780" spans="1:7" customFormat="1" ht="30" x14ac:dyDescent="0.25">
      <c r="A780" s="141" t="s">
        <v>3297</v>
      </c>
      <c r="B780" s="140" t="s">
        <v>3298</v>
      </c>
      <c r="C780" s="140" t="s">
        <v>3364</v>
      </c>
      <c r="D780" s="141">
        <v>11</v>
      </c>
      <c r="E780" s="147">
        <v>54.78</v>
      </c>
      <c r="F780" s="147">
        <v>0.12000000000000011</v>
      </c>
      <c r="G780" s="147">
        <v>1.3200000000000012</v>
      </c>
    </row>
    <row r="781" spans="1:7" customFormat="1" ht="30" x14ac:dyDescent="0.25">
      <c r="A781" s="141" t="s">
        <v>3297</v>
      </c>
      <c r="B781" s="140" t="s">
        <v>3298</v>
      </c>
      <c r="C781" s="140" t="s">
        <v>3365</v>
      </c>
      <c r="D781" s="141">
        <v>5</v>
      </c>
      <c r="E781" s="147">
        <v>25</v>
      </c>
      <c r="F781" s="147">
        <v>0.16999999999999993</v>
      </c>
      <c r="G781" s="147">
        <v>0.84999999999999964</v>
      </c>
    </row>
    <row r="782" spans="1:7" customFormat="1" x14ac:dyDescent="0.25">
      <c r="A782" s="141" t="s">
        <v>3297</v>
      </c>
      <c r="B782" s="140" t="s">
        <v>3298</v>
      </c>
      <c r="C782" s="140" t="s">
        <v>3366</v>
      </c>
      <c r="D782" s="141">
        <v>5</v>
      </c>
      <c r="E782" s="147">
        <v>50.9</v>
      </c>
      <c r="F782" s="147">
        <v>0.25</v>
      </c>
      <c r="G782" s="147">
        <v>1.25</v>
      </c>
    </row>
    <row r="783" spans="1:7" customFormat="1" x14ac:dyDescent="0.25">
      <c r="A783" s="141" t="s">
        <v>3297</v>
      </c>
      <c r="B783" s="140" t="s">
        <v>3298</v>
      </c>
      <c r="C783" s="140" t="s">
        <v>3367</v>
      </c>
      <c r="D783" s="141">
        <v>4</v>
      </c>
      <c r="E783" s="147">
        <v>50.64</v>
      </c>
      <c r="F783" s="147">
        <v>0.18000000000000016</v>
      </c>
      <c r="G783" s="147">
        <v>0.72000000000000064</v>
      </c>
    </row>
    <row r="784" spans="1:7" customFormat="1" ht="45" x14ac:dyDescent="0.25">
      <c r="A784" s="141" t="s">
        <v>3297</v>
      </c>
      <c r="B784" s="140" t="s">
        <v>3298</v>
      </c>
      <c r="C784" s="140" t="s">
        <v>3368</v>
      </c>
      <c r="D784" s="141">
        <v>76</v>
      </c>
      <c r="E784" s="147">
        <v>2856.84</v>
      </c>
      <c r="F784" s="147">
        <v>1.4699999999999989</v>
      </c>
      <c r="G784" s="147">
        <v>111.71999999999991</v>
      </c>
    </row>
    <row r="785" spans="1:7" customFormat="1" ht="30" x14ac:dyDescent="0.25">
      <c r="A785" s="141" t="s">
        <v>3297</v>
      </c>
      <c r="B785" s="140" t="s">
        <v>3298</v>
      </c>
      <c r="C785" s="140" t="s">
        <v>3294</v>
      </c>
      <c r="D785" s="141">
        <v>59</v>
      </c>
      <c r="E785" s="147">
        <v>464.91999999999996</v>
      </c>
      <c r="F785" s="147">
        <v>0.10999999999999988</v>
      </c>
      <c r="G785" s="147">
        <v>6.4899999999999931</v>
      </c>
    </row>
    <row r="786" spans="1:7" customFormat="1" ht="30" x14ac:dyDescent="0.25">
      <c r="A786" s="141" t="s">
        <v>3297</v>
      </c>
      <c r="B786" s="140" t="s">
        <v>3298</v>
      </c>
      <c r="C786" s="140" t="s">
        <v>3295</v>
      </c>
      <c r="D786" s="141">
        <v>56</v>
      </c>
      <c r="E786" s="147">
        <v>509.03999999999996</v>
      </c>
      <c r="F786" s="147">
        <v>0.10999999999999988</v>
      </c>
      <c r="G786" s="147">
        <v>6.159999999999993</v>
      </c>
    </row>
    <row r="787" spans="1:7" customFormat="1" x14ac:dyDescent="0.25">
      <c r="A787" s="141" t="s">
        <v>3297</v>
      </c>
      <c r="B787" s="140" t="s">
        <v>3298</v>
      </c>
      <c r="C787" s="140" t="s">
        <v>3268</v>
      </c>
      <c r="D787" s="141">
        <v>54</v>
      </c>
      <c r="E787" s="147">
        <v>483.84000000000003</v>
      </c>
      <c r="F787" s="147">
        <v>0.10999999999999988</v>
      </c>
      <c r="G787" s="147">
        <v>5.9399999999999933</v>
      </c>
    </row>
    <row r="788" spans="1:7" customFormat="1" x14ac:dyDescent="0.25">
      <c r="A788" s="141" t="s">
        <v>3297</v>
      </c>
      <c r="B788" s="140" t="s">
        <v>3298</v>
      </c>
      <c r="C788" s="140" t="s">
        <v>3369</v>
      </c>
      <c r="D788" s="141">
        <v>27</v>
      </c>
      <c r="E788" s="147">
        <v>149.04000000000002</v>
      </c>
      <c r="F788" s="147">
        <v>0.16999999999999993</v>
      </c>
      <c r="G788" s="147">
        <v>4.5899999999999981</v>
      </c>
    </row>
    <row r="789" spans="1:7" customFormat="1" x14ac:dyDescent="0.25">
      <c r="A789" s="141" t="s">
        <v>3297</v>
      </c>
      <c r="B789" s="140" t="s">
        <v>3298</v>
      </c>
      <c r="C789" s="140" t="s">
        <v>3269</v>
      </c>
      <c r="D789" s="141">
        <v>2</v>
      </c>
      <c r="E789" s="147">
        <v>9.7000000000000011</v>
      </c>
      <c r="F789" s="147">
        <v>1.0000000000000009E-2</v>
      </c>
      <c r="G789" s="147">
        <v>2.0000000000000018E-2</v>
      </c>
    </row>
    <row r="790" spans="1:7" customFormat="1" ht="30" x14ac:dyDescent="0.25">
      <c r="A790" s="141" t="s">
        <v>3297</v>
      </c>
      <c r="B790" s="140" t="s">
        <v>3298</v>
      </c>
      <c r="C790" s="140" t="s">
        <v>3270</v>
      </c>
      <c r="D790" s="141">
        <v>5</v>
      </c>
      <c r="E790" s="147">
        <v>58.25</v>
      </c>
      <c r="F790" s="147">
        <v>0.33999999999999986</v>
      </c>
      <c r="G790" s="147">
        <v>1.6999999999999993</v>
      </c>
    </row>
    <row r="791" spans="1:7" customFormat="1" ht="45" x14ac:dyDescent="0.25">
      <c r="A791" s="141" t="s">
        <v>3297</v>
      </c>
      <c r="B791" s="140" t="s">
        <v>3298</v>
      </c>
      <c r="C791" s="140" t="s">
        <v>3271</v>
      </c>
      <c r="D791" s="141">
        <v>8</v>
      </c>
      <c r="E791" s="147">
        <v>89.28</v>
      </c>
      <c r="F791" s="147">
        <v>0.25999999999999979</v>
      </c>
      <c r="G791" s="147">
        <v>2.0799999999999983</v>
      </c>
    </row>
    <row r="792" spans="1:7" customFormat="1" ht="30" x14ac:dyDescent="0.25">
      <c r="A792" s="141" t="s">
        <v>3297</v>
      </c>
      <c r="B792" s="140" t="s">
        <v>3298</v>
      </c>
      <c r="C792" s="140" t="s">
        <v>3370</v>
      </c>
      <c r="D792" s="141">
        <v>32</v>
      </c>
      <c r="E792" s="147">
        <v>984.32</v>
      </c>
      <c r="F792" s="147">
        <v>1.0300000000000011</v>
      </c>
      <c r="G792" s="147">
        <v>32.960000000000036</v>
      </c>
    </row>
    <row r="793" spans="1:7" customFormat="1" ht="105" x14ac:dyDescent="0.25">
      <c r="A793" s="141" t="s">
        <v>3371</v>
      </c>
      <c r="B793" s="140" t="s">
        <v>3372</v>
      </c>
      <c r="C793" s="140" t="s">
        <v>3373</v>
      </c>
      <c r="D793" s="141">
        <v>247</v>
      </c>
      <c r="E793" s="147">
        <v>4814.0300000000007</v>
      </c>
      <c r="F793" s="147">
        <v>0.51000000000000156</v>
      </c>
      <c r="G793" s="147">
        <v>125.97000000000038</v>
      </c>
    </row>
    <row r="794" spans="1:7" customFormat="1" ht="105" x14ac:dyDescent="0.25">
      <c r="A794" s="141" t="s">
        <v>3371</v>
      </c>
      <c r="B794" s="140" t="s">
        <v>3372</v>
      </c>
      <c r="C794" s="140" t="s">
        <v>3374</v>
      </c>
      <c r="D794" s="141">
        <v>750</v>
      </c>
      <c r="E794" s="147">
        <v>18412.5</v>
      </c>
      <c r="F794" s="147">
        <v>0.59999999999999964</v>
      </c>
      <c r="G794" s="147">
        <v>449.99999999999972</v>
      </c>
    </row>
    <row r="795" spans="1:7" customFormat="1" ht="315" x14ac:dyDescent="0.25">
      <c r="A795" s="141" t="s">
        <v>3371</v>
      </c>
      <c r="B795" s="140" t="s">
        <v>3372</v>
      </c>
      <c r="C795" s="140" t="s">
        <v>3375</v>
      </c>
      <c r="D795" s="141">
        <v>2136</v>
      </c>
      <c r="E795" s="147">
        <v>80676.72</v>
      </c>
      <c r="F795" s="147">
        <v>0.73000000000000043</v>
      </c>
      <c r="G795" s="147">
        <v>1559.2800000000009</v>
      </c>
    </row>
    <row r="796" spans="1:7" customFormat="1" ht="105" x14ac:dyDescent="0.25">
      <c r="A796" s="141" t="s">
        <v>3371</v>
      </c>
      <c r="B796" s="140" t="s">
        <v>3372</v>
      </c>
      <c r="C796" s="140" t="s">
        <v>3376</v>
      </c>
      <c r="D796" s="141">
        <v>189</v>
      </c>
      <c r="E796" s="147">
        <v>13732.740000000002</v>
      </c>
      <c r="F796" s="147">
        <v>1.259999999999998</v>
      </c>
      <c r="G796" s="147">
        <v>238.13999999999962</v>
      </c>
    </row>
    <row r="797" spans="1:7" customFormat="1" ht="45" x14ac:dyDescent="0.25">
      <c r="A797" s="141" t="s">
        <v>3371</v>
      </c>
      <c r="B797" s="140" t="s">
        <v>3372</v>
      </c>
      <c r="C797" s="140" t="s">
        <v>3377</v>
      </c>
      <c r="D797" s="141">
        <v>66</v>
      </c>
      <c r="E797" s="147">
        <v>9057.84</v>
      </c>
      <c r="F797" s="147">
        <v>0.58000000000000007</v>
      </c>
      <c r="G797" s="147">
        <v>38.28</v>
      </c>
    </row>
    <row r="798" spans="1:7" customFormat="1" ht="30" x14ac:dyDescent="0.25">
      <c r="A798" s="141" t="s">
        <v>3371</v>
      </c>
      <c r="B798" s="140" t="s">
        <v>3372</v>
      </c>
      <c r="C798" s="140" t="s">
        <v>3110</v>
      </c>
      <c r="D798" s="141">
        <v>5</v>
      </c>
      <c r="E798" s="147">
        <v>2.3000000000000003</v>
      </c>
      <c r="F798" s="147">
        <v>0</v>
      </c>
      <c r="G798" s="147">
        <v>0</v>
      </c>
    </row>
    <row r="799" spans="1:7" customFormat="1" ht="30" x14ac:dyDescent="0.25">
      <c r="A799" s="141" t="s">
        <v>3371</v>
      </c>
      <c r="B799" s="140" t="s">
        <v>3372</v>
      </c>
      <c r="C799" s="140" t="s">
        <v>3111</v>
      </c>
      <c r="D799" s="141">
        <v>1013</v>
      </c>
      <c r="E799" s="147">
        <v>1316.9</v>
      </c>
      <c r="F799" s="147">
        <v>2.0000000000000018E-2</v>
      </c>
      <c r="G799" s="147">
        <v>20.260000000000019</v>
      </c>
    </row>
    <row r="800" spans="1:7" customFormat="1" ht="30" x14ac:dyDescent="0.25">
      <c r="A800" s="141" t="s">
        <v>3371</v>
      </c>
      <c r="B800" s="140" t="s">
        <v>3372</v>
      </c>
      <c r="C800" s="140" t="s">
        <v>3112</v>
      </c>
      <c r="D800" s="141">
        <v>14995</v>
      </c>
      <c r="E800" s="147">
        <v>21592.800000000003</v>
      </c>
      <c r="F800" s="147">
        <v>3.0000000000000027E-2</v>
      </c>
      <c r="G800" s="147">
        <v>449.85000000000042</v>
      </c>
    </row>
    <row r="801" spans="1:7" customFormat="1" ht="30" x14ac:dyDescent="0.25">
      <c r="A801" s="141" t="s">
        <v>3371</v>
      </c>
      <c r="B801" s="140" t="s">
        <v>3372</v>
      </c>
      <c r="C801" s="140" t="s">
        <v>3114</v>
      </c>
      <c r="D801" s="141">
        <v>616</v>
      </c>
      <c r="E801" s="147">
        <v>535.92000000000007</v>
      </c>
      <c r="F801" s="147">
        <v>2.0000000000000018E-2</v>
      </c>
      <c r="G801" s="147">
        <v>12.320000000000011</v>
      </c>
    </row>
    <row r="802" spans="1:7" customFormat="1" ht="30" x14ac:dyDescent="0.25">
      <c r="A802" s="141" t="s">
        <v>3371</v>
      </c>
      <c r="B802" s="140" t="s">
        <v>3372</v>
      </c>
      <c r="C802" s="140" t="s">
        <v>3274</v>
      </c>
      <c r="D802" s="141">
        <v>917</v>
      </c>
      <c r="E802" s="147">
        <v>733.6</v>
      </c>
      <c r="F802" s="147">
        <v>0</v>
      </c>
      <c r="G802" s="147">
        <v>0</v>
      </c>
    </row>
    <row r="803" spans="1:7" customFormat="1" ht="45" x14ac:dyDescent="0.25">
      <c r="A803" s="141" t="s">
        <v>3371</v>
      </c>
      <c r="B803" s="140" t="s">
        <v>3372</v>
      </c>
      <c r="C803" s="140" t="s">
        <v>3115</v>
      </c>
      <c r="D803" s="141">
        <v>36177</v>
      </c>
      <c r="E803" s="147">
        <v>23876.82</v>
      </c>
      <c r="F803" s="147">
        <v>1.0000000000000009E-2</v>
      </c>
      <c r="G803" s="147">
        <v>361.77000000000032</v>
      </c>
    </row>
    <row r="804" spans="1:7" customFormat="1" ht="30" x14ac:dyDescent="0.25">
      <c r="A804" s="141" t="s">
        <v>3371</v>
      </c>
      <c r="B804" s="140" t="s">
        <v>3372</v>
      </c>
      <c r="C804" s="140" t="s">
        <v>3248</v>
      </c>
      <c r="D804" s="141">
        <v>1</v>
      </c>
      <c r="E804" s="147">
        <v>2.0300000000000002</v>
      </c>
      <c r="F804" s="147">
        <v>0</v>
      </c>
      <c r="G804" s="147">
        <v>0</v>
      </c>
    </row>
    <row r="805" spans="1:7" customFormat="1" ht="30" x14ac:dyDescent="0.25">
      <c r="A805" s="141" t="s">
        <v>3371</v>
      </c>
      <c r="B805" s="140" t="s">
        <v>3372</v>
      </c>
      <c r="C805" s="140" t="s">
        <v>3300</v>
      </c>
      <c r="D805" s="141">
        <v>83</v>
      </c>
      <c r="E805" s="147">
        <v>497.17</v>
      </c>
      <c r="F805" s="147">
        <v>0.19000000000000039</v>
      </c>
      <c r="G805" s="147">
        <v>15.770000000000032</v>
      </c>
    </row>
    <row r="806" spans="1:7" customFormat="1" ht="75" x14ac:dyDescent="0.25">
      <c r="A806" s="141" t="s">
        <v>3371</v>
      </c>
      <c r="B806" s="140" t="s">
        <v>3372</v>
      </c>
      <c r="C806" s="140" t="s">
        <v>3116</v>
      </c>
      <c r="D806" s="141">
        <v>83926</v>
      </c>
      <c r="E806" s="147">
        <v>355006.98</v>
      </c>
      <c r="F806" s="147">
        <v>5.0000000000000044E-2</v>
      </c>
      <c r="G806" s="147">
        <v>4196.3000000000038</v>
      </c>
    </row>
    <row r="807" spans="1:7" customFormat="1" ht="45" x14ac:dyDescent="0.25">
      <c r="A807" s="141" t="s">
        <v>3371</v>
      </c>
      <c r="B807" s="140" t="s">
        <v>3372</v>
      </c>
      <c r="C807" s="140" t="s">
        <v>3117</v>
      </c>
      <c r="D807" s="141">
        <v>23971</v>
      </c>
      <c r="E807" s="147">
        <v>43866.93</v>
      </c>
      <c r="F807" s="147">
        <v>2.0000000000000018E-2</v>
      </c>
      <c r="G807" s="147">
        <v>479.42000000000041</v>
      </c>
    </row>
    <row r="808" spans="1:7" customFormat="1" ht="30" x14ac:dyDescent="0.25">
      <c r="A808" s="141" t="s">
        <v>3371</v>
      </c>
      <c r="B808" s="140" t="s">
        <v>3372</v>
      </c>
      <c r="C808" s="140" t="s">
        <v>3118</v>
      </c>
      <c r="D808" s="141">
        <v>19247</v>
      </c>
      <c r="E808" s="147">
        <v>46000.33</v>
      </c>
      <c r="F808" s="147">
        <v>3.0000000000000027E-2</v>
      </c>
      <c r="G808" s="147">
        <v>577.41000000000054</v>
      </c>
    </row>
    <row r="809" spans="1:7" customFormat="1" ht="30" x14ac:dyDescent="0.25">
      <c r="A809" s="141" t="s">
        <v>3371</v>
      </c>
      <c r="B809" s="140" t="s">
        <v>3372</v>
      </c>
      <c r="C809" s="140" t="s">
        <v>3119</v>
      </c>
      <c r="D809" s="141">
        <v>9614</v>
      </c>
      <c r="E809" s="147">
        <v>26534.639999999999</v>
      </c>
      <c r="F809" s="147">
        <v>2.9999999999999916E-2</v>
      </c>
      <c r="G809" s="147">
        <v>288.41999999999916</v>
      </c>
    </row>
    <row r="810" spans="1:7" customFormat="1" ht="30" x14ac:dyDescent="0.25">
      <c r="A810" s="141" t="s">
        <v>3371</v>
      </c>
      <c r="B810" s="140" t="s">
        <v>3372</v>
      </c>
      <c r="C810" s="140" t="s">
        <v>3157</v>
      </c>
      <c r="D810" s="141">
        <v>2348</v>
      </c>
      <c r="E810" s="147">
        <v>6480.48</v>
      </c>
      <c r="F810" s="147">
        <v>2.9999999999999916E-2</v>
      </c>
      <c r="G810" s="147">
        <v>70.439999999999799</v>
      </c>
    </row>
    <row r="811" spans="1:7" customFormat="1" ht="30" x14ac:dyDescent="0.25">
      <c r="A811" s="141" t="s">
        <v>3371</v>
      </c>
      <c r="B811" s="140" t="s">
        <v>3372</v>
      </c>
      <c r="C811" s="140" t="s">
        <v>3378</v>
      </c>
      <c r="D811" s="141">
        <v>20</v>
      </c>
      <c r="E811" s="147">
        <v>120</v>
      </c>
      <c r="F811" s="147">
        <v>0.17999999999999972</v>
      </c>
      <c r="G811" s="147">
        <v>3.5999999999999943</v>
      </c>
    </row>
    <row r="812" spans="1:7" customFormat="1" ht="30" x14ac:dyDescent="0.25">
      <c r="A812" s="141" t="s">
        <v>3371</v>
      </c>
      <c r="B812" s="140" t="s">
        <v>3372</v>
      </c>
      <c r="C812" s="140" t="s">
        <v>3379</v>
      </c>
      <c r="D812" s="141">
        <v>19</v>
      </c>
      <c r="E812" s="147">
        <v>50.73</v>
      </c>
      <c r="F812" s="147">
        <v>3.0000000000000027E-2</v>
      </c>
      <c r="G812" s="147">
        <v>0.57000000000000051</v>
      </c>
    </row>
    <row r="813" spans="1:7" customFormat="1" ht="30" x14ac:dyDescent="0.25">
      <c r="A813" s="141" t="s">
        <v>3371</v>
      </c>
      <c r="B813" s="140" t="s">
        <v>3372</v>
      </c>
      <c r="C813" s="140" t="s">
        <v>3380</v>
      </c>
      <c r="D813" s="141">
        <v>22</v>
      </c>
      <c r="E813" s="147">
        <v>230.56</v>
      </c>
      <c r="F813" s="147">
        <v>0.41999999999999993</v>
      </c>
      <c r="G813" s="147">
        <v>9.2399999999999984</v>
      </c>
    </row>
    <row r="814" spans="1:7" customFormat="1" ht="30" x14ac:dyDescent="0.25">
      <c r="A814" s="141" t="s">
        <v>3371</v>
      </c>
      <c r="B814" s="140" t="s">
        <v>3372</v>
      </c>
      <c r="C814" s="140" t="s">
        <v>3381</v>
      </c>
      <c r="D814" s="141">
        <v>23</v>
      </c>
      <c r="E814" s="147">
        <v>194.12</v>
      </c>
      <c r="F814" s="147">
        <v>0.18999999999999995</v>
      </c>
      <c r="G814" s="147">
        <v>4.3699999999999992</v>
      </c>
    </row>
    <row r="815" spans="1:7" customFormat="1" ht="30" x14ac:dyDescent="0.25">
      <c r="A815" s="141" t="s">
        <v>3371</v>
      </c>
      <c r="B815" s="140" t="s">
        <v>3372</v>
      </c>
      <c r="C815" s="140" t="s">
        <v>3382</v>
      </c>
      <c r="D815" s="141">
        <v>32</v>
      </c>
      <c r="E815" s="147">
        <v>531.52</v>
      </c>
      <c r="F815" s="147">
        <v>0.69999999999999929</v>
      </c>
      <c r="G815" s="147">
        <v>22.399999999999977</v>
      </c>
    </row>
    <row r="816" spans="1:7" customFormat="1" ht="30" x14ac:dyDescent="0.25">
      <c r="A816" s="141" t="s">
        <v>3371</v>
      </c>
      <c r="B816" s="140" t="s">
        <v>3372</v>
      </c>
      <c r="C816" s="140" t="s">
        <v>3383</v>
      </c>
      <c r="D816" s="141">
        <v>18</v>
      </c>
      <c r="E816" s="147">
        <v>298.98</v>
      </c>
      <c r="F816" s="147">
        <v>0.69999999999999929</v>
      </c>
      <c r="G816" s="147">
        <v>12.599999999999987</v>
      </c>
    </row>
    <row r="817" spans="1:7" customFormat="1" ht="30" x14ac:dyDescent="0.25">
      <c r="A817" s="141" t="s">
        <v>3371</v>
      </c>
      <c r="B817" s="140" t="s">
        <v>3372</v>
      </c>
      <c r="C817" s="140" t="s">
        <v>3301</v>
      </c>
      <c r="D817" s="141">
        <v>38</v>
      </c>
      <c r="E817" s="147">
        <v>415.34000000000003</v>
      </c>
      <c r="F817" s="147">
        <v>0.41999999999999993</v>
      </c>
      <c r="G817" s="147">
        <v>15.959999999999997</v>
      </c>
    </row>
    <row r="818" spans="1:7" customFormat="1" ht="30" x14ac:dyDescent="0.25">
      <c r="A818" s="141" t="s">
        <v>3371</v>
      </c>
      <c r="B818" s="140" t="s">
        <v>3372</v>
      </c>
      <c r="C818" s="140" t="s">
        <v>3302</v>
      </c>
      <c r="D818" s="141">
        <v>5</v>
      </c>
      <c r="E818" s="147">
        <v>59.9</v>
      </c>
      <c r="F818" s="147">
        <v>0.41000000000000014</v>
      </c>
      <c r="G818" s="147">
        <v>2.0500000000000007</v>
      </c>
    </row>
    <row r="819" spans="1:7" customFormat="1" ht="30" x14ac:dyDescent="0.25">
      <c r="A819" s="141" t="s">
        <v>3371</v>
      </c>
      <c r="B819" s="140" t="s">
        <v>3372</v>
      </c>
      <c r="C819" s="140" t="s">
        <v>3158</v>
      </c>
      <c r="D819" s="141">
        <v>9264</v>
      </c>
      <c r="E819" s="147">
        <v>71147.520000000004</v>
      </c>
      <c r="F819" s="147">
        <v>0.25</v>
      </c>
      <c r="G819" s="147">
        <v>2316</v>
      </c>
    </row>
    <row r="820" spans="1:7" customFormat="1" ht="30" x14ac:dyDescent="0.25">
      <c r="A820" s="141" t="s">
        <v>3371</v>
      </c>
      <c r="B820" s="140" t="s">
        <v>3372</v>
      </c>
      <c r="C820" s="140" t="s">
        <v>3246</v>
      </c>
      <c r="D820" s="141">
        <v>95</v>
      </c>
      <c r="E820" s="147">
        <v>101.65</v>
      </c>
      <c r="F820" s="147">
        <v>0</v>
      </c>
      <c r="G820" s="147">
        <v>0</v>
      </c>
    </row>
    <row r="821" spans="1:7" customFormat="1" ht="30" x14ac:dyDescent="0.25">
      <c r="A821" s="141" t="s">
        <v>3371</v>
      </c>
      <c r="B821" s="140" t="s">
        <v>3372</v>
      </c>
      <c r="C821" s="140" t="s">
        <v>3384</v>
      </c>
      <c r="D821" s="141">
        <v>66</v>
      </c>
      <c r="E821" s="147">
        <v>46.2</v>
      </c>
      <c r="F821" s="147">
        <v>0</v>
      </c>
      <c r="G821" s="147">
        <v>0</v>
      </c>
    </row>
    <row r="822" spans="1:7" customFormat="1" ht="30" x14ac:dyDescent="0.25">
      <c r="A822" s="141" t="s">
        <v>3371</v>
      </c>
      <c r="B822" s="140" t="s">
        <v>3372</v>
      </c>
      <c r="C822" s="140" t="s">
        <v>3159</v>
      </c>
      <c r="D822" s="141">
        <v>10</v>
      </c>
      <c r="E822" s="147">
        <v>21.4</v>
      </c>
      <c r="F822" s="147">
        <v>1.0000000000000009E-2</v>
      </c>
      <c r="G822" s="147">
        <v>0.10000000000000009</v>
      </c>
    </row>
    <row r="823" spans="1:7" customFormat="1" ht="30" x14ac:dyDescent="0.25">
      <c r="A823" s="141" t="s">
        <v>3371</v>
      </c>
      <c r="B823" s="140" t="s">
        <v>3372</v>
      </c>
      <c r="C823" s="140" t="s">
        <v>3120</v>
      </c>
      <c r="D823" s="141">
        <v>51057</v>
      </c>
      <c r="E823" s="147">
        <v>74543.22</v>
      </c>
      <c r="F823" s="147">
        <v>2.0000000000000018E-2</v>
      </c>
      <c r="G823" s="147">
        <v>1021.1400000000009</v>
      </c>
    </row>
    <row r="824" spans="1:7" customFormat="1" ht="30" x14ac:dyDescent="0.25">
      <c r="A824" s="141" t="s">
        <v>3371</v>
      </c>
      <c r="B824" s="140" t="s">
        <v>3372</v>
      </c>
      <c r="C824" s="140" t="s">
        <v>3121</v>
      </c>
      <c r="D824" s="141">
        <v>26629</v>
      </c>
      <c r="E824" s="147">
        <v>52459.130000000005</v>
      </c>
      <c r="F824" s="147">
        <v>0</v>
      </c>
      <c r="G824" s="147">
        <v>0</v>
      </c>
    </row>
    <row r="825" spans="1:7" customFormat="1" ht="30" x14ac:dyDescent="0.25">
      <c r="A825" s="141" t="s">
        <v>3371</v>
      </c>
      <c r="B825" s="140" t="s">
        <v>3372</v>
      </c>
      <c r="C825" s="140" t="s">
        <v>3122</v>
      </c>
      <c r="D825" s="141">
        <v>3354</v>
      </c>
      <c r="E825" s="147">
        <v>12678.119999999999</v>
      </c>
      <c r="F825" s="147">
        <v>1.9999999999999962E-2</v>
      </c>
      <c r="G825" s="147">
        <v>67.07999999999987</v>
      </c>
    </row>
    <row r="826" spans="1:7" customFormat="1" ht="30" x14ac:dyDescent="0.25">
      <c r="A826" s="141" t="s">
        <v>3371</v>
      </c>
      <c r="B826" s="140" t="s">
        <v>3372</v>
      </c>
      <c r="C826" s="140" t="s">
        <v>3123</v>
      </c>
      <c r="D826" s="141">
        <v>2833</v>
      </c>
      <c r="E826" s="147">
        <v>2408.0500000000002</v>
      </c>
      <c r="F826" s="147">
        <v>0</v>
      </c>
      <c r="G826" s="147">
        <v>0</v>
      </c>
    </row>
    <row r="827" spans="1:7" customFormat="1" ht="30" x14ac:dyDescent="0.25">
      <c r="A827" s="141" t="s">
        <v>3371</v>
      </c>
      <c r="B827" s="140" t="s">
        <v>3372</v>
      </c>
      <c r="C827" s="140" t="s">
        <v>3249</v>
      </c>
      <c r="D827" s="141">
        <v>425</v>
      </c>
      <c r="E827" s="147">
        <v>535.5</v>
      </c>
      <c r="F827" s="147">
        <v>0</v>
      </c>
      <c r="G827" s="147">
        <v>0</v>
      </c>
    </row>
    <row r="828" spans="1:7" customFormat="1" ht="30" x14ac:dyDescent="0.25">
      <c r="A828" s="141" t="s">
        <v>3371</v>
      </c>
      <c r="B828" s="140" t="s">
        <v>3372</v>
      </c>
      <c r="C828" s="140" t="s">
        <v>3275</v>
      </c>
      <c r="D828" s="141">
        <v>643</v>
      </c>
      <c r="E828" s="147">
        <v>5574.8099999999995</v>
      </c>
      <c r="F828" s="147">
        <v>9.9999999999999811E-3</v>
      </c>
      <c r="G828" s="147">
        <v>6.4299999999999882</v>
      </c>
    </row>
    <row r="829" spans="1:7" customFormat="1" ht="30" x14ac:dyDescent="0.25">
      <c r="A829" s="141" t="s">
        <v>3371</v>
      </c>
      <c r="B829" s="140" t="s">
        <v>3372</v>
      </c>
      <c r="C829" s="140" t="s">
        <v>3276</v>
      </c>
      <c r="D829" s="141">
        <v>409</v>
      </c>
      <c r="E829" s="147">
        <v>347.65000000000003</v>
      </c>
      <c r="F829" s="147">
        <v>0</v>
      </c>
      <c r="G829" s="147">
        <v>0</v>
      </c>
    </row>
    <row r="830" spans="1:7" customFormat="1" ht="30" x14ac:dyDescent="0.25">
      <c r="A830" s="141" t="s">
        <v>3371</v>
      </c>
      <c r="B830" s="140" t="s">
        <v>3372</v>
      </c>
      <c r="C830" s="140" t="s">
        <v>3250</v>
      </c>
      <c r="D830" s="141">
        <v>86</v>
      </c>
      <c r="E830" s="147">
        <v>279.5</v>
      </c>
      <c r="F830" s="147">
        <v>9.9999999999999811E-3</v>
      </c>
      <c r="G830" s="147">
        <v>0.85999999999999832</v>
      </c>
    </row>
    <row r="831" spans="1:7" customFormat="1" ht="30" x14ac:dyDescent="0.25">
      <c r="A831" s="141" t="s">
        <v>3371</v>
      </c>
      <c r="B831" s="140" t="s">
        <v>3372</v>
      </c>
      <c r="C831" s="140" t="s">
        <v>3251</v>
      </c>
      <c r="D831" s="141">
        <v>48</v>
      </c>
      <c r="E831" s="147">
        <v>146.4</v>
      </c>
      <c r="F831" s="147">
        <v>1.0000000000000009E-2</v>
      </c>
      <c r="G831" s="147">
        <v>0.48000000000000043</v>
      </c>
    </row>
    <row r="832" spans="1:7" customFormat="1" ht="30" x14ac:dyDescent="0.25">
      <c r="A832" s="141" t="s">
        <v>3371</v>
      </c>
      <c r="B832" s="140" t="s">
        <v>3372</v>
      </c>
      <c r="C832" s="140" t="s">
        <v>3252</v>
      </c>
      <c r="D832" s="141">
        <v>21</v>
      </c>
      <c r="E832" s="147">
        <v>87.15</v>
      </c>
      <c r="F832" s="147">
        <v>0</v>
      </c>
      <c r="G832" s="147">
        <v>0</v>
      </c>
    </row>
    <row r="833" spans="1:7" customFormat="1" ht="30" x14ac:dyDescent="0.25">
      <c r="A833" s="141" t="s">
        <v>3371</v>
      </c>
      <c r="B833" s="140" t="s">
        <v>3372</v>
      </c>
      <c r="C833" s="140" t="s">
        <v>3126</v>
      </c>
      <c r="D833" s="141">
        <v>7804</v>
      </c>
      <c r="E833" s="147">
        <v>32698.760000000002</v>
      </c>
      <c r="F833" s="147">
        <v>1.0000000000000009E-2</v>
      </c>
      <c r="G833" s="147">
        <v>78.040000000000063</v>
      </c>
    </row>
    <row r="834" spans="1:7" customFormat="1" ht="30" x14ac:dyDescent="0.25">
      <c r="A834" s="141" t="s">
        <v>3371</v>
      </c>
      <c r="B834" s="140" t="s">
        <v>3372</v>
      </c>
      <c r="C834" s="140" t="s">
        <v>3304</v>
      </c>
      <c r="D834" s="141">
        <v>60</v>
      </c>
      <c r="E834" s="147">
        <v>186</v>
      </c>
      <c r="F834" s="147">
        <v>0</v>
      </c>
      <c r="G834" s="147">
        <v>0</v>
      </c>
    </row>
    <row r="835" spans="1:7" customFormat="1" ht="30" x14ac:dyDescent="0.25">
      <c r="A835" s="141" t="s">
        <v>3371</v>
      </c>
      <c r="B835" s="140" t="s">
        <v>3372</v>
      </c>
      <c r="C835" s="140" t="s">
        <v>3160</v>
      </c>
      <c r="D835" s="141">
        <v>4740</v>
      </c>
      <c r="E835" s="147">
        <v>26354.399999999998</v>
      </c>
      <c r="F835" s="147">
        <v>0.12999999999999989</v>
      </c>
      <c r="G835" s="147">
        <v>616.19999999999948</v>
      </c>
    </row>
    <row r="836" spans="1:7" customFormat="1" ht="30" x14ac:dyDescent="0.25">
      <c r="A836" s="141" t="s">
        <v>3371</v>
      </c>
      <c r="B836" s="140" t="s">
        <v>3372</v>
      </c>
      <c r="C836" s="140" t="s">
        <v>3161</v>
      </c>
      <c r="D836" s="141">
        <v>356</v>
      </c>
      <c r="E836" s="147">
        <v>2744.7599999999998</v>
      </c>
      <c r="F836" s="147">
        <v>0.23999999999999932</v>
      </c>
      <c r="G836" s="147">
        <v>85.439999999999756</v>
      </c>
    </row>
    <row r="837" spans="1:7" customFormat="1" ht="45" x14ac:dyDescent="0.25">
      <c r="A837" s="141" t="s">
        <v>3371</v>
      </c>
      <c r="B837" s="140" t="s">
        <v>3372</v>
      </c>
      <c r="C837" s="140" t="s">
        <v>3162</v>
      </c>
      <c r="D837" s="141">
        <v>2684</v>
      </c>
      <c r="E837" s="147">
        <v>12910.04</v>
      </c>
      <c r="F837" s="147">
        <v>0.10000000000000009</v>
      </c>
      <c r="G837" s="147">
        <v>268.40000000000026</v>
      </c>
    </row>
    <row r="838" spans="1:7" customFormat="1" ht="45" x14ac:dyDescent="0.25">
      <c r="A838" s="141" t="s">
        <v>3371</v>
      </c>
      <c r="B838" s="140" t="s">
        <v>3372</v>
      </c>
      <c r="C838" s="140" t="s">
        <v>3253</v>
      </c>
      <c r="D838" s="141">
        <v>62</v>
      </c>
      <c r="E838" s="147">
        <v>617.52</v>
      </c>
      <c r="F838" s="147">
        <v>0.26999999999999957</v>
      </c>
      <c r="G838" s="147">
        <v>16.739999999999974</v>
      </c>
    </row>
    <row r="839" spans="1:7" customFormat="1" ht="30" x14ac:dyDescent="0.25">
      <c r="A839" s="141" t="s">
        <v>3371</v>
      </c>
      <c r="B839" s="140" t="s">
        <v>3372</v>
      </c>
      <c r="C839" s="140" t="s">
        <v>3279</v>
      </c>
      <c r="D839" s="141">
        <v>23</v>
      </c>
      <c r="E839" s="147">
        <v>68.77</v>
      </c>
      <c r="F839" s="147">
        <v>3.0000000000000027E-2</v>
      </c>
      <c r="G839" s="147">
        <v>0.69000000000000061</v>
      </c>
    </row>
    <row r="840" spans="1:7" customFormat="1" ht="30" x14ac:dyDescent="0.25">
      <c r="A840" s="141" t="s">
        <v>3371</v>
      </c>
      <c r="B840" s="140" t="s">
        <v>3372</v>
      </c>
      <c r="C840" s="140" t="s">
        <v>3385</v>
      </c>
      <c r="D840" s="141">
        <v>3</v>
      </c>
      <c r="E840" s="147">
        <v>28.35</v>
      </c>
      <c r="F840" s="147">
        <v>0.15000000000000036</v>
      </c>
      <c r="G840" s="147">
        <v>0.45000000000000107</v>
      </c>
    </row>
    <row r="841" spans="1:7" customFormat="1" ht="30" x14ac:dyDescent="0.25">
      <c r="A841" s="141" t="s">
        <v>3371</v>
      </c>
      <c r="B841" s="140" t="s">
        <v>3372</v>
      </c>
      <c r="C841" s="140" t="s">
        <v>3163</v>
      </c>
      <c r="D841" s="141">
        <v>9574</v>
      </c>
      <c r="E841" s="147">
        <v>14552.480000000001</v>
      </c>
      <c r="F841" s="147">
        <v>0</v>
      </c>
      <c r="G841" s="147">
        <v>0</v>
      </c>
    </row>
    <row r="842" spans="1:7" customFormat="1" ht="30" x14ac:dyDescent="0.25">
      <c r="A842" s="141" t="s">
        <v>3371</v>
      </c>
      <c r="B842" s="140" t="s">
        <v>3372</v>
      </c>
      <c r="C842" s="140" t="s">
        <v>3164</v>
      </c>
      <c r="D842" s="141">
        <v>2944</v>
      </c>
      <c r="E842" s="147">
        <v>4474.88</v>
      </c>
      <c r="F842" s="147">
        <v>0</v>
      </c>
      <c r="G842" s="147">
        <v>0</v>
      </c>
    </row>
    <row r="843" spans="1:7" customFormat="1" ht="30" x14ac:dyDescent="0.25">
      <c r="A843" s="141" t="s">
        <v>3371</v>
      </c>
      <c r="B843" s="140" t="s">
        <v>3372</v>
      </c>
      <c r="C843" s="140" t="s">
        <v>3307</v>
      </c>
      <c r="D843" s="141">
        <v>1045</v>
      </c>
      <c r="E843" s="147">
        <v>5350.4000000000005</v>
      </c>
      <c r="F843" s="147">
        <v>7.9999999999999849E-2</v>
      </c>
      <c r="G843" s="147">
        <v>83.599999999999838</v>
      </c>
    </row>
    <row r="844" spans="1:7" customFormat="1" ht="30" x14ac:dyDescent="0.25">
      <c r="A844" s="141" t="s">
        <v>3371</v>
      </c>
      <c r="B844" s="140" t="s">
        <v>3372</v>
      </c>
      <c r="C844" s="140" t="s">
        <v>3127</v>
      </c>
      <c r="D844" s="141">
        <v>35262</v>
      </c>
      <c r="E844" s="147">
        <v>67350.42</v>
      </c>
      <c r="F844" s="147">
        <v>9.9999999999999811E-3</v>
      </c>
      <c r="G844" s="147">
        <v>352.61999999999932</v>
      </c>
    </row>
    <row r="845" spans="1:7" customFormat="1" ht="30" x14ac:dyDescent="0.25">
      <c r="A845" s="141" t="s">
        <v>3371</v>
      </c>
      <c r="B845" s="140" t="s">
        <v>3372</v>
      </c>
      <c r="C845" s="140" t="s">
        <v>3128</v>
      </c>
      <c r="D845" s="141">
        <v>40158</v>
      </c>
      <c r="E845" s="147">
        <v>69473.34</v>
      </c>
      <c r="F845" s="147">
        <v>1.0000000000000009E-2</v>
      </c>
      <c r="G845" s="147">
        <v>401.58000000000038</v>
      </c>
    </row>
    <row r="846" spans="1:7" customFormat="1" ht="30" x14ac:dyDescent="0.25">
      <c r="A846" s="141" t="s">
        <v>3371</v>
      </c>
      <c r="B846" s="140" t="s">
        <v>3372</v>
      </c>
      <c r="C846" s="140" t="s">
        <v>3129</v>
      </c>
      <c r="D846" s="141">
        <v>84061</v>
      </c>
      <c r="E846" s="147">
        <v>116844.79000000001</v>
      </c>
      <c r="F846" s="147">
        <v>0</v>
      </c>
      <c r="G846" s="147">
        <v>0</v>
      </c>
    </row>
    <row r="847" spans="1:7" customFormat="1" ht="30" x14ac:dyDescent="0.25">
      <c r="A847" s="141" t="s">
        <v>3371</v>
      </c>
      <c r="B847" s="140" t="s">
        <v>3372</v>
      </c>
      <c r="C847" s="140" t="s">
        <v>3130</v>
      </c>
      <c r="D847" s="141">
        <v>6743</v>
      </c>
      <c r="E847" s="147">
        <v>8428.75</v>
      </c>
      <c r="F847" s="147">
        <v>1.0000000000000009E-2</v>
      </c>
      <c r="G847" s="147">
        <v>67.430000000000064</v>
      </c>
    </row>
    <row r="848" spans="1:7" customFormat="1" ht="30" x14ac:dyDescent="0.25">
      <c r="A848" s="141" t="s">
        <v>3371</v>
      </c>
      <c r="B848" s="140" t="s">
        <v>3372</v>
      </c>
      <c r="C848" s="140" t="s">
        <v>3131</v>
      </c>
      <c r="D848" s="141">
        <v>84516</v>
      </c>
      <c r="E848" s="147">
        <v>105645</v>
      </c>
      <c r="F848" s="147">
        <v>1.0000000000000009E-2</v>
      </c>
      <c r="G848" s="147">
        <v>845.16000000000076</v>
      </c>
    </row>
    <row r="849" spans="1:7" customFormat="1" ht="30" x14ac:dyDescent="0.25">
      <c r="A849" s="141" t="s">
        <v>3371</v>
      </c>
      <c r="B849" s="140" t="s">
        <v>3372</v>
      </c>
      <c r="C849" s="140" t="s">
        <v>3132</v>
      </c>
      <c r="D849" s="141">
        <v>16653</v>
      </c>
      <c r="E849" s="147">
        <v>20816.25</v>
      </c>
      <c r="F849" s="147">
        <v>1.0000000000000009E-2</v>
      </c>
      <c r="G849" s="147">
        <v>166.53000000000014</v>
      </c>
    </row>
    <row r="850" spans="1:7" customFormat="1" ht="30" x14ac:dyDescent="0.25">
      <c r="A850" s="141" t="s">
        <v>3371</v>
      </c>
      <c r="B850" s="140" t="s">
        <v>3372</v>
      </c>
      <c r="C850" s="140" t="s">
        <v>3133</v>
      </c>
      <c r="D850" s="141">
        <v>12773</v>
      </c>
      <c r="E850" s="147">
        <v>19670.419999999998</v>
      </c>
      <c r="F850" s="147">
        <v>3.0000000000000027E-2</v>
      </c>
      <c r="G850" s="147">
        <v>383.19000000000034</v>
      </c>
    </row>
    <row r="851" spans="1:7" customFormat="1" ht="30" x14ac:dyDescent="0.25">
      <c r="A851" s="141" t="s">
        <v>3371</v>
      </c>
      <c r="B851" s="140" t="s">
        <v>3372</v>
      </c>
      <c r="C851" s="140" t="s">
        <v>3165</v>
      </c>
      <c r="D851" s="141">
        <v>6017</v>
      </c>
      <c r="E851" s="147">
        <v>8363.630000000001</v>
      </c>
      <c r="F851" s="147">
        <v>3.0000000000000027E-2</v>
      </c>
      <c r="G851" s="147">
        <v>180.51000000000016</v>
      </c>
    </row>
    <row r="852" spans="1:7" customFormat="1" ht="30" x14ac:dyDescent="0.25">
      <c r="A852" s="141" t="s">
        <v>3371</v>
      </c>
      <c r="B852" s="140" t="s">
        <v>3372</v>
      </c>
      <c r="C852" s="140" t="s">
        <v>3166</v>
      </c>
      <c r="D852" s="141">
        <v>4977</v>
      </c>
      <c r="E852" s="147">
        <v>6221.25</v>
      </c>
      <c r="F852" s="147">
        <v>1.0000000000000009E-2</v>
      </c>
      <c r="G852" s="147">
        <v>49.770000000000046</v>
      </c>
    </row>
    <row r="853" spans="1:7" customFormat="1" ht="30" x14ac:dyDescent="0.25">
      <c r="A853" s="141" t="s">
        <v>3371</v>
      </c>
      <c r="B853" s="140" t="s">
        <v>3372</v>
      </c>
      <c r="C853" s="140" t="s">
        <v>3167</v>
      </c>
      <c r="D853" s="141">
        <v>5298</v>
      </c>
      <c r="E853" s="147">
        <v>16900.620000000003</v>
      </c>
      <c r="F853" s="147">
        <v>6.0000000000000053E-2</v>
      </c>
      <c r="G853" s="147">
        <v>317.88000000000028</v>
      </c>
    </row>
    <row r="854" spans="1:7" customFormat="1" ht="30" x14ac:dyDescent="0.25">
      <c r="A854" s="141" t="s">
        <v>3371</v>
      </c>
      <c r="B854" s="140" t="s">
        <v>3372</v>
      </c>
      <c r="C854" s="140" t="s">
        <v>3231</v>
      </c>
      <c r="D854" s="141">
        <v>1067</v>
      </c>
      <c r="E854" s="147">
        <v>4203.9800000000005</v>
      </c>
      <c r="F854" s="147">
        <v>0.13000000000000034</v>
      </c>
      <c r="G854" s="147">
        <v>138.71000000000035</v>
      </c>
    </row>
    <row r="855" spans="1:7" customFormat="1" ht="30" x14ac:dyDescent="0.25">
      <c r="A855" s="141" t="s">
        <v>3371</v>
      </c>
      <c r="B855" s="140" t="s">
        <v>3372</v>
      </c>
      <c r="C855" s="140" t="s">
        <v>3134</v>
      </c>
      <c r="D855" s="141">
        <v>9319</v>
      </c>
      <c r="E855" s="147">
        <v>21526.89</v>
      </c>
      <c r="F855" s="147">
        <v>4.0000000000000036E-2</v>
      </c>
      <c r="G855" s="147">
        <v>372.76000000000033</v>
      </c>
    </row>
    <row r="856" spans="1:7" customFormat="1" ht="30" x14ac:dyDescent="0.25">
      <c r="A856" s="141" t="s">
        <v>3371</v>
      </c>
      <c r="B856" s="140" t="s">
        <v>3372</v>
      </c>
      <c r="C856" s="140" t="s">
        <v>3135</v>
      </c>
      <c r="D856" s="141">
        <v>44494</v>
      </c>
      <c r="E856" s="147">
        <v>88988</v>
      </c>
      <c r="F856" s="147">
        <v>3.0000000000000027E-2</v>
      </c>
      <c r="G856" s="147">
        <v>1334.8200000000011</v>
      </c>
    </row>
    <row r="857" spans="1:7" customFormat="1" ht="30" x14ac:dyDescent="0.25">
      <c r="A857" s="141" t="s">
        <v>3371</v>
      </c>
      <c r="B857" s="140" t="s">
        <v>3372</v>
      </c>
      <c r="C857" s="140" t="s">
        <v>3136</v>
      </c>
      <c r="D857" s="141">
        <v>38756</v>
      </c>
      <c r="E857" s="147">
        <v>121306.28</v>
      </c>
      <c r="F857" s="147">
        <v>9.9999999999999811E-3</v>
      </c>
      <c r="G857" s="147">
        <v>387.55999999999926</v>
      </c>
    </row>
    <row r="858" spans="1:7" customFormat="1" ht="30" x14ac:dyDescent="0.25">
      <c r="A858" s="141" t="s">
        <v>3371</v>
      </c>
      <c r="B858" s="140" t="s">
        <v>3372</v>
      </c>
      <c r="C858" s="140" t="s">
        <v>3137</v>
      </c>
      <c r="D858" s="141">
        <v>45954</v>
      </c>
      <c r="E858" s="147">
        <v>70769.16</v>
      </c>
      <c r="F858" s="147">
        <v>0</v>
      </c>
      <c r="G858" s="147">
        <v>0</v>
      </c>
    </row>
    <row r="859" spans="1:7" customFormat="1" ht="30" x14ac:dyDescent="0.25">
      <c r="A859" s="141" t="s">
        <v>3371</v>
      </c>
      <c r="B859" s="140" t="s">
        <v>3372</v>
      </c>
      <c r="C859" s="140" t="s">
        <v>3168</v>
      </c>
      <c r="D859" s="141">
        <v>27754</v>
      </c>
      <c r="E859" s="147">
        <v>40243.300000000003</v>
      </c>
      <c r="F859" s="147">
        <v>1.0000000000000009E-2</v>
      </c>
      <c r="G859" s="147">
        <v>277.54000000000025</v>
      </c>
    </row>
    <row r="860" spans="1:7" customFormat="1" ht="30" x14ac:dyDescent="0.25">
      <c r="A860" s="141" t="s">
        <v>3371</v>
      </c>
      <c r="B860" s="140" t="s">
        <v>3372</v>
      </c>
      <c r="C860" s="140" t="s">
        <v>3138</v>
      </c>
      <c r="D860" s="141">
        <v>34440</v>
      </c>
      <c r="E860" s="147">
        <v>49938</v>
      </c>
      <c r="F860" s="147">
        <v>1.0000000000000009E-2</v>
      </c>
      <c r="G860" s="147">
        <v>344.40000000000032</v>
      </c>
    </row>
    <row r="861" spans="1:7" customFormat="1" ht="30" x14ac:dyDescent="0.25">
      <c r="A861" s="141" t="s">
        <v>3371</v>
      </c>
      <c r="B861" s="140" t="s">
        <v>3372</v>
      </c>
      <c r="C861" s="140" t="s">
        <v>3169</v>
      </c>
      <c r="D861" s="141">
        <v>9843</v>
      </c>
      <c r="E861" s="147">
        <v>34352.07</v>
      </c>
      <c r="F861" s="147">
        <v>5.0000000000000044E-2</v>
      </c>
      <c r="G861" s="147">
        <v>492.15000000000043</v>
      </c>
    </row>
    <row r="862" spans="1:7" customFormat="1" ht="45" x14ac:dyDescent="0.25">
      <c r="A862" s="141" t="s">
        <v>3371</v>
      </c>
      <c r="B862" s="140" t="s">
        <v>3372</v>
      </c>
      <c r="C862" s="140" t="s">
        <v>3170</v>
      </c>
      <c r="D862" s="141">
        <v>8129</v>
      </c>
      <c r="E862" s="147">
        <v>28370.21</v>
      </c>
      <c r="F862" s="147">
        <v>5.0000000000000044E-2</v>
      </c>
      <c r="G862" s="147">
        <v>406.45000000000039</v>
      </c>
    </row>
    <row r="863" spans="1:7" customFormat="1" ht="30" x14ac:dyDescent="0.25">
      <c r="A863" s="141" t="s">
        <v>3371</v>
      </c>
      <c r="B863" s="140" t="s">
        <v>3372</v>
      </c>
      <c r="C863" s="140" t="s">
        <v>3139</v>
      </c>
      <c r="D863" s="141">
        <v>43304</v>
      </c>
      <c r="E863" s="147">
        <v>151130.96000000002</v>
      </c>
      <c r="F863" s="147">
        <v>5.0000000000000044E-2</v>
      </c>
      <c r="G863" s="147">
        <v>2165.2000000000021</v>
      </c>
    </row>
    <row r="864" spans="1:7" customFormat="1" ht="30" x14ac:dyDescent="0.25">
      <c r="A864" s="141" t="s">
        <v>3371</v>
      </c>
      <c r="B864" s="140" t="s">
        <v>3372</v>
      </c>
      <c r="C864" s="140" t="s">
        <v>3140</v>
      </c>
      <c r="D864" s="141">
        <v>25824</v>
      </c>
      <c r="E864" s="147">
        <v>32021.760000000002</v>
      </c>
      <c r="F864" s="147">
        <v>4.0000000000000036E-2</v>
      </c>
      <c r="G864" s="147">
        <v>1032.9600000000009</v>
      </c>
    </row>
    <row r="865" spans="1:7" customFormat="1" ht="30" x14ac:dyDescent="0.25">
      <c r="A865" s="141" t="s">
        <v>3371</v>
      </c>
      <c r="B865" s="140" t="s">
        <v>3372</v>
      </c>
      <c r="C865" s="140" t="s">
        <v>3141</v>
      </c>
      <c r="D865" s="141">
        <v>17394</v>
      </c>
      <c r="E865" s="147">
        <v>21568.560000000001</v>
      </c>
      <c r="F865" s="147">
        <v>4.0000000000000036E-2</v>
      </c>
      <c r="G865" s="147">
        <v>695.76000000000067</v>
      </c>
    </row>
    <row r="866" spans="1:7" customFormat="1" ht="30" x14ac:dyDescent="0.25">
      <c r="A866" s="141" t="s">
        <v>3371</v>
      </c>
      <c r="B866" s="140" t="s">
        <v>3372</v>
      </c>
      <c r="C866" s="140" t="s">
        <v>3142</v>
      </c>
      <c r="D866" s="141">
        <v>22670</v>
      </c>
      <c r="E866" s="147">
        <v>28337.5</v>
      </c>
      <c r="F866" s="147">
        <v>1.0000000000000009E-2</v>
      </c>
      <c r="G866" s="147">
        <v>226.70000000000019</v>
      </c>
    </row>
    <row r="867" spans="1:7" customFormat="1" ht="30" x14ac:dyDescent="0.25">
      <c r="A867" s="141" t="s">
        <v>3371</v>
      </c>
      <c r="B867" s="140" t="s">
        <v>3372</v>
      </c>
      <c r="C867" s="140" t="s">
        <v>3143</v>
      </c>
      <c r="D867" s="141">
        <v>6465</v>
      </c>
      <c r="E867" s="147">
        <v>9956.0999999999985</v>
      </c>
      <c r="F867" s="147">
        <v>1.0000000000000009E-2</v>
      </c>
      <c r="G867" s="147">
        <v>64.650000000000063</v>
      </c>
    </row>
    <row r="868" spans="1:7" customFormat="1" ht="30" x14ac:dyDescent="0.25">
      <c r="A868" s="141" t="s">
        <v>3371</v>
      </c>
      <c r="B868" s="140" t="s">
        <v>3372</v>
      </c>
      <c r="C868" s="140" t="s">
        <v>3232</v>
      </c>
      <c r="D868" s="141">
        <v>2627</v>
      </c>
      <c r="E868" s="147">
        <v>4045.58</v>
      </c>
      <c r="F868" s="147">
        <v>1.0000000000000009E-2</v>
      </c>
      <c r="G868" s="147">
        <v>26.270000000000024</v>
      </c>
    </row>
    <row r="869" spans="1:7" customFormat="1" ht="30" x14ac:dyDescent="0.25">
      <c r="A869" s="141" t="s">
        <v>3371</v>
      </c>
      <c r="B869" s="140" t="s">
        <v>3372</v>
      </c>
      <c r="C869" s="140" t="s">
        <v>3144</v>
      </c>
      <c r="D869" s="141">
        <v>9426</v>
      </c>
      <c r="E869" s="147">
        <v>11876.76</v>
      </c>
      <c r="F869" s="147">
        <v>2.0000000000000018E-2</v>
      </c>
      <c r="G869" s="147">
        <v>188.52000000000018</v>
      </c>
    </row>
    <row r="870" spans="1:7" customFormat="1" ht="30" x14ac:dyDescent="0.25">
      <c r="A870" s="141" t="s">
        <v>3371</v>
      </c>
      <c r="B870" s="140" t="s">
        <v>3372</v>
      </c>
      <c r="C870" s="140" t="s">
        <v>3171</v>
      </c>
      <c r="D870" s="141">
        <v>4995</v>
      </c>
      <c r="E870" s="147">
        <v>12437.55</v>
      </c>
      <c r="F870" s="147">
        <v>2.9999999999999916E-2</v>
      </c>
      <c r="G870" s="147">
        <v>149.84999999999957</v>
      </c>
    </row>
    <row r="871" spans="1:7" customFormat="1" ht="30" x14ac:dyDescent="0.25">
      <c r="A871" s="141" t="s">
        <v>3371</v>
      </c>
      <c r="B871" s="140" t="s">
        <v>3372</v>
      </c>
      <c r="C871" s="140" t="s">
        <v>3145</v>
      </c>
      <c r="D871" s="141">
        <v>90061</v>
      </c>
      <c r="E871" s="147">
        <v>141395.77000000002</v>
      </c>
      <c r="F871" s="147">
        <v>0</v>
      </c>
      <c r="G871" s="147">
        <v>0</v>
      </c>
    </row>
    <row r="872" spans="1:7" customFormat="1" ht="30" x14ac:dyDescent="0.25">
      <c r="A872" s="141" t="s">
        <v>3371</v>
      </c>
      <c r="B872" s="140" t="s">
        <v>3372</v>
      </c>
      <c r="C872" s="140" t="s">
        <v>3172</v>
      </c>
      <c r="D872" s="141">
        <v>1472</v>
      </c>
      <c r="E872" s="147">
        <v>8920.32</v>
      </c>
      <c r="F872" s="147">
        <v>0.16999999999999993</v>
      </c>
      <c r="G872" s="147">
        <v>250.2399999999999</v>
      </c>
    </row>
    <row r="873" spans="1:7" customFormat="1" ht="30" x14ac:dyDescent="0.25">
      <c r="A873" s="141" t="s">
        <v>3371</v>
      </c>
      <c r="B873" s="140" t="s">
        <v>3372</v>
      </c>
      <c r="C873" s="140" t="s">
        <v>3173</v>
      </c>
      <c r="D873" s="141">
        <v>848</v>
      </c>
      <c r="E873" s="147">
        <v>4163.68</v>
      </c>
      <c r="F873" s="147">
        <v>0.16999999999999993</v>
      </c>
      <c r="G873" s="147">
        <v>144.15999999999994</v>
      </c>
    </row>
    <row r="874" spans="1:7" customFormat="1" ht="30" x14ac:dyDescent="0.25">
      <c r="A874" s="141" t="s">
        <v>3371</v>
      </c>
      <c r="B874" s="140" t="s">
        <v>3372</v>
      </c>
      <c r="C874" s="140" t="s">
        <v>3147</v>
      </c>
      <c r="D874" s="141">
        <v>6036</v>
      </c>
      <c r="E874" s="147">
        <v>24868.32</v>
      </c>
      <c r="F874" s="147">
        <v>0.10000000000000009</v>
      </c>
      <c r="G874" s="147">
        <v>603.60000000000059</v>
      </c>
    </row>
    <row r="875" spans="1:7" customFormat="1" ht="30" x14ac:dyDescent="0.25">
      <c r="A875" s="141" t="s">
        <v>3371</v>
      </c>
      <c r="B875" s="140" t="s">
        <v>3372</v>
      </c>
      <c r="C875" s="140" t="s">
        <v>3280</v>
      </c>
      <c r="D875" s="141">
        <v>46</v>
      </c>
      <c r="E875" s="147">
        <v>75.900000000000006</v>
      </c>
      <c r="F875" s="147">
        <v>2.9999999999999916E-2</v>
      </c>
      <c r="G875" s="147">
        <v>1.3799999999999961</v>
      </c>
    </row>
    <row r="876" spans="1:7" customFormat="1" ht="30" x14ac:dyDescent="0.25">
      <c r="A876" s="141" t="s">
        <v>3371</v>
      </c>
      <c r="B876" s="140" t="s">
        <v>3372</v>
      </c>
      <c r="C876" s="140" t="s">
        <v>3174</v>
      </c>
      <c r="D876" s="141">
        <v>7779</v>
      </c>
      <c r="E876" s="147">
        <v>42706.710000000006</v>
      </c>
      <c r="F876" s="147">
        <v>0.12000000000000011</v>
      </c>
      <c r="G876" s="147">
        <v>933.48000000000081</v>
      </c>
    </row>
    <row r="877" spans="1:7" customFormat="1" ht="30" x14ac:dyDescent="0.25">
      <c r="A877" s="141" t="s">
        <v>3371</v>
      </c>
      <c r="B877" s="140" t="s">
        <v>3372</v>
      </c>
      <c r="C877" s="140" t="s">
        <v>3148</v>
      </c>
      <c r="D877" s="141">
        <v>4410</v>
      </c>
      <c r="E877" s="147">
        <v>24210.9</v>
      </c>
      <c r="F877" s="147">
        <v>0.12000000000000011</v>
      </c>
      <c r="G877" s="147">
        <v>529.2000000000005</v>
      </c>
    </row>
    <row r="878" spans="1:7" customFormat="1" ht="30" x14ac:dyDescent="0.25">
      <c r="A878" s="141" t="s">
        <v>3371</v>
      </c>
      <c r="B878" s="140" t="s">
        <v>3372</v>
      </c>
      <c r="C878" s="140" t="s">
        <v>3175</v>
      </c>
      <c r="D878" s="141">
        <v>4081</v>
      </c>
      <c r="E878" s="147">
        <v>22404.69</v>
      </c>
      <c r="F878" s="147">
        <v>0.12000000000000011</v>
      </c>
      <c r="G878" s="147">
        <v>489.72000000000043</v>
      </c>
    </row>
    <row r="879" spans="1:7" customFormat="1" ht="30" x14ac:dyDescent="0.25">
      <c r="A879" s="141" t="s">
        <v>3371</v>
      </c>
      <c r="B879" s="140" t="s">
        <v>3372</v>
      </c>
      <c r="C879" s="140" t="s">
        <v>3176</v>
      </c>
      <c r="D879" s="141">
        <v>4649</v>
      </c>
      <c r="E879" s="147">
        <v>11901.439999999999</v>
      </c>
      <c r="F879" s="147">
        <v>6.0000000000000053E-2</v>
      </c>
      <c r="G879" s="147">
        <v>278.94000000000023</v>
      </c>
    </row>
    <row r="880" spans="1:7" customFormat="1" ht="30" x14ac:dyDescent="0.25">
      <c r="A880" s="141" t="s">
        <v>3371</v>
      </c>
      <c r="B880" s="140" t="s">
        <v>3372</v>
      </c>
      <c r="C880" s="140" t="s">
        <v>3310</v>
      </c>
      <c r="D880" s="141">
        <v>683</v>
      </c>
      <c r="E880" s="147">
        <v>1618.71</v>
      </c>
      <c r="F880" s="147">
        <v>6.0000000000000053E-2</v>
      </c>
      <c r="G880" s="147">
        <v>40.98000000000004</v>
      </c>
    </row>
    <row r="881" spans="1:7" customFormat="1" ht="30" x14ac:dyDescent="0.25">
      <c r="A881" s="141" t="s">
        <v>3371</v>
      </c>
      <c r="B881" s="140" t="s">
        <v>3372</v>
      </c>
      <c r="C881" s="140" t="s">
        <v>3177</v>
      </c>
      <c r="D881" s="141">
        <v>21012</v>
      </c>
      <c r="E881" s="147">
        <v>149605.44</v>
      </c>
      <c r="F881" s="147">
        <v>0.14000000000000012</v>
      </c>
      <c r="G881" s="147">
        <v>2941.6800000000026</v>
      </c>
    </row>
    <row r="882" spans="1:7" customFormat="1" ht="30" x14ac:dyDescent="0.25">
      <c r="A882" s="141" t="s">
        <v>3371</v>
      </c>
      <c r="B882" s="140" t="s">
        <v>3372</v>
      </c>
      <c r="C882" s="140" t="s">
        <v>3149</v>
      </c>
      <c r="D882" s="141">
        <v>54275</v>
      </c>
      <c r="E882" s="147">
        <v>138401.25</v>
      </c>
      <c r="F882" s="147">
        <v>5.0000000000000044E-2</v>
      </c>
      <c r="G882" s="147">
        <v>2713.7500000000023</v>
      </c>
    </row>
    <row r="883" spans="1:7" customFormat="1" ht="30" x14ac:dyDescent="0.25">
      <c r="A883" s="141" t="s">
        <v>3371</v>
      </c>
      <c r="B883" s="140" t="s">
        <v>3372</v>
      </c>
      <c r="C883" s="140" t="s">
        <v>3178</v>
      </c>
      <c r="D883" s="141">
        <v>9342</v>
      </c>
      <c r="E883" s="147">
        <v>22420.799999999999</v>
      </c>
      <c r="F883" s="147">
        <v>5.0000000000000044E-2</v>
      </c>
      <c r="G883" s="147">
        <v>467.10000000000042</v>
      </c>
    </row>
    <row r="884" spans="1:7" customFormat="1" ht="30" x14ac:dyDescent="0.25">
      <c r="A884" s="141" t="s">
        <v>3371</v>
      </c>
      <c r="B884" s="140" t="s">
        <v>3372</v>
      </c>
      <c r="C884" s="140" t="s">
        <v>3312</v>
      </c>
      <c r="D884" s="141">
        <v>162</v>
      </c>
      <c r="E884" s="147">
        <v>1294.3800000000001</v>
      </c>
      <c r="F884" s="147">
        <v>0.29000000000000004</v>
      </c>
      <c r="G884" s="147">
        <v>46.980000000000004</v>
      </c>
    </row>
    <row r="885" spans="1:7" customFormat="1" ht="30" x14ac:dyDescent="0.25">
      <c r="A885" s="141" t="s">
        <v>3371</v>
      </c>
      <c r="B885" s="140" t="s">
        <v>3372</v>
      </c>
      <c r="C885" s="140" t="s">
        <v>3313</v>
      </c>
      <c r="D885" s="141">
        <v>134</v>
      </c>
      <c r="E885" s="147">
        <v>2070.3000000000002</v>
      </c>
      <c r="F885" s="147">
        <v>0.62999999999999901</v>
      </c>
      <c r="G885" s="147">
        <v>84.419999999999874</v>
      </c>
    </row>
    <row r="886" spans="1:7" customFormat="1" ht="30" x14ac:dyDescent="0.25">
      <c r="A886" s="141" t="s">
        <v>3371</v>
      </c>
      <c r="B886" s="140" t="s">
        <v>3372</v>
      </c>
      <c r="C886" s="140" t="s">
        <v>3386</v>
      </c>
      <c r="D886" s="141">
        <v>20</v>
      </c>
      <c r="E886" s="147">
        <v>191.00000000000003</v>
      </c>
      <c r="F886" s="147">
        <v>0.33000000000000007</v>
      </c>
      <c r="G886" s="147">
        <v>6.6000000000000014</v>
      </c>
    </row>
    <row r="887" spans="1:7" customFormat="1" ht="30" x14ac:dyDescent="0.25">
      <c r="A887" s="141" t="s">
        <v>3371</v>
      </c>
      <c r="B887" s="140" t="s">
        <v>3372</v>
      </c>
      <c r="C887" s="140" t="s">
        <v>3179</v>
      </c>
      <c r="D887" s="141">
        <v>64244</v>
      </c>
      <c r="E887" s="147">
        <v>330214.15999999997</v>
      </c>
      <c r="F887" s="147">
        <v>0.10999999999999988</v>
      </c>
      <c r="G887" s="147">
        <v>7066.839999999992</v>
      </c>
    </row>
    <row r="888" spans="1:7" customFormat="1" ht="30" x14ac:dyDescent="0.25">
      <c r="A888" s="141" t="s">
        <v>3371</v>
      </c>
      <c r="B888" s="140" t="s">
        <v>3372</v>
      </c>
      <c r="C888" s="140" t="s">
        <v>3180</v>
      </c>
      <c r="D888" s="141">
        <v>9041</v>
      </c>
      <c r="E888" s="147">
        <v>43396.800000000003</v>
      </c>
      <c r="F888" s="147">
        <v>0.12000000000000011</v>
      </c>
      <c r="G888" s="147">
        <v>1084.920000000001</v>
      </c>
    </row>
    <row r="889" spans="1:7" customFormat="1" ht="30" x14ac:dyDescent="0.25">
      <c r="A889" s="141" t="s">
        <v>3371</v>
      </c>
      <c r="B889" s="140" t="s">
        <v>3372</v>
      </c>
      <c r="C889" s="140" t="s">
        <v>3181</v>
      </c>
      <c r="D889" s="141">
        <v>1565</v>
      </c>
      <c r="E889" s="147">
        <v>7512</v>
      </c>
      <c r="F889" s="147">
        <v>0.12000000000000011</v>
      </c>
      <c r="G889" s="147">
        <v>187.80000000000015</v>
      </c>
    </row>
    <row r="890" spans="1:7" customFormat="1" ht="30" x14ac:dyDescent="0.25">
      <c r="A890" s="141" t="s">
        <v>3371</v>
      </c>
      <c r="B890" s="140" t="s">
        <v>3372</v>
      </c>
      <c r="C890" s="140" t="s">
        <v>3182</v>
      </c>
      <c r="D890" s="141">
        <v>1996</v>
      </c>
      <c r="E890" s="147">
        <v>9580.7999999999993</v>
      </c>
      <c r="F890" s="147">
        <v>0.12000000000000011</v>
      </c>
      <c r="G890" s="147">
        <v>239.52000000000021</v>
      </c>
    </row>
    <row r="891" spans="1:7" customFormat="1" ht="30" x14ac:dyDescent="0.25">
      <c r="A891" s="141" t="s">
        <v>3371</v>
      </c>
      <c r="B891" s="140" t="s">
        <v>3372</v>
      </c>
      <c r="C891" s="140" t="s">
        <v>3183</v>
      </c>
      <c r="D891" s="141">
        <v>1608</v>
      </c>
      <c r="E891" s="147">
        <v>7509.3599999999988</v>
      </c>
      <c r="F891" s="147">
        <v>0.10999999999999988</v>
      </c>
      <c r="G891" s="147">
        <v>176.8799999999998</v>
      </c>
    </row>
    <row r="892" spans="1:7" customFormat="1" ht="30" x14ac:dyDescent="0.25">
      <c r="A892" s="141" t="s">
        <v>3371</v>
      </c>
      <c r="B892" s="140" t="s">
        <v>3372</v>
      </c>
      <c r="C892" s="140" t="s">
        <v>3233</v>
      </c>
      <c r="D892" s="141">
        <v>997</v>
      </c>
      <c r="E892" s="147">
        <v>4655.99</v>
      </c>
      <c r="F892" s="147">
        <v>0.10999999999999988</v>
      </c>
      <c r="G892" s="147">
        <v>109.66999999999987</v>
      </c>
    </row>
    <row r="893" spans="1:7" customFormat="1" ht="30" x14ac:dyDescent="0.25">
      <c r="A893" s="141" t="s">
        <v>3371</v>
      </c>
      <c r="B893" s="140" t="s">
        <v>3372</v>
      </c>
      <c r="C893" s="140" t="s">
        <v>3234</v>
      </c>
      <c r="D893" s="141">
        <v>1565</v>
      </c>
      <c r="E893" s="147">
        <v>7825</v>
      </c>
      <c r="F893" s="147">
        <v>0.13999999999999968</v>
      </c>
      <c r="G893" s="147">
        <v>219.09999999999951</v>
      </c>
    </row>
    <row r="894" spans="1:7" customFormat="1" ht="30" x14ac:dyDescent="0.25">
      <c r="A894" s="141" t="s">
        <v>3371</v>
      </c>
      <c r="B894" s="140" t="s">
        <v>3372</v>
      </c>
      <c r="C894" s="140" t="s">
        <v>3184</v>
      </c>
      <c r="D894" s="141">
        <v>1760</v>
      </c>
      <c r="E894" s="147">
        <v>8676.7999999999993</v>
      </c>
      <c r="F894" s="147">
        <v>0.11999999999999966</v>
      </c>
      <c r="G894" s="147">
        <v>211.19999999999942</v>
      </c>
    </row>
    <row r="895" spans="1:7" customFormat="1" ht="30" x14ac:dyDescent="0.25">
      <c r="A895" s="141" t="s">
        <v>3371</v>
      </c>
      <c r="B895" s="140" t="s">
        <v>3372</v>
      </c>
      <c r="C895" s="140" t="s">
        <v>3235</v>
      </c>
      <c r="D895" s="141">
        <v>1523</v>
      </c>
      <c r="E895" s="147">
        <v>7508.39</v>
      </c>
      <c r="F895" s="147">
        <v>0.11999999999999966</v>
      </c>
      <c r="G895" s="147">
        <v>182.75999999999948</v>
      </c>
    </row>
    <row r="896" spans="1:7" customFormat="1" ht="30" x14ac:dyDescent="0.25">
      <c r="A896" s="141" t="s">
        <v>3371</v>
      </c>
      <c r="B896" s="140" t="s">
        <v>3372</v>
      </c>
      <c r="C896" s="140" t="s">
        <v>3314</v>
      </c>
      <c r="D896" s="141">
        <v>64</v>
      </c>
      <c r="E896" s="147">
        <v>389.12</v>
      </c>
      <c r="F896" s="147">
        <v>0.20999999999999996</v>
      </c>
      <c r="G896" s="147">
        <v>13.439999999999998</v>
      </c>
    </row>
    <row r="897" spans="1:7" customFormat="1" ht="30" x14ac:dyDescent="0.25">
      <c r="A897" s="141" t="s">
        <v>3371</v>
      </c>
      <c r="B897" s="140" t="s">
        <v>3372</v>
      </c>
      <c r="C897" s="140" t="s">
        <v>3254</v>
      </c>
      <c r="D897" s="141">
        <v>861</v>
      </c>
      <c r="E897" s="147">
        <v>4425.54</v>
      </c>
      <c r="F897" s="147">
        <v>0.14000000000000012</v>
      </c>
      <c r="G897" s="147">
        <v>120.54000000000011</v>
      </c>
    </row>
    <row r="898" spans="1:7" customFormat="1" ht="30" x14ac:dyDescent="0.25">
      <c r="A898" s="141" t="s">
        <v>3371</v>
      </c>
      <c r="B898" s="140" t="s">
        <v>3372</v>
      </c>
      <c r="C898" s="140" t="s">
        <v>3281</v>
      </c>
      <c r="D898" s="141">
        <v>995</v>
      </c>
      <c r="E898" s="147">
        <v>5442.6500000000005</v>
      </c>
      <c r="F898" s="147">
        <v>0.14000000000000012</v>
      </c>
      <c r="G898" s="147">
        <v>139.30000000000013</v>
      </c>
    </row>
    <row r="899" spans="1:7" customFormat="1" ht="30" x14ac:dyDescent="0.25">
      <c r="A899" s="141" t="s">
        <v>3371</v>
      </c>
      <c r="B899" s="140" t="s">
        <v>3372</v>
      </c>
      <c r="C899" s="140" t="s">
        <v>3236</v>
      </c>
      <c r="D899" s="141">
        <v>611</v>
      </c>
      <c r="E899" s="147">
        <v>4038.71</v>
      </c>
      <c r="F899" s="147">
        <v>0.19999999999999973</v>
      </c>
      <c r="G899" s="147">
        <v>122.19999999999983</v>
      </c>
    </row>
    <row r="900" spans="1:7" customFormat="1" ht="30" x14ac:dyDescent="0.25">
      <c r="A900" s="141" t="s">
        <v>3371</v>
      </c>
      <c r="B900" s="140" t="s">
        <v>3372</v>
      </c>
      <c r="C900" s="140" t="s">
        <v>3315</v>
      </c>
      <c r="D900" s="141">
        <v>223</v>
      </c>
      <c r="E900" s="147">
        <v>1507.48</v>
      </c>
      <c r="F900" s="147">
        <v>0.19000000000000039</v>
      </c>
      <c r="G900" s="147">
        <v>42.37000000000009</v>
      </c>
    </row>
    <row r="901" spans="1:7" customFormat="1" ht="30" x14ac:dyDescent="0.25">
      <c r="A901" s="141" t="s">
        <v>3371</v>
      </c>
      <c r="B901" s="140" t="s">
        <v>3372</v>
      </c>
      <c r="C901" s="140" t="s">
        <v>3316</v>
      </c>
      <c r="D901" s="141">
        <v>229</v>
      </c>
      <c r="E901" s="147">
        <v>1128.97</v>
      </c>
      <c r="F901" s="147">
        <v>0.11999999999999966</v>
      </c>
      <c r="G901" s="147">
        <v>27.479999999999922</v>
      </c>
    </row>
    <row r="902" spans="1:7" customFormat="1" ht="30" x14ac:dyDescent="0.25">
      <c r="A902" s="141" t="s">
        <v>3371</v>
      </c>
      <c r="B902" s="140" t="s">
        <v>3372</v>
      </c>
      <c r="C902" s="140" t="s">
        <v>3282</v>
      </c>
      <c r="D902" s="141">
        <v>957</v>
      </c>
      <c r="E902" s="147">
        <v>4239.51</v>
      </c>
      <c r="F902" s="147">
        <v>9.9999999999999867E-2</v>
      </c>
      <c r="G902" s="147">
        <v>95.699999999999875</v>
      </c>
    </row>
    <row r="903" spans="1:7" customFormat="1" ht="30" x14ac:dyDescent="0.25">
      <c r="A903" s="141" t="s">
        <v>3371</v>
      </c>
      <c r="B903" s="140" t="s">
        <v>3372</v>
      </c>
      <c r="C903" s="140" t="s">
        <v>3185</v>
      </c>
      <c r="D903" s="141">
        <v>6230</v>
      </c>
      <c r="E903" s="147">
        <v>42114.8</v>
      </c>
      <c r="F903" s="147">
        <v>0.19000000000000039</v>
      </c>
      <c r="G903" s="147">
        <v>1183.7000000000025</v>
      </c>
    </row>
    <row r="904" spans="1:7" customFormat="1" ht="30" x14ac:dyDescent="0.25">
      <c r="A904" s="141" t="s">
        <v>3371</v>
      </c>
      <c r="B904" s="140" t="s">
        <v>3372</v>
      </c>
      <c r="C904" s="140" t="s">
        <v>3317</v>
      </c>
      <c r="D904" s="141">
        <v>659</v>
      </c>
      <c r="E904" s="147">
        <v>3604.7300000000005</v>
      </c>
      <c r="F904" s="147">
        <v>0.15000000000000036</v>
      </c>
      <c r="G904" s="147">
        <v>98.850000000000236</v>
      </c>
    </row>
    <row r="905" spans="1:7" customFormat="1" ht="30" x14ac:dyDescent="0.25">
      <c r="A905" s="141" t="s">
        <v>3371</v>
      </c>
      <c r="B905" s="140" t="s">
        <v>3372</v>
      </c>
      <c r="C905" s="140" t="s">
        <v>3387</v>
      </c>
      <c r="D905" s="141">
        <v>34</v>
      </c>
      <c r="E905" s="147">
        <v>532.1</v>
      </c>
      <c r="F905" s="147">
        <v>0.63999999999999879</v>
      </c>
      <c r="G905" s="147">
        <v>21.759999999999959</v>
      </c>
    </row>
    <row r="906" spans="1:7" customFormat="1" ht="30" x14ac:dyDescent="0.25">
      <c r="A906" s="141" t="s">
        <v>3371</v>
      </c>
      <c r="B906" s="140" t="s">
        <v>3372</v>
      </c>
      <c r="C906" s="140" t="s">
        <v>3186</v>
      </c>
      <c r="D906" s="141">
        <v>8823</v>
      </c>
      <c r="E906" s="147">
        <v>76936.56</v>
      </c>
      <c r="F906" s="147">
        <v>0.16999999999999993</v>
      </c>
      <c r="G906" s="147">
        <v>1499.9099999999994</v>
      </c>
    </row>
    <row r="907" spans="1:7" customFormat="1" ht="30" x14ac:dyDescent="0.25">
      <c r="A907" s="141" t="s">
        <v>3371</v>
      </c>
      <c r="B907" s="140" t="s">
        <v>3372</v>
      </c>
      <c r="C907" s="140" t="s">
        <v>3187</v>
      </c>
      <c r="D907" s="141">
        <v>2677</v>
      </c>
      <c r="E907" s="147">
        <v>15071.510000000002</v>
      </c>
      <c r="F907" s="147">
        <v>0.24000000000000021</v>
      </c>
      <c r="G907" s="147">
        <v>642.48000000000059</v>
      </c>
    </row>
    <row r="908" spans="1:7" customFormat="1" ht="30" x14ac:dyDescent="0.25">
      <c r="A908" s="141" t="s">
        <v>3371</v>
      </c>
      <c r="B908" s="140" t="s">
        <v>3372</v>
      </c>
      <c r="C908" s="140" t="s">
        <v>3388</v>
      </c>
      <c r="D908" s="141">
        <v>53</v>
      </c>
      <c r="E908" s="147">
        <v>287.26</v>
      </c>
      <c r="F908" s="147">
        <v>0.1899999999999995</v>
      </c>
      <c r="G908" s="147">
        <v>10.069999999999974</v>
      </c>
    </row>
    <row r="909" spans="1:7" customFormat="1" ht="30" x14ac:dyDescent="0.25">
      <c r="A909" s="141" t="s">
        <v>3371</v>
      </c>
      <c r="B909" s="140" t="s">
        <v>3372</v>
      </c>
      <c r="C909" s="140" t="s">
        <v>3320</v>
      </c>
      <c r="D909" s="141">
        <v>46</v>
      </c>
      <c r="E909" s="147">
        <v>424.58000000000004</v>
      </c>
      <c r="F909" s="147">
        <v>0.29999999999999982</v>
      </c>
      <c r="G909" s="147">
        <v>13.799999999999992</v>
      </c>
    </row>
    <row r="910" spans="1:7" customFormat="1" ht="30" x14ac:dyDescent="0.25">
      <c r="A910" s="141" t="s">
        <v>3371</v>
      </c>
      <c r="B910" s="140" t="s">
        <v>3372</v>
      </c>
      <c r="C910" s="140" t="s">
        <v>3188</v>
      </c>
      <c r="D910" s="141">
        <v>1776</v>
      </c>
      <c r="E910" s="147">
        <v>3996</v>
      </c>
      <c r="F910" s="147">
        <v>2.0000000000000018E-2</v>
      </c>
      <c r="G910" s="147">
        <v>35.520000000000032</v>
      </c>
    </row>
    <row r="911" spans="1:7" customFormat="1" ht="30" x14ac:dyDescent="0.25">
      <c r="A911" s="141" t="s">
        <v>3371</v>
      </c>
      <c r="B911" s="140" t="s">
        <v>3372</v>
      </c>
      <c r="C911" s="140" t="s">
        <v>3255</v>
      </c>
      <c r="D911" s="141">
        <v>1042</v>
      </c>
      <c r="E911" s="147">
        <v>4136.74</v>
      </c>
      <c r="F911" s="147">
        <v>1.0000000000000009E-2</v>
      </c>
      <c r="G911" s="147">
        <v>10.420000000000009</v>
      </c>
    </row>
    <row r="912" spans="1:7" customFormat="1" ht="30" x14ac:dyDescent="0.25">
      <c r="A912" s="141" t="s">
        <v>3371</v>
      </c>
      <c r="B912" s="140" t="s">
        <v>3372</v>
      </c>
      <c r="C912" s="140" t="s">
        <v>3389</v>
      </c>
      <c r="D912" s="141">
        <v>94</v>
      </c>
      <c r="E912" s="147">
        <v>710.6400000000001</v>
      </c>
      <c r="F912" s="147">
        <v>9.9999999999999867E-2</v>
      </c>
      <c r="G912" s="147">
        <v>9.3999999999999879</v>
      </c>
    </row>
    <row r="913" spans="1:7" customFormat="1" ht="30" x14ac:dyDescent="0.25">
      <c r="A913" s="141" t="s">
        <v>3371</v>
      </c>
      <c r="B913" s="140" t="s">
        <v>3372</v>
      </c>
      <c r="C913" s="140" t="s">
        <v>3189</v>
      </c>
      <c r="D913" s="141">
        <v>356</v>
      </c>
      <c r="E913" s="147">
        <v>2719.84</v>
      </c>
      <c r="F913" s="147">
        <v>0.17999999999999972</v>
      </c>
      <c r="G913" s="147">
        <v>64.079999999999899</v>
      </c>
    </row>
    <row r="914" spans="1:7" customFormat="1" ht="30" x14ac:dyDescent="0.25">
      <c r="A914" s="141" t="s">
        <v>3371</v>
      </c>
      <c r="B914" s="140" t="s">
        <v>3372</v>
      </c>
      <c r="C914" s="140" t="s">
        <v>3324</v>
      </c>
      <c r="D914" s="141">
        <v>1</v>
      </c>
      <c r="E914" s="147">
        <v>6.24</v>
      </c>
      <c r="F914" s="147">
        <v>6.0000000000000053E-2</v>
      </c>
      <c r="G914" s="147">
        <v>6.0000000000000053E-2</v>
      </c>
    </row>
    <row r="915" spans="1:7" customFormat="1" ht="30" x14ac:dyDescent="0.25">
      <c r="A915" s="141" t="s">
        <v>3371</v>
      </c>
      <c r="B915" s="140" t="s">
        <v>3372</v>
      </c>
      <c r="C915" s="140" t="s">
        <v>3256</v>
      </c>
      <c r="D915" s="141">
        <v>839</v>
      </c>
      <c r="E915" s="147">
        <v>7341.25</v>
      </c>
      <c r="F915" s="147">
        <v>7.0000000000000062E-2</v>
      </c>
      <c r="G915" s="147">
        <v>58.730000000000054</v>
      </c>
    </row>
    <row r="916" spans="1:7" customFormat="1" ht="30" x14ac:dyDescent="0.25">
      <c r="A916" s="141" t="s">
        <v>3371</v>
      </c>
      <c r="B916" s="140" t="s">
        <v>3372</v>
      </c>
      <c r="C916" s="140" t="s">
        <v>3325</v>
      </c>
      <c r="D916" s="141">
        <v>27</v>
      </c>
      <c r="E916" s="147">
        <v>397.44000000000005</v>
      </c>
      <c r="F916" s="147">
        <v>0.44999999999999929</v>
      </c>
      <c r="G916" s="147">
        <v>12.149999999999981</v>
      </c>
    </row>
    <row r="917" spans="1:7" customFormat="1" ht="30" x14ac:dyDescent="0.25">
      <c r="A917" s="141" t="s">
        <v>3371</v>
      </c>
      <c r="B917" s="140" t="s">
        <v>3372</v>
      </c>
      <c r="C917" s="140" t="s">
        <v>3326</v>
      </c>
      <c r="D917" s="141">
        <v>60</v>
      </c>
      <c r="E917" s="147">
        <v>475.20000000000005</v>
      </c>
      <c r="F917" s="147">
        <v>0.22999999999999954</v>
      </c>
      <c r="G917" s="147">
        <v>13.799999999999972</v>
      </c>
    </row>
    <row r="918" spans="1:7" customFormat="1" ht="30" x14ac:dyDescent="0.25">
      <c r="A918" s="141" t="s">
        <v>3371</v>
      </c>
      <c r="B918" s="140" t="s">
        <v>3372</v>
      </c>
      <c r="C918" s="140" t="s">
        <v>3327</v>
      </c>
      <c r="D918" s="141">
        <v>53</v>
      </c>
      <c r="E918" s="147">
        <v>354.57</v>
      </c>
      <c r="F918" s="147">
        <v>0.14000000000000012</v>
      </c>
      <c r="G918" s="147">
        <v>7.420000000000007</v>
      </c>
    </row>
    <row r="919" spans="1:7" customFormat="1" ht="30" x14ac:dyDescent="0.25">
      <c r="A919" s="141" t="s">
        <v>3371</v>
      </c>
      <c r="B919" s="140" t="s">
        <v>3372</v>
      </c>
      <c r="C919" s="140" t="s">
        <v>3190</v>
      </c>
      <c r="D919" s="141">
        <v>4282</v>
      </c>
      <c r="E919" s="147">
        <v>28946.320000000003</v>
      </c>
      <c r="F919" s="147">
        <v>0.14000000000000012</v>
      </c>
      <c r="G919" s="147">
        <v>599.48000000000059</v>
      </c>
    </row>
    <row r="920" spans="1:7" customFormat="1" ht="30" x14ac:dyDescent="0.25">
      <c r="A920" s="141" t="s">
        <v>3371</v>
      </c>
      <c r="B920" s="140" t="s">
        <v>3372</v>
      </c>
      <c r="C920" s="140" t="s">
        <v>3191</v>
      </c>
      <c r="D920" s="141">
        <v>4359</v>
      </c>
      <c r="E920" s="147">
        <v>29466.839999999997</v>
      </c>
      <c r="F920" s="147">
        <v>0.14000000000000012</v>
      </c>
      <c r="G920" s="147">
        <v>610.26000000000056</v>
      </c>
    </row>
    <row r="921" spans="1:7" customFormat="1" ht="30" x14ac:dyDescent="0.25">
      <c r="A921" s="141" t="s">
        <v>3371</v>
      </c>
      <c r="B921" s="140" t="s">
        <v>3372</v>
      </c>
      <c r="C921" s="140" t="s">
        <v>3283</v>
      </c>
      <c r="D921" s="141">
        <v>368</v>
      </c>
      <c r="E921" s="147">
        <v>3632.16</v>
      </c>
      <c r="F921" s="147">
        <v>0.18999999999999995</v>
      </c>
      <c r="G921" s="147">
        <v>69.919999999999987</v>
      </c>
    </row>
    <row r="922" spans="1:7" customFormat="1" ht="30" x14ac:dyDescent="0.25">
      <c r="A922" s="141" t="s">
        <v>3371</v>
      </c>
      <c r="B922" s="140" t="s">
        <v>3372</v>
      </c>
      <c r="C922" s="140" t="s">
        <v>3284</v>
      </c>
      <c r="D922" s="141">
        <v>431</v>
      </c>
      <c r="E922" s="147">
        <v>3926.41</v>
      </c>
      <c r="F922" s="147">
        <v>0.18999999999999995</v>
      </c>
      <c r="G922" s="147">
        <v>81.889999999999972</v>
      </c>
    </row>
    <row r="923" spans="1:7" customFormat="1" ht="30" x14ac:dyDescent="0.25">
      <c r="A923" s="141" t="s">
        <v>3371</v>
      </c>
      <c r="B923" s="140" t="s">
        <v>3372</v>
      </c>
      <c r="C923" s="140" t="s">
        <v>3285</v>
      </c>
      <c r="D923" s="141">
        <v>264</v>
      </c>
      <c r="E923" s="147">
        <v>3006.96</v>
      </c>
      <c r="F923" s="147">
        <v>0.19000000000000039</v>
      </c>
      <c r="G923" s="147">
        <v>50.160000000000103</v>
      </c>
    </row>
    <row r="924" spans="1:7" customFormat="1" ht="30" x14ac:dyDescent="0.25">
      <c r="A924" s="141" t="s">
        <v>3371</v>
      </c>
      <c r="B924" s="140" t="s">
        <v>3372</v>
      </c>
      <c r="C924" s="140" t="s">
        <v>3286</v>
      </c>
      <c r="D924" s="141">
        <v>275</v>
      </c>
      <c r="E924" s="147">
        <v>3132.2500000000005</v>
      </c>
      <c r="F924" s="147">
        <v>0.19000000000000039</v>
      </c>
      <c r="G924" s="147">
        <v>52.250000000000107</v>
      </c>
    </row>
    <row r="925" spans="1:7" customFormat="1" ht="30" x14ac:dyDescent="0.25">
      <c r="A925" s="141" t="s">
        <v>3371</v>
      </c>
      <c r="B925" s="140" t="s">
        <v>3372</v>
      </c>
      <c r="C925" s="140" t="s">
        <v>3192</v>
      </c>
      <c r="D925" s="141">
        <v>5089</v>
      </c>
      <c r="E925" s="147">
        <v>18880.190000000002</v>
      </c>
      <c r="F925" s="147">
        <v>3.0000000000000027E-2</v>
      </c>
      <c r="G925" s="147">
        <v>152.67000000000013</v>
      </c>
    </row>
    <row r="926" spans="1:7" customFormat="1" ht="30" x14ac:dyDescent="0.25">
      <c r="A926" s="141" t="s">
        <v>3371</v>
      </c>
      <c r="B926" s="140" t="s">
        <v>3372</v>
      </c>
      <c r="C926" s="140" t="s">
        <v>3328</v>
      </c>
      <c r="D926" s="141">
        <v>111</v>
      </c>
      <c r="E926" s="147">
        <v>1437.45</v>
      </c>
      <c r="F926" s="147">
        <v>0.12999999999999989</v>
      </c>
      <c r="G926" s="147">
        <v>14.429999999999989</v>
      </c>
    </row>
    <row r="927" spans="1:7" customFormat="1" ht="30" x14ac:dyDescent="0.25">
      <c r="A927" s="141" t="s">
        <v>3371</v>
      </c>
      <c r="B927" s="140" t="s">
        <v>3372</v>
      </c>
      <c r="C927" s="140" t="s">
        <v>3237</v>
      </c>
      <c r="D927" s="141">
        <v>250</v>
      </c>
      <c r="E927" s="147">
        <v>2077.5</v>
      </c>
      <c r="F927" s="147">
        <v>0.14999999999999991</v>
      </c>
      <c r="G927" s="147">
        <v>37.499999999999979</v>
      </c>
    </row>
    <row r="928" spans="1:7" customFormat="1" ht="30" x14ac:dyDescent="0.25">
      <c r="A928" s="141" t="s">
        <v>3371</v>
      </c>
      <c r="B928" s="140" t="s">
        <v>3372</v>
      </c>
      <c r="C928" s="140" t="s">
        <v>3193</v>
      </c>
      <c r="D928" s="141">
        <v>6632</v>
      </c>
      <c r="E928" s="147">
        <v>61544.960000000006</v>
      </c>
      <c r="F928" s="147">
        <v>0.13000000000000034</v>
      </c>
      <c r="G928" s="147">
        <v>862.16000000000224</v>
      </c>
    </row>
    <row r="929" spans="1:7" customFormat="1" ht="30" x14ac:dyDescent="0.25">
      <c r="A929" s="141" t="s">
        <v>3371</v>
      </c>
      <c r="B929" s="140" t="s">
        <v>3372</v>
      </c>
      <c r="C929" s="140" t="s">
        <v>3330</v>
      </c>
      <c r="D929" s="141">
        <v>178</v>
      </c>
      <c r="E929" s="147">
        <v>1594.88</v>
      </c>
      <c r="F929" s="147">
        <v>0.10999999999999988</v>
      </c>
      <c r="G929" s="147">
        <v>19.579999999999977</v>
      </c>
    </row>
    <row r="930" spans="1:7" customFormat="1" ht="45" x14ac:dyDescent="0.25">
      <c r="A930" s="141" t="s">
        <v>3371</v>
      </c>
      <c r="B930" s="140" t="s">
        <v>3372</v>
      </c>
      <c r="C930" s="140" t="s">
        <v>3194</v>
      </c>
      <c r="D930" s="141">
        <v>3262</v>
      </c>
      <c r="E930" s="147">
        <v>20746.32</v>
      </c>
      <c r="F930" s="147">
        <v>1.0000000000000009E-2</v>
      </c>
      <c r="G930" s="147">
        <v>32.620000000000026</v>
      </c>
    </row>
    <row r="931" spans="1:7" customFormat="1" ht="30" x14ac:dyDescent="0.25">
      <c r="A931" s="141" t="s">
        <v>3371</v>
      </c>
      <c r="B931" s="140" t="s">
        <v>3372</v>
      </c>
      <c r="C931" s="140" t="s">
        <v>3150</v>
      </c>
      <c r="D931" s="141">
        <v>133</v>
      </c>
      <c r="E931" s="147">
        <v>1139.81</v>
      </c>
      <c r="F931" s="147">
        <v>1.0000000000000009E-2</v>
      </c>
      <c r="G931" s="147">
        <v>1.3300000000000012</v>
      </c>
    </row>
    <row r="932" spans="1:7" customFormat="1" ht="45" x14ac:dyDescent="0.25">
      <c r="A932" s="141" t="s">
        <v>3371</v>
      </c>
      <c r="B932" s="140" t="s">
        <v>3372</v>
      </c>
      <c r="C932" s="140" t="s">
        <v>3331</v>
      </c>
      <c r="D932" s="141">
        <v>22</v>
      </c>
      <c r="E932" s="147">
        <v>188.32</v>
      </c>
      <c r="F932" s="147">
        <v>1.0000000000000009E-2</v>
      </c>
      <c r="G932" s="147">
        <v>0.2200000000000002</v>
      </c>
    </row>
    <row r="933" spans="1:7" customFormat="1" ht="30" x14ac:dyDescent="0.25">
      <c r="A933" s="141" t="s">
        <v>3371</v>
      </c>
      <c r="B933" s="140" t="s">
        <v>3372</v>
      </c>
      <c r="C933" s="140" t="s">
        <v>3196</v>
      </c>
      <c r="D933" s="141">
        <v>113</v>
      </c>
      <c r="E933" s="147">
        <v>1313.06</v>
      </c>
      <c r="F933" s="147">
        <v>1.0000000000000009E-2</v>
      </c>
      <c r="G933" s="147">
        <v>1.130000000000001</v>
      </c>
    </row>
    <row r="934" spans="1:7" customFormat="1" ht="30" x14ac:dyDescent="0.25">
      <c r="A934" s="141" t="s">
        <v>3371</v>
      </c>
      <c r="B934" s="140" t="s">
        <v>3372</v>
      </c>
      <c r="C934" s="140" t="s">
        <v>3390</v>
      </c>
      <c r="D934" s="141">
        <v>6</v>
      </c>
      <c r="E934" s="147">
        <v>68.099999999999994</v>
      </c>
      <c r="F934" s="147">
        <v>1.0000000000000009E-2</v>
      </c>
      <c r="G934" s="147">
        <v>6.0000000000000053E-2</v>
      </c>
    </row>
    <row r="935" spans="1:7" customFormat="1" ht="30" x14ac:dyDescent="0.25">
      <c r="A935" s="141" t="s">
        <v>3371</v>
      </c>
      <c r="B935" s="140" t="s">
        <v>3372</v>
      </c>
      <c r="C935" s="140" t="s">
        <v>3152</v>
      </c>
      <c r="D935" s="141">
        <v>80</v>
      </c>
      <c r="E935" s="147">
        <v>484</v>
      </c>
      <c r="F935" s="147">
        <v>1.0000000000000009E-2</v>
      </c>
      <c r="G935" s="147">
        <v>0.80000000000000071</v>
      </c>
    </row>
    <row r="936" spans="1:7" customFormat="1" ht="30" x14ac:dyDescent="0.25">
      <c r="A936" s="141" t="s">
        <v>3371</v>
      </c>
      <c r="B936" s="140" t="s">
        <v>3372</v>
      </c>
      <c r="C936" s="140" t="s">
        <v>3288</v>
      </c>
      <c r="D936" s="141">
        <v>341</v>
      </c>
      <c r="E936" s="147">
        <v>5374.16</v>
      </c>
      <c r="F936" s="147">
        <v>1.0000000000000009E-2</v>
      </c>
      <c r="G936" s="147">
        <v>3.4100000000000028</v>
      </c>
    </row>
    <row r="937" spans="1:7" customFormat="1" ht="60" x14ac:dyDescent="0.25">
      <c r="A937" s="141" t="s">
        <v>3371</v>
      </c>
      <c r="B937" s="140" t="s">
        <v>3372</v>
      </c>
      <c r="C937" s="140" t="s">
        <v>3197</v>
      </c>
      <c r="D937" s="141">
        <v>3</v>
      </c>
      <c r="E937" s="147">
        <v>20.34</v>
      </c>
      <c r="F937" s="147">
        <v>0</v>
      </c>
      <c r="G937" s="147">
        <v>0</v>
      </c>
    </row>
    <row r="938" spans="1:7" customFormat="1" ht="60" x14ac:dyDescent="0.25">
      <c r="A938" s="141" t="s">
        <v>3371</v>
      </c>
      <c r="B938" s="140" t="s">
        <v>3372</v>
      </c>
      <c r="C938" s="140" t="s">
        <v>3154</v>
      </c>
      <c r="D938" s="141">
        <v>1097</v>
      </c>
      <c r="E938" s="147">
        <v>7437.6600000000008</v>
      </c>
      <c r="F938" s="147">
        <v>0</v>
      </c>
      <c r="G938" s="147">
        <v>0</v>
      </c>
    </row>
    <row r="939" spans="1:7" customFormat="1" ht="60" x14ac:dyDescent="0.25">
      <c r="A939" s="141" t="s">
        <v>3371</v>
      </c>
      <c r="B939" s="140" t="s">
        <v>3372</v>
      </c>
      <c r="C939" s="140" t="s">
        <v>3199</v>
      </c>
      <c r="D939" s="141">
        <v>24</v>
      </c>
      <c r="E939" s="147">
        <v>162.72</v>
      </c>
      <c r="F939" s="147">
        <v>0</v>
      </c>
      <c r="G939" s="147">
        <v>0</v>
      </c>
    </row>
    <row r="940" spans="1:7" customFormat="1" ht="60" x14ac:dyDescent="0.25">
      <c r="A940" s="141" t="s">
        <v>3371</v>
      </c>
      <c r="B940" s="140" t="s">
        <v>3372</v>
      </c>
      <c r="C940" s="140" t="s">
        <v>3332</v>
      </c>
      <c r="D940" s="141">
        <v>9</v>
      </c>
      <c r="E940" s="147">
        <v>61.019999999999996</v>
      </c>
      <c r="F940" s="147">
        <v>0</v>
      </c>
      <c r="G940" s="147">
        <v>0</v>
      </c>
    </row>
    <row r="941" spans="1:7" customFormat="1" ht="60" x14ac:dyDescent="0.25">
      <c r="A941" s="141" t="s">
        <v>3371</v>
      </c>
      <c r="B941" s="140" t="s">
        <v>3372</v>
      </c>
      <c r="C941" s="140" t="s">
        <v>3333</v>
      </c>
      <c r="D941" s="141">
        <v>2</v>
      </c>
      <c r="E941" s="147">
        <v>13.56</v>
      </c>
      <c r="F941" s="147">
        <v>0</v>
      </c>
      <c r="G941" s="147">
        <v>0</v>
      </c>
    </row>
    <row r="942" spans="1:7" customFormat="1" ht="45" x14ac:dyDescent="0.25">
      <c r="A942" s="141" t="s">
        <v>3371</v>
      </c>
      <c r="B942" s="140" t="s">
        <v>3372</v>
      </c>
      <c r="C942" s="140" t="s">
        <v>3391</v>
      </c>
      <c r="D942" s="141">
        <v>10</v>
      </c>
      <c r="E942" s="147">
        <v>130</v>
      </c>
      <c r="F942" s="147">
        <v>0</v>
      </c>
      <c r="G942" s="147">
        <v>0</v>
      </c>
    </row>
    <row r="943" spans="1:7" customFormat="1" ht="60" x14ac:dyDescent="0.25">
      <c r="A943" s="141" t="s">
        <v>3371</v>
      </c>
      <c r="B943" s="140" t="s">
        <v>3372</v>
      </c>
      <c r="C943" s="140" t="s">
        <v>3392</v>
      </c>
      <c r="D943" s="141">
        <v>1525</v>
      </c>
      <c r="E943" s="147">
        <v>19825</v>
      </c>
      <c r="F943" s="147">
        <v>0.38999999999999968</v>
      </c>
      <c r="G943" s="147">
        <v>594.74999999999955</v>
      </c>
    </row>
    <row r="944" spans="1:7" customFormat="1" ht="90" x14ac:dyDescent="0.25">
      <c r="A944" s="141" t="s">
        <v>3371</v>
      </c>
      <c r="B944" s="140" t="s">
        <v>3372</v>
      </c>
      <c r="C944" s="140" t="s">
        <v>3393</v>
      </c>
      <c r="D944" s="141">
        <v>7</v>
      </c>
      <c r="E944" s="147">
        <v>91</v>
      </c>
      <c r="F944" s="147">
        <v>0.38999999999999968</v>
      </c>
      <c r="G944" s="147">
        <v>2.7299999999999978</v>
      </c>
    </row>
    <row r="945" spans="1:7" customFormat="1" ht="90" x14ac:dyDescent="0.25">
      <c r="A945" s="141" t="s">
        <v>3371</v>
      </c>
      <c r="B945" s="140" t="s">
        <v>3372</v>
      </c>
      <c r="C945" s="140" t="s">
        <v>3394</v>
      </c>
      <c r="D945" s="141">
        <v>11</v>
      </c>
      <c r="E945" s="147">
        <v>143</v>
      </c>
      <c r="F945" s="147">
        <v>0.38999999999999968</v>
      </c>
      <c r="G945" s="147">
        <v>4.2899999999999965</v>
      </c>
    </row>
    <row r="946" spans="1:7" customFormat="1" ht="45" x14ac:dyDescent="0.25">
      <c r="A946" s="141" t="s">
        <v>3371</v>
      </c>
      <c r="B946" s="140" t="s">
        <v>3372</v>
      </c>
      <c r="C946" s="140" t="s">
        <v>3395</v>
      </c>
      <c r="D946" s="141">
        <v>11</v>
      </c>
      <c r="E946" s="147">
        <v>143</v>
      </c>
      <c r="F946" s="147">
        <v>0.38999999999999968</v>
      </c>
      <c r="G946" s="147">
        <v>4.2899999999999965</v>
      </c>
    </row>
    <row r="947" spans="1:7" customFormat="1" ht="60" x14ac:dyDescent="0.25">
      <c r="A947" s="141" t="s">
        <v>3371</v>
      </c>
      <c r="B947" s="140" t="s">
        <v>3372</v>
      </c>
      <c r="C947" s="140" t="s">
        <v>3396</v>
      </c>
      <c r="D947" s="141">
        <v>15</v>
      </c>
      <c r="E947" s="147">
        <v>195</v>
      </c>
      <c r="F947" s="147">
        <v>0.38999999999999968</v>
      </c>
      <c r="G947" s="147">
        <v>5.8499999999999952</v>
      </c>
    </row>
    <row r="948" spans="1:7" customFormat="1" ht="45" x14ac:dyDescent="0.25">
      <c r="A948" s="141" t="s">
        <v>3371</v>
      </c>
      <c r="B948" s="140" t="s">
        <v>3372</v>
      </c>
      <c r="C948" s="140" t="s">
        <v>3397</v>
      </c>
      <c r="D948" s="141">
        <v>1</v>
      </c>
      <c r="E948" s="147">
        <v>13</v>
      </c>
      <c r="F948" s="147">
        <v>0.38999999999999968</v>
      </c>
      <c r="G948" s="147">
        <v>0.38999999999999968</v>
      </c>
    </row>
    <row r="949" spans="1:7" customFormat="1" ht="30" x14ac:dyDescent="0.25">
      <c r="A949" s="141" t="s">
        <v>3371</v>
      </c>
      <c r="B949" s="140" t="s">
        <v>3372</v>
      </c>
      <c r="C949" s="140" t="s">
        <v>3334</v>
      </c>
      <c r="D949" s="141">
        <v>73</v>
      </c>
      <c r="E949" s="147">
        <v>932.94</v>
      </c>
      <c r="F949" s="147">
        <v>0.48000000000000043</v>
      </c>
      <c r="G949" s="147">
        <v>35.040000000000035</v>
      </c>
    </row>
    <row r="950" spans="1:7" customFormat="1" ht="30" x14ac:dyDescent="0.25">
      <c r="A950" s="141" t="s">
        <v>3371</v>
      </c>
      <c r="B950" s="140" t="s">
        <v>3372</v>
      </c>
      <c r="C950" s="140" t="s">
        <v>3335</v>
      </c>
      <c r="D950" s="141">
        <v>8</v>
      </c>
      <c r="E950" s="147">
        <v>158.80000000000001</v>
      </c>
      <c r="F950" s="147">
        <v>0.63000000000000078</v>
      </c>
      <c r="G950" s="147">
        <v>5.0400000000000063</v>
      </c>
    </row>
    <row r="951" spans="1:7" customFormat="1" ht="75" x14ac:dyDescent="0.25">
      <c r="A951" s="141" t="s">
        <v>3371</v>
      </c>
      <c r="B951" s="140" t="s">
        <v>3372</v>
      </c>
      <c r="C951" s="140" t="s">
        <v>3201</v>
      </c>
      <c r="D951" s="141">
        <v>551</v>
      </c>
      <c r="E951" s="147">
        <v>5835.09</v>
      </c>
      <c r="F951" s="147">
        <v>0.34999999999999964</v>
      </c>
      <c r="G951" s="147">
        <v>192.8499999999998</v>
      </c>
    </row>
    <row r="952" spans="1:7" customFormat="1" ht="75" x14ac:dyDescent="0.25">
      <c r="A952" s="141" t="s">
        <v>3371</v>
      </c>
      <c r="B952" s="140" t="s">
        <v>3372</v>
      </c>
      <c r="C952" s="140" t="s">
        <v>3202</v>
      </c>
      <c r="D952" s="141">
        <v>1249</v>
      </c>
      <c r="E952" s="147">
        <v>25854.300000000003</v>
      </c>
      <c r="F952" s="147">
        <v>0.49000000000000021</v>
      </c>
      <c r="G952" s="147">
        <v>612.01000000000022</v>
      </c>
    </row>
    <row r="953" spans="1:7" customFormat="1" ht="45" x14ac:dyDescent="0.25">
      <c r="A953" s="141" t="s">
        <v>3371</v>
      </c>
      <c r="B953" s="140" t="s">
        <v>3372</v>
      </c>
      <c r="C953" s="140" t="s">
        <v>3203</v>
      </c>
      <c r="D953" s="141">
        <v>1568</v>
      </c>
      <c r="E953" s="147">
        <v>16573.760000000002</v>
      </c>
      <c r="F953" s="147">
        <v>0.23000000000000043</v>
      </c>
      <c r="G953" s="147">
        <v>360.64000000000067</v>
      </c>
    </row>
    <row r="954" spans="1:7" customFormat="1" ht="45" x14ac:dyDescent="0.25">
      <c r="A954" s="141" t="s">
        <v>3371</v>
      </c>
      <c r="B954" s="140" t="s">
        <v>3372</v>
      </c>
      <c r="C954" s="140" t="s">
        <v>3204</v>
      </c>
      <c r="D954" s="141">
        <v>1331</v>
      </c>
      <c r="E954" s="147">
        <v>13762.54</v>
      </c>
      <c r="F954" s="147">
        <v>0.29000000000000004</v>
      </c>
      <c r="G954" s="147">
        <v>385.99000000000007</v>
      </c>
    </row>
    <row r="955" spans="1:7" customFormat="1" ht="30" x14ac:dyDescent="0.25">
      <c r="A955" s="141" t="s">
        <v>3371</v>
      </c>
      <c r="B955" s="140" t="s">
        <v>3372</v>
      </c>
      <c r="C955" s="140" t="s">
        <v>3257</v>
      </c>
      <c r="D955" s="141">
        <v>23</v>
      </c>
      <c r="E955" s="147">
        <v>205.85000000000002</v>
      </c>
      <c r="F955" s="147">
        <v>0.17999999999999972</v>
      </c>
      <c r="G955" s="147">
        <v>4.1399999999999935</v>
      </c>
    </row>
    <row r="956" spans="1:7" customFormat="1" ht="30" x14ac:dyDescent="0.25">
      <c r="A956" s="141" t="s">
        <v>3371</v>
      </c>
      <c r="B956" s="140" t="s">
        <v>3372</v>
      </c>
      <c r="C956" s="140" t="s">
        <v>3258</v>
      </c>
      <c r="D956" s="141">
        <v>62</v>
      </c>
      <c r="E956" s="147">
        <v>881.02</v>
      </c>
      <c r="F956" s="147">
        <v>0.41999999999999993</v>
      </c>
      <c r="G956" s="147">
        <v>26.039999999999996</v>
      </c>
    </row>
    <row r="957" spans="1:7" customFormat="1" ht="30" x14ac:dyDescent="0.25">
      <c r="A957" s="141" t="s">
        <v>3371</v>
      </c>
      <c r="B957" s="140" t="s">
        <v>3372</v>
      </c>
      <c r="C957" s="140" t="s">
        <v>3224</v>
      </c>
      <c r="D957" s="141">
        <v>24</v>
      </c>
      <c r="E957" s="147">
        <v>219.6</v>
      </c>
      <c r="F957" s="147">
        <v>0.26999999999999957</v>
      </c>
      <c r="G957" s="147">
        <v>6.4799999999999898</v>
      </c>
    </row>
    <row r="958" spans="1:7" customFormat="1" ht="30" x14ac:dyDescent="0.25">
      <c r="A958" s="141" t="s">
        <v>3371</v>
      </c>
      <c r="B958" s="140" t="s">
        <v>3372</v>
      </c>
      <c r="C958" s="140" t="s">
        <v>3205</v>
      </c>
      <c r="D958" s="141">
        <v>478</v>
      </c>
      <c r="E958" s="147">
        <v>3814.44</v>
      </c>
      <c r="F958" s="147">
        <v>0.23999999999999932</v>
      </c>
      <c r="G958" s="147">
        <v>114.71999999999967</v>
      </c>
    </row>
    <row r="959" spans="1:7" customFormat="1" ht="45" x14ac:dyDescent="0.25">
      <c r="A959" s="141" t="s">
        <v>3371</v>
      </c>
      <c r="B959" s="140" t="s">
        <v>3372</v>
      </c>
      <c r="C959" s="140" t="s">
        <v>3336</v>
      </c>
      <c r="D959" s="141">
        <v>21</v>
      </c>
      <c r="E959" s="147">
        <v>291.48</v>
      </c>
      <c r="F959" s="147">
        <v>0.35999999999999943</v>
      </c>
      <c r="G959" s="147">
        <v>7.5599999999999881</v>
      </c>
    </row>
    <row r="960" spans="1:7" customFormat="1" ht="30" x14ac:dyDescent="0.25">
      <c r="A960" s="141" t="s">
        <v>3371</v>
      </c>
      <c r="B960" s="140" t="s">
        <v>3372</v>
      </c>
      <c r="C960" s="140" t="s">
        <v>3225</v>
      </c>
      <c r="D960" s="141">
        <v>55</v>
      </c>
      <c r="E960" s="147">
        <v>470.8</v>
      </c>
      <c r="F960" s="147">
        <v>0.27000000000000046</v>
      </c>
      <c r="G960" s="147">
        <v>14.850000000000026</v>
      </c>
    </row>
    <row r="961" spans="1:7" customFormat="1" ht="30" x14ac:dyDescent="0.25">
      <c r="A961" s="141" t="s">
        <v>3371</v>
      </c>
      <c r="B961" s="140" t="s">
        <v>3372</v>
      </c>
      <c r="C961" s="140" t="s">
        <v>3289</v>
      </c>
      <c r="D961" s="141">
        <v>38</v>
      </c>
      <c r="E961" s="147">
        <v>143.63999999999999</v>
      </c>
      <c r="F961" s="147">
        <v>0.13000000000000034</v>
      </c>
      <c r="G961" s="147">
        <v>4.9400000000000128</v>
      </c>
    </row>
    <row r="962" spans="1:7" customFormat="1" ht="30" x14ac:dyDescent="0.25">
      <c r="A962" s="141" t="s">
        <v>3371</v>
      </c>
      <c r="B962" s="140" t="s">
        <v>3372</v>
      </c>
      <c r="C962" s="140" t="s">
        <v>3337</v>
      </c>
      <c r="D962" s="141">
        <v>23</v>
      </c>
      <c r="E962" s="147">
        <v>256.45000000000005</v>
      </c>
      <c r="F962" s="147">
        <v>0.3199999999999994</v>
      </c>
      <c r="G962" s="147">
        <v>7.3599999999999861</v>
      </c>
    </row>
    <row r="963" spans="1:7" customFormat="1" ht="30" x14ac:dyDescent="0.25">
      <c r="A963" s="141" t="s">
        <v>3371</v>
      </c>
      <c r="B963" s="140" t="s">
        <v>3372</v>
      </c>
      <c r="C963" s="140" t="s">
        <v>3260</v>
      </c>
      <c r="D963" s="141">
        <v>137</v>
      </c>
      <c r="E963" s="147">
        <v>1293.28</v>
      </c>
      <c r="F963" s="147">
        <v>0.37999999999999989</v>
      </c>
      <c r="G963" s="147">
        <v>52.059999999999988</v>
      </c>
    </row>
    <row r="964" spans="1:7" customFormat="1" ht="45" x14ac:dyDescent="0.25">
      <c r="A964" s="141" t="s">
        <v>3371</v>
      </c>
      <c r="B964" s="140" t="s">
        <v>3372</v>
      </c>
      <c r="C964" s="140" t="s">
        <v>3261</v>
      </c>
      <c r="D964" s="141">
        <v>21</v>
      </c>
      <c r="E964" s="147">
        <v>265.23</v>
      </c>
      <c r="F964" s="147">
        <v>0.44999999999999929</v>
      </c>
      <c r="G964" s="147">
        <v>9.4499999999999851</v>
      </c>
    </row>
    <row r="965" spans="1:7" customFormat="1" ht="30" x14ac:dyDescent="0.25">
      <c r="A965" s="141" t="s">
        <v>3371</v>
      </c>
      <c r="B965" s="140" t="s">
        <v>3372</v>
      </c>
      <c r="C965" s="140" t="s">
        <v>3338</v>
      </c>
      <c r="D965" s="141">
        <v>87</v>
      </c>
      <c r="E965" s="147">
        <v>629.88</v>
      </c>
      <c r="F965" s="147">
        <v>0.19999999999999973</v>
      </c>
      <c r="G965" s="147">
        <v>17.399999999999977</v>
      </c>
    </row>
    <row r="966" spans="1:7" customFormat="1" ht="30" x14ac:dyDescent="0.25">
      <c r="A966" s="141" t="s">
        <v>3371</v>
      </c>
      <c r="B966" s="140" t="s">
        <v>3372</v>
      </c>
      <c r="C966" s="140" t="s">
        <v>3206</v>
      </c>
      <c r="D966" s="141">
        <v>198</v>
      </c>
      <c r="E966" s="147">
        <v>1263.24</v>
      </c>
      <c r="F966" s="147">
        <v>0.10000000000000009</v>
      </c>
      <c r="G966" s="147">
        <v>19.800000000000018</v>
      </c>
    </row>
    <row r="967" spans="1:7" customFormat="1" ht="30" x14ac:dyDescent="0.25">
      <c r="A967" s="141" t="s">
        <v>3371</v>
      </c>
      <c r="B967" s="140" t="s">
        <v>3372</v>
      </c>
      <c r="C967" s="140" t="s">
        <v>3262</v>
      </c>
      <c r="D967" s="141">
        <v>75</v>
      </c>
      <c r="E967" s="147">
        <v>621.75</v>
      </c>
      <c r="F967" s="147">
        <v>0.18000000000000016</v>
      </c>
      <c r="G967" s="147">
        <v>13.500000000000012</v>
      </c>
    </row>
    <row r="968" spans="1:7" customFormat="1" ht="45" x14ac:dyDescent="0.25">
      <c r="A968" s="141" t="s">
        <v>3371</v>
      </c>
      <c r="B968" s="140" t="s">
        <v>3372</v>
      </c>
      <c r="C968" s="140" t="s">
        <v>3207</v>
      </c>
      <c r="D968" s="141">
        <v>3676</v>
      </c>
      <c r="E968" s="147">
        <v>40252.200000000004</v>
      </c>
      <c r="F968" s="147">
        <v>0.27000000000000046</v>
      </c>
      <c r="G968" s="147">
        <v>992.52000000000169</v>
      </c>
    </row>
    <row r="969" spans="1:7" customFormat="1" ht="45" x14ac:dyDescent="0.25">
      <c r="A969" s="141" t="s">
        <v>3371</v>
      </c>
      <c r="B969" s="140" t="s">
        <v>3372</v>
      </c>
      <c r="C969" s="140" t="s">
        <v>3208</v>
      </c>
      <c r="D969" s="141">
        <v>665</v>
      </c>
      <c r="E969" s="147">
        <v>7999.9500000000007</v>
      </c>
      <c r="F969" s="147">
        <v>0.34999999999999964</v>
      </c>
      <c r="G969" s="147">
        <v>232.74999999999977</v>
      </c>
    </row>
    <row r="970" spans="1:7" customFormat="1" ht="30" x14ac:dyDescent="0.25">
      <c r="A970" s="141" t="s">
        <v>3371</v>
      </c>
      <c r="B970" s="140" t="s">
        <v>3372</v>
      </c>
      <c r="C970" s="140" t="s">
        <v>3340</v>
      </c>
      <c r="D970" s="141">
        <v>46</v>
      </c>
      <c r="E970" s="147">
        <v>258.98</v>
      </c>
      <c r="F970" s="147">
        <v>0.16000000000000014</v>
      </c>
      <c r="G970" s="147">
        <v>7.3600000000000065</v>
      </c>
    </row>
    <row r="971" spans="1:7" customFormat="1" ht="30" x14ac:dyDescent="0.25">
      <c r="A971" s="141" t="s">
        <v>3371</v>
      </c>
      <c r="B971" s="140" t="s">
        <v>3372</v>
      </c>
      <c r="C971" s="140" t="s">
        <v>3398</v>
      </c>
      <c r="D971" s="141">
        <v>27</v>
      </c>
      <c r="E971" s="147">
        <v>229.23000000000002</v>
      </c>
      <c r="F971" s="147">
        <v>0.17999999999999972</v>
      </c>
      <c r="G971" s="147">
        <v>4.8599999999999923</v>
      </c>
    </row>
    <row r="972" spans="1:7" customFormat="1" ht="30" x14ac:dyDescent="0.25">
      <c r="A972" s="141" t="s">
        <v>3371</v>
      </c>
      <c r="B972" s="140" t="s">
        <v>3372</v>
      </c>
      <c r="C972" s="140" t="s">
        <v>3343</v>
      </c>
      <c r="D972" s="141">
        <v>111</v>
      </c>
      <c r="E972" s="147">
        <v>1539.57</v>
      </c>
      <c r="F972" s="147">
        <v>0.29999999999999982</v>
      </c>
      <c r="G972" s="147">
        <v>33.299999999999983</v>
      </c>
    </row>
    <row r="973" spans="1:7" customFormat="1" ht="30" x14ac:dyDescent="0.25">
      <c r="A973" s="141" t="s">
        <v>3371</v>
      </c>
      <c r="B973" s="140" t="s">
        <v>3372</v>
      </c>
      <c r="C973" s="140" t="s">
        <v>3399</v>
      </c>
      <c r="D973" s="141">
        <v>9</v>
      </c>
      <c r="E973" s="147">
        <v>112.94999999999999</v>
      </c>
      <c r="F973" s="147">
        <v>0.20000000000000018</v>
      </c>
      <c r="G973" s="147">
        <v>1.8000000000000016</v>
      </c>
    </row>
    <row r="974" spans="1:7" customFormat="1" ht="30" x14ac:dyDescent="0.25">
      <c r="A974" s="141" t="s">
        <v>3371</v>
      </c>
      <c r="B974" s="140" t="s">
        <v>3372</v>
      </c>
      <c r="C974" s="140" t="s">
        <v>3400</v>
      </c>
      <c r="D974" s="141">
        <v>2</v>
      </c>
      <c r="E974" s="147">
        <v>11.44</v>
      </c>
      <c r="F974" s="147">
        <v>6.0000000000000053E-2</v>
      </c>
      <c r="G974" s="147">
        <v>0.12000000000000011</v>
      </c>
    </row>
    <row r="975" spans="1:7" customFormat="1" ht="30" x14ac:dyDescent="0.25">
      <c r="A975" s="141" t="s">
        <v>3371</v>
      </c>
      <c r="B975" s="140" t="s">
        <v>3372</v>
      </c>
      <c r="C975" s="140" t="s">
        <v>3238</v>
      </c>
      <c r="D975" s="141">
        <v>1316</v>
      </c>
      <c r="E975" s="147">
        <v>5342.9600000000009</v>
      </c>
      <c r="F975" s="147">
        <v>5.0000000000000044E-2</v>
      </c>
      <c r="G975" s="147">
        <v>65.800000000000054</v>
      </c>
    </row>
    <row r="976" spans="1:7" customFormat="1" ht="30" x14ac:dyDescent="0.25">
      <c r="A976" s="141" t="s">
        <v>3371</v>
      </c>
      <c r="B976" s="140" t="s">
        <v>3372</v>
      </c>
      <c r="C976" s="140" t="s">
        <v>3239</v>
      </c>
      <c r="D976" s="141">
        <v>1333</v>
      </c>
      <c r="E976" s="147">
        <v>5531.9500000000007</v>
      </c>
      <c r="F976" s="147">
        <v>5.9999999999999831E-2</v>
      </c>
      <c r="G976" s="147">
        <v>79.979999999999777</v>
      </c>
    </row>
    <row r="977" spans="1:7" customFormat="1" ht="30" x14ac:dyDescent="0.25">
      <c r="A977" s="141" t="s">
        <v>3371</v>
      </c>
      <c r="B977" s="140" t="s">
        <v>3372</v>
      </c>
      <c r="C977" s="140" t="s">
        <v>3240</v>
      </c>
      <c r="D977" s="141">
        <v>1310</v>
      </c>
      <c r="E977" s="147">
        <v>5502</v>
      </c>
      <c r="F977" s="147">
        <v>6.999999999999984E-2</v>
      </c>
      <c r="G977" s="147">
        <v>91.69999999999979</v>
      </c>
    </row>
    <row r="978" spans="1:7" customFormat="1" ht="30" x14ac:dyDescent="0.25">
      <c r="A978" s="141" t="s">
        <v>3371</v>
      </c>
      <c r="B978" s="140" t="s">
        <v>3372</v>
      </c>
      <c r="C978" s="140" t="s">
        <v>3210</v>
      </c>
      <c r="D978" s="141">
        <v>4184</v>
      </c>
      <c r="E978" s="147">
        <v>31296.32</v>
      </c>
      <c r="F978" s="147">
        <v>9.000000000000008E-2</v>
      </c>
      <c r="G978" s="147">
        <v>376.56000000000034</v>
      </c>
    </row>
    <row r="979" spans="1:7" customFormat="1" ht="30" x14ac:dyDescent="0.25">
      <c r="A979" s="141" t="s">
        <v>3371</v>
      </c>
      <c r="B979" s="140" t="s">
        <v>3372</v>
      </c>
      <c r="C979" s="140" t="s">
        <v>3344</v>
      </c>
      <c r="D979" s="141">
        <v>248</v>
      </c>
      <c r="E979" s="147">
        <v>2589.12</v>
      </c>
      <c r="F979" s="147">
        <v>0.28000000000000025</v>
      </c>
      <c r="G979" s="147">
        <v>69.440000000000055</v>
      </c>
    </row>
    <row r="980" spans="1:7" customFormat="1" ht="30" x14ac:dyDescent="0.25">
      <c r="A980" s="141" t="s">
        <v>3371</v>
      </c>
      <c r="B980" s="140" t="s">
        <v>3372</v>
      </c>
      <c r="C980" s="140" t="s">
        <v>3263</v>
      </c>
      <c r="D980" s="141">
        <v>2</v>
      </c>
      <c r="E980" s="147">
        <v>23.580000000000002</v>
      </c>
      <c r="F980" s="147">
        <v>0.34999999999999964</v>
      </c>
      <c r="G980" s="147">
        <v>0.69999999999999929</v>
      </c>
    </row>
    <row r="981" spans="1:7" customFormat="1" ht="30" x14ac:dyDescent="0.25">
      <c r="A981" s="141" t="s">
        <v>3371</v>
      </c>
      <c r="B981" s="140" t="s">
        <v>3372</v>
      </c>
      <c r="C981" s="140" t="s">
        <v>3264</v>
      </c>
      <c r="D981" s="141">
        <v>1307</v>
      </c>
      <c r="E981" s="147">
        <v>37001.17</v>
      </c>
      <c r="F981" s="147">
        <v>1.1099999999999994</v>
      </c>
      <c r="G981" s="147">
        <v>1450.7699999999993</v>
      </c>
    </row>
    <row r="982" spans="1:7" customFormat="1" ht="30" x14ac:dyDescent="0.25">
      <c r="A982" s="141" t="s">
        <v>3371</v>
      </c>
      <c r="B982" s="140" t="s">
        <v>3372</v>
      </c>
      <c r="C982" s="140" t="s">
        <v>3401</v>
      </c>
      <c r="D982" s="141">
        <v>36</v>
      </c>
      <c r="E982" s="147">
        <v>544.32000000000005</v>
      </c>
      <c r="F982" s="147">
        <v>0.20000000000000018</v>
      </c>
      <c r="G982" s="147">
        <v>7.2000000000000064</v>
      </c>
    </row>
    <row r="983" spans="1:7" customFormat="1" ht="30" x14ac:dyDescent="0.25">
      <c r="A983" s="141" t="s">
        <v>3371</v>
      </c>
      <c r="B983" s="140" t="s">
        <v>3372</v>
      </c>
      <c r="C983" s="140" t="s">
        <v>3345</v>
      </c>
      <c r="D983" s="141">
        <v>89</v>
      </c>
      <c r="E983" s="147">
        <v>375.58000000000004</v>
      </c>
      <c r="F983" s="147">
        <v>6.999999999999984E-2</v>
      </c>
      <c r="G983" s="147">
        <v>6.2299999999999862</v>
      </c>
    </row>
    <row r="984" spans="1:7" customFormat="1" ht="30" x14ac:dyDescent="0.25">
      <c r="A984" s="141" t="s">
        <v>3371</v>
      </c>
      <c r="B984" s="140" t="s">
        <v>3372</v>
      </c>
      <c r="C984" s="140" t="s">
        <v>3346</v>
      </c>
      <c r="D984" s="141">
        <v>88</v>
      </c>
      <c r="E984" s="147">
        <v>395.12</v>
      </c>
      <c r="F984" s="147">
        <v>8.0000000000000071E-2</v>
      </c>
      <c r="G984" s="147">
        <v>7.0400000000000063</v>
      </c>
    </row>
    <row r="985" spans="1:7" customFormat="1" ht="30" x14ac:dyDescent="0.25">
      <c r="A985" s="141" t="s">
        <v>3371</v>
      </c>
      <c r="B985" s="140" t="s">
        <v>3372</v>
      </c>
      <c r="C985" s="140" t="s">
        <v>3402</v>
      </c>
      <c r="D985" s="141">
        <v>13</v>
      </c>
      <c r="E985" s="147">
        <v>82.16</v>
      </c>
      <c r="F985" s="147">
        <v>0.14000000000000012</v>
      </c>
      <c r="G985" s="147">
        <v>1.8200000000000016</v>
      </c>
    </row>
    <row r="986" spans="1:7" customFormat="1" ht="30" x14ac:dyDescent="0.25">
      <c r="A986" s="141" t="s">
        <v>3371</v>
      </c>
      <c r="B986" s="140" t="s">
        <v>3372</v>
      </c>
      <c r="C986" s="140" t="s">
        <v>3211</v>
      </c>
      <c r="D986" s="141">
        <v>1457</v>
      </c>
      <c r="E986" s="147">
        <v>15385.920000000002</v>
      </c>
      <c r="F986" s="147">
        <v>7.0000000000000062E-2</v>
      </c>
      <c r="G986" s="147">
        <v>101.99000000000009</v>
      </c>
    </row>
    <row r="987" spans="1:7" customFormat="1" ht="30" x14ac:dyDescent="0.25">
      <c r="A987" s="141" t="s">
        <v>3371</v>
      </c>
      <c r="B987" s="140" t="s">
        <v>3372</v>
      </c>
      <c r="C987" s="140" t="s">
        <v>3403</v>
      </c>
      <c r="D987" s="141">
        <v>1046</v>
      </c>
      <c r="E987" s="147">
        <v>12196.36</v>
      </c>
      <c r="F987" s="147">
        <v>0.12999999999999989</v>
      </c>
      <c r="G987" s="147">
        <v>135.97999999999988</v>
      </c>
    </row>
    <row r="988" spans="1:7" customFormat="1" ht="30" x14ac:dyDescent="0.25">
      <c r="A988" s="141" t="s">
        <v>3371</v>
      </c>
      <c r="B988" s="140" t="s">
        <v>3372</v>
      </c>
      <c r="C988" s="140" t="s">
        <v>3241</v>
      </c>
      <c r="D988" s="141">
        <v>723</v>
      </c>
      <c r="E988" s="147">
        <v>5805.69</v>
      </c>
      <c r="F988" s="147">
        <v>0.14000000000000012</v>
      </c>
      <c r="G988" s="147">
        <v>101.22000000000008</v>
      </c>
    </row>
    <row r="989" spans="1:7" customFormat="1" ht="30" x14ac:dyDescent="0.25">
      <c r="A989" s="141" t="s">
        <v>3371</v>
      </c>
      <c r="B989" s="140" t="s">
        <v>3372</v>
      </c>
      <c r="C989" s="140" t="s">
        <v>3212</v>
      </c>
      <c r="D989" s="141">
        <v>892</v>
      </c>
      <c r="E989" s="147">
        <v>6921.92</v>
      </c>
      <c r="F989" s="147">
        <v>0.12000000000000011</v>
      </c>
      <c r="G989" s="147">
        <v>107.04000000000009</v>
      </c>
    </row>
    <row r="990" spans="1:7" customFormat="1" ht="30" x14ac:dyDescent="0.25">
      <c r="A990" s="141" t="s">
        <v>3371</v>
      </c>
      <c r="B990" s="140" t="s">
        <v>3372</v>
      </c>
      <c r="C990" s="140" t="s">
        <v>3242</v>
      </c>
      <c r="D990" s="141">
        <v>693</v>
      </c>
      <c r="E990" s="147">
        <v>9244.6200000000008</v>
      </c>
      <c r="F990" s="147">
        <v>0.23000000000000043</v>
      </c>
      <c r="G990" s="147">
        <v>159.3900000000003</v>
      </c>
    </row>
    <row r="991" spans="1:7" customFormat="1" ht="30" x14ac:dyDescent="0.25">
      <c r="A991" s="141" t="s">
        <v>3371</v>
      </c>
      <c r="B991" s="140" t="s">
        <v>3372</v>
      </c>
      <c r="C991" s="140" t="s">
        <v>3243</v>
      </c>
      <c r="D991" s="141">
        <v>862</v>
      </c>
      <c r="E991" s="147">
        <v>7508.02</v>
      </c>
      <c r="F991" s="147">
        <v>0.25</v>
      </c>
      <c r="G991" s="147">
        <v>215.5</v>
      </c>
    </row>
    <row r="992" spans="1:7" customFormat="1" ht="30" x14ac:dyDescent="0.25">
      <c r="A992" s="141" t="s">
        <v>3371</v>
      </c>
      <c r="B992" s="140" t="s">
        <v>3372</v>
      </c>
      <c r="C992" s="140" t="s">
        <v>3404</v>
      </c>
      <c r="D992" s="141">
        <v>10</v>
      </c>
      <c r="E992" s="147">
        <v>106</v>
      </c>
      <c r="F992" s="147">
        <v>0.26999999999999957</v>
      </c>
      <c r="G992" s="147">
        <v>2.6999999999999957</v>
      </c>
    </row>
    <row r="993" spans="1:7" customFormat="1" ht="30" x14ac:dyDescent="0.25">
      <c r="A993" s="141" t="s">
        <v>3371</v>
      </c>
      <c r="B993" s="140" t="s">
        <v>3372</v>
      </c>
      <c r="C993" s="140" t="s">
        <v>3213</v>
      </c>
      <c r="D993" s="141">
        <v>1840</v>
      </c>
      <c r="E993" s="147">
        <v>21288.799999999999</v>
      </c>
      <c r="F993" s="147">
        <v>0.28000000000000025</v>
      </c>
      <c r="G993" s="147">
        <v>515.2000000000005</v>
      </c>
    </row>
    <row r="994" spans="1:7" customFormat="1" ht="30" x14ac:dyDescent="0.25">
      <c r="A994" s="141" t="s">
        <v>3371</v>
      </c>
      <c r="B994" s="140" t="s">
        <v>3372</v>
      </c>
      <c r="C994" s="140" t="s">
        <v>3214</v>
      </c>
      <c r="D994" s="141">
        <v>535</v>
      </c>
      <c r="E994" s="147">
        <v>3910.85</v>
      </c>
      <c r="F994" s="147">
        <v>7.0000000000000062E-2</v>
      </c>
      <c r="G994" s="147">
        <v>37.450000000000031</v>
      </c>
    </row>
    <row r="995" spans="1:7" customFormat="1" ht="30" x14ac:dyDescent="0.25">
      <c r="A995" s="141" t="s">
        <v>3371</v>
      </c>
      <c r="B995" s="140" t="s">
        <v>3372</v>
      </c>
      <c r="C995" s="140" t="s">
        <v>3348</v>
      </c>
      <c r="D995" s="141">
        <v>1</v>
      </c>
      <c r="E995" s="147">
        <v>9.2799999999999994</v>
      </c>
      <c r="F995" s="147">
        <v>0.20999999999999996</v>
      </c>
      <c r="G995" s="147">
        <v>0.20999999999999996</v>
      </c>
    </row>
    <row r="996" spans="1:7" customFormat="1" ht="30" x14ac:dyDescent="0.25">
      <c r="A996" s="141" t="s">
        <v>3371</v>
      </c>
      <c r="B996" s="140" t="s">
        <v>3372</v>
      </c>
      <c r="C996" s="140" t="s">
        <v>3349</v>
      </c>
      <c r="D996" s="141">
        <v>114</v>
      </c>
      <c r="E996" s="147">
        <v>925.68000000000006</v>
      </c>
      <c r="F996" s="147">
        <v>0.15000000000000036</v>
      </c>
      <c r="G996" s="147">
        <v>17.100000000000041</v>
      </c>
    </row>
    <row r="997" spans="1:7" customFormat="1" ht="30" x14ac:dyDescent="0.25">
      <c r="A997" s="141" t="s">
        <v>3371</v>
      </c>
      <c r="B997" s="140" t="s">
        <v>3372</v>
      </c>
      <c r="C997" s="140" t="s">
        <v>3350</v>
      </c>
      <c r="D997" s="141">
        <v>558</v>
      </c>
      <c r="E997" s="147">
        <v>7962.66</v>
      </c>
      <c r="F997" s="147">
        <v>0.27000000000000046</v>
      </c>
      <c r="G997" s="147">
        <v>150.66000000000025</v>
      </c>
    </row>
    <row r="998" spans="1:7" customFormat="1" ht="30" x14ac:dyDescent="0.25">
      <c r="A998" s="141" t="s">
        <v>3371</v>
      </c>
      <c r="B998" s="140" t="s">
        <v>3372</v>
      </c>
      <c r="C998" s="140" t="s">
        <v>3215</v>
      </c>
      <c r="D998" s="141">
        <v>11970</v>
      </c>
      <c r="E998" s="147">
        <v>64518.299999999996</v>
      </c>
      <c r="F998" s="147">
        <v>0.20999999999999996</v>
      </c>
      <c r="G998" s="147">
        <v>2513.6999999999994</v>
      </c>
    </row>
    <row r="999" spans="1:7" customFormat="1" ht="30" x14ac:dyDescent="0.25">
      <c r="A999" s="141" t="s">
        <v>3371</v>
      </c>
      <c r="B999" s="140" t="s">
        <v>3372</v>
      </c>
      <c r="C999" s="140" t="s">
        <v>3216</v>
      </c>
      <c r="D999" s="141">
        <v>2338</v>
      </c>
      <c r="E999" s="147">
        <v>12601.82</v>
      </c>
      <c r="F999" s="147">
        <v>0.20999999999999996</v>
      </c>
      <c r="G999" s="147">
        <v>490.9799999999999</v>
      </c>
    </row>
    <row r="1000" spans="1:7" customFormat="1" ht="30" x14ac:dyDescent="0.25">
      <c r="A1000" s="141" t="s">
        <v>3371</v>
      </c>
      <c r="B1000" s="140" t="s">
        <v>3372</v>
      </c>
      <c r="C1000" s="140" t="s">
        <v>3405</v>
      </c>
      <c r="D1000" s="141">
        <v>32</v>
      </c>
      <c r="E1000" s="147">
        <v>224.64</v>
      </c>
      <c r="F1000" s="147">
        <v>0.20000000000000018</v>
      </c>
      <c r="G1000" s="147">
        <v>6.4000000000000057</v>
      </c>
    </row>
    <row r="1001" spans="1:7" customFormat="1" ht="30" x14ac:dyDescent="0.25">
      <c r="A1001" s="141" t="s">
        <v>3371</v>
      </c>
      <c r="B1001" s="140" t="s">
        <v>3372</v>
      </c>
      <c r="C1001" s="140" t="s">
        <v>3265</v>
      </c>
      <c r="D1001" s="141">
        <v>317</v>
      </c>
      <c r="E1001" s="147">
        <v>1356.7600000000002</v>
      </c>
      <c r="F1001" s="147">
        <v>0.1599999999999997</v>
      </c>
      <c r="G1001" s="147">
        <v>50.719999999999906</v>
      </c>
    </row>
    <row r="1002" spans="1:7" customFormat="1" ht="30" x14ac:dyDescent="0.25">
      <c r="A1002" s="141" t="s">
        <v>3371</v>
      </c>
      <c r="B1002" s="140" t="s">
        <v>3372</v>
      </c>
      <c r="C1002" s="140" t="s">
        <v>3217</v>
      </c>
      <c r="D1002" s="141">
        <v>2433</v>
      </c>
      <c r="E1002" s="147">
        <v>14233.050000000001</v>
      </c>
      <c r="F1002" s="147">
        <v>0.19000000000000039</v>
      </c>
      <c r="G1002" s="147">
        <v>462.27000000000095</v>
      </c>
    </row>
    <row r="1003" spans="1:7" customFormat="1" ht="30" x14ac:dyDescent="0.25">
      <c r="A1003" s="141" t="s">
        <v>3371</v>
      </c>
      <c r="B1003" s="140" t="s">
        <v>3372</v>
      </c>
      <c r="C1003" s="140" t="s">
        <v>3218</v>
      </c>
      <c r="D1003" s="141">
        <v>1398</v>
      </c>
      <c r="E1003" s="147">
        <v>8695.56</v>
      </c>
      <c r="F1003" s="147">
        <v>0.20999999999999996</v>
      </c>
      <c r="G1003" s="147">
        <v>293.57999999999993</v>
      </c>
    </row>
    <row r="1004" spans="1:7" customFormat="1" ht="30" x14ac:dyDescent="0.25">
      <c r="A1004" s="141" t="s">
        <v>3371</v>
      </c>
      <c r="B1004" s="140" t="s">
        <v>3372</v>
      </c>
      <c r="C1004" s="140" t="s">
        <v>3219</v>
      </c>
      <c r="D1004" s="141">
        <v>1160</v>
      </c>
      <c r="E1004" s="147">
        <v>7215.1999999999989</v>
      </c>
      <c r="F1004" s="147">
        <v>0.20999999999999996</v>
      </c>
      <c r="G1004" s="147">
        <v>243.59999999999997</v>
      </c>
    </row>
    <row r="1005" spans="1:7" customFormat="1" ht="30" x14ac:dyDescent="0.25">
      <c r="A1005" s="141" t="s">
        <v>3371</v>
      </c>
      <c r="B1005" s="140" t="s">
        <v>3372</v>
      </c>
      <c r="C1005" s="140" t="s">
        <v>3220</v>
      </c>
      <c r="D1005" s="141">
        <v>409</v>
      </c>
      <c r="E1005" s="147">
        <v>4809.84</v>
      </c>
      <c r="F1005" s="147">
        <v>0.33000000000000007</v>
      </c>
      <c r="G1005" s="147">
        <v>134.97000000000003</v>
      </c>
    </row>
    <row r="1006" spans="1:7" customFormat="1" ht="30" x14ac:dyDescent="0.25">
      <c r="A1006" s="141" t="s">
        <v>3371</v>
      </c>
      <c r="B1006" s="140" t="s">
        <v>3372</v>
      </c>
      <c r="C1006" s="140" t="s">
        <v>3221</v>
      </c>
      <c r="D1006" s="141">
        <v>1240</v>
      </c>
      <c r="E1006" s="147">
        <v>7712.8</v>
      </c>
      <c r="F1006" s="147">
        <v>0.20999999999999996</v>
      </c>
      <c r="G1006" s="147">
        <v>260.39999999999998</v>
      </c>
    </row>
    <row r="1007" spans="1:7" customFormat="1" ht="30" x14ac:dyDescent="0.25">
      <c r="A1007" s="141" t="s">
        <v>3371</v>
      </c>
      <c r="B1007" s="140" t="s">
        <v>3372</v>
      </c>
      <c r="C1007" s="140" t="s">
        <v>3290</v>
      </c>
      <c r="D1007" s="141">
        <v>146</v>
      </c>
      <c r="E1007" s="147">
        <v>1566.58</v>
      </c>
      <c r="F1007" s="147">
        <v>0.28000000000000025</v>
      </c>
      <c r="G1007" s="147">
        <v>40.880000000000038</v>
      </c>
    </row>
    <row r="1008" spans="1:7" customFormat="1" ht="30" x14ac:dyDescent="0.25">
      <c r="A1008" s="141" t="s">
        <v>3371</v>
      </c>
      <c r="B1008" s="140" t="s">
        <v>3372</v>
      </c>
      <c r="C1008" s="140" t="s">
        <v>3291</v>
      </c>
      <c r="D1008" s="141">
        <v>107</v>
      </c>
      <c r="E1008" s="147">
        <v>1148.1100000000001</v>
      </c>
      <c r="F1008" s="147">
        <v>0.28000000000000025</v>
      </c>
      <c r="G1008" s="147">
        <v>29.960000000000026</v>
      </c>
    </row>
    <row r="1009" spans="1:7" customFormat="1" ht="30" x14ac:dyDescent="0.25">
      <c r="A1009" s="141" t="s">
        <v>3371</v>
      </c>
      <c r="B1009" s="140" t="s">
        <v>3372</v>
      </c>
      <c r="C1009" s="140" t="s">
        <v>3356</v>
      </c>
      <c r="D1009" s="141">
        <v>71</v>
      </c>
      <c r="E1009" s="147">
        <v>1422.84</v>
      </c>
      <c r="F1009" s="147">
        <v>0.5</v>
      </c>
      <c r="G1009" s="147">
        <v>35.5</v>
      </c>
    </row>
    <row r="1010" spans="1:7" customFormat="1" ht="30" x14ac:dyDescent="0.25">
      <c r="A1010" s="141" t="s">
        <v>3371</v>
      </c>
      <c r="B1010" s="140" t="s">
        <v>3372</v>
      </c>
      <c r="C1010" s="140" t="s">
        <v>3266</v>
      </c>
      <c r="D1010" s="141">
        <v>12</v>
      </c>
      <c r="E1010" s="147">
        <v>68.52</v>
      </c>
      <c r="F1010" s="147">
        <v>0.16000000000000014</v>
      </c>
      <c r="G1010" s="147">
        <v>1.9200000000000017</v>
      </c>
    </row>
    <row r="1011" spans="1:7" customFormat="1" ht="30" x14ac:dyDescent="0.25">
      <c r="A1011" s="141" t="s">
        <v>3371</v>
      </c>
      <c r="B1011" s="140" t="s">
        <v>3372</v>
      </c>
      <c r="C1011" s="140" t="s">
        <v>3357</v>
      </c>
      <c r="D1011" s="141">
        <v>914</v>
      </c>
      <c r="E1011" s="147">
        <v>8244.2800000000007</v>
      </c>
      <c r="F1011" s="147">
        <v>0.24000000000000021</v>
      </c>
      <c r="G1011" s="147">
        <v>219.36000000000018</v>
      </c>
    </row>
    <row r="1012" spans="1:7" customFormat="1" ht="30" x14ac:dyDescent="0.25">
      <c r="A1012" s="141" t="s">
        <v>3371</v>
      </c>
      <c r="B1012" s="140" t="s">
        <v>3372</v>
      </c>
      <c r="C1012" s="140" t="s">
        <v>3406</v>
      </c>
      <c r="D1012" s="141">
        <v>102</v>
      </c>
      <c r="E1012" s="147">
        <v>969</v>
      </c>
      <c r="F1012" s="147">
        <v>0.10999999999999988</v>
      </c>
      <c r="G1012" s="147">
        <v>11.219999999999988</v>
      </c>
    </row>
    <row r="1013" spans="1:7" customFormat="1" ht="30" x14ac:dyDescent="0.25">
      <c r="A1013" s="141" t="s">
        <v>3371</v>
      </c>
      <c r="B1013" s="140" t="s">
        <v>3372</v>
      </c>
      <c r="C1013" s="140" t="s">
        <v>3359</v>
      </c>
      <c r="D1013" s="141">
        <v>114</v>
      </c>
      <c r="E1013" s="147">
        <v>1277.94</v>
      </c>
      <c r="F1013" s="147">
        <v>0.14000000000000012</v>
      </c>
      <c r="G1013" s="147">
        <v>15.960000000000015</v>
      </c>
    </row>
    <row r="1014" spans="1:7" customFormat="1" ht="30" x14ac:dyDescent="0.25">
      <c r="A1014" s="141" t="s">
        <v>3371</v>
      </c>
      <c r="B1014" s="140" t="s">
        <v>3372</v>
      </c>
      <c r="C1014" s="140" t="s">
        <v>3292</v>
      </c>
      <c r="D1014" s="141">
        <v>281</v>
      </c>
      <c r="E1014" s="147">
        <v>1955.7600000000002</v>
      </c>
      <c r="F1014" s="147">
        <v>0.10999999999999988</v>
      </c>
      <c r="G1014" s="147">
        <v>30.909999999999965</v>
      </c>
    </row>
    <row r="1015" spans="1:7" customFormat="1" ht="30" x14ac:dyDescent="0.25">
      <c r="A1015" s="141" t="s">
        <v>3371</v>
      </c>
      <c r="B1015" s="140" t="s">
        <v>3372</v>
      </c>
      <c r="C1015" s="140" t="s">
        <v>3293</v>
      </c>
      <c r="D1015" s="141">
        <v>303</v>
      </c>
      <c r="E1015" s="147">
        <v>2108.88</v>
      </c>
      <c r="F1015" s="147">
        <v>0.10999999999999988</v>
      </c>
      <c r="G1015" s="147">
        <v>33.329999999999963</v>
      </c>
    </row>
    <row r="1016" spans="1:7" customFormat="1" ht="30" x14ac:dyDescent="0.25">
      <c r="A1016" s="141" t="s">
        <v>3371</v>
      </c>
      <c r="B1016" s="140" t="s">
        <v>3372</v>
      </c>
      <c r="C1016" s="140" t="s">
        <v>3360</v>
      </c>
      <c r="D1016" s="141">
        <v>50</v>
      </c>
      <c r="E1016" s="147">
        <v>359.5</v>
      </c>
      <c r="F1016" s="147">
        <v>0.17000000000000037</v>
      </c>
      <c r="G1016" s="147">
        <v>8.5000000000000178</v>
      </c>
    </row>
    <row r="1017" spans="1:7" customFormat="1" ht="30" x14ac:dyDescent="0.25">
      <c r="A1017" s="141" t="s">
        <v>3371</v>
      </c>
      <c r="B1017" s="140" t="s">
        <v>3372</v>
      </c>
      <c r="C1017" s="140" t="s">
        <v>3361</v>
      </c>
      <c r="D1017" s="141">
        <v>46</v>
      </c>
      <c r="E1017" s="147">
        <v>378.58000000000004</v>
      </c>
      <c r="F1017" s="147">
        <v>0.12000000000000011</v>
      </c>
      <c r="G1017" s="147">
        <v>5.5200000000000049</v>
      </c>
    </row>
    <row r="1018" spans="1:7" customFormat="1" ht="30" x14ac:dyDescent="0.25">
      <c r="A1018" s="141" t="s">
        <v>3371</v>
      </c>
      <c r="B1018" s="140" t="s">
        <v>3372</v>
      </c>
      <c r="C1018" s="140" t="s">
        <v>3267</v>
      </c>
      <c r="D1018" s="141">
        <v>14</v>
      </c>
      <c r="E1018" s="147">
        <v>139.86000000000001</v>
      </c>
      <c r="F1018" s="147">
        <v>0.24000000000000021</v>
      </c>
      <c r="G1018" s="147">
        <v>3.360000000000003</v>
      </c>
    </row>
    <row r="1019" spans="1:7" customFormat="1" ht="30" x14ac:dyDescent="0.25">
      <c r="A1019" s="141" t="s">
        <v>3371</v>
      </c>
      <c r="B1019" s="140" t="s">
        <v>3372</v>
      </c>
      <c r="C1019" s="140" t="s">
        <v>3364</v>
      </c>
      <c r="D1019" s="141">
        <v>47</v>
      </c>
      <c r="E1019" s="147">
        <v>234.06</v>
      </c>
      <c r="F1019" s="147">
        <v>0.12000000000000011</v>
      </c>
      <c r="G1019" s="147">
        <v>5.640000000000005</v>
      </c>
    </row>
    <row r="1020" spans="1:7" customFormat="1" ht="30" x14ac:dyDescent="0.25">
      <c r="A1020" s="141" t="s">
        <v>3371</v>
      </c>
      <c r="B1020" s="140" t="s">
        <v>3372</v>
      </c>
      <c r="C1020" s="140" t="s">
        <v>3365</v>
      </c>
      <c r="D1020" s="141">
        <v>17</v>
      </c>
      <c r="E1020" s="147">
        <v>85</v>
      </c>
      <c r="F1020" s="147">
        <v>0.16999999999999993</v>
      </c>
      <c r="G1020" s="147">
        <v>2.8899999999999988</v>
      </c>
    </row>
    <row r="1021" spans="1:7" customFormat="1" ht="30" x14ac:dyDescent="0.25">
      <c r="A1021" s="141" t="s">
        <v>3371</v>
      </c>
      <c r="B1021" s="140" t="s">
        <v>3372</v>
      </c>
      <c r="C1021" s="140" t="s">
        <v>3366</v>
      </c>
      <c r="D1021" s="141">
        <v>9</v>
      </c>
      <c r="E1021" s="147">
        <v>91.62</v>
      </c>
      <c r="F1021" s="147">
        <v>0.25</v>
      </c>
      <c r="G1021" s="147">
        <v>2.25</v>
      </c>
    </row>
    <row r="1022" spans="1:7" customFormat="1" ht="30" x14ac:dyDescent="0.25">
      <c r="A1022" s="141" t="s">
        <v>3371</v>
      </c>
      <c r="B1022" s="140" t="s">
        <v>3372</v>
      </c>
      <c r="C1022" s="140" t="s">
        <v>3367</v>
      </c>
      <c r="D1022" s="141">
        <v>12</v>
      </c>
      <c r="E1022" s="147">
        <v>151.92000000000002</v>
      </c>
      <c r="F1022" s="147">
        <v>0.18000000000000016</v>
      </c>
      <c r="G1022" s="147">
        <v>2.1600000000000019</v>
      </c>
    </row>
    <row r="1023" spans="1:7" customFormat="1" ht="30" x14ac:dyDescent="0.25">
      <c r="A1023" s="141" t="s">
        <v>3371</v>
      </c>
      <c r="B1023" s="140" t="s">
        <v>3372</v>
      </c>
      <c r="C1023" s="140" t="s">
        <v>3407</v>
      </c>
      <c r="D1023" s="141">
        <v>509</v>
      </c>
      <c r="E1023" s="147">
        <v>2545</v>
      </c>
      <c r="F1023" s="147">
        <v>0.16999999999999993</v>
      </c>
      <c r="G1023" s="147">
        <v>86.529999999999959</v>
      </c>
    </row>
    <row r="1024" spans="1:7" customFormat="1" ht="30" x14ac:dyDescent="0.25">
      <c r="A1024" s="141" t="s">
        <v>3371</v>
      </c>
      <c r="B1024" s="140" t="s">
        <v>3372</v>
      </c>
      <c r="C1024" s="140" t="s">
        <v>3268</v>
      </c>
      <c r="D1024" s="141">
        <v>551</v>
      </c>
      <c r="E1024" s="147">
        <v>4936.96</v>
      </c>
      <c r="F1024" s="147">
        <v>0.10999999999999988</v>
      </c>
      <c r="G1024" s="147">
        <v>60.609999999999928</v>
      </c>
    </row>
    <row r="1025" spans="1:7" customFormat="1" ht="30" x14ac:dyDescent="0.25">
      <c r="A1025" s="141" t="s">
        <v>3371</v>
      </c>
      <c r="B1025" s="140" t="s">
        <v>3372</v>
      </c>
      <c r="C1025" s="140" t="s">
        <v>3269</v>
      </c>
      <c r="D1025" s="141">
        <v>195</v>
      </c>
      <c r="E1025" s="147">
        <v>945.75</v>
      </c>
      <c r="F1025" s="147">
        <v>1.0000000000000009E-2</v>
      </c>
      <c r="G1025" s="147">
        <v>1.9500000000000017</v>
      </c>
    </row>
    <row r="1026" spans="1:7" customFormat="1" ht="60" x14ac:dyDescent="0.25">
      <c r="A1026" s="141" t="s">
        <v>3371</v>
      </c>
      <c r="B1026" s="140" t="s">
        <v>3372</v>
      </c>
      <c r="C1026" s="140" t="s">
        <v>3408</v>
      </c>
      <c r="D1026" s="141">
        <v>34</v>
      </c>
      <c r="E1026" s="147">
        <v>16.32</v>
      </c>
      <c r="F1026" s="147">
        <v>9.999999999999995E-3</v>
      </c>
      <c r="G1026" s="147">
        <v>0.33999999999999986</v>
      </c>
    </row>
    <row r="1027" spans="1:7" customFormat="1" ht="30" x14ac:dyDescent="0.25">
      <c r="A1027" s="141" t="s">
        <v>3371</v>
      </c>
      <c r="B1027" s="140" t="s">
        <v>3372</v>
      </c>
      <c r="C1027" s="140" t="s">
        <v>3409</v>
      </c>
      <c r="D1027" s="141">
        <v>1031</v>
      </c>
      <c r="E1027" s="147">
        <v>2639.36</v>
      </c>
      <c r="F1027" s="147">
        <v>1.0000000000000009E-2</v>
      </c>
      <c r="G1027" s="147">
        <v>10.310000000000009</v>
      </c>
    </row>
    <row r="1028" spans="1:7" customFormat="1" ht="30" x14ac:dyDescent="0.25">
      <c r="A1028" s="141" t="s">
        <v>3371</v>
      </c>
      <c r="B1028" s="140" t="s">
        <v>3372</v>
      </c>
      <c r="C1028" s="140" t="s">
        <v>3270</v>
      </c>
      <c r="D1028" s="141">
        <v>41</v>
      </c>
      <c r="E1028" s="147">
        <v>477.65000000000003</v>
      </c>
      <c r="F1028" s="147">
        <v>0.33999999999999986</v>
      </c>
      <c r="G1028" s="147">
        <v>13.939999999999994</v>
      </c>
    </row>
    <row r="1029" spans="1:7" customFormat="1" ht="45" x14ac:dyDescent="0.25">
      <c r="A1029" s="141" t="s">
        <v>3371</v>
      </c>
      <c r="B1029" s="140" t="s">
        <v>3372</v>
      </c>
      <c r="C1029" s="140" t="s">
        <v>3271</v>
      </c>
      <c r="D1029" s="141">
        <v>39</v>
      </c>
      <c r="E1029" s="147">
        <v>435.24</v>
      </c>
      <c r="F1029" s="147">
        <v>0.25999999999999979</v>
      </c>
      <c r="G1029" s="147">
        <v>10.139999999999992</v>
      </c>
    </row>
    <row r="1030" spans="1:7" customFormat="1" ht="30" x14ac:dyDescent="0.25">
      <c r="A1030" s="141" t="s">
        <v>3410</v>
      </c>
      <c r="B1030" s="140" t="s">
        <v>3411</v>
      </c>
      <c r="C1030" s="140" t="s">
        <v>3110</v>
      </c>
      <c r="D1030" s="141">
        <v>17738</v>
      </c>
      <c r="E1030" s="147">
        <v>8159.48</v>
      </c>
      <c r="F1030" s="147">
        <v>0</v>
      </c>
      <c r="G1030" s="147">
        <v>0</v>
      </c>
    </row>
    <row r="1031" spans="1:7" customFormat="1" ht="30" x14ac:dyDescent="0.25">
      <c r="A1031" s="141" t="s">
        <v>3410</v>
      </c>
      <c r="B1031" s="140" t="s">
        <v>3411</v>
      </c>
      <c r="C1031" s="140" t="s">
        <v>3111</v>
      </c>
      <c r="D1031" s="141">
        <v>5927</v>
      </c>
      <c r="E1031" s="147">
        <v>7705.1</v>
      </c>
      <c r="F1031" s="147">
        <v>2.0000000000000018E-2</v>
      </c>
      <c r="G1031" s="147">
        <v>118.54000000000011</v>
      </c>
    </row>
    <row r="1032" spans="1:7" customFormat="1" ht="30" x14ac:dyDescent="0.25">
      <c r="A1032" s="141" t="s">
        <v>3410</v>
      </c>
      <c r="B1032" s="140" t="s">
        <v>3411</v>
      </c>
      <c r="C1032" s="140" t="s">
        <v>3112</v>
      </c>
      <c r="D1032" s="141">
        <v>9242</v>
      </c>
      <c r="E1032" s="147">
        <v>13308.48</v>
      </c>
      <c r="F1032" s="147">
        <v>3.0000000000000027E-2</v>
      </c>
      <c r="G1032" s="147">
        <v>277.26000000000022</v>
      </c>
    </row>
    <row r="1033" spans="1:7" customFormat="1" ht="30" x14ac:dyDescent="0.25">
      <c r="A1033" s="141" t="s">
        <v>3410</v>
      </c>
      <c r="B1033" s="140" t="s">
        <v>3411</v>
      </c>
      <c r="C1033" s="140" t="s">
        <v>3113</v>
      </c>
      <c r="D1033" s="141">
        <v>5270</v>
      </c>
      <c r="E1033" s="147">
        <v>8432</v>
      </c>
      <c r="F1033" s="147">
        <v>2.9999999999999916E-2</v>
      </c>
      <c r="G1033" s="147">
        <v>158.09999999999957</v>
      </c>
    </row>
    <row r="1034" spans="1:7" customFormat="1" ht="30" x14ac:dyDescent="0.25">
      <c r="A1034" s="141" t="s">
        <v>3410</v>
      </c>
      <c r="B1034" s="140" t="s">
        <v>3411</v>
      </c>
      <c r="C1034" s="140" t="s">
        <v>3274</v>
      </c>
      <c r="D1034" s="141">
        <v>34</v>
      </c>
      <c r="E1034" s="147">
        <v>27.200000000000003</v>
      </c>
      <c r="F1034" s="147">
        <v>0</v>
      </c>
      <c r="G1034" s="147">
        <v>0</v>
      </c>
    </row>
    <row r="1035" spans="1:7" customFormat="1" ht="45" x14ac:dyDescent="0.25">
      <c r="A1035" s="141" t="s">
        <v>3410</v>
      </c>
      <c r="B1035" s="140" t="s">
        <v>3411</v>
      </c>
      <c r="C1035" s="140" t="s">
        <v>3299</v>
      </c>
      <c r="D1035" s="141">
        <v>17</v>
      </c>
      <c r="E1035" s="147">
        <v>26.009999999999998</v>
      </c>
      <c r="F1035" s="147">
        <v>9.9999999999999811E-3</v>
      </c>
      <c r="G1035" s="147">
        <v>0.16999999999999968</v>
      </c>
    </row>
    <row r="1036" spans="1:7" customFormat="1" ht="45" x14ac:dyDescent="0.25">
      <c r="A1036" s="141" t="s">
        <v>3410</v>
      </c>
      <c r="B1036" s="140" t="s">
        <v>3411</v>
      </c>
      <c r="C1036" s="140" t="s">
        <v>3115</v>
      </c>
      <c r="D1036" s="141">
        <v>25033</v>
      </c>
      <c r="E1036" s="147">
        <v>16521.78</v>
      </c>
      <c r="F1036" s="147">
        <v>1.0000000000000009E-2</v>
      </c>
      <c r="G1036" s="147">
        <v>250.33000000000021</v>
      </c>
    </row>
    <row r="1037" spans="1:7" customFormat="1" ht="30" x14ac:dyDescent="0.25">
      <c r="A1037" s="141" t="s">
        <v>3410</v>
      </c>
      <c r="B1037" s="140" t="s">
        <v>3411</v>
      </c>
      <c r="C1037" s="140" t="s">
        <v>3300</v>
      </c>
      <c r="D1037" s="141">
        <v>167</v>
      </c>
      <c r="E1037" s="147">
        <v>1000.3299999999999</v>
      </c>
      <c r="F1037" s="147">
        <v>0.19000000000000039</v>
      </c>
      <c r="G1037" s="147">
        <v>31.730000000000064</v>
      </c>
    </row>
    <row r="1038" spans="1:7" customFormat="1" ht="75" x14ac:dyDescent="0.25">
      <c r="A1038" s="141" t="s">
        <v>3410</v>
      </c>
      <c r="B1038" s="140" t="s">
        <v>3411</v>
      </c>
      <c r="C1038" s="140" t="s">
        <v>3116</v>
      </c>
      <c r="D1038" s="141">
        <v>96732</v>
      </c>
      <c r="E1038" s="147">
        <v>409176.36</v>
      </c>
      <c r="F1038" s="147">
        <v>5.0000000000000044E-2</v>
      </c>
      <c r="G1038" s="147">
        <v>4836.600000000004</v>
      </c>
    </row>
    <row r="1039" spans="1:7" customFormat="1" ht="45" x14ac:dyDescent="0.25">
      <c r="A1039" s="141" t="s">
        <v>3410</v>
      </c>
      <c r="B1039" s="140" t="s">
        <v>3411</v>
      </c>
      <c r="C1039" s="140" t="s">
        <v>3117</v>
      </c>
      <c r="D1039" s="141">
        <v>23699</v>
      </c>
      <c r="E1039" s="147">
        <v>43369.17</v>
      </c>
      <c r="F1039" s="147">
        <v>2.0000000000000018E-2</v>
      </c>
      <c r="G1039" s="147">
        <v>473.98000000000042</v>
      </c>
    </row>
    <row r="1040" spans="1:7" customFormat="1" ht="30" x14ac:dyDescent="0.25">
      <c r="A1040" s="141" t="s">
        <v>3410</v>
      </c>
      <c r="B1040" s="140" t="s">
        <v>3411</v>
      </c>
      <c r="C1040" s="140" t="s">
        <v>3118</v>
      </c>
      <c r="D1040" s="141">
        <v>18790</v>
      </c>
      <c r="E1040" s="147">
        <v>44908.100000000006</v>
      </c>
      <c r="F1040" s="147">
        <v>3.0000000000000027E-2</v>
      </c>
      <c r="G1040" s="147">
        <v>563.7000000000005</v>
      </c>
    </row>
    <row r="1041" spans="1:7" customFormat="1" ht="30" x14ac:dyDescent="0.25">
      <c r="A1041" s="141" t="s">
        <v>3410</v>
      </c>
      <c r="B1041" s="140" t="s">
        <v>3411</v>
      </c>
      <c r="C1041" s="140" t="s">
        <v>3119</v>
      </c>
      <c r="D1041" s="141">
        <v>11240</v>
      </c>
      <c r="E1041" s="147">
        <v>31022.399999999998</v>
      </c>
      <c r="F1041" s="147">
        <v>2.9999999999999916E-2</v>
      </c>
      <c r="G1041" s="147">
        <v>337.19999999999908</v>
      </c>
    </row>
    <row r="1042" spans="1:7" customFormat="1" ht="30" x14ac:dyDescent="0.25">
      <c r="A1042" s="141" t="s">
        <v>3410</v>
      </c>
      <c r="B1042" s="140" t="s">
        <v>3411</v>
      </c>
      <c r="C1042" s="140" t="s">
        <v>3157</v>
      </c>
      <c r="D1042" s="141">
        <v>2140</v>
      </c>
      <c r="E1042" s="147">
        <v>5906.4</v>
      </c>
      <c r="F1042" s="147">
        <v>2.9999999999999916E-2</v>
      </c>
      <c r="G1042" s="147">
        <v>64.199999999999818</v>
      </c>
    </row>
    <row r="1043" spans="1:7" customFormat="1" ht="30" x14ac:dyDescent="0.25">
      <c r="A1043" s="141" t="s">
        <v>3410</v>
      </c>
      <c r="B1043" s="140" t="s">
        <v>3411</v>
      </c>
      <c r="C1043" s="140" t="s">
        <v>3378</v>
      </c>
      <c r="D1043" s="141">
        <v>48</v>
      </c>
      <c r="E1043" s="147">
        <v>288</v>
      </c>
      <c r="F1043" s="147">
        <v>0.17999999999999972</v>
      </c>
      <c r="G1043" s="147">
        <v>8.6399999999999864</v>
      </c>
    </row>
    <row r="1044" spans="1:7" customFormat="1" ht="30" x14ac:dyDescent="0.25">
      <c r="A1044" s="141" t="s">
        <v>3410</v>
      </c>
      <c r="B1044" s="140" t="s">
        <v>3411</v>
      </c>
      <c r="C1044" s="140" t="s">
        <v>3379</v>
      </c>
      <c r="D1044" s="141">
        <v>12</v>
      </c>
      <c r="E1044" s="147">
        <v>32.04</v>
      </c>
      <c r="F1044" s="147">
        <v>3.0000000000000027E-2</v>
      </c>
      <c r="G1044" s="147">
        <v>0.36000000000000032</v>
      </c>
    </row>
    <row r="1045" spans="1:7" customFormat="1" ht="30" x14ac:dyDescent="0.25">
      <c r="A1045" s="141" t="s">
        <v>3410</v>
      </c>
      <c r="B1045" s="140" t="s">
        <v>3411</v>
      </c>
      <c r="C1045" s="140" t="s">
        <v>3380</v>
      </c>
      <c r="D1045" s="141">
        <v>69</v>
      </c>
      <c r="E1045" s="147">
        <v>723.12</v>
      </c>
      <c r="F1045" s="147">
        <v>0.41999999999999993</v>
      </c>
      <c r="G1045" s="147">
        <v>28.979999999999997</v>
      </c>
    </row>
    <row r="1046" spans="1:7" customFormat="1" ht="30" x14ac:dyDescent="0.25">
      <c r="A1046" s="141" t="s">
        <v>3410</v>
      </c>
      <c r="B1046" s="140" t="s">
        <v>3411</v>
      </c>
      <c r="C1046" s="140" t="s">
        <v>3412</v>
      </c>
      <c r="D1046" s="141">
        <v>40</v>
      </c>
      <c r="E1046" s="147">
        <v>414</v>
      </c>
      <c r="F1046" s="147">
        <v>0.41999999999999993</v>
      </c>
      <c r="G1046" s="147">
        <v>16.799999999999997</v>
      </c>
    </row>
    <row r="1047" spans="1:7" customFormat="1" ht="30" x14ac:dyDescent="0.25">
      <c r="A1047" s="141" t="s">
        <v>3410</v>
      </c>
      <c r="B1047" s="140" t="s">
        <v>3411</v>
      </c>
      <c r="C1047" s="140" t="s">
        <v>3413</v>
      </c>
      <c r="D1047" s="141">
        <v>2</v>
      </c>
      <c r="E1047" s="147">
        <v>158.80000000000001</v>
      </c>
      <c r="F1047" s="147">
        <v>2.8700000000000045</v>
      </c>
      <c r="G1047" s="147">
        <v>5.7400000000000091</v>
      </c>
    </row>
    <row r="1048" spans="1:7" customFormat="1" ht="30" x14ac:dyDescent="0.25">
      <c r="A1048" s="141" t="s">
        <v>3410</v>
      </c>
      <c r="B1048" s="140" t="s">
        <v>3411</v>
      </c>
      <c r="C1048" s="140" t="s">
        <v>3382</v>
      </c>
      <c r="D1048" s="141">
        <v>120</v>
      </c>
      <c r="E1048" s="147">
        <v>1993.2000000000003</v>
      </c>
      <c r="F1048" s="147">
        <v>0.69999999999999929</v>
      </c>
      <c r="G1048" s="147">
        <v>83.999999999999915</v>
      </c>
    </row>
    <row r="1049" spans="1:7" customFormat="1" ht="30" x14ac:dyDescent="0.25">
      <c r="A1049" s="141" t="s">
        <v>3410</v>
      </c>
      <c r="B1049" s="140" t="s">
        <v>3411</v>
      </c>
      <c r="C1049" s="140" t="s">
        <v>3383</v>
      </c>
      <c r="D1049" s="141">
        <v>146</v>
      </c>
      <c r="E1049" s="147">
        <v>2425.06</v>
      </c>
      <c r="F1049" s="147">
        <v>0.69999999999999929</v>
      </c>
      <c r="G1049" s="147">
        <v>102.1999999999999</v>
      </c>
    </row>
    <row r="1050" spans="1:7" customFormat="1" ht="30" x14ac:dyDescent="0.25">
      <c r="A1050" s="141" t="s">
        <v>3410</v>
      </c>
      <c r="B1050" s="140" t="s">
        <v>3411</v>
      </c>
      <c r="C1050" s="140" t="s">
        <v>3301</v>
      </c>
      <c r="D1050" s="141">
        <v>80</v>
      </c>
      <c r="E1050" s="147">
        <v>874.40000000000009</v>
      </c>
      <c r="F1050" s="147">
        <v>0.41999999999999993</v>
      </c>
      <c r="G1050" s="147">
        <v>33.599999999999994</v>
      </c>
    </row>
    <row r="1051" spans="1:7" customFormat="1" ht="30" x14ac:dyDescent="0.25">
      <c r="A1051" s="141" t="s">
        <v>3410</v>
      </c>
      <c r="B1051" s="140" t="s">
        <v>3411</v>
      </c>
      <c r="C1051" s="140" t="s">
        <v>3302</v>
      </c>
      <c r="D1051" s="141">
        <v>27</v>
      </c>
      <c r="E1051" s="147">
        <v>323.46000000000004</v>
      </c>
      <c r="F1051" s="147">
        <v>0.41000000000000014</v>
      </c>
      <c r="G1051" s="147">
        <v>11.070000000000004</v>
      </c>
    </row>
    <row r="1052" spans="1:7" customFormat="1" ht="30" x14ac:dyDescent="0.25">
      <c r="A1052" s="141" t="s">
        <v>3410</v>
      </c>
      <c r="B1052" s="140" t="s">
        <v>3411</v>
      </c>
      <c r="C1052" s="140" t="s">
        <v>3158</v>
      </c>
      <c r="D1052" s="141">
        <v>9967</v>
      </c>
      <c r="E1052" s="147">
        <v>76546.559999999998</v>
      </c>
      <c r="F1052" s="147">
        <v>0.25</v>
      </c>
      <c r="G1052" s="147">
        <v>2491.75</v>
      </c>
    </row>
    <row r="1053" spans="1:7" customFormat="1" ht="30" x14ac:dyDescent="0.25">
      <c r="A1053" s="141" t="s">
        <v>3410</v>
      </c>
      <c r="B1053" s="140" t="s">
        <v>3411</v>
      </c>
      <c r="C1053" s="140" t="s">
        <v>3246</v>
      </c>
      <c r="D1053" s="141">
        <v>1509</v>
      </c>
      <c r="E1053" s="147">
        <v>1614.63</v>
      </c>
      <c r="F1053" s="147">
        <v>0</v>
      </c>
      <c r="G1053" s="147">
        <v>0</v>
      </c>
    </row>
    <row r="1054" spans="1:7" customFormat="1" ht="30" x14ac:dyDescent="0.25">
      <c r="A1054" s="141" t="s">
        <v>3410</v>
      </c>
      <c r="B1054" s="140" t="s">
        <v>3411</v>
      </c>
      <c r="C1054" s="140" t="s">
        <v>3384</v>
      </c>
      <c r="D1054" s="141">
        <v>99</v>
      </c>
      <c r="E1054" s="147">
        <v>69.3</v>
      </c>
      <c r="F1054" s="147">
        <v>0</v>
      </c>
      <c r="G1054" s="147">
        <v>0</v>
      </c>
    </row>
    <row r="1055" spans="1:7" customFormat="1" ht="30" x14ac:dyDescent="0.25">
      <c r="A1055" s="141" t="s">
        <v>3410</v>
      </c>
      <c r="B1055" s="140" t="s">
        <v>3411</v>
      </c>
      <c r="C1055" s="140" t="s">
        <v>3120</v>
      </c>
      <c r="D1055" s="141">
        <v>57559</v>
      </c>
      <c r="E1055" s="147">
        <v>84036.14</v>
      </c>
      <c r="F1055" s="147">
        <v>2.0000000000000018E-2</v>
      </c>
      <c r="G1055" s="147">
        <v>1151.180000000001</v>
      </c>
    </row>
    <row r="1056" spans="1:7" customFormat="1" ht="30" x14ac:dyDescent="0.25">
      <c r="A1056" s="141" t="s">
        <v>3410</v>
      </c>
      <c r="B1056" s="140" t="s">
        <v>3411</v>
      </c>
      <c r="C1056" s="140" t="s">
        <v>3121</v>
      </c>
      <c r="D1056" s="141">
        <v>14830</v>
      </c>
      <c r="E1056" s="147">
        <v>29215.100000000002</v>
      </c>
      <c r="F1056" s="147">
        <v>0</v>
      </c>
      <c r="G1056" s="147">
        <v>0</v>
      </c>
    </row>
    <row r="1057" spans="1:7" customFormat="1" ht="30" x14ac:dyDescent="0.25">
      <c r="A1057" s="141" t="s">
        <v>3410</v>
      </c>
      <c r="B1057" s="140" t="s">
        <v>3411</v>
      </c>
      <c r="C1057" s="140" t="s">
        <v>3122</v>
      </c>
      <c r="D1057" s="141">
        <v>3695</v>
      </c>
      <c r="E1057" s="147">
        <v>13967.1</v>
      </c>
      <c r="F1057" s="147">
        <v>1.9999999999999962E-2</v>
      </c>
      <c r="G1057" s="147">
        <v>73.899999999999864</v>
      </c>
    </row>
    <row r="1058" spans="1:7" customFormat="1" ht="30" x14ac:dyDescent="0.25">
      <c r="A1058" s="141" t="s">
        <v>3410</v>
      </c>
      <c r="B1058" s="140" t="s">
        <v>3411</v>
      </c>
      <c r="C1058" s="140" t="s">
        <v>3123</v>
      </c>
      <c r="D1058" s="141">
        <v>3343</v>
      </c>
      <c r="E1058" s="147">
        <v>2841.55</v>
      </c>
      <c r="F1058" s="147">
        <v>0</v>
      </c>
      <c r="G1058" s="147">
        <v>0</v>
      </c>
    </row>
    <row r="1059" spans="1:7" customFormat="1" ht="30" x14ac:dyDescent="0.25">
      <c r="A1059" s="141" t="s">
        <v>3410</v>
      </c>
      <c r="B1059" s="140" t="s">
        <v>3411</v>
      </c>
      <c r="C1059" s="140" t="s">
        <v>3249</v>
      </c>
      <c r="D1059" s="141">
        <v>267</v>
      </c>
      <c r="E1059" s="147">
        <v>336.42</v>
      </c>
      <c r="F1059" s="147">
        <v>0</v>
      </c>
      <c r="G1059" s="147">
        <v>0</v>
      </c>
    </row>
    <row r="1060" spans="1:7" customFormat="1" ht="30" x14ac:dyDescent="0.25">
      <c r="A1060" s="141" t="s">
        <v>3410</v>
      </c>
      <c r="B1060" s="140" t="s">
        <v>3411</v>
      </c>
      <c r="C1060" s="140" t="s">
        <v>3275</v>
      </c>
      <c r="D1060" s="141">
        <v>666</v>
      </c>
      <c r="E1060" s="147">
        <v>5774.22</v>
      </c>
      <c r="F1060" s="147">
        <v>9.9999999999999811E-3</v>
      </c>
      <c r="G1060" s="147">
        <v>6.6599999999999877</v>
      </c>
    </row>
    <row r="1061" spans="1:7" customFormat="1" ht="30" x14ac:dyDescent="0.25">
      <c r="A1061" s="141" t="s">
        <v>3410</v>
      </c>
      <c r="B1061" s="140" t="s">
        <v>3411</v>
      </c>
      <c r="C1061" s="140" t="s">
        <v>3250</v>
      </c>
      <c r="D1061" s="141">
        <v>148</v>
      </c>
      <c r="E1061" s="147">
        <v>481</v>
      </c>
      <c r="F1061" s="147">
        <v>9.9999999999999811E-3</v>
      </c>
      <c r="G1061" s="147">
        <v>1.4799999999999973</v>
      </c>
    </row>
    <row r="1062" spans="1:7" customFormat="1" ht="30" x14ac:dyDescent="0.25">
      <c r="A1062" s="141" t="s">
        <v>3410</v>
      </c>
      <c r="B1062" s="140" t="s">
        <v>3411</v>
      </c>
      <c r="C1062" s="140" t="s">
        <v>3251</v>
      </c>
      <c r="D1062" s="141">
        <v>219</v>
      </c>
      <c r="E1062" s="147">
        <v>667.94999999999993</v>
      </c>
      <c r="F1062" s="147">
        <v>1.0000000000000009E-2</v>
      </c>
      <c r="G1062" s="147">
        <v>2.1900000000000022</v>
      </c>
    </row>
    <row r="1063" spans="1:7" customFormat="1" ht="30" x14ac:dyDescent="0.25">
      <c r="A1063" s="141" t="s">
        <v>3410</v>
      </c>
      <c r="B1063" s="140" t="s">
        <v>3411</v>
      </c>
      <c r="C1063" s="140" t="s">
        <v>3414</v>
      </c>
      <c r="D1063" s="141">
        <v>2</v>
      </c>
      <c r="E1063" s="147">
        <v>25.32</v>
      </c>
      <c r="F1063" s="147">
        <v>1.9999999999999962E-2</v>
      </c>
      <c r="G1063" s="147">
        <v>3.9999999999999925E-2</v>
      </c>
    </row>
    <row r="1064" spans="1:7" customFormat="1" ht="30" x14ac:dyDescent="0.25">
      <c r="A1064" s="141" t="s">
        <v>3410</v>
      </c>
      <c r="B1064" s="140" t="s">
        <v>3411</v>
      </c>
      <c r="C1064" s="140" t="s">
        <v>3252</v>
      </c>
      <c r="D1064" s="141">
        <v>307</v>
      </c>
      <c r="E1064" s="147">
        <v>1274.0500000000002</v>
      </c>
      <c r="F1064" s="147">
        <v>0</v>
      </c>
      <c r="G1064" s="147">
        <v>0</v>
      </c>
    </row>
    <row r="1065" spans="1:7" customFormat="1" ht="30" x14ac:dyDescent="0.25">
      <c r="A1065" s="141" t="s">
        <v>3410</v>
      </c>
      <c r="B1065" s="140" t="s">
        <v>3411</v>
      </c>
      <c r="C1065" s="140" t="s">
        <v>3126</v>
      </c>
      <c r="D1065" s="141">
        <v>2885</v>
      </c>
      <c r="E1065" s="147">
        <v>12088.15</v>
      </c>
      <c r="F1065" s="147">
        <v>1.0000000000000009E-2</v>
      </c>
      <c r="G1065" s="147">
        <v>28.850000000000026</v>
      </c>
    </row>
    <row r="1066" spans="1:7" customFormat="1" ht="30" x14ac:dyDescent="0.25">
      <c r="A1066" s="141" t="s">
        <v>3410</v>
      </c>
      <c r="B1066" s="140" t="s">
        <v>3411</v>
      </c>
      <c r="C1066" s="140" t="s">
        <v>3305</v>
      </c>
      <c r="D1066" s="141">
        <v>3</v>
      </c>
      <c r="E1066" s="147">
        <v>17.64</v>
      </c>
      <c r="F1066" s="147">
        <v>1.0000000000000009E-2</v>
      </c>
      <c r="G1066" s="147">
        <v>3.0000000000000027E-2</v>
      </c>
    </row>
    <row r="1067" spans="1:7" customFormat="1" ht="30" x14ac:dyDescent="0.25">
      <c r="A1067" s="141" t="s">
        <v>3410</v>
      </c>
      <c r="B1067" s="140" t="s">
        <v>3411</v>
      </c>
      <c r="C1067" s="140" t="s">
        <v>3160</v>
      </c>
      <c r="D1067" s="141">
        <v>5301</v>
      </c>
      <c r="E1067" s="147">
        <v>29473.560000000005</v>
      </c>
      <c r="F1067" s="147">
        <v>0.12999999999999989</v>
      </c>
      <c r="G1067" s="147">
        <v>689.12999999999943</v>
      </c>
    </row>
    <row r="1068" spans="1:7" customFormat="1" ht="30" x14ac:dyDescent="0.25">
      <c r="A1068" s="141" t="s">
        <v>3410</v>
      </c>
      <c r="B1068" s="140" t="s">
        <v>3411</v>
      </c>
      <c r="C1068" s="140" t="s">
        <v>3161</v>
      </c>
      <c r="D1068" s="141">
        <v>832</v>
      </c>
      <c r="E1068" s="147">
        <v>6414.7200000000012</v>
      </c>
      <c r="F1068" s="147">
        <v>0.23999999999999932</v>
      </c>
      <c r="G1068" s="147">
        <v>199.67999999999944</v>
      </c>
    </row>
    <row r="1069" spans="1:7" customFormat="1" ht="45" x14ac:dyDescent="0.25">
      <c r="A1069" s="141" t="s">
        <v>3410</v>
      </c>
      <c r="B1069" s="140" t="s">
        <v>3411</v>
      </c>
      <c r="C1069" s="140" t="s">
        <v>3162</v>
      </c>
      <c r="D1069" s="141">
        <v>3091</v>
      </c>
      <c r="E1069" s="147">
        <v>14867.71</v>
      </c>
      <c r="F1069" s="147">
        <v>0.10000000000000009</v>
      </c>
      <c r="G1069" s="147">
        <v>309.10000000000025</v>
      </c>
    </row>
    <row r="1070" spans="1:7" customFormat="1" ht="45" x14ac:dyDescent="0.25">
      <c r="A1070" s="141" t="s">
        <v>3410</v>
      </c>
      <c r="B1070" s="140" t="s">
        <v>3411</v>
      </c>
      <c r="C1070" s="140" t="s">
        <v>3253</v>
      </c>
      <c r="D1070" s="141">
        <v>96</v>
      </c>
      <c r="E1070" s="147">
        <v>956.16</v>
      </c>
      <c r="F1070" s="147">
        <v>0.26999999999999957</v>
      </c>
      <c r="G1070" s="147">
        <v>25.919999999999959</v>
      </c>
    </row>
    <row r="1071" spans="1:7" customFormat="1" ht="45" x14ac:dyDescent="0.25">
      <c r="A1071" s="141" t="s">
        <v>3410</v>
      </c>
      <c r="B1071" s="140" t="s">
        <v>3411</v>
      </c>
      <c r="C1071" s="140" t="s">
        <v>3415</v>
      </c>
      <c r="D1071" s="141">
        <v>6</v>
      </c>
      <c r="E1071" s="147">
        <v>122.34</v>
      </c>
      <c r="F1071" s="147">
        <v>0.55000000000000071</v>
      </c>
      <c r="G1071" s="147">
        <v>3.3000000000000043</v>
      </c>
    </row>
    <row r="1072" spans="1:7" customFormat="1" ht="30" x14ac:dyDescent="0.25">
      <c r="A1072" s="141" t="s">
        <v>3410</v>
      </c>
      <c r="B1072" s="140" t="s">
        <v>3411</v>
      </c>
      <c r="C1072" s="140" t="s">
        <v>3279</v>
      </c>
      <c r="D1072" s="141">
        <v>98</v>
      </c>
      <c r="E1072" s="147">
        <v>293.02</v>
      </c>
      <c r="F1072" s="147">
        <v>3.0000000000000027E-2</v>
      </c>
      <c r="G1072" s="147">
        <v>2.9400000000000026</v>
      </c>
    </row>
    <row r="1073" spans="1:7" customFormat="1" ht="30" x14ac:dyDescent="0.25">
      <c r="A1073" s="141" t="s">
        <v>3410</v>
      </c>
      <c r="B1073" s="140" t="s">
        <v>3411</v>
      </c>
      <c r="C1073" s="140" t="s">
        <v>3416</v>
      </c>
      <c r="D1073" s="141">
        <v>7</v>
      </c>
      <c r="E1073" s="147">
        <v>14.7</v>
      </c>
      <c r="F1073" s="147">
        <v>1.0000000000000009E-2</v>
      </c>
      <c r="G1073" s="147">
        <v>7.0000000000000062E-2</v>
      </c>
    </row>
    <row r="1074" spans="1:7" customFormat="1" ht="30" x14ac:dyDescent="0.25">
      <c r="A1074" s="141" t="s">
        <v>3410</v>
      </c>
      <c r="B1074" s="140" t="s">
        <v>3411</v>
      </c>
      <c r="C1074" s="140" t="s">
        <v>3385</v>
      </c>
      <c r="D1074" s="141">
        <v>11</v>
      </c>
      <c r="E1074" s="147">
        <v>103.95</v>
      </c>
      <c r="F1074" s="147">
        <v>0.15000000000000036</v>
      </c>
      <c r="G1074" s="147">
        <v>1.6500000000000039</v>
      </c>
    </row>
    <row r="1075" spans="1:7" customFormat="1" ht="30" x14ac:dyDescent="0.25">
      <c r="A1075" s="141" t="s">
        <v>3410</v>
      </c>
      <c r="B1075" s="140" t="s">
        <v>3411</v>
      </c>
      <c r="C1075" s="140" t="s">
        <v>3163</v>
      </c>
      <c r="D1075" s="141">
        <v>13702</v>
      </c>
      <c r="E1075" s="147">
        <v>20827.04</v>
      </c>
      <c r="F1075" s="147">
        <v>0</v>
      </c>
      <c r="G1075" s="147">
        <v>0</v>
      </c>
    </row>
    <row r="1076" spans="1:7" customFormat="1" ht="30" x14ac:dyDescent="0.25">
      <c r="A1076" s="141" t="s">
        <v>3410</v>
      </c>
      <c r="B1076" s="140" t="s">
        <v>3411</v>
      </c>
      <c r="C1076" s="140" t="s">
        <v>3164</v>
      </c>
      <c r="D1076" s="141">
        <v>5345</v>
      </c>
      <c r="E1076" s="147">
        <v>8124.4</v>
      </c>
      <c r="F1076" s="147">
        <v>0</v>
      </c>
      <c r="G1076" s="147">
        <v>0</v>
      </c>
    </row>
    <row r="1077" spans="1:7" customFormat="1" ht="30" x14ac:dyDescent="0.25">
      <c r="A1077" s="141" t="s">
        <v>3410</v>
      </c>
      <c r="B1077" s="140" t="s">
        <v>3411</v>
      </c>
      <c r="C1077" s="140" t="s">
        <v>3307</v>
      </c>
      <c r="D1077" s="141">
        <v>2886</v>
      </c>
      <c r="E1077" s="147">
        <v>14776.32</v>
      </c>
      <c r="F1077" s="147">
        <v>7.9999999999999849E-2</v>
      </c>
      <c r="G1077" s="147">
        <v>230.87999999999957</v>
      </c>
    </row>
    <row r="1078" spans="1:7" customFormat="1" ht="30" x14ac:dyDescent="0.25">
      <c r="A1078" s="141" t="s">
        <v>3410</v>
      </c>
      <c r="B1078" s="140" t="s">
        <v>3411</v>
      </c>
      <c r="C1078" s="140" t="s">
        <v>3127</v>
      </c>
      <c r="D1078" s="141">
        <v>35204</v>
      </c>
      <c r="E1078" s="147">
        <v>67239.64</v>
      </c>
      <c r="F1078" s="147">
        <v>9.9999999999999811E-3</v>
      </c>
      <c r="G1078" s="147">
        <v>352.03999999999934</v>
      </c>
    </row>
    <row r="1079" spans="1:7" customFormat="1" ht="30" x14ac:dyDescent="0.25">
      <c r="A1079" s="141" t="s">
        <v>3410</v>
      </c>
      <c r="B1079" s="140" t="s">
        <v>3411</v>
      </c>
      <c r="C1079" s="140" t="s">
        <v>3128</v>
      </c>
      <c r="D1079" s="141">
        <v>38310</v>
      </c>
      <c r="E1079" s="147">
        <v>66276.3</v>
      </c>
      <c r="F1079" s="147">
        <v>1.0000000000000009E-2</v>
      </c>
      <c r="G1079" s="147">
        <v>383.10000000000036</v>
      </c>
    </row>
    <row r="1080" spans="1:7" customFormat="1" ht="30" x14ac:dyDescent="0.25">
      <c r="A1080" s="141" t="s">
        <v>3410</v>
      </c>
      <c r="B1080" s="140" t="s">
        <v>3411</v>
      </c>
      <c r="C1080" s="140" t="s">
        <v>3129</v>
      </c>
      <c r="D1080" s="141">
        <v>87755</v>
      </c>
      <c r="E1080" s="147">
        <v>121979.45</v>
      </c>
      <c r="F1080" s="147">
        <v>0</v>
      </c>
      <c r="G1080" s="147">
        <v>0</v>
      </c>
    </row>
    <row r="1081" spans="1:7" customFormat="1" ht="30" x14ac:dyDescent="0.25">
      <c r="A1081" s="141" t="s">
        <v>3410</v>
      </c>
      <c r="B1081" s="140" t="s">
        <v>3411</v>
      </c>
      <c r="C1081" s="140" t="s">
        <v>3130</v>
      </c>
      <c r="D1081" s="141">
        <v>10337</v>
      </c>
      <c r="E1081" s="147">
        <v>12921.25</v>
      </c>
      <c r="F1081" s="147">
        <v>1.0000000000000009E-2</v>
      </c>
      <c r="G1081" s="147">
        <v>103.37000000000009</v>
      </c>
    </row>
    <row r="1082" spans="1:7" customFormat="1" ht="30" x14ac:dyDescent="0.25">
      <c r="A1082" s="141" t="s">
        <v>3410</v>
      </c>
      <c r="B1082" s="140" t="s">
        <v>3411</v>
      </c>
      <c r="C1082" s="140" t="s">
        <v>3131</v>
      </c>
      <c r="D1082" s="141">
        <v>90701</v>
      </c>
      <c r="E1082" s="147">
        <v>113376.25</v>
      </c>
      <c r="F1082" s="147">
        <v>1.0000000000000009E-2</v>
      </c>
      <c r="G1082" s="147">
        <v>907.01000000000079</v>
      </c>
    </row>
    <row r="1083" spans="1:7" customFormat="1" ht="30" x14ac:dyDescent="0.25">
      <c r="A1083" s="141" t="s">
        <v>3410</v>
      </c>
      <c r="B1083" s="140" t="s">
        <v>3411</v>
      </c>
      <c r="C1083" s="140" t="s">
        <v>3132</v>
      </c>
      <c r="D1083" s="141">
        <v>18018</v>
      </c>
      <c r="E1083" s="147">
        <v>22522.5</v>
      </c>
      <c r="F1083" s="147">
        <v>1.0000000000000009E-2</v>
      </c>
      <c r="G1083" s="147">
        <v>180.18000000000015</v>
      </c>
    </row>
    <row r="1084" spans="1:7" customFormat="1" ht="30" x14ac:dyDescent="0.25">
      <c r="A1084" s="141" t="s">
        <v>3410</v>
      </c>
      <c r="B1084" s="140" t="s">
        <v>3411</v>
      </c>
      <c r="C1084" s="140" t="s">
        <v>3133</v>
      </c>
      <c r="D1084" s="141">
        <v>14172</v>
      </c>
      <c r="E1084" s="147">
        <v>21824.880000000001</v>
      </c>
      <c r="F1084" s="147">
        <v>3.0000000000000027E-2</v>
      </c>
      <c r="G1084" s="147">
        <v>425.16000000000037</v>
      </c>
    </row>
    <row r="1085" spans="1:7" customFormat="1" ht="30" x14ac:dyDescent="0.25">
      <c r="A1085" s="141" t="s">
        <v>3410</v>
      </c>
      <c r="B1085" s="140" t="s">
        <v>3411</v>
      </c>
      <c r="C1085" s="140" t="s">
        <v>3165</v>
      </c>
      <c r="D1085" s="141">
        <v>8497</v>
      </c>
      <c r="E1085" s="147">
        <v>11810.830000000002</v>
      </c>
      <c r="F1085" s="147">
        <v>3.0000000000000027E-2</v>
      </c>
      <c r="G1085" s="147">
        <v>254.91000000000022</v>
      </c>
    </row>
    <row r="1086" spans="1:7" customFormat="1" ht="30" x14ac:dyDescent="0.25">
      <c r="A1086" s="141" t="s">
        <v>3410</v>
      </c>
      <c r="B1086" s="140" t="s">
        <v>3411</v>
      </c>
      <c r="C1086" s="140" t="s">
        <v>3166</v>
      </c>
      <c r="D1086" s="141">
        <v>9125</v>
      </c>
      <c r="E1086" s="147">
        <v>11406.25</v>
      </c>
      <c r="F1086" s="147">
        <v>1.0000000000000009E-2</v>
      </c>
      <c r="G1086" s="147">
        <v>91.250000000000085</v>
      </c>
    </row>
    <row r="1087" spans="1:7" customFormat="1" ht="30" x14ac:dyDescent="0.25">
      <c r="A1087" s="141" t="s">
        <v>3410</v>
      </c>
      <c r="B1087" s="140" t="s">
        <v>3411</v>
      </c>
      <c r="C1087" s="140" t="s">
        <v>3167</v>
      </c>
      <c r="D1087" s="141">
        <v>5404</v>
      </c>
      <c r="E1087" s="147">
        <v>17238.760000000002</v>
      </c>
      <c r="F1087" s="147">
        <v>6.0000000000000053E-2</v>
      </c>
      <c r="G1087" s="147">
        <v>324.24000000000029</v>
      </c>
    </row>
    <row r="1088" spans="1:7" customFormat="1" ht="30" x14ac:dyDescent="0.25">
      <c r="A1088" s="141" t="s">
        <v>3410</v>
      </c>
      <c r="B1088" s="140" t="s">
        <v>3411</v>
      </c>
      <c r="C1088" s="140" t="s">
        <v>3231</v>
      </c>
      <c r="D1088" s="141">
        <v>569</v>
      </c>
      <c r="E1088" s="147">
        <v>2241.86</v>
      </c>
      <c r="F1088" s="147">
        <v>0.13000000000000034</v>
      </c>
      <c r="G1088" s="147">
        <v>73.970000000000198</v>
      </c>
    </row>
    <row r="1089" spans="1:7" customFormat="1" ht="30" x14ac:dyDescent="0.25">
      <c r="A1089" s="141" t="s">
        <v>3410</v>
      </c>
      <c r="B1089" s="140" t="s">
        <v>3411</v>
      </c>
      <c r="C1089" s="140" t="s">
        <v>3134</v>
      </c>
      <c r="D1089" s="141">
        <v>8685</v>
      </c>
      <c r="E1089" s="147">
        <v>20062.349999999999</v>
      </c>
      <c r="F1089" s="147">
        <v>4.0000000000000036E-2</v>
      </c>
      <c r="G1089" s="147">
        <v>347.40000000000032</v>
      </c>
    </row>
    <row r="1090" spans="1:7" customFormat="1" ht="30" x14ac:dyDescent="0.25">
      <c r="A1090" s="141" t="s">
        <v>3410</v>
      </c>
      <c r="B1090" s="140" t="s">
        <v>3411</v>
      </c>
      <c r="C1090" s="140" t="s">
        <v>3308</v>
      </c>
      <c r="D1090" s="141">
        <v>266</v>
      </c>
      <c r="E1090" s="147">
        <v>917.7</v>
      </c>
      <c r="F1090" s="147">
        <v>8.0000000000000071E-2</v>
      </c>
      <c r="G1090" s="147">
        <v>21.280000000000019</v>
      </c>
    </row>
    <row r="1091" spans="1:7" customFormat="1" ht="30" x14ac:dyDescent="0.25">
      <c r="A1091" s="141" t="s">
        <v>3410</v>
      </c>
      <c r="B1091" s="140" t="s">
        <v>3411</v>
      </c>
      <c r="C1091" s="140" t="s">
        <v>3135</v>
      </c>
      <c r="D1091" s="141">
        <v>38231</v>
      </c>
      <c r="E1091" s="147">
        <v>76462</v>
      </c>
      <c r="F1091" s="147">
        <v>3.0000000000000027E-2</v>
      </c>
      <c r="G1091" s="147">
        <v>1146.930000000001</v>
      </c>
    </row>
    <row r="1092" spans="1:7" customFormat="1" ht="30" x14ac:dyDescent="0.25">
      <c r="A1092" s="141" t="s">
        <v>3410</v>
      </c>
      <c r="B1092" s="140" t="s">
        <v>3411</v>
      </c>
      <c r="C1092" s="140" t="s">
        <v>3136</v>
      </c>
      <c r="D1092" s="141">
        <v>31807</v>
      </c>
      <c r="E1092" s="147">
        <v>99555.91</v>
      </c>
      <c r="F1092" s="147">
        <v>9.9999999999999811E-3</v>
      </c>
      <c r="G1092" s="147">
        <v>318.06999999999942</v>
      </c>
    </row>
    <row r="1093" spans="1:7" customFormat="1" ht="30" x14ac:dyDescent="0.25">
      <c r="A1093" s="141" t="s">
        <v>3410</v>
      </c>
      <c r="B1093" s="140" t="s">
        <v>3411</v>
      </c>
      <c r="C1093" s="140" t="s">
        <v>3137</v>
      </c>
      <c r="D1093" s="141">
        <v>51010</v>
      </c>
      <c r="E1093" s="147">
        <v>78555.399999999994</v>
      </c>
      <c r="F1093" s="147">
        <v>0</v>
      </c>
      <c r="G1093" s="147">
        <v>0</v>
      </c>
    </row>
    <row r="1094" spans="1:7" customFormat="1" ht="30" x14ac:dyDescent="0.25">
      <c r="A1094" s="141" t="s">
        <v>3410</v>
      </c>
      <c r="B1094" s="140" t="s">
        <v>3411</v>
      </c>
      <c r="C1094" s="140" t="s">
        <v>3168</v>
      </c>
      <c r="D1094" s="141">
        <v>25394</v>
      </c>
      <c r="E1094" s="147">
        <v>36821.300000000003</v>
      </c>
      <c r="F1094" s="147">
        <v>1.0000000000000009E-2</v>
      </c>
      <c r="G1094" s="147">
        <v>253.94000000000023</v>
      </c>
    </row>
    <row r="1095" spans="1:7" customFormat="1" ht="30" x14ac:dyDescent="0.25">
      <c r="A1095" s="141" t="s">
        <v>3410</v>
      </c>
      <c r="B1095" s="140" t="s">
        <v>3411</v>
      </c>
      <c r="C1095" s="140" t="s">
        <v>3138</v>
      </c>
      <c r="D1095" s="141">
        <v>30784</v>
      </c>
      <c r="E1095" s="147">
        <v>44636.800000000003</v>
      </c>
      <c r="F1095" s="147">
        <v>1.0000000000000009E-2</v>
      </c>
      <c r="G1095" s="147">
        <v>307.84000000000026</v>
      </c>
    </row>
    <row r="1096" spans="1:7" customFormat="1" ht="30" x14ac:dyDescent="0.25">
      <c r="A1096" s="141" t="s">
        <v>3410</v>
      </c>
      <c r="B1096" s="140" t="s">
        <v>3411</v>
      </c>
      <c r="C1096" s="140" t="s">
        <v>3169</v>
      </c>
      <c r="D1096" s="141">
        <v>7880</v>
      </c>
      <c r="E1096" s="147">
        <v>27501.199999999997</v>
      </c>
      <c r="F1096" s="147">
        <v>5.0000000000000044E-2</v>
      </c>
      <c r="G1096" s="147">
        <v>394.00000000000034</v>
      </c>
    </row>
    <row r="1097" spans="1:7" customFormat="1" ht="45" x14ac:dyDescent="0.25">
      <c r="A1097" s="141" t="s">
        <v>3410</v>
      </c>
      <c r="B1097" s="140" t="s">
        <v>3411</v>
      </c>
      <c r="C1097" s="140" t="s">
        <v>3170</v>
      </c>
      <c r="D1097" s="141">
        <v>6301</v>
      </c>
      <c r="E1097" s="147">
        <v>21990.49</v>
      </c>
      <c r="F1097" s="147">
        <v>5.0000000000000044E-2</v>
      </c>
      <c r="G1097" s="147">
        <v>315.0500000000003</v>
      </c>
    </row>
    <row r="1098" spans="1:7" customFormat="1" ht="30" x14ac:dyDescent="0.25">
      <c r="A1098" s="141" t="s">
        <v>3410</v>
      </c>
      <c r="B1098" s="140" t="s">
        <v>3411</v>
      </c>
      <c r="C1098" s="140" t="s">
        <v>3139</v>
      </c>
      <c r="D1098" s="141">
        <v>35433</v>
      </c>
      <c r="E1098" s="147">
        <v>123661.16999999998</v>
      </c>
      <c r="F1098" s="147">
        <v>5.0000000000000044E-2</v>
      </c>
      <c r="G1098" s="147">
        <v>1771.6500000000017</v>
      </c>
    </row>
    <row r="1099" spans="1:7" customFormat="1" ht="30" x14ac:dyDescent="0.25">
      <c r="A1099" s="141" t="s">
        <v>3410</v>
      </c>
      <c r="B1099" s="140" t="s">
        <v>3411</v>
      </c>
      <c r="C1099" s="140" t="s">
        <v>3140</v>
      </c>
      <c r="D1099" s="141">
        <v>26310</v>
      </c>
      <c r="E1099" s="147">
        <v>32624.400000000001</v>
      </c>
      <c r="F1099" s="147">
        <v>4.0000000000000036E-2</v>
      </c>
      <c r="G1099" s="147">
        <v>1052.400000000001</v>
      </c>
    </row>
    <row r="1100" spans="1:7" customFormat="1" ht="30" x14ac:dyDescent="0.25">
      <c r="A1100" s="141" t="s">
        <v>3410</v>
      </c>
      <c r="B1100" s="140" t="s">
        <v>3411</v>
      </c>
      <c r="C1100" s="140" t="s">
        <v>3141</v>
      </c>
      <c r="D1100" s="141">
        <v>17115</v>
      </c>
      <c r="E1100" s="147">
        <v>21222.6</v>
      </c>
      <c r="F1100" s="147">
        <v>4.0000000000000036E-2</v>
      </c>
      <c r="G1100" s="147">
        <v>684.60000000000059</v>
      </c>
    </row>
    <row r="1101" spans="1:7" customFormat="1" ht="30" x14ac:dyDescent="0.25">
      <c r="A1101" s="141" t="s">
        <v>3410</v>
      </c>
      <c r="B1101" s="140" t="s">
        <v>3411</v>
      </c>
      <c r="C1101" s="140" t="s">
        <v>3142</v>
      </c>
      <c r="D1101" s="141">
        <v>26286</v>
      </c>
      <c r="E1101" s="147">
        <v>32857.5</v>
      </c>
      <c r="F1101" s="147">
        <v>1.0000000000000009E-2</v>
      </c>
      <c r="G1101" s="147">
        <v>262.86000000000024</v>
      </c>
    </row>
    <row r="1102" spans="1:7" customFormat="1" ht="30" x14ac:dyDescent="0.25">
      <c r="A1102" s="141" t="s">
        <v>3410</v>
      </c>
      <c r="B1102" s="140" t="s">
        <v>3411</v>
      </c>
      <c r="C1102" s="140" t="s">
        <v>3143</v>
      </c>
      <c r="D1102" s="141">
        <v>7380</v>
      </c>
      <c r="E1102" s="147">
        <v>11365.2</v>
      </c>
      <c r="F1102" s="147">
        <v>1.0000000000000009E-2</v>
      </c>
      <c r="G1102" s="147">
        <v>73.800000000000068</v>
      </c>
    </row>
    <row r="1103" spans="1:7" customFormat="1" ht="30" x14ac:dyDescent="0.25">
      <c r="A1103" s="141" t="s">
        <v>3410</v>
      </c>
      <c r="B1103" s="140" t="s">
        <v>3411</v>
      </c>
      <c r="C1103" s="140" t="s">
        <v>3232</v>
      </c>
      <c r="D1103" s="141">
        <v>2357</v>
      </c>
      <c r="E1103" s="147">
        <v>3629.7799999999997</v>
      </c>
      <c r="F1103" s="147">
        <v>1.0000000000000009E-2</v>
      </c>
      <c r="G1103" s="147">
        <v>23.570000000000022</v>
      </c>
    </row>
    <row r="1104" spans="1:7" customFormat="1" ht="30" x14ac:dyDescent="0.25">
      <c r="A1104" s="141" t="s">
        <v>3410</v>
      </c>
      <c r="B1104" s="140" t="s">
        <v>3411</v>
      </c>
      <c r="C1104" s="140" t="s">
        <v>3144</v>
      </c>
      <c r="D1104" s="141">
        <v>9799</v>
      </c>
      <c r="E1104" s="147">
        <v>12346.74</v>
      </c>
      <c r="F1104" s="147">
        <v>2.0000000000000018E-2</v>
      </c>
      <c r="G1104" s="147">
        <v>195.98000000000016</v>
      </c>
    </row>
    <row r="1105" spans="1:7" customFormat="1" ht="30" x14ac:dyDescent="0.25">
      <c r="A1105" s="141" t="s">
        <v>3410</v>
      </c>
      <c r="B1105" s="140" t="s">
        <v>3411</v>
      </c>
      <c r="C1105" s="140" t="s">
        <v>3171</v>
      </c>
      <c r="D1105" s="141">
        <v>5386</v>
      </c>
      <c r="E1105" s="147">
        <v>13411.14</v>
      </c>
      <c r="F1105" s="147">
        <v>2.9999999999999916E-2</v>
      </c>
      <c r="G1105" s="147">
        <v>161.57999999999956</v>
      </c>
    </row>
    <row r="1106" spans="1:7" customFormat="1" ht="30" x14ac:dyDescent="0.25">
      <c r="A1106" s="141" t="s">
        <v>3410</v>
      </c>
      <c r="B1106" s="140" t="s">
        <v>3411</v>
      </c>
      <c r="C1106" s="140" t="s">
        <v>3145</v>
      </c>
      <c r="D1106" s="141">
        <v>87837</v>
      </c>
      <c r="E1106" s="147">
        <v>137904.09</v>
      </c>
      <c r="F1106" s="147">
        <v>0</v>
      </c>
      <c r="G1106" s="147">
        <v>0</v>
      </c>
    </row>
    <row r="1107" spans="1:7" customFormat="1" ht="30" x14ac:dyDescent="0.25">
      <c r="A1107" s="141" t="s">
        <v>3410</v>
      </c>
      <c r="B1107" s="140" t="s">
        <v>3411</v>
      </c>
      <c r="C1107" s="140" t="s">
        <v>3146</v>
      </c>
      <c r="D1107" s="141">
        <v>725</v>
      </c>
      <c r="E1107" s="147">
        <v>4023.75</v>
      </c>
      <c r="F1107" s="147">
        <v>9.9999999999999811E-3</v>
      </c>
      <c r="G1107" s="147">
        <v>7.2499999999999867</v>
      </c>
    </row>
    <row r="1108" spans="1:7" customFormat="1" ht="30" x14ac:dyDescent="0.25">
      <c r="A1108" s="141" t="s">
        <v>3410</v>
      </c>
      <c r="B1108" s="140" t="s">
        <v>3411</v>
      </c>
      <c r="C1108" s="140" t="s">
        <v>3172</v>
      </c>
      <c r="D1108" s="141">
        <v>1959</v>
      </c>
      <c r="E1108" s="147">
        <v>11871.54</v>
      </c>
      <c r="F1108" s="147">
        <v>0.16999999999999993</v>
      </c>
      <c r="G1108" s="147">
        <v>333.02999999999986</v>
      </c>
    </row>
    <row r="1109" spans="1:7" customFormat="1" ht="30" x14ac:dyDescent="0.25">
      <c r="A1109" s="141" t="s">
        <v>3410</v>
      </c>
      <c r="B1109" s="140" t="s">
        <v>3411</v>
      </c>
      <c r="C1109" s="140" t="s">
        <v>3173</v>
      </c>
      <c r="D1109" s="141">
        <v>952</v>
      </c>
      <c r="E1109" s="147">
        <v>4674.3200000000006</v>
      </c>
      <c r="F1109" s="147">
        <v>0.16999999999999993</v>
      </c>
      <c r="G1109" s="147">
        <v>161.83999999999992</v>
      </c>
    </row>
    <row r="1110" spans="1:7" customFormat="1" ht="30" x14ac:dyDescent="0.25">
      <c r="A1110" s="141" t="s">
        <v>3410</v>
      </c>
      <c r="B1110" s="140" t="s">
        <v>3411</v>
      </c>
      <c r="C1110" s="140" t="s">
        <v>3147</v>
      </c>
      <c r="D1110" s="141">
        <v>5145</v>
      </c>
      <c r="E1110" s="147">
        <v>21197.4</v>
      </c>
      <c r="F1110" s="147">
        <v>0.10000000000000009</v>
      </c>
      <c r="G1110" s="147">
        <v>514.50000000000045</v>
      </c>
    </row>
    <row r="1111" spans="1:7" customFormat="1" ht="30" x14ac:dyDescent="0.25">
      <c r="A1111" s="141" t="s">
        <v>3410</v>
      </c>
      <c r="B1111" s="140" t="s">
        <v>3411</v>
      </c>
      <c r="C1111" s="140" t="s">
        <v>3174</v>
      </c>
      <c r="D1111" s="141">
        <v>6927</v>
      </c>
      <c r="E1111" s="147">
        <v>38029.230000000003</v>
      </c>
      <c r="F1111" s="147">
        <v>0.12000000000000011</v>
      </c>
      <c r="G1111" s="147">
        <v>831.24000000000069</v>
      </c>
    </row>
    <row r="1112" spans="1:7" customFormat="1" ht="30" x14ac:dyDescent="0.25">
      <c r="A1112" s="141" t="s">
        <v>3410</v>
      </c>
      <c r="B1112" s="140" t="s">
        <v>3411</v>
      </c>
      <c r="C1112" s="140" t="s">
        <v>3148</v>
      </c>
      <c r="D1112" s="141">
        <v>4108</v>
      </c>
      <c r="E1112" s="147">
        <v>22552.92</v>
      </c>
      <c r="F1112" s="147">
        <v>0.12000000000000011</v>
      </c>
      <c r="G1112" s="147">
        <v>492.96000000000043</v>
      </c>
    </row>
    <row r="1113" spans="1:7" customFormat="1" ht="30" x14ac:dyDescent="0.25">
      <c r="A1113" s="141" t="s">
        <v>3410</v>
      </c>
      <c r="B1113" s="140" t="s">
        <v>3411</v>
      </c>
      <c r="C1113" s="140" t="s">
        <v>3175</v>
      </c>
      <c r="D1113" s="141">
        <v>3769</v>
      </c>
      <c r="E1113" s="147">
        <v>20691.810000000001</v>
      </c>
      <c r="F1113" s="147">
        <v>0.12000000000000011</v>
      </c>
      <c r="G1113" s="147">
        <v>452.28000000000043</v>
      </c>
    </row>
    <row r="1114" spans="1:7" customFormat="1" ht="30" x14ac:dyDescent="0.25">
      <c r="A1114" s="141" t="s">
        <v>3410</v>
      </c>
      <c r="B1114" s="140" t="s">
        <v>3411</v>
      </c>
      <c r="C1114" s="140" t="s">
        <v>3176</v>
      </c>
      <c r="D1114" s="141">
        <v>5645</v>
      </c>
      <c r="E1114" s="147">
        <v>14451.199999999999</v>
      </c>
      <c r="F1114" s="147">
        <v>6.0000000000000053E-2</v>
      </c>
      <c r="G1114" s="147">
        <v>338.70000000000027</v>
      </c>
    </row>
    <row r="1115" spans="1:7" customFormat="1" ht="30" x14ac:dyDescent="0.25">
      <c r="A1115" s="141" t="s">
        <v>3410</v>
      </c>
      <c r="B1115" s="140" t="s">
        <v>3411</v>
      </c>
      <c r="C1115" s="140" t="s">
        <v>3310</v>
      </c>
      <c r="D1115" s="141">
        <v>687</v>
      </c>
      <c r="E1115" s="147">
        <v>1628.19</v>
      </c>
      <c r="F1115" s="147">
        <v>6.0000000000000053E-2</v>
      </c>
      <c r="G1115" s="147">
        <v>41.220000000000034</v>
      </c>
    </row>
    <row r="1116" spans="1:7" customFormat="1" ht="30" x14ac:dyDescent="0.25">
      <c r="A1116" s="141" t="s">
        <v>3410</v>
      </c>
      <c r="B1116" s="140" t="s">
        <v>3411</v>
      </c>
      <c r="C1116" s="140" t="s">
        <v>3311</v>
      </c>
      <c r="D1116" s="141">
        <v>149</v>
      </c>
      <c r="E1116" s="147">
        <v>558.75</v>
      </c>
      <c r="F1116" s="147">
        <v>8.0000000000000071E-2</v>
      </c>
      <c r="G1116" s="147">
        <v>11.920000000000011</v>
      </c>
    </row>
    <row r="1117" spans="1:7" customFormat="1" ht="30" x14ac:dyDescent="0.25">
      <c r="A1117" s="141" t="s">
        <v>3410</v>
      </c>
      <c r="B1117" s="140" t="s">
        <v>3411</v>
      </c>
      <c r="C1117" s="140" t="s">
        <v>3177</v>
      </c>
      <c r="D1117" s="141">
        <v>28494</v>
      </c>
      <c r="E1117" s="147">
        <v>202877.28000000003</v>
      </c>
      <c r="F1117" s="147">
        <v>0.14000000000000012</v>
      </c>
      <c r="G1117" s="147">
        <v>3989.1600000000035</v>
      </c>
    </row>
    <row r="1118" spans="1:7" customFormat="1" ht="30" x14ac:dyDescent="0.25">
      <c r="A1118" s="141" t="s">
        <v>3410</v>
      </c>
      <c r="B1118" s="140" t="s">
        <v>3411</v>
      </c>
      <c r="C1118" s="140" t="s">
        <v>3149</v>
      </c>
      <c r="D1118" s="141">
        <v>61473</v>
      </c>
      <c r="E1118" s="147">
        <v>156756.15000000002</v>
      </c>
      <c r="F1118" s="147">
        <v>5.0000000000000044E-2</v>
      </c>
      <c r="G1118" s="147">
        <v>3073.6500000000028</v>
      </c>
    </row>
    <row r="1119" spans="1:7" customFormat="1" ht="30" x14ac:dyDescent="0.25">
      <c r="A1119" s="141" t="s">
        <v>3410</v>
      </c>
      <c r="B1119" s="140" t="s">
        <v>3411</v>
      </c>
      <c r="C1119" s="140" t="s">
        <v>3178</v>
      </c>
      <c r="D1119" s="141">
        <v>11773</v>
      </c>
      <c r="E1119" s="147">
        <v>28255.199999999997</v>
      </c>
      <c r="F1119" s="147">
        <v>5.0000000000000044E-2</v>
      </c>
      <c r="G1119" s="147">
        <v>588.65000000000055</v>
      </c>
    </row>
    <row r="1120" spans="1:7" customFormat="1" ht="30" x14ac:dyDescent="0.25">
      <c r="A1120" s="141" t="s">
        <v>3410</v>
      </c>
      <c r="B1120" s="140" t="s">
        <v>3411</v>
      </c>
      <c r="C1120" s="140" t="s">
        <v>3312</v>
      </c>
      <c r="D1120" s="141">
        <v>541</v>
      </c>
      <c r="E1120" s="147">
        <v>4322.59</v>
      </c>
      <c r="F1120" s="147">
        <v>0.29000000000000004</v>
      </c>
      <c r="G1120" s="147">
        <v>156.89000000000001</v>
      </c>
    </row>
    <row r="1121" spans="1:7" customFormat="1" ht="30" x14ac:dyDescent="0.25">
      <c r="A1121" s="141" t="s">
        <v>3410</v>
      </c>
      <c r="B1121" s="140" t="s">
        <v>3411</v>
      </c>
      <c r="C1121" s="140" t="s">
        <v>3313</v>
      </c>
      <c r="D1121" s="141">
        <v>392</v>
      </c>
      <c r="E1121" s="147">
        <v>6056.4000000000005</v>
      </c>
      <c r="F1121" s="147">
        <v>0.62999999999999901</v>
      </c>
      <c r="G1121" s="147">
        <v>246.95999999999961</v>
      </c>
    </row>
    <row r="1122" spans="1:7" customFormat="1" ht="30" x14ac:dyDescent="0.25">
      <c r="A1122" s="141" t="s">
        <v>3410</v>
      </c>
      <c r="B1122" s="140" t="s">
        <v>3411</v>
      </c>
      <c r="C1122" s="140" t="s">
        <v>3179</v>
      </c>
      <c r="D1122" s="141">
        <v>65164</v>
      </c>
      <c r="E1122" s="147">
        <v>334942.96000000002</v>
      </c>
      <c r="F1122" s="147">
        <v>0.10999999999999988</v>
      </c>
      <c r="G1122" s="147">
        <v>7168.0399999999918</v>
      </c>
    </row>
    <row r="1123" spans="1:7" customFormat="1" ht="30" x14ac:dyDescent="0.25">
      <c r="A1123" s="141" t="s">
        <v>3410</v>
      </c>
      <c r="B1123" s="140" t="s">
        <v>3411</v>
      </c>
      <c r="C1123" s="140" t="s">
        <v>3180</v>
      </c>
      <c r="D1123" s="141">
        <v>11862</v>
      </c>
      <c r="E1123" s="147">
        <v>56937.600000000006</v>
      </c>
      <c r="F1123" s="147">
        <v>0.12000000000000011</v>
      </c>
      <c r="G1123" s="147">
        <v>1423.4400000000012</v>
      </c>
    </row>
    <row r="1124" spans="1:7" customFormat="1" ht="30" x14ac:dyDescent="0.25">
      <c r="A1124" s="141" t="s">
        <v>3410</v>
      </c>
      <c r="B1124" s="140" t="s">
        <v>3411</v>
      </c>
      <c r="C1124" s="140" t="s">
        <v>3181</v>
      </c>
      <c r="D1124" s="141">
        <v>2728</v>
      </c>
      <c r="E1124" s="147">
        <v>13094.400000000001</v>
      </c>
      <c r="F1124" s="147">
        <v>0.12000000000000011</v>
      </c>
      <c r="G1124" s="147">
        <v>327.3600000000003</v>
      </c>
    </row>
    <row r="1125" spans="1:7" customFormat="1" ht="30" x14ac:dyDescent="0.25">
      <c r="A1125" s="141" t="s">
        <v>3410</v>
      </c>
      <c r="B1125" s="140" t="s">
        <v>3411</v>
      </c>
      <c r="C1125" s="140" t="s">
        <v>3182</v>
      </c>
      <c r="D1125" s="141">
        <v>2673</v>
      </c>
      <c r="E1125" s="147">
        <v>12830.4</v>
      </c>
      <c r="F1125" s="147">
        <v>0.12000000000000011</v>
      </c>
      <c r="G1125" s="147">
        <v>320.76000000000028</v>
      </c>
    </row>
    <row r="1126" spans="1:7" customFormat="1" ht="30" x14ac:dyDescent="0.25">
      <c r="A1126" s="141" t="s">
        <v>3410</v>
      </c>
      <c r="B1126" s="140" t="s">
        <v>3411</v>
      </c>
      <c r="C1126" s="140" t="s">
        <v>3183</v>
      </c>
      <c r="D1126" s="141">
        <v>2503</v>
      </c>
      <c r="E1126" s="147">
        <v>11689.01</v>
      </c>
      <c r="F1126" s="147">
        <v>0.10999999999999988</v>
      </c>
      <c r="G1126" s="147">
        <v>275.3299999999997</v>
      </c>
    </row>
    <row r="1127" spans="1:7" customFormat="1" ht="30" x14ac:dyDescent="0.25">
      <c r="A1127" s="141" t="s">
        <v>3410</v>
      </c>
      <c r="B1127" s="140" t="s">
        <v>3411</v>
      </c>
      <c r="C1127" s="140" t="s">
        <v>3233</v>
      </c>
      <c r="D1127" s="141">
        <v>1793</v>
      </c>
      <c r="E1127" s="147">
        <v>8373.3100000000013</v>
      </c>
      <c r="F1127" s="147">
        <v>0.10999999999999988</v>
      </c>
      <c r="G1127" s="147">
        <v>197.22999999999979</v>
      </c>
    </row>
    <row r="1128" spans="1:7" customFormat="1" ht="30" x14ac:dyDescent="0.25">
      <c r="A1128" s="141" t="s">
        <v>3410</v>
      </c>
      <c r="B1128" s="140" t="s">
        <v>3411</v>
      </c>
      <c r="C1128" s="140" t="s">
        <v>3234</v>
      </c>
      <c r="D1128" s="141">
        <v>2189</v>
      </c>
      <c r="E1128" s="147">
        <v>10945</v>
      </c>
      <c r="F1128" s="147">
        <v>0.13999999999999968</v>
      </c>
      <c r="G1128" s="147">
        <v>306.4599999999993</v>
      </c>
    </row>
    <row r="1129" spans="1:7" customFormat="1" ht="30" x14ac:dyDescent="0.25">
      <c r="A1129" s="141" t="s">
        <v>3410</v>
      </c>
      <c r="B1129" s="140" t="s">
        <v>3411</v>
      </c>
      <c r="C1129" s="140" t="s">
        <v>3184</v>
      </c>
      <c r="D1129" s="141">
        <v>2682</v>
      </c>
      <c r="E1129" s="147">
        <v>13222.260000000002</v>
      </c>
      <c r="F1129" s="147">
        <v>0.11999999999999966</v>
      </c>
      <c r="G1129" s="147">
        <v>321.83999999999912</v>
      </c>
    </row>
    <row r="1130" spans="1:7" customFormat="1" ht="30" x14ac:dyDescent="0.25">
      <c r="A1130" s="141" t="s">
        <v>3410</v>
      </c>
      <c r="B1130" s="140" t="s">
        <v>3411</v>
      </c>
      <c r="C1130" s="140" t="s">
        <v>3235</v>
      </c>
      <c r="D1130" s="141">
        <v>2000</v>
      </c>
      <c r="E1130" s="147">
        <v>9860</v>
      </c>
      <c r="F1130" s="147">
        <v>0.11999999999999966</v>
      </c>
      <c r="G1130" s="147">
        <v>239.99999999999932</v>
      </c>
    </row>
    <row r="1131" spans="1:7" customFormat="1" ht="30" x14ac:dyDescent="0.25">
      <c r="A1131" s="141" t="s">
        <v>3410</v>
      </c>
      <c r="B1131" s="140" t="s">
        <v>3411</v>
      </c>
      <c r="C1131" s="140" t="s">
        <v>3314</v>
      </c>
      <c r="D1131" s="141">
        <v>93</v>
      </c>
      <c r="E1131" s="147">
        <v>565.44000000000005</v>
      </c>
      <c r="F1131" s="147">
        <v>0.20999999999999996</v>
      </c>
      <c r="G1131" s="147">
        <v>19.529999999999998</v>
      </c>
    </row>
    <row r="1132" spans="1:7" customFormat="1" ht="30" x14ac:dyDescent="0.25">
      <c r="A1132" s="141" t="s">
        <v>3410</v>
      </c>
      <c r="B1132" s="140" t="s">
        <v>3411</v>
      </c>
      <c r="C1132" s="140" t="s">
        <v>3254</v>
      </c>
      <c r="D1132" s="141">
        <v>1179</v>
      </c>
      <c r="E1132" s="147">
        <v>6060.06</v>
      </c>
      <c r="F1132" s="147">
        <v>0.14000000000000012</v>
      </c>
      <c r="G1132" s="147">
        <v>165.06000000000014</v>
      </c>
    </row>
    <row r="1133" spans="1:7" customFormat="1" ht="30" x14ac:dyDescent="0.25">
      <c r="A1133" s="141" t="s">
        <v>3410</v>
      </c>
      <c r="B1133" s="140" t="s">
        <v>3411</v>
      </c>
      <c r="C1133" s="140" t="s">
        <v>3281</v>
      </c>
      <c r="D1133" s="141">
        <v>1524</v>
      </c>
      <c r="E1133" s="147">
        <v>8336.2800000000007</v>
      </c>
      <c r="F1133" s="147">
        <v>0.14000000000000012</v>
      </c>
      <c r="G1133" s="147">
        <v>213.36000000000018</v>
      </c>
    </row>
    <row r="1134" spans="1:7" customFormat="1" ht="30" x14ac:dyDescent="0.25">
      <c r="A1134" s="141" t="s">
        <v>3410</v>
      </c>
      <c r="B1134" s="140" t="s">
        <v>3411</v>
      </c>
      <c r="C1134" s="140" t="s">
        <v>3236</v>
      </c>
      <c r="D1134" s="141">
        <v>903</v>
      </c>
      <c r="E1134" s="147">
        <v>5968.83</v>
      </c>
      <c r="F1134" s="147">
        <v>0.19999999999999973</v>
      </c>
      <c r="G1134" s="147">
        <v>180.59999999999977</v>
      </c>
    </row>
    <row r="1135" spans="1:7" customFormat="1" ht="30" x14ac:dyDescent="0.25">
      <c r="A1135" s="141" t="s">
        <v>3410</v>
      </c>
      <c r="B1135" s="140" t="s">
        <v>3411</v>
      </c>
      <c r="C1135" s="140" t="s">
        <v>3315</v>
      </c>
      <c r="D1135" s="141">
        <v>514</v>
      </c>
      <c r="E1135" s="147">
        <v>3474.64</v>
      </c>
      <c r="F1135" s="147">
        <v>0.19000000000000039</v>
      </c>
      <c r="G1135" s="147">
        <v>97.660000000000196</v>
      </c>
    </row>
    <row r="1136" spans="1:7" customFormat="1" ht="30" x14ac:dyDescent="0.25">
      <c r="A1136" s="141" t="s">
        <v>3410</v>
      </c>
      <c r="B1136" s="140" t="s">
        <v>3411</v>
      </c>
      <c r="C1136" s="140" t="s">
        <v>3316</v>
      </c>
      <c r="D1136" s="141">
        <v>397</v>
      </c>
      <c r="E1136" s="147">
        <v>1957.21</v>
      </c>
      <c r="F1136" s="147">
        <v>0.11999999999999966</v>
      </c>
      <c r="G1136" s="147">
        <v>47.639999999999866</v>
      </c>
    </row>
    <row r="1137" spans="1:7" customFormat="1" ht="30" x14ac:dyDescent="0.25">
      <c r="A1137" s="141" t="s">
        <v>3410</v>
      </c>
      <c r="B1137" s="140" t="s">
        <v>3411</v>
      </c>
      <c r="C1137" s="140" t="s">
        <v>3282</v>
      </c>
      <c r="D1137" s="141">
        <v>1842</v>
      </c>
      <c r="E1137" s="147">
        <v>8160.0599999999995</v>
      </c>
      <c r="F1137" s="147">
        <v>9.9999999999999867E-2</v>
      </c>
      <c r="G1137" s="147">
        <v>184.19999999999976</v>
      </c>
    </row>
    <row r="1138" spans="1:7" customFormat="1" ht="30" x14ac:dyDescent="0.25">
      <c r="A1138" s="141" t="s">
        <v>3410</v>
      </c>
      <c r="B1138" s="140" t="s">
        <v>3411</v>
      </c>
      <c r="C1138" s="140" t="s">
        <v>3185</v>
      </c>
      <c r="D1138" s="141">
        <v>7848</v>
      </c>
      <c r="E1138" s="147">
        <v>53052.479999999996</v>
      </c>
      <c r="F1138" s="147">
        <v>0.19000000000000039</v>
      </c>
      <c r="G1138" s="147">
        <v>1491.1200000000031</v>
      </c>
    </row>
    <row r="1139" spans="1:7" customFormat="1" ht="30" x14ac:dyDescent="0.25">
      <c r="A1139" s="141" t="s">
        <v>3410</v>
      </c>
      <c r="B1139" s="140" t="s">
        <v>3411</v>
      </c>
      <c r="C1139" s="140" t="s">
        <v>3317</v>
      </c>
      <c r="D1139" s="141">
        <v>1191</v>
      </c>
      <c r="E1139" s="147">
        <v>6514.77</v>
      </c>
      <c r="F1139" s="147">
        <v>0.15000000000000036</v>
      </c>
      <c r="G1139" s="147">
        <v>178.65000000000043</v>
      </c>
    </row>
    <row r="1140" spans="1:7" customFormat="1" ht="30" x14ac:dyDescent="0.25">
      <c r="A1140" s="141" t="s">
        <v>3410</v>
      </c>
      <c r="B1140" s="140" t="s">
        <v>3411</v>
      </c>
      <c r="C1140" s="140" t="s">
        <v>3387</v>
      </c>
      <c r="D1140" s="141">
        <v>45</v>
      </c>
      <c r="E1140" s="147">
        <v>704.25</v>
      </c>
      <c r="F1140" s="147">
        <v>0.63999999999999879</v>
      </c>
      <c r="G1140" s="147">
        <v>28.799999999999947</v>
      </c>
    </row>
    <row r="1141" spans="1:7" customFormat="1" ht="30" x14ac:dyDescent="0.25">
      <c r="A1141" s="141" t="s">
        <v>3410</v>
      </c>
      <c r="B1141" s="140" t="s">
        <v>3411</v>
      </c>
      <c r="C1141" s="140" t="s">
        <v>3318</v>
      </c>
      <c r="D1141" s="141">
        <v>73</v>
      </c>
      <c r="E1141" s="147">
        <v>420.48</v>
      </c>
      <c r="F1141" s="147">
        <v>0.1599999999999997</v>
      </c>
      <c r="G1141" s="147">
        <v>11.679999999999978</v>
      </c>
    </row>
    <row r="1142" spans="1:7" customFormat="1" ht="30" x14ac:dyDescent="0.25">
      <c r="A1142" s="141" t="s">
        <v>3410</v>
      </c>
      <c r="B1142" s="140" t="s">
        <v>3411</v>
      </c>
      <c r="C1142" s="140" t="s">
        <v>3186</v>
      </c>
      <c r="D1142" s="141">
        <v>10054</v>
      </c>
      <c r="E1142" s="147">
        <v>87670.88</v>
      </c>
      <c r="F1142" s="147">
        <v>0.16999999999999993</v>
      </c>
      <c r="G1142" s="147">
        <v>1709.1799999999994</v>
      </c>
    </row>
    <row r="1143" spans="1:7" customFormat="1" ht="30" x14ac:dyDescent="0.25">
      <c r="A1143" s="141" t="s">
        <v>3410</v>
      </c>
      <c r="B1143" s="140" t="s">
        <v>3411</v>
      </c>
      <c r="C1143" s="140" t="s">
        <v>3187</v>
      </c>
      <c r="D1143" s="141">
        <v>1606</v>
      </c>
      <c r="E1143" s="147">
        <v>9041.7800000000007</v>
      </c>
      <c r="F1143" s="147">
        <v>0.24000000000000021</v>
      </c>
      <c r="G1143" s="147">
        <v>385.44000000000034</v>
      </c>
    </row>
    <row r="1144" spans="1:7" customFormat="1" ht="30" x14ac:dyDescent="0.25">
      <c r="A1144" s="141" t="s">
        <v>3410</v>
      </c>
      <c r="B1144" s="140" t="s">
        <v>3411</v>
      </c>
      <c r="C1144" s="140" t="s">
        <v>3319</v>
      </c>
      <c r="D1144" s="141">
        <v>517</v>
      </c>
      <c r="E1144" s="147">
        <v>3060.6400000000003</v>
      </c>
      <c r="F1144" s="147">
        <v>0.25</v>
      </c>
      <c r="G1144" s="147">
        <v>129.25</v>
      </c>
    </row>
    <row r="1145" spans="1:7" customFormat="1" ht="30" x14ac:dyDescent="0.25">
      <c r="A1145" s="141" t="s">
        <v>3410</v>
      </c>
      <c r="B1145" s="140" t="s">
        <v>3411</v>
      </c>
      <c r="C1145" s="140" t="s">
        <v>3388</v>
      </c>
      <c r="D1145" s="141">
        <v>133</v>
      </c>
      <c r="E1145" s="147">
        <v>720.86</v>
      </c>
      <c r="F1145" s="147">
        <v>0.1899999999999995</v>
      </c>
      <c r="G1145" s="147">
        <v>25.269999999999932</v>
      </c>
    </row>
    <row r="1146" spans="1:7" customFormat="1" ht="30" x14ac:dyDescent="0.25">
      <c r="A1146" s="141" t="s">
        <v>3410</v>
      </c>
      <c r="B1146" s="140" t="s">
        <v>3411</v>
      </c>
      <c r="C1146" s="140" t="s">
        <v>3320</v>
      </c>
      <c r="D1146" s="141">
        <v>278</v>
      </c>
      <c r="E1146" s="147">
        <v>2565.94</v>
      </c>
      <c r="F1146" s="147">
        <v>0.29999999999999982</v>
      </c>
      <c r="G1146" s="147">
        <v>83.399999999999949</v>
      </c>
    </row>
    <row r="1147" spans="1:7" customFormat="1" ht="30" x14ac:dyDescent="0.25">
      <c r="A1147" s="141" t="s">
        <v>3410</v>
      </c>
      <c r="B1147" s="140" t="s">
        <v>3411</v>
      </c>
      <c r="C1147" s="140" t="s">
        <v>3188</v>
      </c>
      <c r="D1147" s="141">
        <v>2368</v>
      </c>
      <c r="E1147" s="147">
        <v>5328</v>
      </c>
      <c r="F1147" s="147">
        <v>2.0000000000000018E-2</v>
      </c>
      <c r="G1147" s="147">
        <v>47.360000000000042</v>
      </c>
    </row>
    <row r="1148" spans="1:7" customFormat="1" ht="30" x14ac:dyDescent="0.25">
      <c r="A1148" s="141" t="s">
        <v>3410</v>
      </c>
      <c r="B1148" s="140" t="s">
        <v>3411</v>
      </c>
      <c r="C1148" s="140" t="s">
        <v>3255</v>
      </c>
      <c r="D1148" s="141">
        <v>1142</v>
      </c>
      <c r="E1148" s="147">
        <v>4533.74</v>
      </c>
      <c r="F1148" s="147">
        <v>1.0000000000000009E-2</v>
      </c>
      <c r="G1148" s="147">
        <v>11.420000000000011</v>
      </c>
    </row>
    <row r="1149" spans="1:7" customFormat="1" ht="30" x14ac:dyDescent="0.25">
      <c r="A1149" s="141" t="s">
        <v>3410</v>
      </c>
      <c r="B1149" s="140" t="s">
        <v>3411</v>
      </c>
      <c r="C1149" s="140" t="s">
        <v>3389</v>
      </c>
      <c r="D1149" s="141">
        <v>79</v>
      </c>
      <c r="E1149" s="147">
        <v>597.24</v>
      </c>
      <c r="F1149" s="147">
        <v>9.9999999999999867E-2</v>
      </c>
      <c r="G1149" s="147">
        <v>7.8999999999999897</v>
      </c>
    </row>
    <row r="1150" spans="1:7" customFormat="1" ht="30" x14ac:dyDescent="0.25">
      <c r="A1150" s="141" t="s">
        <v>3410</v>
      </c>
      <c r="B1150" s="140" t="s">
        <v>3411</v>
      </c>
      <c r="C1150" s="140" t="s">
        <v>3322</v>
      </c>
      <c r="D1150" s="141">
        <v>389</v>
      </c>
      <c r="E1150" s="147">
        <v>2174.5100000000002</v>
      </c>
      <c r="F1150" s="147">
        <v>0.16999999999999993</v>
      </c>
      <c r="G1150" s="147">
        <v>66.129999999999967</v>
      </c>
    </row>
    <row r="1151" spans="1:7" customFormat="1" ht="30" x14ac:dyDescent="0.25">
      <c r="A1151" s="141" t="s">
        <v>3410</v>
      </c>
      <c r="B1151" s="140" t="s">
        <v>3411</v>
      </c>
      <c r="C1151" s="140" t="s">
        <v>3189</v>
      </c>
      <c r="D1151" s="141">
        <v>18</v>
      </c>
      <c r="E1151" s="147">
        <v>137.52000000000001</v>
      </c>
      <c r="F1151" s="147">
        <v>0.17999999999999972</v>
      </c>
      <c r="G1151" s="147">
        <v>3.2399999999999949</v>
      </c>
    </row>
    <row r="1152" spans="1:7" customFormat="1" ht="30" x14ac:dyDescent="0.25">
      <c r="A1152" s="141" t="s">
        <v>3410</v>
      </c>
      <c r="B1152" s="140" t="s">
        <v>3411</v>
      </c>
      <c r="C1152" s="140" t="s">
        <v>3323</v>
      </c>
      <c r="D1152" s="141">
        <v>13</v>
      </c>
      <c r="E1152" s="147">
        <v>91.13</v>
      </c>
      <c r="F1152" s="147">
        <v>6.999999999999984E-2</v>
      </c>
      <c r="G1152" s="147">
        <v>0.90999999999999792</v>
      </c>
    </row>
    <row r="1153" spans="1:7" customFormat="1" ht="30" x14ac:dyDescent="0.25">
      <c r="A1153" s="141" t="s">
        <v>3410</v>
      </c>
      <c r="B1153" s="140" t="s">
        <v>3411</v>
      </c>
      <c r="C1153" s="140" t="s">
        <v>3325</v>
      </c>
      <c r="D1153" s="141">
        <v>137</v>
      </c>
      <c r="E1153" s="147">
        <v>2016.6399999999999</v>
      </c>
      <c r="F1153" s="147">
        <v>0.44999999999999929</v>
      </c>
      <c r="G1153" s="147">
        <v>61.649999999999906</v>
      </c>
    </row>
    <row r="1154" spans="1:7" customFormat="1" ht="30" x14ac:dyDescent="0.25">
      <c r="A1154" s="141" t="s">
        <v>3410</v>
      </c>
      <c r="B1154" s="140" t="s">
        <v>3411</v>
      </c>
      <c r="C1154" s="140" t="s">
        <v>3326</v>
      </c>
      <c r="D1154" s="141">
        <v>121</v>
      </c>
      <c r="E1154" s="147">
        <v>958.32</v>
      </c>
      <c r="F1154" s="147">
        <v>0.22999999999999954</v>
      </c>
      <c r="G1154" s="147">
        <v>27.829999999999945</v>
      </c>
    </row>
    <row r="1155" spans="1:7" customFormat="1" ht="30" x14ac:dyDescent="0.25">
      <c r="A1155" s="141" t="s">
        <v>3410</v>
      </c>
      <c r="B1155" s="140" t="s">
        <v>3411</v>
      </c>
      <c r="C1155" s="140" t="s">
        <v>3327</v>
      </c>
      <c r="D1155" s="141">
        <v>143</v>
      </c>
      <c r="E1155" s="147">
        <v>956.67</v>
      </c>
      <c r="F1155" s="147">
        <v>0.14000000000000012</v>
      </c>
      <c r="G1155" s="147">
        <v>20.020000000000017</v>
      </c>
    </row>
    <row r="1156" spans="1:7" customFormat="1" ht="30" x14ac:dyDescent="0.25">
      <c r="A1156" s="141" t="s">
        <v>3410</v>
      </c>
      <c r="B1156" s="140" t="s">
        <v>3411</v>
      </c>
      <c r="C1156" s="140" t="s">
        <v>3190</v>
      </c>
      <c r="D1156" s="141">
        <v>6221</v>
      </c>
      <c r="E1156" s="147">
        <v>42053.960000000006</v>
      </c>
      <c r="F1156" s="147">
        <v>0.14000000000000012</v>
      </c>
      <c r="G1156" s="147">
        <v>870.94000000000074</v>
      </c>
    </row>
    <row r="1157" spans="1:7" customFormat="1" ht="30" x14ac:dyDescent="0.25">
      <c r="A1157" s="141" t="s">
        <v>3410</v>
      </c>
      <c r="B1157" s="140" t="s">
        <v>3411</v>
      </c>
      <c r="C1157" s="140" t="s">
        <v>3191</v>
      </c>
      <c r="D1157" s="141">
        <v>6204</v>
      </c>
      <c r="E1157" s="147">
        <v>41939.040000000001</v>
      </c>
      <c r="F1157" s="147">
        <v>0.14000000000000012</v>
      </c>
      <c r="G1157" s="147">
        <v>868.56000000000074</v>
      </c>
    </row>
    <row r="1158" spans="1:7" customFormat="1" ht="30" x14ac:dyDescent="0.25">
      <c r="A1158" s="141" t="s">
        <v>3410</v>
      </c>
      <c r="B1158" s="140" t="s">
        <v>3411</v>
      </c>
      <c r="C1158" s="140" t="s">
        <v>3283</v>
      </c>
      <c r="D1158" s="141">
        <v>613</v>
      </c>
      <c r="E1158" s="147">
        <v>6050.31</v>
      </c>
      <c r="F1158" s="147">
        <v>0.18999999999999995</v>
      </c>
      <c r="G1158" s="147">
        <v>116.46999999999997</v>
      </c>
    </row>
    <row r="1159" spans="1:7" customFormat="1" ht="30" x14ac:dyDescent="0.25">
      <c r="A1159" s="141" t="s">
        <v>3410</v>
      </c>
      <c r="B1159" s="140" t="s">
        <v>3411</v>
      </c>
      <c r="C1159" s="140" t="s">
        <v>3284</v>
      </c>
      <c r="D1159" s="141">
        <v>592</v>
      </c>
      <c r="E1159" s="147">
        <v>5393.12</v>
      </c>
      <c r="F1159" s="147">
        <v>0.18999999999999995</v>
      </c>
      <c r="G1159" s="147">
        <v>112.47999999999996</v>
      </c>
    </row>
    <row r="1160" spans="1:7" customFormat="1" ht="30" x14ac:dyDescent="0.25">
      <c r="A1160" s="141" t="s">
        <v>3410</v>
      </c>
      <c r="B1160" s="140" t="s">
        <v>3411</v>
      </c>
      <c r="C1160" s="140" t="s">
        <v>3285</v>
      </c>
      <c r="D1160" s="141">
        <v>468</v>
      </c>
      <c r="E1160" s="147">
        <v>5330.52</v>
      </c>
      <c r="F1160" s="147">
        <v>0.19000000000000039</v>
      </c>
      <c r="G1160" s="147">
        <v>88.920000000000186</v>
      </c>
    </row>
    <row r="1161" spans="1:7" customFormat="1" ht="30" x14ac:dyDescent="0.25">
      <c r="A1161" s="141" t="s">
        <v>3410</v>
      </c>
      <c r="B1161" s="140" t="s">
        <v>3411</v>
      </c>
      <c r="C1161" s="140" t="s">
        <v>3286</v>
      </c>
      <c r="D1161" s="141">
        <v>422</v>
      </c>
      <c r="E1161" s="147">
        <v>4806.58</v>
      </c>
      <c r="F1161" s="147">
        <v>0.19000000000000039</v>
      </c>
      <c r="G1161" s="147">
        <v>80.180000000000163</v>
      </c>
    </row>
    <row r="1162" spans="1:7" customFormat="1" ht="30" x14ac:dyDescent="0.25">
      <c r="A1162" s="141" t="s">
        <v>3410</v>
      </c>
      <c r="B1162" s="140" t="s">
        <v>3411</v>
      </c>
      <c r="C1162" s="140" t="s">
        <v>3192</v>
      </c>
      <c r="D1162" s="141">
        <v>5788</v>
      </c>
      <c r="E1162" s="147">
        <v>21473.48</v>
      </c>
      <c r="F1162" s="147">
        <v>3.0000000000000027E-2</v>
      </c>
      <c r="G1162" s="147">
        <v>173.64000000000016</v>
      </c>
    </row>
    <row r="1163" spans="1:7" customFormat="1" ht="30" x14ac:dyDescent="0.25">
      <c r="A1163" s="141" t="s">
        <v>3410</v>
      </c>
      <c r="B1163" s="140" t="s">
        <v>3411</v>
      </c>
      <c r="C1163" s="140" t="s">
        <v>3328</v>
      </c>
      <c r="D1163" s="141">
        <v>153</v>
      </c>
      <c r="E1163" s="147">
        <v>1981.35</v>
      </c>
      <c r="F1163" s="147">
        <v>0.12999999999999989</v>
      </c>
      <c r="G1163" s="147">
        <v>19.889999999999983</v>
      </c>
    </row>
    <row r="1164" spans="1:7" customFormat="1" ht="30" x14ac:dyDescent="0.25">
      <c r="A1164" s="141" t="s">
        <v>3410</v>
      </c>
      <c r="B1164" s="140" t="s">
        <v>3411</v>
      </c>
      <c r="C1164" s="140" t="s">
        <v>3237</v>
      </c>
      <c r="D1164" s="141">
        <v>326</v>
      </c>
      <c r="E1164" s="147">
        <v>2709.06</v>
      </c>
      <c r="F1164" s="147">
        <v>0.14999999999999991</v>
      </c>
      <c r="G1164" s="147">
        <v>48.89999999999997</v>
      </c>
    </row>
    <row r="1165" spans="1:7" customFormat="1" ht="30" x14ac:dyDescent="0.25">
      <c r="A1165" s="141" t="s">
        <v>3410</v>
      </c>
      <c r="B1165" s="140" t="s">
        <v>3411</v>
      </c>
      <c r="C1165" s="140" t="s">
        <v>3193</v>
      </c>
      <c r="D1165" s="141">
        <v>7874</v>
      </c>
      <c r="E1165" s="147">
        <v>73070.720000000001</v>
      </c>
      <c r="F1165" s="147">
        <v>0.13000000000000034</v>
      </c>
      <c r="G1165" s="147">
        <v>1023.6200000000026</v>
      </c>
    </row>
    <row r="1166" spans="1:7" customFormat="1" ht="30" x14ac:dyDescent="0.25">
      <c r="A1166" s="141" t="s">
        <v>3410</v>
      </c>
      <c r="B1166" s="140" t="s">
        <v>3411</v>
      </c>
      <c r="C1166" s="140" t="s">
        <v>3417</v>
      </c>
      <c r="D1166" s="141">
        <v>6</v>
      </c>
      <c r="E1166" s="147">
        <v>348.3</v>
      </c>
      <c r="F1166" s="147">
        <v>2.1099999999999994</v>
      </c>
      <c r="G1166" s="147">
        <v>12.659999999999997</v>
      </c>
    </row>
    <row r="1167" spans="1:7" customFormat="1" ht="30" x14ac:dyDescent="0.25">
      <c r="A1167" s="141" t="s">
        <v>3410</v>
      </c>
      <c r="B1167" s="140" t="s">
        <v>3411</v>
      </c>
      <c r="C1167" s="140" t="s">
        <v>3329</v>
      </c>
      <c r="D1167" s="141">
        <v>43</v>
      </c>
      <c r="E1167" s="147">
        <v>384.42</v>
      </c>
      <c r="F1167" s="147">
        <v>0.16000000000000014</v>
      </c>
      <c r="G1167" s="147">
        <v>6.8800000000000061</v>
      </c>
    </row>
    <row r="1168" spans="1:7" customFormat="1" ht="30" x14ac:dyDescent="0.25">
      <c r="A1168" s="141" t="s">
        <v>3410</v>
      </c>
      <c r="B1168" s="140" t="s">
        <v>3411</v>
      </c>
      <c r="C1168" s="140" t="s">
        <v>3330</v>
      </c>
      <c r="D1168" s="141">
        <v>233</v>
      </c>
      <c r="E1168" s="147">
        <v>2087.6800000000003</v>
      </c>
      <c r="F1168" s="147">
        <v>0.10999999999999988</v>
      </c>
      <c r="G1168" s="147">
        <v>25.629999999999971</v>
      </c>
    </row>
    <row r="1169" spans="1:7" customFormat="1" ht="30" x14ac:dyDescent="0.25">
      <c r="A1169" s="141" t="s">
        <v>3410</v>
      </c>
      <c r="B1169" s="140" t="s">
        <v>3411</v>
      </c>
      <c r="C1169" s="140" t="s">
        <v>3287</v>
      </c>
      <c r="D1169" s="141">
        <v>5571</v>
      </c>
      <c r="E1169" s="147">
        <v>61002.450000000012</v>
      </c>
      <c r="F1169" s="147">
        <v>0.20000000000000018</v>
      </c>
      <c r="G1169" s="147">
        <v>1114.200000000001</v>
      </c>
    </row>
    <row r="1170" spans="1:7" customFormat="1" ht="30" x14ac:dyDescent="0.25">
      <c r="A1170" s="141" t="s">
        <v>3410</v>
      </c>
      <c r="B1170" s="140" t="s">
        <v>3411</v>
      </c>
      <c r="C1170" s="140" t="s">
        <v>3150</v>
      </c>
      <c r="D1170" s="141">
        <v>174</v>
      </c>
      <c r="E1170" s="147">
        <v>1491.1799999999998</v>
      </c>
      <c r="F1170" s="147">
        <v>1.0000000000000009E-2</v>
      </c>
      <c r="G1170" s="147">
        <v>1.7400000000000015</v>
      </c>
    </row>
    <row r="1171" spans="1:7" customFormat="1" ht="45" x14ac:dyDescent="0.25">
      <c r="A1171" s="141" t="s">
        <v>3410</v>
      </c>
      <c r="B1171" s="140" t="s">
        <v>3411</v>
      </c>
      <c r="C1171" s="140" t="s">
        <v>3331</v>
      </c>
      <c r="D1171" s="141">
        <v>6</v>
      </c>
      <c r="E1171" s="147">
        <v>51.36</v>
      </c>
      <c r="F1171" s="147">
        <v>1.0000000000000009E-2</v>
      </c>
      <c r="G1171" s="147">
        <v>6.0000000000000053E-2</v>
      </c>
    </row>
    <row r="1172" spans="1:7" customFormat="1" ht="30" x14ac:dyDescent="0.25">
      <c r="A1172" s="141" t="s">
        <v>3410</v>
      </c>
      <c r="B1172" s="140" t="s">
        <v>3411</v>
      </c>
      <c r="C1172" s="140" t="s">
        <v>3196</v>
      </c>
      <c r="D1172" s="141">
        <v>77</v>
      </c>
      <c r="E1172" s="147">
        <v>894.74</v>
      </c>
      <c r="F1172" s="147">
        <v>1.0000000000000009E-2</v>
      </c>
      <c r="G1172" s="147">
        <v>0.77000000000000068</v>
      </c>
    </row>
    <row r="1173" spans="1:7" customFormat="1" ht="30" x14ac:dyDescent="0.25">
      <c r="A1173" s="141" t="s">
        <v>3410</v>
      </c>
      <c r="B1173" s="140" t="s">
        <v>3411</v>
      </c>
      <c r="C1173" s="140" t="s">
        <v>3152</v>
      </c>
      <c r="D1173" s="141">
        <v>11</v>
      </c>
      <c r="E1173" s="147">
        <v>66.55</v>
      </c>
      <c r="F1173" s="147">
        <v>1.0000000000000009E-2</v>
      </c>
      <c r="G1173" s="147">
        <v>0.1100000000000001</v>
      </c>
    </row>
    <row r="1174" spans="1:7" customFormat="1" ht="30" x14ac:dyDescent="0.25">
      <c r="A1174" s="141" t="s">
        <v>3410</v>
      </c>
      <c r="B1174" s="140" t="s">
        <v>3411</v>
      </c>
      <c r="C1174" s="140" t="s">
        <v>3153</v>
      </c>
      <c r="D1174" s="141">
        <v>47</v>
      </c>
      <c r="E1174" s="147">
        <v>724.74</v>
      </c>
      <c r="F1174" s="147">
        <v>1.0000000000000009E-2</v>
      </c>
      <c r="G1174" s="147">
        <v>0.47000000000000042</v>
      </c>
    </row>
    <row r="1175" spans="1:7" customFormat="1" ht="60" x14ac:dyDescent="0.25">
      <c r="A1175" s="141" t="s">
        <v>3410</v>
      </c>
      <c r="B1175" s="140" t="s">
        <v>3411</v>
      </c>
      <c r="C1175" s="140" t="s">
        <v>3197</v>
      </c>
      <c r="D1175" s="141">
        <v>10</v>
      </c>
      <c r="E1175" s="147">
        <v>67.8</v>
      </c>
      <c r="F1175" s="147">
        <v>0</v>
      </c>
      <c r="G1175" s="147">
        <v>0</v>
      </c>
    </row>
    <row r="1176" spans="1:7" customFormat="1" ht="60" x14ac:dyDescent="0.25">
      <c r="A1176" s="141" t="s">
        <v>3410</v>
      </c>
      <c r="B1176" s="140" t="s">
        <v>3411</v>
      </c>
      <c r="C1176" s="140" t="s">
        <v>3154</v>
      </c>
      <c r="D1176" s="141">
        <v>698</v>
      </c>
      <c r="E1176" s="147">
        <v>4732.4399999999996</v>
      </c>
      <c r="F1176" s="147">
        <v>0</v>
      </c>
      <c r="G1176" s="147">
        <v>0</v>
      </c>
    </row>
    <row r="1177" spans="1:7" customFormat="1" ht="90" x14ac:dyDescent="0.25">
      <c r="A1177" s="141" t="s">
        <v>3410</v>
      </c>
      <c r="B1177" s="140" t="s">
        <v>3411</v>
      </c>
      <c r="C1177" s="140" t="s">
        <v>3198</v>
      </c>
      <c r="D1177" s="141">
        <v>8</v>
      </c>
      <c r="E1177" s="147">
        <v>54.24</v>
      </c>
      <c r="F1177" s="147">
        <v>0</v>
      </c>
      <c r="G1177" s="147">
        <v>0</v>
      </c>
    </row>
    <row r="1178" spans="1:7" customFormat="1" ht="60" x14ac:dyDescent="0.25">
      <c r="A1178" s="141" t="s">
        <v>3410</v>
      </c>
      <c r="B1178" s="140" t="s">
        <v>3411</v>
      </c>
      <c r="C1178" s="140" t="s">
        <v>3199</v>
      </c>
      <c r="D1178" s="141">
        <v>5</v>
      </c>
      <c r="E1178" s="147">
        <v>33.9</v>
      </c>
      <c r="F1178" s="147">
        <v>0</v>
      </c>
      <c r="G1178" s="147">
        <v>0</v>
      </c>
    </row>
    <row r="1179" spans="1:7" customFormat="1" ht="60" x14ac:dyDescent="0.25">
      <c r="A1179" s="141" t="s">
        <v>3410</v>
      </c>
      <c r="B1179" s="140" t="s">
        <v>3411</v>
      </c>
      <c r="C1179" s="140" t="s">
        <v>3332</v>
      </c>
      <c r="D1179" s="141">
        <v>2</v>
      </c>
      <c r="E1179" s="147">
        <v>13.56</v>
      </c>
      <c r="F1179" s="147">
        <v>0</v>
      </c>
      <c r="G1179" s="147">
        <v>0</v>
      </c>
    </row>
    <row r="1180" spans="1:7" customFormat="1" ht="75" x14ac:dyDescent="0.25">
      <c r="A1180" s="141" t="s">
        <v>3410</v>
      </c>
      <c r="B1180" s="140" t="s">
        <v>3411</v>
      </c>
      <c r="C1180" s="140" t="s">
        <v>3200</v>
      </c>
      <c r="D1180" s="141">
        <v>1</v>
      </c>
      <c r="E1180" s="147">
        <v>6.78</v>
      </c>
      <c r="F1180" s="147">
        <v>0</v>
      </c>
      <c r="G1180" s="147">
        <v>0</v>
      </c>
    </row>
    <row r="1181" spans="1:7" customFormat="1" ht="60" x14ac:dyDescent="0.25">
      <c r="A1181" s="141" t="s">
        <v>3410</v>
      </c>
      <c r="B1181" s="140" t="s">
        <v>3411</v>
      </c>
      <c r="C1181" s="140" t="s">
        <v>3392</v>
      </c>
      <c r="D1181" s="141">
        <v>410</v>
      </c>
      <c r="E1181" s="147">
        <v>5330</v>
      </c>
      <c r="F1181" s="147">
        <v>0.38999999999999968</v>
      </c>
      <c r="G1181" s="147">
        <v>159.89999999999986</v>
      </c>
    </row>
    <row r="1182" spans="1:7" customFormat="1" ht="90" x14ac:dyDescent="0.25">
      <c r="A1182" s="141" t="s">
        <v>3410</v>
      </c>
      <c r="B1182" s="140" t="s">
        <v>3411</v>
      </c>
      <c r="C1182" s="140" t="s">
        <v>3393</v>
      </c>
      <c r="D1182" s="141">
        <v>12</v>
      </c>
      <c r="E1182" s="147">
        <v>156</v>
      </c>
      <c r="F1182" s="147">
        <v>0.38999999999999968</v>
      </c>
      <c r="G1182" s="147">
        <v>4.6799999999999962</v>
      </c>
    </row>
    <row r="1183" spans="1:7" customFormat="1" ht="45" x14ac:dyDescent="0.25">
      <c r="A1183" s="141" t="s">
        <v>3410</v>
      </c>
      <c r="B1183" s="140" t="s">
        <v>3411</v>
      </c>
      <c r="C1183" s="140" t="s">
        <v>3395</v>
      </c>
      <c r="D1183" s="141">
        <v>9</v>
      </c>
      <c r="E1183" s="147">
        <v>117</v>
      </c>
      <c r="F1183" s="147">
        <v>0.38999999999999968</v>
      </c>
      <c r="G1183" s="147">
        <v>3.5099999999999971</v>
      </c>
    </row>
    <row r="1184" spans="1:7" customFormat="1" ht="60" x14ac:dyDescent="0.25">
      <c r="A1184" s="141" t="s">
        <v>3410</v>
      </c>
      <c r="B1184" s="140" t="s">
        <v>3411</v>
      </c>
      <c r="C1184" s="140" t="s">
        <v>3396</v>
      </c>
      <c r="D1184" s="141">
        <v>15</v>
      </c>
      <c r="E1184" s="147">
        <v>195</v>
      </c>
      <c r="F1184" s="147">
        <v>0.38999999999999968</v>
      </c>
      <c r="G1184" s="147">
        <v>5.8499999999999952</v>
      </c>
    </row>
    <row r="1185" spans="1:7" customFormat="1" ht="45" x14ac:dyDescent="0.25">
      <c r="A1185" s="141" t="s">
        <v>3410</v>
      </c>
      <c r="B1185" s="140" t="s">
        <v>3411</v>
      </c>
      <c r="C1185" s="140" t="s">
        <v>3397</v>
      </c>
      <c r="D1185" s="141">
        <v>2</v>
      </c>
      <c r="E1185" s="147">
        <v>26</v>
      </c>
      <c r="F1185" s="147">
        <v>0.38999999999999968</v>
      </c>
      <c r="G1185" s="147">
        <v>0.77999999999999936</v>
      </c>
    </row>
    <row r="1186" spans="1:7" customFormat="1" ht="30" x14ac:dyDescent="0.25">
      <c r="A1186" s="141" t="s">
        <v>3410</v>
      </c>
      <c r="B1186" s="140" t="s">
        <v>3411</v>
      </c>
      <c r="C1186" s="140" t="s">
        <v>3334</v>
      </c>
      <c r="D1186" s="141">
        <v>45</v>
      </c>
      <c r="E1186" s="147">
        <v>575.1</v>
      </c>
      <c r="F1186" s="147">
        <v>0.48000000000000043</v>
      </c>
      <c r="G1186" s="147">
        <v>21.600000000000019</v>
      </c>
    </row>
    <row r="1187" spans="1:7" customFormat="1" ht="75" x14ac:dyDescent="0.25">
      <c r="A1187" s="141" t="s">
        <v>3410</v>
      </c>
      <c r="B1187" s="140" t="s">
        <v>3411</v>
      </c>
      <c r="C1187" s="140" t="s">
        <v>3201</v>
      </c>
      <c r="D1187" s="141">
        <v>841</v>
      </c>
      <c r="E1187" s="147">
        <v>8906.19</v>
      </c>
      <c r="F1187" s="147">
        <v>0.34999999999999964</v>
      </c>
      <c r="G1187" s="147">
        <v>294.34999999999968</v>
      </c>
    </row>
    <row r="1188" spans="1:7" customFormat="1" ht="45" x14ac:dyDescent="0.25">
      <c r="A1188" s="141" t="s">
        <v>3410</v>
      </c>
      <c r="B1188" s="140" t="s">
        <v>3411</v>
      </c>
      <c r="C1188" s="140" t="s">
        <v>3203</v>
      </c>
      <c r="D1188" s="141">
        <v>4126</v>
      </c>
      <c r="E1188" s="147">
        <v>43611.820000000007</v>
      </c>
      <c r="F1188" s="147">
        <v>0.23000000000000043</v>
      </c>
      <c r="G1188" s="147">
        <v>948.98000000000172</v>
      </c>
    </row>
    <row r="1189" spans="1:7" customFormat="1" ht="30" x14ac:dyDescent="0.25">
      <c r="A1189" s="141" t="s">
        <v>3410</v>
      </c>
      <c r="B1189" s="140" t="s">
        <v>3411</v>
      </c>
      <c r="C1189" s="140" t="s">
        <v>3257</v>
      </c>
      <c r="D1189" s="141">
        <v>92</v>
      </c>
      <c r="E1189" s="147">
        <v>823.40000000000009</v>
      </c>
      <c r="F1189" s="147">
        <v>0.17999999999999972</v>
      </c>
      <c r="G1189" s="147">
        <v>16.559999999999974</v>
      </c>
    </row>
    <row r="1190" spans="1:7" customFormat="1" ht="30" x14ac:dyDescent="0.25">
      <c r="A1190" s="141" t="s">
        <v>3410</v>
      </c>
      <c r="B1190" s="140" t="s">
        <v>3411</v>
      </c>
      <c r="C1190" s="140" t="s">
        <v>3224</v>
      </c>
      <c r="D1190" s="141">
        <v>11</v>
      </c>
      <c r="E1190" s="147">
        <v>100.64999999999999</v>
      </c>
      <c r="F1190" s="147">
        <v>0.26999999999999957</v>
      </c>
      <c r="G1190" s="147">
        <v>2.9699999999999953</v>
      </c>
    </row>
    <row r="1191" spans="1:7" customFormat="1" ht="30" x14ac:dyDescent="0.25">
      <c r="A1191" s="141" t="s">
        <v>3410</v>
      </c>
      <c r="B1191" s="140" t="s">
        <v>3411</v>
      </c>
      <c r="C1191" s="140" t="s">
        <v>3205</v>
      </c>
      <c r="D1191" s="141">
        <v>774</v>
      </c>
      <c r="E1191" s="147">
        <v>6176.52</v>
      </c>
      <c r="F1191" s="147">
        <v>0.23999999999999932</v>
      </c>
      <c r="G1191" s="147">
        <v>185.75999999999948</v>
      </c>
    </row>
    <row r="1192" spans="1:7" customFormat="1" ht="30" x14ac:dyDescent="0.25">
      <c r="A1192" s="141" t="s">
        <v>3410</v>
      </c>
      <c r="B1192" s="140" t="s">
        <v>3411</v>
      </c>
      <c r="C1192" s="140" t="s">
        <v>3225</v>
      </c>
      <c r="D1192" s="141">
        <v>72</v>
      </c>
      <c r="E1192" s="147">
        <v>616.32000000000005</v>
      </c>
      <c r="F1192" s="147">
        <v>0.27000000000000046</v>
      </c>
      <c r="G1192" s="147">
        <v>19.440000000000033</v>
      </c>
    </row>
    <row r="1193" spans="1:7" customFormat="1" ht="30" x14ac:dyDescent="0.25">
      <c r="A1193" s="141" t="s">
        <v>3410</v>
      </c>
      <c r="B1193" s="140" t="s">
        <v>3411</v>
      </c>
      <c r="C1193" s="140" t="s">
        <v>3260</v>
      </c>
      <c r="D1193" s="141">
        <v>109</v>
      </c>
      <c r="E1193" s="147">
        <v>1028.96</v>
      </c>
      <c r="F1193" s="147">
        <v>0.37999999999999989</v>
      </c>
      <c r="G1193" s="147">
        <v>41.419999999999987</v>
      </c>
    </row>
    <row r="1194" spans="1:7" customFormat="1" ht="30" x14ac:dyDescent="0.25">
      <c r="A1194" s="141" t="s">
        <v>3410</v>
      </c>
      <c r="B1194" s="140" t="s">
        <v>3411</v>
      </c>
      <c r="C1194" s="140" t="s">
        <v>3338</v>
      </c>
      <c r="D1194" s="141">
        <v>78</v>
      </c>
      <c r="E1194" s="147">
        <v>564.72</v>
      </c>
      <c r="F1194" s="147">
        <v>0.19999999999999973</v>
      </c>
      <c r="G1194" s="147">
        <v>15.59999999999998</v>
      </c>
    </row>
    <row r="1195" spans="1:7" customFormat="1" ht="30" x14ac:dyDescent="0.25">
      <c r="A1195" s="141" t="s">
        <v>3410</v>
      </c>
      <c r="B1195" s="140" t="s">
        <v>3411</v>
      </c>
      <c r="C1195" s="140" t="s">
        <v>3206</v>
      </c>
      <c r="D1195" s="141">
        <v>117</v>
      </c>
      <c r="E1195" s="147">
        <v>746.45999999999992</v>
      </c>
      <c r="F1195" s="147">
        <v>0.10000000000000009</v>
      </c>
      <c r="G1195" s="147">
        <v>11.70000000000001</v>
      </c>
    </row>
    <row r="1196" spans="1:7" customFormat="1" ht="45" x14ac:dyDescent="0.25">
      <c r="A1196" s="141" t="s">
        <v>3410</v>
      </c>
      <c r="B1196" s="140" t="s">
        <v>3411</v>
      </c>
      <c r="C1196" s="140" t="s">
        <v>3207</v>
      </c>
      <c r="D1196" s="141">
        <v>2670</v>
      </c>
      <c r="E1196" s="147">
        <v>29236.5</v>
      </c>
      <c r="F1196" s="147">
        <v>0.27000000000000046</v>
      </c>
      <c r="G1196" s="147">
        <v>720.90000000000123</v>
      </c>
    </row>
    <row r="1197" spans="1:7" customFormat="1" ht="45" x14ac:dyDescent="0.25">
      <c r="A1197" s="141" t="s">
        <v>3410</v>
      </c>
      <c r="B1197" s="140" t="s">
        <v>3411</v>
      </c>
      <c r="C1197" s="140" t="s">
        <v>3208</v>
      </c>
      <c r="D1197" s="141">
        <v>770</v>
      </c>
      <c r="E1197" s="147">
        <v>9263.0999999999985</v>
      </c>
      <c r="F1197" s="147">
        <v>0.34999999999999964</v>
      </c>
      <c r="G1197" s="147">
        <v>269.49999999999972</v>
      </c>
    </row>
    <row r="1198" spans="1:7" customFormat="1" ht="30" x14ac:dyDescent="0.25">
      <c r="A1198" s="141" t="s">
        <v>3410</v>
      </c>
      <c r="B1198" s="140" t="s">
        <v>3411</v>
      </c>
      <c r="C1198" s="140" t="s">
        <v>3418</v>
      </c>
      <c r="D1198" s="141">
        <v>202</v>
      </c>
      <c r="E1198" s="147">
        <v>1185.74</v>
      </c>
      <c r="F1198" s="147">
        <v>0.16999999999999993</v>
      </c>
      <c r="G1198" s="147">
        <v>34.339999999999989</v>
      </c>
    </row>
    <row r="1199" spans="1:7" customFormat="1" ht="30" x14ac:dyDescent="0.25">
      <c r="A1199" s="141" t="s">
        <v>3410</v>
      </c>
      <c r="B1199" s="140" t="s">
        <v>3411</v>
      </c>
      <c r="C1199" s="140" t="s">
        <v>3209</v>
      </c>
      <c r="D1199" s="141">
        <v>386</v>
      </c>
      <c r="E1199" s="147">
        <v>3914.04</v>
      </c>
      <c r="F1199" s="147">
        <v>0.13000000000000034</v>
      </c>
      <c r="G1199" s="147">
        <v>50.180000000000128</v>
      </c>
    </row>
    <row r="1200" spans="1:7" customFormat="1" ht="60" x14ac:dyDescent="0.25">
      <c r="A1200" s="141" t="s">
        <v>3410</v>
      </c>
      <c r="B1200" s="140" t="s">
        <v>3411</v>
      </c>
      <c r="C1200" s="140" t="s">
        <v>3342</v>
      </c>
      <c r="D1200" s="141">
        <v>31</v>
      </c>
      <c r="E1200" s="147">
        <v>1169.94</v>
      </c>
      <c r="F1200" s="147">
        <v>1.1600000000000001</v>
      </c>
      <c r="G1200" s="147">
        <v>35.960000000000008</v>
      </c>
    </row>
    <row r="1201" spans="1:7" customFormat="1" ht="30" x14ac:dyDescent="0.25">
      <c r="A1201" s="141" t="s">
        <v>3410</v>
      </c>
      <c r="B1201" s="140" t="s">
        <v>3411</v>
      </c>
      <c r="C1201" s="140" t="s">
        <v>3343</v>
      </c>
      <c r="D1201" s="141">
        <v>141</v>
      </c>
      <c r="E1201" s="147">
        <v>1955.67</v>
      </c>
      <c r="F1201" s="147">
        <v>0.29999999999999982</v>
      </c>
      <c r="G1201" s="147">
        <v>42.299999999999976</v>
      </c>
    </row>
    <row r="1202" spans="1:7" customFormat="1" ht="30" x14ac:dyDescent="0.25">
      <c r="A1202" s="141" t="s">
        <v>3410</v>
      </c>
      <c r="B1202" s="140" t="s">
        <v>3411</v>
      </c>
      <c r="C1202" s="140" t="s">
        <v>3238</v>
      </c>
      <c r="D1202" s="141">
        <v>2895</v>
      </c>
      <c r="E1202" s="147">
        <v>11753.7</v>
      </c>
      <c r="F1202" s="147">
        <v>5.0000000000000044E-2</v>
      </c>
      <c r="G1202" s="147">
        <v>144.75000000000014</v>
      </c>
    </row>
    <row r="1203" spans="1:7" customFormat="1" ht="30" x14ac:dyDescent="0.25">
      <c r="A1203" s="141" t="s">
        <v>3410</v>
      </c>
      <c r="B1203" s="140" t="s">
        <v>3411</v>
      </c>
      <c r="C1203" s="140" t="s">
        <v>3239</v>
      </c>
      <c r="D1203" s="141">
        <v>2893</v>
      </c>
      <c r="E1203" s="147">
        <v>12005.95</v>
      </c>
      <c r="F1203" s="147">
        <v>5.9999999999999831E-2</v>
      </c>
      <c r="G1203" s="147">
        <v>173.5799999999995</v>
      </c>
    </row>
    <row r="1204" spans="1:7" customFormat="1" ht="30" x14ac:dyDescent="0.25">
      <c r="A1204" s="141" t="s">
        <v>3410</v>
      </c>
      <c r="B1204" s="140" t="s">
        <v>3411</v>
      </c>
      <c r="C1204" s="140" t="s">
        <v>3240</v>
      </c>
      <c r="D1204" s="141">
        <v>2852</v>
      </c>
      <c r="E1204" s="147">
        <v>11978.400000000001</v>
      </c>
      <c r="F1204" s="147">
        <v>6.999999999999984E-2</v>
      </c>
      <c r="G1204" s="147">
        <v>199.63999999999953</v>
      </c>
    </row>
    <row r="1205" spans="1:7" customFormat="1" ht="30" x14ac:dyDescent="0.25">
      <c r="A1205" s="141" t="s">
        <v>3410</v>
      </c>
      <c r="B1205" s="140" t="s">
        <v>3411</v>
      </c>
      <c r="C1205" s="140" t="s">
        <v>3210</v>
      </c>
      <c r="D1205" s="141">
        <v>5436</v>
      </c>
      <c r="E1205" s="147">
        <v>40661.279999999999</v>
      </c>
      <c r="F1205" s="147">
        <v>9.000000000000008E-2</v>
      </c>
      <c r="G1205" s="147">
        <v>489.24000000000041</v>
      </c>
    </row>
    <row r="1206" spans="1:7" customFormat="1" ht="30" x14ac:dyDescent="0.25">
      <c r="A1206" s="141" t="s">
        <v>3410</v>
      </c>
      <c r="B1206" s="140" t="s">
        <v>3411</v>
      </c>
      <c r="C1206" s="140" t="s">
        <v>3344</v>
      </c>
      <c r="D1206" s="141">
        <v>1725</v>
      </c>
      <c r="E1206" s="147">
        <v>18009</v>
      </c>
      <c r="F1206" s="147">
        <v>0.28000000000000025</v>
      </c>
      <c r="G1206" s="147">
        <v>483.00000000000045</v>
      </c>
    </row>
    <row r="1207" spans="1:7" customFormat="1" ht="30" x14ac:dyDescent="0.25">
      <c r="A1207" s="141" t="s">
        <v>3410</v>
      </c>
      <c r="B1207" s="140" t="s">
        <v>3411</v>
      </c>
      <c r="C1207" s="140" t="s">
        <v>3263</v>
      </c>
      <c r="D1207" s="141">
        <v>294</v>
      </c>
      <c r="E1207" s="147">
        <v>3466.2599999999998</v>
      </c>
      <c r="F1207" s="147">
        <v>0.34999999999999964</v>
      </c>
      <c r="G1207" s="147">
        <v>102.89999999999989</v>
      </c>
    </row>
    <row r="1208" spans="1:7" customFormat="1" ht="30" x14ac:dyDescent="0.25">
      <c r="A1208" s="141" t="s">
        <v>3410</v>
      </c>
      <c r="B1208" s="140" t="s">
        <v>3411</v>
      </c>
      <c r="C1208" s="140" t="s">
        <v>3345</v>
      </c>
      <c r="D1208" s="141">
        <v>258</v>
      </c>
      <c r="E1208" s="147">
        <v>1088.76</v>
      </c>
      <c r="F1208" s="147">
        <v>6.999999999999984E-2</v>
      </c>
      <c r="G1208" s="147">
        <v>18.05999999999996</v>
      </c>
    </row>
    <row r="1209" spans="1:7" customFormat="1" ht="30" x14ac:dyDescent="0.25">
      <c r="A1209" s="141" t="s">
        <v>3410</v>
      </c>
      <c r="B1209" s="140" t="s">
        <v>3411</v>
      </c>
      <c r="C1209" s="140" t="s">
        <v>3346</v>
      </c>
      <c r="D1209" s="141">
        <v>253</v>
      </c>
      <c r="E1209" s="147">
        <v>1135.97</v>
      </c>
      <c r="F1209" s="147">
        <v>8.0000000000000071E-2</v>
      </c>
      <c r="G1209" s="147">
        <v>20.240000000000016</v>
      </c>
    </row>
    <row r="1210" spans="1:7" customFormat="1" ht="30" x14ac:dyDescent="0.25">
      <c r="A1210" s="141" t="s">
        <v>3410</v>
      </c>
      <c r="B1210" s="140" t="s">
        <v>3411</v>
      </c>
      <c r="C1210" s="140" t="s">
        <v>3402</v>
      </c>
      <c r="D1210" s="141">
        <v>66</v>
      </c>
      <c r="E1210" s="147">
        <v>417.12</v>
      </c>
      <c r="F1210" s="147">
        <v>0.14000000000000012</v>
      </c>
      <c r="G1210" s="147">
        <v>9.2400000000000091</v>
      </c>
    </row>
    <row r="1211" spans="1:7" customFormat="1" ht="30" x14ac:dyDescent="0.25">
      <c r="A1211" s="141" t="s">
        <v>3410</v>
      </c>
      <c r="B1211" s="140" t="s">
        <v>3411</v>
      </c>
      <c r="C1211" s="140" t="s">
        <v>3211</v>
      </c>
      <c r="D1211" s="141">
        <v>2635</v>
      </c>
      <c r="E1211" s="147">
        <v>27825.599999999999</v>
      </c>
      <c r="F1211" s="147">
        <v>7.0000000000000062E-2</v>
      </c>
      <c r="G1211" s="147">
        <v>184.45000000000016</v>
      </c>
    </row>
    <row r="1212" spans="1:7" customFormat="1" ht="30" x14ac:dyDescent="0.25">
      <c r="A1212" s="141" t="s">
        <v>3410</v>
      </c>
      <c r="B1212" s="140" t="s">
        <v>3411</v>
      </c>
      <c r="C1212" s="140" t="s">
        <v>3241</v>
      </c>
      <c r="D1212" s="141">
        <v>1369</v>
      </c>
      <c r="E1212" s="147">
        <v>10993.07</v>
      </c>
      <c r="F1212" s="147">
        <v>0.14000000000000012</v>
      </c>
      <c r="G1212" s="147">
        <v>191.66000000000017</v>
      </c>
    </row>
    <row r="1213" spans="1:7" customFormat="1" ht="30" x14ac:dyDescent="0.25">
      <c r="A1213" s="141" t="s">
        <v>3410</v>
      </c>
      <c r="B1213" s="140" t="s">
        <v>3411</v>
      </c>
      <c r="C1213" s="140" t="s">
        <v>3212</v>
      </c>
      <c r="D1213" s="141">
        <v>1523</v>
      </c>
      <c r="E1213" s="147">
        <v>11818.48</v>
      </c>
      <c r="F1213" s="147">
        <v>0.12000000000000011</v>
      </c>
      <c r="G1213" s="147">
        <v>182.76000000000016</v>
      </c>
    </row>
    <row r="1214" spans="1:7" customFormat="1" ht="30" x14ac:dyDescent="0.25">
      <c r="A1214" s="141" t="s">
        <v>3410</v>
      </c>
      <c r="B1214" s="140" t="s">
        <v>3411</v>
      </c>
      <c r="C1214" s="140" t="s">
        <v>3347</v>
      </c>
      <c r="D1214" s="141">
        <v>53</v>
      </c>
      <c r="E1214" s="147">
        <v>1229.0700000000002</v>
      </c>
      <c r="F1214" s="147">
        <v>0.66999999999999993</v>
      </c>
      <c r="G1214" s="147">
        <v>35.51</v>
      </c>
    </row>
    <row r="1215" spans="1:7" customFormat="1" ht="30" x14ac:dyDescent="0.25">
      <c r="A1215" s="141" t="s">
        <v>3410</v>
      </c>
      <c r="B1215" s="140" t="s">
        <v>3411</v>
      </c>
      <c r="C1215" s="140" t="s">
        <v>3242</v>
      </c>
      <c r="D1215" s="141">
        <v>1025</v>
      </c>
      <c r="E1215" s="147">
        <v>13673.5</v>
      </c>
      <c r="F1215" s="147">
        <v>0.23000000000000043</v>
      </c>
      <c r="G1215" s="147">
        <v>235.75000000000043</v>
      </c>
    </row>
    <row r="1216" spans="1:7" customFormat="1" ht="30" x14ac:dyDescent="0.25">
      <c r="A1216" s="141" t="s">
        <v>3410</v>
      </c>
      <c r="B1216" s="140" t="s">
        <v>3411</v>
      </c>
      <c r="C1216" s="140" t="s">
        <v>3243</v>
      </c>
      <c r="D1216" s="141">
        <v>1241</v>
      </c>
      <c r="E1216" s="147">
        <v>10809.11</v>
      </c>
      <c r="F1216" s="147">
        <v>0.25</v>
      </c>
      <c r="G1216" s="147">
        <v>310.25</v>
      </c>
    </row>
    <row r="1217" spans="1:7" customFormat="1" ht="30" x14ac:dyDescent="0.25">
      <c r="A1217" s="141" t="s">
        <v>3410</v>
      </c>
      <c r="B1217" s="140" t="s">
        <v>3411</v>
      </c>
      <c r="C1217" s="140" t="s">
        <v>3404</v>
      </c>
      <c r="D1217" s="141">
        <v>43</v>
      </c>
      <c r="E1217" s="147">
        <v>455.79999999999995</v>
      </c>
      <c r="F1217" s="147">
        <v>0.26999999999999957</v>
      </c>
      <c r="G1217" s="147">
        <v>11.609999999999982</v>
      </c>
    </row>
    <row r="1218" spans="1:7" customFormat="1" ht="30" x14ac:dyDescent="0.25">
      <c r="A1218" s="141" t="s">
        <v>3410</v>
      </c>
      <c r="B1218" s="140" t="s">
        <v>3411</v>
      </c>
      <c r="C1218" s="140" t="s">
        <v>3244</v>
      </c>
      <c r="D1218" s="141">
        <v>743</v>
      </c>
      <c r="E1218" s="147">
        <v>6300.64</v>
      </c>
      <c r="F1218" s="147">
        <v>0.16000000000000014</v>
      </c>
      <c r="G1218" s="147">
        <v>118.88000000000011</v>
      </c>
    </row>
    <row r="1219" spans="1:7" customFormat="1" ht="30" x14ac:dyDescent="0.25">
      <c r="A1219" s="141" t="s">
        <v>3410</v>
      </c>
      <c r="B1219" s="140" t="s">
        <v>3411</v>
      </c>
      <c r="C1219" s="140" t="s">
        <v>3245</v>
      </c>
      <c r="D1219" s="141">
        <v>788</v>
      </c>
      <c r="E1219" s="147">
        <v>6154.28</v>
      </c>
      <c r="F1219" s="147">
        <v>0.12999999999999989</v>
      </c>
      <c r="G1219" s="147">
        <v>102.43999999999991</v>
      </c>
    </row>
    <row r="1220" spans="1:7" customFormat="1" ht="30" x14ac:dyDescent="0.25">
      <c r="A1220" s="141" t="s">
        <v>3410</v>
      </c>
      <c r="B1220" s="140" t="s">
        <v>3411</v>
      </c>
      <c r="C1220" s="140" t="s">
        <v>3213</v>
      </c>
      <c r="D1220" s="141">
        <v>2506</v>
      </c>
      <c r="E1220" s="147">
        <v>28994.42</v>
      </c>
      <c r="F1220" s="147">
        <v>0.28000000000000025</v>
      </c>
      <c r="G1220" s="147">
        <v>701.68000000000063</v>
      </c>
    </row>
    <row r="1221" spans="1:7" customFormat="1" ht="30" x14ac:dyDescent="0.25">
      <c r="A1221" s="141" t="s">
        <v>3410</v>
      </c>
      <c r="B1221" s="140" t="s">
        <v>3411</v>
      </c>
      <c r="C1221" s="140" t="s">
        <v>3214</v>
      </c>
      <c r="D1221" s="141">
        <v>663</v>
      </c>
      <c r="E1221" s="147">
        <v>4846.5300000000007</v>
      </c>
      <c r="F1221" s="147">
        <v>7.0000000000000062E-2</v>
      </c>
      <c r="G1221" s="147">
        <v>46.410000000000039</v>
      </c>
    </row>
    <row r="1222" spans="1:7" customFormat="1" ht="30" x14ac:dyDescent="0.25">
      <c r="A1222" s="141" t="s">
        <v>3410</v>
      </c>
      <c r="B1222" s="140" t="s">
        <v>3411</v>
      </c>
      <c r="C1222" s="140" t="s">
        <v>3419</v>
      </c>
      <c r="D1222" s="141">
        <v>78</v>
      </c>
      <c r="E1222" s="147">
        <v>1079.52</v>
      </c>
      <c r="F1222" s="147">
        <v>0.35999999999999943</v>
      </c>
      <c r="G1222" s="147">
        <v>28.079999999999956</v>
      </c>
    </row>
    <row r="1223" spans="1:7" customFormat="1" ht="30" x14ac:dyDescent="0.25">
      <c r="A1223" s="141" t="s">
        <v>3410</v>
      </c>
      <c r="B1223" s="140" t="s">
        <v>3411</v>
      </c>
      <c r="C1223" s="140" t="s">
        <v>3348</v>
      </c>
      <c r="D1223" s="141">
        <v>53</v>
      </c>
      <c r="E1223" s="147">
        <v>491.84000000000003</v>
      </c>
      <c r="F1223" s="147">
        <v>0.20999999999999996</v>
      </c>
      <c r="G1223" s="147">
        <v>11.129999999999999</v>
      </c>
    </row>
    <row r="1224" spans="1:7" customFormat="1" ht="30" x14ac:dyDescent="0.25">
      <c r="A1224" s="141" t="s">
        <v>3410</v>
      </c>
      <c r="B1224" s="140" t="s">
        <v>3411</v>
      </c>
      <c r="C1224" s="140" t="s">
        <v>3349</v>
      </c>
      <c r="D1224" s="141">
        <v>358</v>
      </c>
      <c r="E1224" s="147">
        <v>2906.96</v>
      </c>
      <c r="F1224" s="147">
        <v>0.15000000000000036</v>
      </c>
      <c r="G1224" s="147">
        <v>53.700000000000131</v>
      </c>
    </row>
    <row r="1225" spans="1:7" customFormat="1" ht="30" x14ac:dyDescent="0.25">
      <c r="A1225" s="141" t="s">
        <v>3410</v>
      </c>
      <c r="B1225" s="140" t="s">
        <v>3411</v>
      </c>
      <c r="C1225" s="140" t="s">
        <v>3350</v>
      </c>
      <c r="D1225" s="141">
        <v>939</v>
      </c>
      <c r="E1225" s="147">
        <v>13399.53</v>
      </c>
      <c r="F1225" s="147">
        <v>0.27000000000000046</v>
      </c>
      <c r="G1225" s="147">
        <v>253.53000000000043</v>
      </c>
    </row>
    <row r="1226" spans="1:7" customFormat="1" ht="30" x14ac:dyDescent="0.25">
      <c r="A1226" s="141" t="s">
        <v>3410</v>
      </c>
      <c r="B1226" s="140" t="s">
        <v>3411</v>
      </c>
      <c r="C1226" s="140" t="s">
        <v>3215</v>
      </c>
      <c r="D1226" s="141">
        <v>11845</v>
      </c>
      <c r="E1226" s="147">
        <v>63844.55</v>
      </c>
      <c r="F1226" s="147">
        <v>0.20999999999999996</v>
      </c>
      <c r="G1226" s="147">
        <v>2487.4499999999994</v>
      </c>
    </row>
    <row r="1227" spans="1:7" customFormat="1" ht="30" x14ac:dyDescent="0.25">
      <c r="A1227" s="141" t="s">
        <v>3410</v>
      </c>
      <c r="B1227" s="140" t="s">
        <v>3411</v>
      </c>
      <c r="C1227" s="140" t="s">
        <v>3216</v>
      </c>
      <c r="D1227" s="141">
        <v>2197</v>
      </c>
      <c r="E1227" s="147">
        <v>11841.829999999998</v>
      </c>
      <c r="F1227" s="147">
        <v>0.20999999999999996</v>
      </c>
      <c r="G1227" s="147">
        <v>461.36999999999995</v>
      </c>
    </row>
    <row r="1228" spans="1:7" customFormat="1" ht="30" x14ac:dyDescent="0.25">
      <c r="A1228" s="141" t="s">
        <v>3410</v>
      </c>
      <c r="B1228" s="140" t="s">
        <v>3411</v>
      </c>
      <c r="C1228" s="140" t="s">
        <v>3420</v>
      </c>
      <c r="D1228" s="141">
        <v>16</v>
      </c>
      <c r="E1228" s="147">
        <v>150.88</v>
      </c>
      <c r="F1228" s="147">
        <v>0.29000000000000004</v>
      </c>
      <c r="G1228" s="147">
        <v>4.6400000000000006</v>
      </c>
    </row>
    <row r="1229" spans="1:7" customFormat="1" ht="30" x14ac:dyDescent="0.25">
      <c r="A1229" s="141" t="s">
        <v>3410</v>
      </c>
      <c r="B1229" s="140" t="s">
        <v>3411</v>
      </c>
      <c r="C1229" s="140" t="s">
        <v>3351</v>
      </c>
      <c r="D1229" s="141">
        <v>104</v>
      </c>
      <c r="E1229" s="147">
        <v>956.8</v>
      </c>
      <c r="F1229" s="147">
        <v>0.30999999999999961</v>
      </c>
      <c r="G1229" s="147">
        <v>32.239999999999959</v>
      </c>
    </row>
    <row r="1230" spans="1:7" customFormat="1" ht="30" x14ac:dyDescent="0.25">
      <c r="A1230" s="141" t="s">
        <v>3410</v>
      </c>
      <c r="B1230" s="140" t="s">
        <v>3411</v>
      </c>
      <c r="C1230" s="140" t="s">
        <v>3265</v>
      </c>
      <c r="D1230" s="141">
        <v>457</v>
      </c>
      <c r="E1230" s="147">
        <v>1955.96</v>
      </c>
      <c r="F1230" s="147">
        <v>0.1599999999999997</v>
      </c>
      <c r="G1230" s="147">
        <v>73.119999999999862</v>
      </c>
    </row>
    <row r="1231" spans="1:7" customFormat="1" ht="30" x14ac:dyDescent="0.25">
      <c r="A1231" s="141" t="s">
        <v>3410</v>
      </c>
      <c r="B1231" s="140" t="s">
        <v>3411</v>
      </c>
      <c r="C1231" s="140" t="s">
        <v>3217</v>
      </c>
      <c r="D1231" s="141">
        <v>4342</v>
      </c>
      <c r="E1231" s="147">
        <v>25400.7</v>
      </c>
      <c r="F1231" s="147">
        <v>0.19000000000000039</v>
      </c>
      <c r="G1231" s="147">
        <v>824.98000000000172</v>
      </c>
    </row>
    <row r="1232" spans="1:7" customFormat="1" ht="30" x14ac:dyDescent="0.25">
      <c r="A1232" s="141" t="s">
        <v>3410</v>
      </c>
      <c r="B1232" s="140" t="s">
        <v>3411</v>
      </c>
      <c r="C1232" s="140" t="s">
        <v>3218</v>
      </c>
      <c r="D1232" s="141">
        <v>2397</v>
      </c>
      <c r="E1232" s="147">
        <v>14909.34</v>
      </c>
      <c r="F1232" s="147">
        <v>0.20999999999999996</v>
      </c>
      <c r="G1232" s="147">
        <v>503.36999999999989</v>
      </c>
    </row>
    <row r="1233" spans="1:7" customFormat="1" ht="30" x14ac:dyDescent="0.25">
      <c r="A1233" s="141" t="s">
        <v>3410</v>
      </c>
      <c r="B1233" s="140" t="s">
        <v>3411</v>
      </c>
      <c r="C1233" s="140" t="s">
        <v>3219</v>
      </c>
      <c r="D1233" s="141">
        <v>1718</v>
      </c>
      <c r="E1233" s="147">
        <v>10685.96</v>
      </c>
      <c r="F1233" s="147">
        <v>0.20999999999999996</v>
      </c>
      <c r="G1233" s="147">
        <v>360.77999999999992</v>
      </c>
    </row>
    <row r="1234" spans="1:7" customFormat="1" ht="30" x14ac:dyDescent="0.25">
      <c r="A1234" s="141" t="s">
        <v>3410</v>
      </c>
      <c r="B1234" s="140" t="s">
        <v>3411</v>
      </c>
      <c r="C1234" s="140" t="s">
        <v>3352</v>
      </c>
      <c r="D1234" s="141">
        <v>156</v>
      </c>
      <c r="E1234" s="147">
        <v>1815.8400000000001</v>
      </c>
      <c r="F1234" s="147">
        <v>0.41999999999999993</v>
      </c>
      <c r="G1234" s="147">
        <v>65.519999999999982</v>
      </c>
    </row>
    <row r="1235" spans="1:7" customFormat="1" ht="30" x14ac:dyDescent="0.25">
      <c r="A1235" s="141" t="s">
        <v>3410</v>
      </c>
      <c r="B1235" s="140" t="s">
        <v>3411</v>
      </c>
      <c r="C1235" s="140" t="s">
        <v>3220</v>
      </c>
      <c r="D1235" s="141">
        <v>412</v>
      </c>
      <c r="E1235" s="147">
        <v>4845.12</v>
      </c>
      <c r="F1235" s="147">
        <v>0.33000000000000007</v>
      </c>
      <c r="G1235" s="147">
        <v>135.96000000000004</v>
      </c>
    </row>
    <row r="1236" spans="1:7" customFormat="1" ht="30" x14ac:dyDescent="0.25">
      <c r="A1236" s="141" t="s">
        <v>3410</v>
      </c>
      <c r="B1236" s="140" t="s">
        <v>3411</v>
      </c>
      <c r="C1236" s="140" t="s">
        <v>3221</v>
      </c>
      <c r="D1236" s="141">
        <v>2229</v>
      </c>
      <c r="E1236" s="147">
        <v>13864.380000000001</v>
      </c>
      <c r="F1236" s="147">
        <v>0.20999999999999996</v>
      </c>
      <c r="G1236" s="147">
        <v>468.08999999999992</v>
      </c>
    </row>
    <row r="1237" spans="1:7" customFormat="1" ht="30" x14ac:dyDescent="0.25">
      <c r="A1237" s="141" t="s">
        <v>3410</v>
      </c>
      <c r="B1237" s="140" t="s">
        <v>3411</v>
      </c>
      <c r="C1237" s="140" t="s">
        <v>3353</v>
      </c>
      <c r="D1237" s="141">
        <v>657</v>
      </c>
      <c r="E1237" s="147">
        <v>4855.2299999999996</v>
      </c>
      <c r="F1237" s="147">
        <v>0.29000000000000004</v>
      </c>
      <c r="G1237" s="147">
        <v>190.53000000000003</v>
      </c>
    </row>
    <row r="1238" spans="1:7" customFormat="1" ht="30" x14ac:dyDescent="0.25">
      <c r="A1238" s="141" t="s">
        <v>3410</v>
      </c>
      <c r="B1238" s="140" t="s">
        <v>3411</v>
      </c>
      <c r="C1238" s="140" t="s">
        <v>3290</v>
      </c>
      <c r="D1238" s="141">
        <v>433</v>
      </c>
      <c r="E1238" s="147">
        <v>4646.09</v>
      </c>
      <c r="F1238" s="147">
        <v>0.28000000000000025</v>
      </c>
      <c r="G1238" s="147">
        <v>121.24000000000011</v>
      </c>
    </row>
    <row r="1239" spans="1:7" customFormat="1" ht="30" x14ac:dyDescent="0.25">
      <c r="A1239" s="141" t="s">
        <v>3410</v>
      </c>
      <c r="B1239" s="140" t="s">
        <v>3411</v>
      </c>
      <c r="C1239" s="140" t="s">
        <v>3291</v>
      </c>
      <c r="D1239" s="141">
        <v>338</v>
      </c>
      <c r="E1239" s="147">
        <v>3626.74</v>
      </c>
      <c r="F1239" s="147">
        <v>0.28000000000000025</v>
      </c>
      <c r="G1239" s="147">
        <v>94.640000000000086</v>
      </c>
    </row>
    <row r="1240" spans="1:7" customFormat="1" ht="60" x14ac:dyDescent="0.25">
      <c r="A1240" s="141" t="s">
        <v>3410</v>
      </c>
      <c r="B1240" s="140" t="s">
        <v>3411</v>
      </c>
      <c r="C1240" s="140" t="s">
        <v>3354</v>
      </c>
      <c r="D1240" s="141">
        <v>23</v>
      </c>
      <c r="E1240" s="147">
        <v>606.04999999999995</v>
      </c>
      <c r="F1240" s="147">
        <v>0.52000000000000135</v>
      </c>
      <c r="G1240" s="147">
        <v>11.960000000000031</v>
      </c>
    </row>
    <row r="1241" spans="1:7" customFormat="1" ht="30" x14ac:dyDescent="0.25">
      <c r="A1241" s="141" t="s">
        <v>3410</v>
      </c>
      <c r="B1241" s="140" t="s">
        <v>3411</v>
      </c>
      <c r="C1241" s="140" t="s">
        <v>3266</v>
      </c>
      <c r="D1241" s="141">
        <v>21</v>
      </c>
      <c r="E1241" s="147">
        <v>119.91</v>
      </c>
      <c r="F1241" s="147">
        <v>0.16000000000000014</v>
      </c>
      <c r="G1241" s="147">
        <v>3.360000000000003</v>
      </c>
    </row>
    <row r="1242" spans="1:7" customFormat="1" ht="30" x14ac:dyDescent="0.25">
      <c r="A1242" s="141" t="s">
        <v>3410</v>
      </c>
      <c r="B1242" s="140" t="s">
        <v>3411</v>
      </c>
      <c r="C1242" s="140" t="s">
        <v>3421</v>
      </c>
      <c r="D1242" s="141">
        <v>2</v>
      </c>
      <c r="E1242" s="147">
        <v>57.96</v>
      </c>
      <c r="F1242" s="147">
        <v>1.0399999999999991</v>
      </c>
      <c r="G1242" s="147">
        <v>2.0799999999999983</v>
      </c>
    </row>
    <row r="1243" spans="1:7" customFormat="1" ht="30" x14ac:dyDescent="0.25">
      <c r="A1243" s="141" t="s">
        <v>3410</v>
      </c>
      <c r="B1243" s="140" t="s">
        <v>3411</v>
      </c>
      <c r="C1243" s="140" t="s">
        <v>3357</v>
      </c>
      <c r="D1243" s="141">
        <v>1114</v>
      </c>
      <c r="E1243" s="147">
        <v>10048.280000000001</v>
      </c>
      <c r="F1243" s="147">
        <v>0.24000000000000021</v>
      </c>
      <c r="G1243" s="147">
        <v>267.36000000000024</v>
      </c>
    </row>
    <row r="1244" spans="1:7" customFormat="1" ht="30" x14ac:dyDescent="0.25">
      <c r="A1244" s="141" t="s">
        <v>3410</v>
      </c>
      <c r="B1244" s="140" t="s">
        <v>3411</v>
      </c>
      <c r="C1244" s="140" t="s">
        <v>3406</v>
      </c>
      <c r="D1244" s="141">
        <v>201</v>
      </c>
      <c r="E1244" s="147">
        <v>1909.5</v>
      </c>
      <c r="F1244" s="147">
        <v>0.10999999999999988</v>
      </c>
      <c r="G1244" s="147">
        <v>22.109999999999975</v>
      </c>
    </row>
    <row r="1245" spans="1:7" customFormat="1" ht="30" x14ac:dyDescent="0.25">
      <c r="A1245" s="141" t="s">
        <v>3410</v>
      </c>
      <c r="B1245" s="140" t="s">
        <v>3411</v>
      </c>
      <c r="C1245" s="140" t="s">
        <v>3359</v>
      </c>
      <c r="D1245" s="141">
        <v>211</v>
      </c>
      <c r="E1245" s="147">
        <v>2365.31</v>
      </c>
      <c r="F1245" s="147">
        <v>0.14000000000000012</v>
      </c>
      <c r="G1245" s="147">
        <v>29.540000000000028</v>
      </c>
    </row>
    <row r="1246" spans="1:7" customFormat="1" ht="30" x14ac:dyDescent="0.25">
      <c r="A1246" s="141" t="s">
        <v>3410</v>
      </c>
      <c r="B1246" s="140" t="s">
        <v>3411</v>
      </c>
      <c r="C1246" s="140" t="s">
        <v>3292</v>
      </c>
      <c r="D1246" s="141">
        <v>561</v>
      </c>
      <c r="E1246" s="147">
        <v>3904.56</v>
      </c>
      <c r="F1246" s="147">
        <v>0.10999999999999988</v>
      </c>
      <c r="G1246" s="147">
        <v>61.70999999999993</v>
      </c>
    </row>
    <row r="1247" spans="1:7" customFormat="1" ht="30" x14ac:dyDescent="0.25">
      <c r="A1247" s="141" t="s">
        <v>3410</v>
      </c>
      <c r="B1247" s="140" t="s">
        <v>3411</v>
      </c>
      <c r="C1247" s="140" t="s">
        <v>3293</v>
      </c>
      <c r="D1247" s="141">
        <v>543</v>
      </c>
      <c r="E1247" s="147">
        <v>3779.2799999999997</v>
      </c>
      <c r="F1247" s="147">
        <v>0.10999999999999988</v>
      </c>
      <c r="G1247" s="147">
        <v>59.729999999999933</v>
      </c>
    </row>
    <row r="1248" spans="1:7" customFormat="1" ht="30" x14ac:dyDescent="0.25">
      <c r="A1248" s="141" t="s">
        <v>3410</v>
      </c>
      <c r="B1248" s="140" t="s">
        <v>3411</v>
      </c>
      <c r="C1248" s="140" t="s">
        <v>3360</v>
      </c>
      <c r="D1248" s="141">
        <v>105</v>
      </c>
      <c r="E1248" s="147">
        <v>754.95</v>
      </c>
      <c r="F1248" s="147">
        <v>0.17000000000000037</v>
      </c>
      <c r="G1248" s="147">
        <v>17.850000000000041</v>
      </c>
    </row>
    <row r="1249" spans="1:7" customFormat="1" ht="30" x14ac:dyDescent="0.25">
      <c r="A1249" s="141" t="s">
        <v>3410</v>
      </c>
      <c r="B1249" s="140" t="s">
        <v>3411</v>
      </c>
      <c r="C1249" s="140" t="s">
        <v>3361</v>
      </c>
      <c r="D1249" s="141">
        <v>112</v>
      </c>
      <c r="E1249" s="147">
        <v>921.76</v>
      </c>
      <c r="F1249" s="147">
        <v>0.12000000000000011</v>
      </c>
      <c r="G1249" s="147">
        <v>13.440000000000012</v>
      </c>
    </row>
    <row r="1250" spans="1:7" customFormat="1" ht="30" x14ac:dyDescent="0.25">
      <c r="A1250" s="141" t="s">
        <v>3410</v>
      </c>
      <c r="B1250" s="140" t="s">
        <v>3411</v>
      </c>
      <c r="C1250" s="140" t="s">
        <v>3362</v>
      </c>
      <c r="D1250" s="141">
        <v>43</v>
      </c>
      <c r="E1250" s="147">
        <v>460.53</v>
      </c>
      <c r="F1250" s="147">
        <v>0.20000000000000018</v>
      </c>
      <c r="G1250" s="147">
        <v>8.6000000000000085</v>
      </c>
    </row>
    <row r="1251" spans="1:7" customFormat="1" ht="30" x14ac:dyDescent="0.25">
      <c r="A1251" s="141" t="s">
        <v>3410</v>
      </c>
      <c r="B1251" s="140" t="s">
        <v>3411</v>
      </c>
      <c r="C1251" s="140" t="s">
        <v>3363</v>
      </c>
      <c r="D1251" s="141">
        <v>66</v>
      </c>
      <c r="E1251" s="147">
        <v>616.44000000000005</v>
      </c>
      <c r="F1251" s="147">
        <v>0.13000000000000034</v>
      </c>
      <c r="G1251" s="147">
        <v>8.5800000000000232</v>
      </c>
    </row>
    <row r="1252" spans="1:7" customFormat="1" ht="30" x14ac:dyDescent="0.25">
      <c r="A1252" s="141" t="s">
        <v>3410</v>
      </c>
      <c r="B1252" s="140" t="s">
        <v>3411</v>
      </c>
      <c r="C1252" s="140" t="s">
        <v>3267</v>
      </c>
      <c r="D1252" s="141">
        <v>24</v>
      </c>
      <c r="E1252" s="147">
        <v>239.76</v>
      </c>
      <c r="F1252" s="147">
        <v>0.24000000000000021</v>
      </c>
      <c r="G1252" s="147">
        <v>5.7600000000000051</v>
      </c>
    </row>
    <row r="1253" spans="1:7" customFormat="1" ht="30" x14ac:dyDescent="0.25">
      <c r="A1253" s="141" t="s">
        <v>3410</v>
      </c>
      <c r="B1253" s="140" t="s">
        <v>3411</v>
      </c>
      <c r="C1253" s="140" t="s">
        <v>3364</v>
      </c>
      <c r="D1253" s="141">
        <v>60</v>
      </c>
      <c r="E1253" s="147">
        <v>298.8</v>
      </c>
      <c r="F1253" s="147">
        <v>0.12000000000000011</v>
      </c>
      <c r="G1253" s="147">
        <v>7.2000000000000064</v>
      </c>
    </row>
    <row r="1254" spans="1:7" customFormat="1" ht="30" x14ac:dyDescent="0.25">
      <c r="A1254" s="141" t="s">
        <v>3410</v>
      </c>
      <c r="B1254" s="140" t="s">
        <v>3411</v>
      </c>
      <c r="C1254" s="140" t="s">
        <v>3365</v>
      </c>
      <c r="D1254" s="141">
        <v>37</v>
      </c>
      <c r="E1254" s="147">
        <v>185</v>
      </c>
      <c r="F1254" s="147">
        <v>0.16999999999999993</v>
      </c>
      <c r="G1254" s="147">
        <v>6.2899999999999974</v>
      </c>
    </row>
    <row r="1255" spans="1:7" customFormat="1" ht="30" x14ac:dyDescent="0.25">
      <c r="A1255" s="141" t="s">
        <v>3410</v>
      </c>
      <c r="B1255" s="140" t="s">
        <v>3411</v>
      </c>
      <c r="C1255" s="140" t="s">
        <v>3366</v>
      </c>
      <c r="D1255" s="141">
        <v>18</v>
      </c>
      <c r="E1255" s="147">
        <v>183.23999999999998</v>
      </c>
      <c r="F1255" s="147">
        <v>0.25</v>
      </c>
      <c r="G1255" s="147">
        <v>4.5</v>
      </c>
    </row>
    <row r="1256" spans="1:7" customFormat="1" ht="30" x14ac:dyDescent="0.25">
      <c r="A1256" s="141" t="s">
        <v>3410</v>
      </c>
      <c r="B1256" s="140" t="s">
        <v>3411</v>
      </c>
      <c r="C1256" s="140" t="s">
        <v>3367</v>
      </c>
      <c r="D1256" s="141">
        <v>18</v>
      </c>
      <c r="E1256" s="147">
        <v>227.88</v>
      </c>
      <c r="F1256" s="147">
        <v>0.18000000000000016</v>
      </c>
      <c r="G1256" s="147">
        <v>3.2400000000000029</v>
      </c>
    </row>
    <row r="1257" spans="1:7" customFormat="1" ht="45" x14ac:dyDescent="0.25">
      <c r="A1257" s="141" t="s">
        <v>3410</v>
      </c>
      <c r="B1257" s="140" t="s">
        <v>3411</v>
      </c>
      <c r="C1257" s="140" t="s">
        <v>3368</v>
      </c>
      <c r="D1257" s="141">
        <v>162</v>
      </c>
      <c r="E1257" s="147">
        <v>6089.58</v>
      </c>
      <c r="F1257" s="147">
        <v>1.4699999999999989</v>
      </c>
      <c r="G1257" s="147">
        <v>238.13999999999982</v>
      </c>
    </row>
    <row r="1258" spans="1:7" customFormat="1" ht="30" x14ac:dyDescent="0.25">
      <c r="A1258" s="141" t="s">
        <v>3410</v>
      </c>
      <c r="B1258" s="140" t="s">
        <v>3411</v>
      </c>
      <c r="C1258" s="140" t="s">
        <v>3294</v>
      </c>
      <c r="D1258" s="141">
        <v>156</v>
      </c>
      <c r="E1258" s="147">
        <v>1229.28</v>
      </c>
      <c r="F1258" s="147">
        <v>0.10999999999999988</v>
      </c>
      <c r="G1258" s="147">
        <v>17.159999999999982</v>
      </c>
    </row>
    <row r="1259" spans="1:7" customFormat="1" ht="30" x14ac:dyDescent="0.25">
      <c r="A1259" s="141" t="s">
        <v>3410</v>
      </c>
      <c r="B1259" s="140" t="s">
        <v>3411</v>
      </c>
      <c r="C1259" s="140" t="s">
        <v>3295</v>
      </c>
      <c r="D1259" s="141">
        <v>154</v>
      </c>
      <c r="E1259" s="147">
        <v>1399.8600000000001</v>
      </c>
      <c r="F1259" s="147">
        <v>0.10999999999999988</v>
      </c>
      <c r="G1259" s="147">
        <v>16.93999999999998</v>
      </c>
    </row>
    <row r="1260" spans="1:7" customFormat="1" ht="30" x14ac:dyDescent="0.25">
      <c r="A1260" s="141" t="s">
        <v>3410</v>
      </c>
      <c r="B1260" s="140" t="s">
        <v>3411</v>
      </c>
      <c r="C1260" s="140" t="s">
        <v>3268</v>
      </c>
      <c r="D1260" s="141">
        <v>506</v>
      </c>
      <c r="E1260" s="147">
        <v>4533.76</v>
      </c>
      <c r="F1260" s="147">
        <v>0.10999999999999988</v>
      </c>
      <c r="G1260" s="147">
        <v>55.65999999999994</v>
      </c>
    </row>
    <row r="1261" spans="1:7" customFormat="1" ht="30" x14ac:dyDescent="0.25">
      <c r="A1261" s="141" t="s">
        <v>3410</v>
      </c>
      <c r="B1261" s="140" t="s">
        <v>3411</v>
      </c>
      <c r="C1261" s="140" t="s">
        <v>3369</v>
      </c>
      <c r="D1261" s="141">
        <v>327</v>
      </c>
      <c r="E1261" s="147">
        <v>1805.04</v>
      </c>
      <c r="F1261" s="147">
        <v>0.16999999999999993</v>
      </c>
      <c r="G1261" s="147">
        <v>55.589999999999975</v>
      </c>
    </row>
    <row r="1262" spans="1:7" customFormat="1" ht="30" x14ac:dyDescent="0.25">
      <c r="A1262" s="141" t="s">
        <v>3410</v>
      </c>
      <c r="B1262" s="140" t="s">
        <v>3411</v>
      </c>
      <c r="C1262" s="140" t="s">
        <v>3269</v>
      </c>
      <c r="D1262" s="141">
        <v>6</v>
      </c>
      <c r="E1262" s="147">
        <v>29.1</v>
      </c>
      <c r="F1262" s="147">
        <v>1.0000000000000009E-2</v>
      </c>
      <c r="G1262" s="147">
        <v>6.0000000000000053E-2</v>
      </c>
    </row>
    <row r="1263" spans="1:7" customFormat="1" ht="30" x14ac:dyDescent="0.25">
      <c r="A1263" s="141" t="s">
        <v>3410</v>
      </c>
      <c r="B1263" s="140" t="s">
        <v>3411</v>
      </c>
      <c r="C1263" s="140" t="s">
        <v>3270</v>
      </c>
      <c r="D1263" s="141">
        <v>21</v>
      </c>
      <c r="E1263" s="147">
        <v>244.65</v>
      </c>
      <c r="F1263" s="147">
        <v>0.33999999999999986</v>
      </c>
      <c r="G1263" s="147">
        <v>7.139999999999997</v>
      </c>
    </row>
    <row r="1264" spans="1:7" customFormat="1" ht="45" x14ac:dyDescent="0.25">
      <c r="A1264" s="141" t="s">
        <v>3410</v>
      </c>
      <c r="B1264" s="140" t="s">
        <v>3411</v>
      </c>
      <c r="C1264" s="140" t="s">
        <v>3271</v>
      </c>
      <c r="D1264" s="141">
        <v>54</v>
      </c>
      <c r="E1264" s="147">
        <v>602.6400000000001</v>
      </c>
      <c r="F1264" s="147">
        <v>0.25999999999999979</v>
      </c>
      <c r="G1264" s="147">
        <v>14.039999999999988</v>
      </c>
    </row>
    <row r="1265" spans="1:7" customFormat="1" ht="30" x14ac:dyDescent="0.25">
      <c r="A1265" s="141" t="s">
        <v>3410</v>
      </c>
      <c r="B1265" s="140" t="s">
        <v>3411</v>
      </c>
      <c r="C1265" s="140" t="s">
        <v>3228</v>
      </c>
      <c r="D1265" s="141">
        <v>304</v>
      </c>
      <c r="E1265" s="147">
        <v>12983.84</v>
      </c>
      <c r="F1265" s="147">
        <v>7.0000000000000062E-2</v>
      </c>
      <c r="G1265" s="147">
        <v>21.280000000000019</v>
      </c>
    </row>
    <row r="1266" spans="1:7" customFormat="1" ht="60" x14ac:dyDescent="0.25">
      <c r="A1266" s="141" t="s">
        <v>3410</v>
      </c>
      <c r="B1266" s="140" t="s">
        <v>3411</v>
      </c>
      <c r="C1266" s="140" t="s">
        <v>3422</v>
      </c>
      <c r="D1266" s="141">
        <v>209</v>
      </c>
      <c r="E1266" s="147">
        <v>77108.460000000006</v>
      </c>
      <c r="F1266" s="147">
        <v>8.410000000000025</v>
      </c>
      <c r="G1266" s="147">
        <v>1757.6900000000053</v>
      </c>
    </row>
    <row r="1267" spans="1:7" customFormat="1" ht="45" x14ac:dyDescent="0.25">
      <c r="A1267" s="141" t="s">
        <v>3410</v>
      </c>
      <c r="B1267" s="140" t="s">
        <v>3411</v>
      </c>
      <c r="C1267" s="140" t="s">
        <v>3229</v>
      </c>
      <c r="D1267" s="141">
        <v>305</v>
      </c>
      <c r="E1267" s="147">
        <v>20401.45</v>
      </c>
      <c r="F1267" s="147">
        <v>1.4100000000000001</v>
      </c>
      <c r="G1267" s="147">
        <v>430.05000000000007</v>
      </c>
    </row>
    <row r="1268" spans="1:7" customFormat="1" ht="45" x14ac:dyDescent="0.25">
      <c r="A1268" s="141" t="s">
        <v>3410</v>
      </c>
      <c r="B1268" s="140" t="s">
        <v>3411</v>
      </c>
      <c r="C1268" s="140" t="s">
        <v>3423</v>
      </c>
      <c r="D1268" s="141">
        <v>93</v>
      </c>
      <c r="E1268" s="147">
        <v>35881.26</v>
      </c>
      <c r="F1268" s="147">
        <v>4.7599999999999909</v>
      </c>
      <c r="G1268" s="147">
        <v>442.67999999999915</v>
      </c>
    </row>
    <row r="1269" spans="1:7" customFormat="1" ht="45" x14ac:dyDescent="0.25">
      <c r="A1269" s="141" t="s">
        <v>3410</v>
      </c>
      <c r="B1269" s="140" t="s">
        <v>3411</v>
      </c>
      <c r="C1269" s="140" t="s">
        <v>3230</v>
      </c>
      <c r="D1269" s="141">
        <v>32</v>
      </c>
      <c r="E1269" s="147">
        <v>5094.4000000000005</v>
      </c>
      <c r="F1269" s="147">
        <v>0.28000000000000025</v>
      </c>
      <c r="G1269" s="147">
        <v>8.960000000000008</v>
      </c>
    </row>
    <row r="1270" spans="1:7" customFormat="1" ht="105" x14ac:dyDescent="0.25">
      <c r="A1270" s="141" t="s">
        <v>3424</v>
      </c>
      <c r="B1270" s="140" t="s">
        <v>3425</v>
      </c>
      <c r="C1270" s="140" t="s">
        <v>3373</v>
      </c>
      <c r="D1270" s="141">
        <v>371</v>
      </c>
      <c r="E1270" s="147">
        <v>7230.7900000000009</v>
      </c>
      <c r="F1270" s="147">
        <v>0.51000000000000156</v>
      </c>
      <c r="G1270" s="147">
        <v>189.21000000000058</v>
      </c>
    </row>
    <row r="1271" spans="1:7" customFormat="1" ht="105" x14ac:dyDescent="0.25">
      <c r="A1271" s="141" t="s">
        <v>3424</v>
      </c>
      <c r="B1271" s="140" t="s">
        <v>3425</v>
      </c>
      <c r="C1271" s="140" t="s">
        <v>3374</v>
      </c>
      <c r="D1271" s="141">
        <v>1885</v>
      </c>
      <c r="E1271" s="147">
        <v>46276.75</v>
      </c>
      <c r="F1271" s="147">
        <v>0.59999999999999964</v>
      </c>
      <c r="G1271" s="147">
        <v>1130.9999999999993</v>
      </c>
    </row>
    <row r="1272" spans="1:7" customFormat="1" ht="315" x14ac:dyDescent="0.25">
      <c r="A1272" s="141" t="s">
        <v>3424</v>
      </c>
      <c r="B1272" s="140" t="s">
        <v>3425</v>
      </c>
      <c r="C1272" s="140" t="s">
        <v>3375</v>
      </c>
      <c r="D1272" s="141">
        <v>3552</v>
      </c>
      <c r="E1272" s="147">
        <v>134159.04000000001</v>
      </c>
      <c r="F1272" s="147">
        <v>0.73000000000000043</v>
      </c>
      <c r="G1272" s="147">
        <v>2592.9600000000014</v>
      </c>
    </row>
    <row r="1273" spans="1:7" customFormat="1" ht="105" x14ac:dyDescent="0.25">
      <c r="A1273" s="141" t="s">
        <v>3424</v>
      </c>
      <c r="B1273" s="140" t="s">
        <v>3425</v>
      </c>
      <c r="C1273" s="140" t="s">
        <v>3376</v>
      </c>
      <c r="D1273" s="141">
        <v>120</v>
      </c>
      <c r="E1273" s="147">
        <v>8719.2000000000007</v>
      </c>
      <c r="F1273" s="147">
        <v>1.259999999999998</v>
      </c>
      <c r="G1273" s="147">
        <v>151.19999999999976</v>
      </c>
    </row>
    <row r="1274" spans="1:7" customFormat="1" ht="45" x14ac:dyDescent="0.25">
      <c r="A1274" s="141" t="s">
        <v>3424</v>
      </c>
      <c r="B1274" s="140" t="s">
        <v>3425</v>
      </c>
      <c r="C1274" s="140" t="s">
        <v>3377</v>
      </c>
      <c r="D1274" s="141">
        <v>342</v>
      </c>
      <c r="E1274" s="147">
        <v>46936.08</v>
      </c>
      <c r="F1274" s="147">
        <v>0.58000000000000007</v>
      </c>
      <c r="G1274" s="147">
        <v>198.36</v>
      </c>
    </row>
    <row r="1275" spans="1:7" customFormat="1" x14ac:dyDescent="0.25">
      <c r="A1275" s="141" t="s">
        <v>3426</v>
      </c>
      <c r="B1275" s="140" t="s">
        <v>3427</v>
      </c>
      <c r="C1275" s="140" t="s">
        <v>3228</v>
      </c>
      <c r="D1275" s="141">
        <v>552</v>
      </c>
      <c r="E1275" s="147">
        <v>23575.920000000002</v>
      </c>
      <c r="F1275" s="147">
        <v>7.0000000000000062E-2</v>
      </c>
      <c r="G1275" s="147">
        <v>38.640000000000036</v>
      </c>
    </row>
    <row r="1276" spans="1:7" customFormat="1" ht="60" x14ac:dyDescent="0.25">
      <c r="A1276" s="141" t="s">
        <v>3426</v>
      </c>
      <c r="B1276" s="140" t="s">
        <v>3427</v>
      </c>
      <c r="C1276" s="140" t="s">
        <v>3428</v>
      </c>
      <c r="D1276" s="141">
        <v>1</v>
      </c>
      <c r="E1276" s="147">
        <v>326.29000000000002</v>
      </c>
      <c r="F1276" s="147">
        <v>5.8599999999999994</v>
      </c>
      <c r="G1276" s="147">
        <v>5.8599999999999994</v>
      </c>
    </row>
    <row r="1277" spans="1:7" customFormat="1" ht="45" x14ac:dyDescent="0.25">
      <c r="A1277" s="141" t="s">
        <v>3426</v>
      </c>
      <c r="B1277" s="140" t="s">
        <v>3427</v>
      </c>
      <c r="C1277" s="140" t="s">
        <v>3229</v>
      </c>
      <c r="D1277" s="141">
        <v>1326</v>
      </c>
      <c r="E1277" s="147">
        <v>88696.14</v>
      </c>
      <c r="F1277" s="147">
        <v>1.4100000000000001</v>
      </c>
      <c r="G1277" s="147">
        <v>1869.66</v>
      </c>
    </row>
    <row r="1278" spans="1:7" customFormat="1" ht="45" x14ac:dyDescent="0.25">
      <c r="A1278" s="141" t="s">
        <v>3426</v>
      </c>
      <c r="B1278" s="140" t="s">
        <v>3427</v>
      </c>
      <c r="C1278" s="140" t="s">
        <v>3429</v>
      </c>
      <c r="D1278" s="141">
        <v>2</v>
      </c>
      <c r="E1278" s="147">
        <v>345.56</v>
      </c>
      <c r="F1278" s="147">
        <v>4.9400000000000119</v>
      </c>
      <c r="G1278" s="147">
        <v>9.8800000000000239</v>
      </c>
    </row>
    <row r="1279" spans="1:7" customFormat="1" ht="30" x14ac:dyDescent="0.25">
      <c r="A1279" s="141" t="s">
        <v>1721</v>
      </c>
      <c r="B1279" s="140" t="s">
        <v>1722</v>
      </c>
      <c r="C1279" s="140" t="s">
        <v>3110</v>
      </c>
      <c r="D1279" s="141">
        <v>213</v>
      </c>
      <c r="E1279" s="147">
        <v>97.98</v>
      </c>
      <c r="F1279" s="147">
        <v>0</v>
      </c>
      <c r="G1279" s="147">
        <v>0</v>
      </c>
    </row>
    <row r="1280" spans="1:7" customFormat="1" ht="30" x14ac:dyDescent="0.25">
      <c r="A1280" s="141" t="s">
        <v>1721</v>
      </c>
      <c r="B1280" s="140" t="s">
        <v>1722</v>
      </c>
      <c r="C1280" s="140" t="s">
        <v>3111</v>
      </c>
      <c r="D1280" s="141">
        <v>65</v>
      </c>
      <c r="E1280" s="147">
        <v>84.5</v>
      </c>
      <c r="F1280" s="147">
        <v>2.0000000000000018E-2</v>
      </c>
      <c r="G1280" s="147">
        <v>1.3000000000000012</v>
      </c>
    </row>
    <row r="1281" spans="1:7" customFormat="1" ht="30" x14ac:dyDescent="0.25">
      <c r="A1281" s="141" t="s">
        <v>1721</v>
      </c>
      <c r="B1281" s="140" t="s">
        <v>1722</v>
      </c>
      <c r="C1281" s="140" t="s">
        <v>3112</v>
      </c>
      <c r="D1281" s="141">
        <v>135</v>
      </c>
      <c r="E1281" s="147">
        <v>194.39999999999998</v>
      </c>
      <c r="F1281" s="147">
        <v>3.0000000000000027E-2</v>
      </c>
      <c r="G1281" s="147">
        <v>4.0500000000000034</v>
      </c>
    </row>
    <row r="1282" spans="1:7" customFormat="1" ht="30" x14ac:dyDescent="0.25">
      <c r="A1282" s="141" t="s">
        <v>1721</v>
      </c>
      <c r="B1282" s="140" t="s">
        <v>1722</v>
      </c>
      <c r="C1282" s="140" t="s">
        <v>3113</v>
      </c>
      <c r="D1282" s="141">
        <v>11</v>
      </c>
      <c r="E1282" s="147">
        <v>17.600000000000001</v>
      </c>
      <c r="F1282" s="147">
        <v>2.9999999999999916E-2</v>
      </c>
      <c r="G1282" s="147">
        <v>0.32999999999999907</v>
      </c>
    </row>
    <row r="1283" spans="1:7" customFormat="1" ht="30" x14ac:dyDescent="0.25">
      <c r="A1283" s="141" t="s">
        <v>1721</v>
      </c>
      <c r="B1283" s="140" t="s">
        <v>1722</v>
      </c>
      <c r="C1283" s="140" t="s">
        <v>3114</v>
      </c>
      <c r="D1283" s="141">
        <v>148</v>
      </c>
      <c r="E1283" s="147">
        <v>128.76</v>
      </c>
      <c r="F1283" s="147">
        <v>2.0000000000000018E-2</v>
      </c>
      <c r="G1283" s="147">
        <v>2.9600000000000026</v>
      </c>
    </row>
    <row r="1284" spans="1:7" customFormat="1" ht="45" x14ac:dyDescent="0.25">
      <c r="A1284" s="141" t="s">
        <v>1721</v>
      </c>
      <c r="B1284" s="140" t="s">
        <v>1722</v>
      </c>
      <c r="C1284" s="140" t="s">
        <v>3299</v>
      </c>
      <c r="D1284" s="141">
        <v>1</v>
      </c>
      <c r="E1284" s="147">
        <v>1.53</v>
      </c>
      <c r="F1284" s="147">
        <v>9.9999999999999811E-3</v>
      </c>
      <c r="G1284" s="147">
        <v>9.9999999999999811E-3</v>
      </c>
    </row>
    <row r="1285" spans="1:7" customFormat="1" ht="45" x14ac:dyDescent="0.25">
      <c r="A1285" s="141" t="s">
        <v>1721</v>
      </c>
      <c r="B1285" s="140" t="s">
        <v>1722</v>
      </c>
      <c r="C1285" s="140" t="s">
        <v>3115</v>
      </c>
      <c r="D1285" s="141">
        <v>199</v>
      </c>
      <c r="E1285" s="147">
        <v>131.34</v>
      </c>
      <c r="F1285" s="147">
        <v>1.0000000000000009E-2</v>
      </c>
      <c r="G1285" s="147">
        <v>1.9900000000000018</v>
      </c>
    </row>
    <row r="1286" spans="1:7" customFormat="1" ht="75" x14ac:dyDescent="0.25">
      <c r="A1286" s="141" t="s">
        <v>1721</v>
      </c>
      <c r="B1286" s="140" t="s">
        <v>1722</v>
      </c>
      <c r="C1286" s="140" t="s">
        <v>3116</v>
      </c>
      <c r="D1286" s="141">
        <v>1056</v>
      </c>
      <c r="E1286" s="147">
        <v>4466.88</v>
      </c>
      <c r="F1286" s="147">
        <v>5.0000000000000044E-2</v>
      </c>
      <c r="G1286" s="147">
        <v>52.800000000000047</v>
      </c>
    </row>
    <row r="1287" spans="1:7" customFormat="1" ht="45" x14ac:dyDescent="0.25">
      <c r="A1287" s="141" t="s">
        <v>1721</v>
      </c>
      <c r="B1287" s="140" t="s">
        <v>1722</v>
      </c>
      <c r="C1287" s="140" t="s">
        <v>3117</v>
      </c>
      <c r="D1287" s="141">
        <v>280</v>
      </c>
      <c r="E1287" s="147">
        <v>512.40000000000009</v>
      </c>
      <c r="F1287" s="147">
        <v>2.0000000000000018E-2</v>
      </c>
      <c r="G1287" s="147">
        <v>5.600000000000005</v>
      </c>
    </row>
    <row r="1288" spans="1:7" customFormat="1" ht="30" x14ac:dyDescent="0.25">
      <c r="A1288" s="141" t="s">
        <v>1721</v>
      </c>
      <c r="B1288" s="140" t="s">
        <v>1722</v>
      </c>
      <c r="C1288" s="140" t="s">
        <v>3118</v>
      </c>
      <c r="D1288" s="141">
        <v>170</v>
      </c>
      <c r="E1288" s="147">
        <v>406.29999999999995</v>
      </c>
      <c r="F1288" s="147">
        <v>3.0000000000000027E-2</v>
      </c>
      <c r="G1288" s="147">
        <v>5.100000000000005</v>
      </c>
    </row>
    <row r="1289" spans="1:7" customFormat="1" ht="30" x14ac:dyDescent="0.25">
      <c r="A1289" s="141" t="s">
        <v>1721</v>
      </c>
      <c r="B1289" s="140" t="s">
        <v>1722</v>
      </c>
      <c r="C1289" s="140" t="s">
        <v>3119</v>
      </c>
      <c r="D1289" s="141">
        <v>70</v>
      </c>
      <c r="E1289" s="147">
        <v>193.20000000000002</v>
      </c>
      <c r="F1289" s="147">
        <v>2.9999999999999916E-2</v>
      </c>
      <c r="G1289" s="147">
        <v>2.0999999999999943</v>
      </c>
    </row>
    <row r="1290" spans="1:7" customFormat="1" ht="30" x14ac:dyDescent="0.25">
      <c r="A1290" s="141" t="s">
        <v>1721</v>
      </c>
      <c r="B1290" s="140" t="s">
        <v>1722</v>
      </c>
      <c r="C1290" s="140" t="s">
        <v>3120</v>
      </c>
      <c r="D1290" s="141">
        <v>814</v>
      </c>
      <c r="E1290" s="147">
        <v>1188.44</v>
      </c>
      <c r="F1290" s="147">
        <v>2.0000000000000018E-2</v>
      </c>
      <c r="G1290" s="147">
        <v>16.280000000000015</v>
      </c>
    </row>
    <row r="1291" spans="1:7" customFormat="1" ht="30" x14ac:dyDescent="0.25">
      <c r="A1291" s="141" t="s">
        <v>1721</v>
      </c>
      <c r="B1291" s="140" t="s">
        <v>1722</v>
      </c>
      <c r="C1291" s="140" t="s">
        <v>3121</v>
      </c>
      <c r="D1291" s="141">
        <v>553</v>
      </c>
      <c r="E1291" s="147">
        <v>1089.4100000000001</v>
      </c>
      <c r="F1291" s="147">
        <v>0</v>
      </c>
      <c r="G1291" s="147">
        <v>0</v>
      </c>
    </row>
    <row r="1292" spans="1:7" customFormat="1" ht="30" x14ac:dyDescent="0.25">
      <c r="A1292" s="141" t="s">
        <v>1721</v>
      </c>
      <c r="B1292" s="140" t="s">
        <v>1722</v>
      </c>
      <c r="C1292" s="140" t="s">
        <v>3122</v>
      </c>
      <c r="D1292" s="141">
        <v>24</v>
      </c>
      <c r="E1292" s="147">
        <v>90.72</v>
      </c>
      <c r="F1292" s="147">
        <v>1.9999999999999962E-2</v>
      </c>
      <c r="G1292" s="147">
        <v>0.47999999999999909</v>
      </c>
    </row>
    <row r="1293" spans="1:7" customFormat="1" ht="30" x14ac:dyDescent="0.25">
      <c r="A1293" s="141" t="s">
        <v>1721</v>
      </c>
      <c r="B1293" s="140" t="s">
        <v>1722</v>
      </c>
      <c r="C1293" s="140" t="s">
        <v>3124</v>
      </c>
      <c r="D1293" s="141">
        <v>3</v>
      </c>
      <c r="E1293" s="147">
        <v>7.86</v>
      </c>
      <c r="F1293" s="147">
        <v>9.9999999999999811E-3</v>
      </c>
      <c r="G1293" s="147">
        <v>2.9999999999999943E-2</v>
      </c>
    </row>
    <row r="1294" spans="1:7" customFormat="1" ht="30" x14ac:dyDescent="0.25">
      <c r="A1294" s="141" t="s">
        <v>1721</v>
      </c>
      <c r="B1294" s="140" t="s">
        <v>1722</v>
      </c>
      <c r="C1294" s="140" t="s">
        <v>3252</v>
      </c>
      <c r="D1294" s="141">
        <v>85</v>
      </c>
      <c r="E1294" s="147">
        <v>352.75</v>
      </c>
      <c r="F1294" s="147">
        <v>0</v>
      </c>
      <c r="G1294" s="147">
        <v>0</v>
      </c>
    </row>
    <row r="1295" spans="1:7" customFormat="1" ht="30" x14ac:dyDescent="0.25">
      <c r="A1295" s="141" t="s">
        <v>1721</v>
      </c>
      <c r="B1295" s="140" t="s">
        <v>1722</v>
      </c>
      <c r="C1295" s="140" t="s">
        <v>3126</v>
      </c>
      <c r="D1295" s="141">
        <v>123</v>
      </c>
      <c r="E1295" s="147">
        <v>515.37</v>
      </c>
      <c r="F1295" s="147">
        <v>1.0000000000000009E-2</v>
      </c>
      <c r="G1295" s="147">
        <v>1.2300000000000011</v>
      </c>
    </row>
    <row r="1296" spans="1:7" customFormat="1" ht="30" x14ac:dyDescent="0.25">
      <c r="A1296" s="141" t="s">
        <v>1721</v>
      </c>
      <c r="B1296" s="140" t="s">
        <v>1722</v>
      </c>
      <c r="C1296" s="140" t="s">
        <v>3278</v>
      </c>
      <c r="D1296" s="141">
        <v>48</v>
      </c>
      <c r="E1296" s="147">
        <v>160.79999999999998</v>
      </c>
      <c r="F1296" s="147">
        <v>1.9999999999999962E-2</v>
      </c>
      <c r="G1296" s="147">
        <v>0.95999999999999819</v>
      </c>
    </row>
    <row r="1297" spans="1:7" customFormat="1" ht="30" x14ac:dyDescent="0.25">
      <c r="A1297" s="141" t="s">
        <v>1721</v>
      </c>
      <c r="B1297" s="140" t="s">
        <v>1722</v>
      </c>
      <c r="C1297" s="140" t="s">
        <v>3160</v>
      </c>
      <c r="D1297" s="141">
        <v>48</v>
      </c>
      <c r="E1297" s="147">
        <v>266.88</v>
      </c>
      <c r="F1297" s="147">
        <v>0.12999999999999989</v>
      </c>
      <c r="G1297" s="147">
        <v>6.2399999999999949</v>
      </c>
    </row>
    <row r="1298" spans="1:7" customFormat="1" ht="45" x14ac:dyDescent="0.25">
      <c r="A1298" s="141" t="s">
        <v>1721</v>
      </c>
      <c r="B1298" s="140" t="s">
        <v>1722</v>
      </c>
      <c r="C1298" s="140" t="s">
        <v>3162</v>
      </c>
      <c r="D1298" s="141">
        <v>48</v>
      </c>
      <c r="E1298" s="147">
        <v>230.88</v>
      </c>
      <c r="F1298" s="147">
        <v>0.10000000000000009</v>
      </c>
      <c r="G1298" s="147">
        <v>4.8000000000000043</v>
      </c>
    </row>
    <row r="1299" spans="1:7" customFormat="1" ht="30" x14ac:dyDescent="0.25">
      <c r="A1299" s="141" t="s">
        <v>1721</v>
      </c>
      <c r="B1299" s="140" t="s">
        <v>1722</v>
      </c>
      <c r="C1299" s="140" t="s">
        <v>3127</v>
      </c>
      <c r="D1299" s="141">
        <v>513</v>
      </c>
      <c r="E1299" s="147">
        <v>979.83</v>
      </c>
      <c r="F1299" s="147">
        <v>9.9999999999999811E-3</v>
      </c>
      <c r="G1299" s="147">
        <v>5.1299999999999901</v>
      </c>
    </row>
    <row r="1300" spans="1:7" customFormat="1" ht="30" x14ac:dyDescent="0.25">
      <c r="A1300" s="141" t="s">
        <v>1721</v>
      </c>
      <c r="B1300" s="140" t="s">
        <v>1722</v>
      </c>
      <c r="C1300" s="140" t="s">
        <v>3129</v>
      </c>
      <c r="D1300" s="141">
        <v>926</v>
      </c>
      <c r="E1300" s="147">
        <v>1287.1400000000001</v>
      </c>
      <c r="F1300" s="147">
        <v>0</v>
      </c>
      <c r="G1300" s="147">
        <v>0</v>
      </c>
    </row>
    <row r="1301" spans="1:7" customFormat="1" ht="30" x14ac:dyDescent="0.25">
      <c r="A1301" s="141" t="s">
        <v>1721</v>
      </c>
      <c r="B1301" s="140" t="s">
        <v>1722</v>
      </c>
      <c r="C1301" s="140" t="s">
        <v>3130</v>
      </c>
      <c r="D1301" s="141">
        <v>65</v>
      </c>
      <c r="E1301" s="147">
        <v>81.25</v>
      </c>
      <c r="F1301" s="147">
        <v>1.0000000000000009E-2</v>
      </c>
      <c r="G1301" s="147">
        <v>0.65000000000000058</v>
      </c>
    </row>
    <row r="1302" spans="1:7" customFormat="1" ht="30" x14ac:dyDescent="0.25">
      <c r="A1302" s="141" t="s">
        <v>1721</v>
      </c>
      <c r="B1302" s="140" t="s">
        <v>1722</v>
      </c>
      <c r="C1302" s="140" t="s">
        <v>3131</v>
      </c>
      <c r="D1302" s="141">
        <v>897</v>
      </c>
      <c r="E1302" s="147">
        <v>1121.25</v>
      </c>
      <c r="F1302" s="147">
        <v>1.0000000000000009E-2</v>
      </c>
      <c r="G1302" s="147">
        <v>8.9700000000000077</v>
      </c>
    </row>
    <row r="1303" spans="1:7" customFormat="1" ht="30" x14ac:dyDescent="0.25">
      <c r="A1303" s="141" t="s">
        <v>1721</v>
      </c>
      <c r="B1303" s="140" t="s">
        <v>1722</v>
      </c>
      <c r="C1303" s="140" t="s">
        <v>3132</v>
      </c>
      <c r="D1303" s="141">
        <v>57</v>
      </c>
      <c r="E1303" s="147">
        <v>71.25</v>
      </c>
      <c r="F1303" s="147">
        <v>1.0000000000000009E-2</v>
      </c>
      <c r="G1303" s="147">
        <v>0.57000000000000051</v>
      </c>
    </row>
    <row r="1304" spans="1:7" customFormat="1" ht="30" x14ac:dyDescent="0.25">
      <c r="A1304" s="141" t="s">
        <v>1721</v>
      </c>
      <c r="B1304" s="140" t="s">
        <v>1722</v>
      </c>
      <c r="C1304" s="140" t="s">
        <v>3133</v>
      </c>
      <c r="D1304" s="141">
        <v>136</v>
      </c>
      <c r="E1304" s="147">
        <v>209.44</v>
      </c>
      <c r="F1304" s="147">
        <v>3.0000000000000027E-2</v>
      </c>
      <c r="G1304" s="147">
        <v>4.0800000000000036</v>
      </c>
    </row>
    <row r="1305" spans="1:7" customFormat="1" ht="30" x14ac:dyDescent="0.25">
      <c r="A1305" s="141" t="s">
        <v>1721</v>
      </c>
      <c r="B1305" s="140" t="s">
        <v>1722</v>
      </c>
      <c r="C1305" s="140" t="s">
        <v>3165</v>
      </c>
      <c r="D1305" s="141">
        <v>39</v>
      </c>
      <c r="E1305" s="147">
        <v>54.21</v>
      </c>
      <c r="F1305" s="147">
        <v>3.0000000000000027E-2</v>
      </c>
      <c r="G1305" s="147">
        <v>1.170000000000001</v>
      </c>
    </row>
    <row r="1306" spans="1:7" customFormat="1" ht="30" x14ac:dyDescent="0.25">
      <c r="A1306" s="141" t="s">
        <v>1721</v>
      </c>
      <c r="B1306" s="140" t="s">
        <v>1722</v>
      </c>
      <c r="C1306" s="140" t="s">
        <v>3134</v>
      </c>
      <c r="D1306" s="141">
        <v>97</v>
      </c>
      <c r="E1306" s="147">
        <v>224.07</v>
      </c>
      <c r="F1306" s="147">
        <v>4.0000000000000036E-2</v>
      </c>
      <c r="G1306" s="147">
        <v>3.8800000000000034</v>
      </c>
    </row>
    <row r="1307" spans="1:7" customFormat="1" ht="30" x14ac:dyDescent="0.25">
      <c r="A1307" s="141" t="s">
        <v>1721</v>
      </c>
      <c r="B1307" s="140" t="s">
        <v>1722</v>
      </c>
      <c r="C1307" s="140" t="s">
        <v>3135</v>
      </c>
      <c r="D1307" s="141">
        <v>506</v>
      </c>
      <c r="E1307" s="147">
        <v>1012</v>
      </c>
      <c r="F1307" s="147">
        <v>3.0000000000000027E-2</v>
      </c>
      <c r="G1307" s="147">
        <v>15.180000000000014</v>
      </c>
    </row>
    <row r="1308" spans="1:7" customFormat="1" ht="30" x14ac:dyDescent="0.25">
      <c r="A1308" s="141" t="s">
        <v>1721</v>
      </c>
      <c r="B1308" s="140" t="s">
        <v>1722</v>
      </c>
      <c r="C1308" s="140" t="s">
        <v>3136</v>
      </c>
      <c r="D1308" s="141">
        <v>490</v>
      </c>
      <c r="E1308" s="147">
        <v>1533.7</v>
      </c>
      <c r="F1308" s="147">
        <v>9.9999999999999811E-3</v>
      </c>
      <c r="G1308" s="147">
        <v>4.8999999999999906</v>
      </c>
    </row>
    <row r="1309" spans="1:7" customFormat="1" ht="30" x14ac:dyDescent="0.25">
      <c r="A1309" s="141" t="s">
        <v>1721</v>
      </c>
      <c r="B1309" s="140" t="s">
        <v>1722</v>
      </c>
      <c r="C1309" s="140" t="s">
        <v>3137</v>
      </c>
      <c r="D1309" s="141">
        <v>446</v>
      </c>
      <c r="E1309" s="147">
        <v>686.84</v>
      </c>
      <c r="F1309" s="147">
        <v>0</v>
      </c>
      <c r="G1309" s="147">
        <v>0</v>
      </c>
    </row>
    <row r="1310" spans="1:7" customFormat="1" ht="30" x14ac:dyDescent="0.25">
      <c r="A1310" s="141" t="s">
        <v>1721</v>
      </c>
      <c r="B1310" s="140" t="s">
        <v>1722</v>
      </c>
      <c r="C1310" s="140" t="s">
        <v>3168</v>
      </c>
      <c r="D1310" s="141">
        <v>324</v>
      </c>
      <c r="E1310" s="147">
        <v>469.80000000000007</v>
      </c>
      <c r="F1310" s="147">
        <v>1.0000000000000009E-2</v>
      </c>
      <c r="G1310" s="147">
        <v>3.2400000000000029</v>
      </c>
    </row>
    <row r="1311" spans="1:7" customFormat="1" ht="30" x14ac:dyDescent="0.25">
      <c r="A1311" s="141" t="s">
        <v>1721</v>
      </c>
      <c r="B1311" s="140" t="s">
        <v>1722</v>
      </c>
      <c r="C1311" s="140" t="s">
        <v>3138</v>
      </c>
      <c r="D1311" s="141">
        <v>364</v>
      </c>
      <c r="E1311" s="147">
        <v>527.79999999999995</v>
      </c>
      <c r="F1311" s="147">
        <v>1.0000000000000009E-2</v>
      </c>
      <c r="G1311" s="147">
        <v>3.6400000000000032</v>
      </c>
    </row>
    <row r="1312" spans="1:7" customFormat="1" ht="30" x14ac:dyDescent="0.25">
      <c r="A1312" s="141" t="s">
        <v>1721</v>
      </c>
      <c r="B1312" s="140" t="s">
        <v>1722</v>
      </c>
      <c r="C1312" s="140" t="s">
        <v>3169</v>
      </c>
      <c r="D1312" s="141">
        <v>102</v>
      </c>
      <c r="E1312" s="147">
        <v>355.98</v>
      </c>
      <c r="F1312" s="147">
        <v>5.0000000000000044E-2</v>
      </c>
      <c r="G1312" s="147">
        <v>5.100000000000005</v>
      </c>
    </row>
    <row r="1313" spans="1:7" customFormat="1" ht="45" x14ac:dyDescent="0.25">
      <c r="A1313" s="141" t="s">
        <v>1721</v>
      </c>
      <c r="B1313" s="140" t="s">
        <v>1722</v>
      </c>
      <c r="C1313" s="140" t="s">
        <v>3170</v>
      </c>
      <c r="D1313" s="141">
        <v>84</v>
      </c>
      <c r="E1313" s="147">
        <v>293.15999999999997</v>
      </c>
      <c r="F1313" s="147">
        <v>5.0000000000000044E-2</v>
      </c>
      <c r="G1313" s="147">
        <v>4.2000000000000037</v>
      </c>
    </row>
    <row r="1314" spans="1:7" customFormat="1" ht="30" x14ac:dyDescent="0.25">
      <c r="A1314" s="141" t="s">
        <v>1721</v>
      </c>
      <c r="B1314" s="140" t="s">
        <v>1722</v>
      </c>
      <c r="C1314" s="140" t="s">
        <v>3139</v>
      </c>
      <c r="D1314" s="141">
        <v>433</v>
      </c>
      <c r="E1314" s="147">
        <v>1511.17</v>
      </c>
      <c r="F1314" s="147">
        <v>5.0000000000000044E-2</v>
      </c>
      <c r="G1314" s="147">
        <v>21.65000000000002</v>
      </c>
    </row>
    <row r="1315" spans="1:7" customFormat="1" ht="30" x14ac:dyDescent="0.25">
      <c r="A1315" s="141" t="s">
        <v>1721</v>
      </c>
      <c r="B1315" s="140" t="s">
        <v>1722</v>
      </c>
      <c r="C1315" s="140" t="s">
        <v>3140</v>
      </c>
      <c r="D1315" s="141">
        <v>206</v>
      </c>
      <c r="E1315" s="147">
        <v>255.44</v>
      </c>
      <c r="F1315" s="147">
        <v>4.0000000000000036E-2</v>
      </c>
      <c r="G1315" s="147">
        <v>8.2400000000000073</v>
      </c>
    </row>
    <row r="1316" spans="1:7" customFormat="1" ht="30" x14ac:dyDescent="0.25">
      <c r="A1316" s="141" t="s">
        <v>1721</v>
      </c>
      <c r="B1316" s="140" t="s">
        <v>1722</v>
      </c>
      <c r="C1316" s="140" t="s">
        <v>3141</v>
      </c>
      <c r="D1316" s="141">
        <v>139</v>
      </c>
      <c r="E1316" s="147">
        <v>172.36</v>
      </c>
      <c r="F1316" s="147">
        <v>4.0000000000000036E-2</v>
      </c>
      <c r="G1316" s="147">
        <v>5.5600000000000049</v>
      </c>
    </row>
    <row r="1317" spans="1:7" customFormat="1" ht="30" x14ac:dyDescent="0.25">
      <c r="A1317" s="141" t="s">
        <v>1721</v>
      </c>
      <c r="B1317" s="140" t="s">
        <v>1722</v>
      </c>
      <c r="C1317" s="140" t="s">
        <v>3142</v>
      </c>
      <c r="D1317" s="141">
        <v>208</v>
      </c>
      <c r="E1317" s="147">
        <v>260</v>
      </c>
      <c r="F1317" s="147">
        <v>1.0000000000000009E-2</v>
      </c>
      <c r="G1317" s="147">
        <v>2.0800000000000018</v>
      </c>
    </row>
    <row r="1318" spans="1:7" customFormat="1" ht="30" x14ac:dyDescent="0.25">
      <c r="A1318" s="141" t="s">
        <v>1721</v>
      </c>
      <c r="B1318" s="140" t="s">
        <v>1722</v>
      </c>
      <c r="C1318" s="140" t="s">
        <v>3143</v>
      </c>
      <c r="D1318" s="141">
        <v>101</v>
      </c>
      <c r="E1318" s="147">
        <v>155.54000000000002</v>
      </c>
      <c r="F1318" s="147">
        <v>1.0000000000000009E-2</v>
      </c>
      <c r="G1318" s="147">
        <v>1.0100000000000009</v>
      </c>
    </row>
    <row r="1319" spans="1:7" customFormat="1" ht="30" x14ac:dyDescent="0.25">
      <c r="A1319" s="141" t="s">
        <v>1721</v>
      </c>
      <c r="B1319" s="140" t="s">
        <v>1722</v>
      </c>
      <c r="C1319" s="140" t="s">
        <v>3171</v>
      </c>
      <c r="D1319" s="141">
        <v>70</v>
      </c>
      <c r="E1319" s="147">
        <v>174.3</v>
      </c>
      <c r="F1319" s="147">
        <v>2.9999999999999916E-2</v>
      </c>
      <c r="G1319" s="147">
        <v>2.0999999999999943</v>
      </c>
    </row>
    <row r="1320" spans="1:7" customFormat="1" ht="30" x14ac:dyDescent="0.25">
      <c r="A1320" s="141" t="s">
        <v>1721</v>
      </c>
      <c r="B1320" s="140" t="s">
        <v>1722</v>
      </c>
      <c r="C1320" s="140" t="s">
        <v>3145</v>
      </c>
      <c r="D1320" s="141">
        <v>977</v>
      </c>
      <c r="E1320" s="147">
        <v>1533.89</v>
      </c>
      <c r="F1320" s="147">
        <v>0</v>
      </c>
      <c r="G1320" s="147">
        <v>0</v>
      </c>
    </row>
    <row r="1321" spans="1:7" customFormat="1" ht="30" x14ac:dyDescent="0.25">
      <c r="A1321" s="141" t="s">
        <v>1721</v>
      </c>
      <c r="B1321" s="140" t="s">
        <v>1722</v>
      </c>
      <c r="C1321" s="140" t="s">
        <v>3146</v>
      </c>
      <c r="D1321" s="141">
        <v>10</v>
      </c>
      <c r="E1321" s="147">
        <v>55.5</v>
      </c>
      <c r="F1321" s="147">
        <v>9.9999999999999811E-3</v>
      </c>
      <c r="G1321" s="147">
        <v>9.9999999999999811E-2</v>
      </c>
    </row>
    <row r="1322" spans="1:7" customFormat="1" ht="30" x14ac:dyDescent="0.25">
      <c r="A1322" s="141" t="s">
        <v>1721</v>
      </c>
      <c r="B1322" s="140" t="s">
        <v>1722</v>
      </c>
      <c r="C1322" s="140" t="s">
        <v>3172</v>
      </c>
      <c r="D1322" s="141">
        <v>20</v>
      </c>
      <c r="E1322" s="147">
        <v>121.19999999999999</v>
      </c>
      <c r="F1322" s="147">
        <v>0.16999999999999993</v>
      </c>
      <c r="G1322" s="147">
        <v>3.3999999999999986</v>
      </c>
    </row>
    <row r="1323" spans="1:7" customFormat="1" ht="30" x14ac:dyDescent="0.25">
      <c r="A1323" s="141" t="s">
        <v>1721</v>
      </c>
      <c r="B1323" s="140" t="s">
        <v>1722</v>
      </c>
      <c r="C1323" s="140" t="s">
        <v>3147</v>
      </c>
      <c r="D1323" s="141">
        <v>55</v>
      </c>
      <c r="E1323" s="147">
        <v>226.6</v>
      </c>
      <c r="F1323" s="147">
        <v>0.10000000000000009</v>
      </c>
      <c r="G1323" s="147">
        <v>5.5000000000000053</v>
      </c>
    </row>
    <row r="1324" spans="1:7" customFormat="1" ht="30" x14ac:dyDescent="0.25">
      <c r="A1324" s="141" t="s">
        <v>1721</v>
      </c>
      <c r="B1324" s="140" t="s">
        <v>1722</v>
      </c>
      <c r="C1324" s="140" t="s">
        <v>3174</v>
      </c>
      <c r="D1324" s="141">
        <v>86</v>
      </c>
      <c r="E1324" s="147">
        <v>472.14000000000004</v>
      </c>
      <c r="F1324" s="147">
        <v>0.12000000000000011</v>
      </c>
      <c r="G1324" s="147">
        <v>10.320000000000009</v>
      </c>
    </row>
    <row r="1325" spans="1:7" customFormat="1" ht="30" x14ac:dyDescent="0.25">
      <c r="A1325" s="141" t="s">
        <v>1721</v>
      </c>
      <c r="B1325" s="140" t="s">
        <v>1722</v>
      </c>
      <c r="C1325" s="140" t="s">
        <v>3148</v>
      </c>
      <c r="D1325" s="141">
        <v>58</v>
      </c>
      <c r="E1325" s="147">
        <v>318.42</v>
      </c>
      <c r="F1325" s="147">
        <v>0.12000000000000011</v>
      </c>
      <c r="G1325" s="147">
        <v>6.9600000000000062</v>
      </c>
    </row>
    <row r="1326" spans="1:7" customFormat="1" ht="30" x14ac:dyDescent="0.25">
      <c r="A1326" s="141" t="s">
        <v>1721</v>
      </c>
      <c r="B1326" s="140" t="s">
        <v>1722</v>
      </c>
      <c r="C1326" s="140" t="s">
        <v>3175</v>
      </c>
      <c r="D1326" s="141">
        <v>39</v>
      </c>
      <c r="E1326" s="147">
        <v>214.11</v>
      </c>
      <c r="F1326" s="147">
        <v>0.12000000000000011</v>
      </c>
      <c r="G1326" s="147">
        <v>4.6800000000000042</v>
      </c>
    </row>
    <row r="1327" spans="1:7" customFormat="1" ht="30" x14ac:dyDescent="0.25">
      <c r="A1327" s="141" t="s">
        <v>1721</v>
      </c>
      <c r="B1327" s="140" t="s">
        <v>1722</v>
      </c>
      <c r="C1327" s="140" t="s">
        <v>3177</v>
      </c>
      <c r="D1327" s="141">
        <v>252</v>
      </c>
      <c r="E1327" s="147">
        <v>1794.24</v>
      </c>
      <c r="F1327" s="147">
        <v>0.14000000000000012</v>
      </c>
      <c r="G1327" s="147">
        <v>35.28000000000003</v>
      </c>
    </row>
    <row r="1328" spans="1:7" customFormat="1" ht="30" x14ac:dyDescent="0.25">
      <c r="A1328" s="141" t="s">
        <v>1721</v>
      </c>
      <c r="B1328" s="140" t="s">
        <v>1722</v>
      </c>
      <c r="C1328" s="140" t="s">
        <v>3149</v>
      </c>
      <c r="D1328" s="141">
        <v>456</v>
      </c>
      <c r="E1328" s="147">
        <v>1162.8</v>
      </c>
      <c r="F1328" s="147">
        <v>5.0000000000000044E-2</v>
      </c>
      <c r="G1328" s="147">
        <v>22.800000000000018</v>
      </c>
    </row>
    <row r="1329" spans="1:7" customFormat="1" ht="30" x14ac:dyDescent="0.25">
      <c r="A1329" s="141" t="s">
        <v>1721</v>
      </c>
      <c r="B1329" s="140" t="s">
        <v>1722</v>
      </c>
      <c r="C1329" s="140" t="s">
        <v>3178</v>
      </c>
      <c r="D1329" s="141">
        <v>102</v>
      </c>
      <c r="E1329" s="147">
        <v>244.8</v>
      </c>
      <c r="F1329" s="147">
        <v>5.0000000000000044E-2</v>
      </c>
      <c r="G1329" s="147">
        <v>5.100000000000005</v>
      </c>
    </row>
    <row r="1330" spans="1:7" customFormat="1" ht="30" x14ac:dyDescent="0.25">
      <c r="A1330" s="141" t="s">
        <v>1721</v>
      </c>
      <c r="B1330" s="140" t="s">
        <v>1722</v>
      </c>
      <c r="C1330" s="140" t="s">
        <v>3179</v>
      </c>
      <c r="D1330" s="141">
        <v>768</v>
      </c>
      <c r="E1330" s="147">
        <v>3947.52</v>
      </c>
      <c r="F1330" s="147">
        <v>0.10999999999999988</v>
      </c>
      <c r="G1330" s="147">
        <v>84.479999999999905</v>
      </c>
    </row>
    <row r="1331" spans="1:7" customFormat="1" ht="30" x14ac:dyDescent="0.25">
      <c r="A1331" s="141" t="s">
        <v>1721</v>
      </c>
      <c r="B1331" s="140" t="s">
        <v>1722</v>
      </c>
      <c r="C1331" s="140" t="s">
        <v>3180</v>
      </c>
      <c r="D1331" s="141">
        <v>94</v>
      </c>
      <c r="E1331" s="147">
        <v>451.20000000000005</v>
      </c>
      <c r="F1331" s="147">
        <v>0.12000000000000011</v>
      </c>
      <c r="G1331" s="147">
        <v>11.28000000000001</v>
      </c>
    </row>
    <row r="1332" spans="1:7" customFormat="1" ht="30" x14ac:dyDescent="0.25">
      <c r="A1332" s="141" t="s">
        <v>1721</v>
      </c>
      <c r="B1332" s="140" t="s">
        <v>1722</v>
      </c>
      <c r="C1332" s="140" t="s">
        <v>3181</v>
      </c>
      <c r="D1332" s="141">
        <v>9</v>
      </c>
      <c r="E1332" s="147">
        <v>43.199999999999996</v>
      </c>
      <c r="F1332" s="147">
        <v>0.12000000000000011</v>
      </c>
      <c r="G1332" s="147">
        <v>1.080000000000001</v>
      </c>
    </row>
    <row r="1333" spans="1:7" customFormat="1" ht="30" x14ac:dyDescent="0.25">
      <c r="A1333" s="141" t="s">
        <v>1721</v>
      </c>
      <c r="B1333" s="140" t="s">
        <v>1722</v>
      </c>
      <c r="C1333" s="140" t="s">
        <v>3188</v>
      </c>
      <c r="D1333" s="141">
        <v>33</v>
      </c>
      <c r="E1333" s="147">
        <v>74.25</v>
      </c>
      <c r="F1333" s="147">
        <v>2.0000000000000018E-2</v>
      </c>
      <c r="G1333" s="147">
        <v>0.66000000000000059</v>
      </c>
    </row>
    <row r="1334" spans="1:7" customFormat="1" ht="30" x14ac:dyDescent="0.25">
      <c r="A1334" s="141" t="s">
        <v>1721</v>
      </c>
      <c r="B1334" s="140" t="s">
        <v>1722</v>
      </c>
      <c r="C1334" s="140" t="s">
        <v>3192</v>
      </c>
      <c r="D1334" s="141">
        <v>72</v>
      </c>
      <c r="E1334" s="147">
        <v>267.12</v>
      </c>
      <c r="F1334" s="147">
        <v>3.0000000000000027E-2</v>
      </c>
      <c r="G1334" s="147">
        <v>2.1600000000000019</v>
      </c>
    </row>
    <row r="1335" spans="1:7" customFormat="1" ht="30" x14ac:dyDescent="0.25">
      <c r="A1335" s="141" t="s">
        <v>1721</v>
      </c>
      <c r="B1335" s="140" t="s">
        <v>1722</v>
      </c>
      <c r="C1335" s="140" t="s">
        <v>3243</v>
      </c>
      <c r="D1335" s="141">
        <v>1</v>
      </c>
      <c r="E1335" s="147">
        <v>8.7100000000000009</v>
      </c>
      <c r="F1335" s="147">
        <v>0.25</v>
      </c>
      <c r="G1335" s="147">
        <v>0.25</v>
      </c>
    </row>
    <row r="1336" spans="1:7" customFormat="1" ht="30" x14ac:dyDescent="0.25">
      <c r="A1336" s="141" t="s">
        <v>1721</v>
      </c>
      <c r="B1336" s="140" t="s">
        <v>1722</v>
      </c>
      <c r="C1336" s="140" t="s">
        <v>3213</v>
      </c>
      <c r="D1336" s="141">
        <v>16</v>
      </c>
      <c r="E1336" s="147">
        <v>185.12</v>
      </c>
      <c r="F1336" s="147">
        <v>0.28000000000000025</v>
      </c>
      <c r="G1336" s="147">
        <v>4.480000000000004</v>
      </c>
    </row>
    <row r="1337" spans="1:7" customFormat="1" ht="30" x14ac:dyDescent="0.25">
      <c r="A1337" s="141" t="s">
        <v>1721</v>
      </c>
      <c r="B1337" s="140" t="s">
        <v>1722</v>
      </c>
      <c r="C1337" s="140" t="s">
        <v>3217</v>
      </c>
      <c r="D1337" s="141">
        <v>25</v>
      </c>
      <c r="E1337" s="147">
        <v>146.25</v>
      </c>
      <c r="F1337" s="147">
        <v>0.19000000000000039</v>
      </c>
      <c r="G1337" s="147">
        <v>4.7500000000000098</v>
      </c>
    </row>
    <row r="1338" spans="1:7" customFormat="1" ht="30" x14ac:dyDescent="0.25">
      <c r="A1338" s="141" t="s">
        <v>1721</v>
      </c>
      <c r="B1338" s="140" t="s">
        <v>1722</v>
      </c>
      <c r="C1338" s="140" t="s">
        <v>3218</v>
      </c>
      <c r="D1338" s="141">
        <v>20</v>
      </c>
      <c r="E1338" s="147">
        <v>124.4</v>
      </c>
      <c r="F1338" s="147">
        <v>0.20999999999999996</v>
      </c>
      <c r="G1338" s="147">
        <v>4.1999999999999993</v>
      </c>
    </row>
    <row r="1339" spans="1:7" customFormat="1" ht="30" x14ac:dyDescent="0.25">
      <c r="A1339" s="141" t="s">
        <v>1721</v>
      </c>
      <c r="B1339" s="140" t="s">
        <v>1722</v>
      </c>
      <c r="C1339" s="140" t="s">
        <v>3219</v>
      </c>
      <c r="D1339" s="141">
        <v>6</v>
      </c>
      <c r="E1339" s="147">
        <v>37.32</v>
      </c>
      <c r="F1339" s="147">
        <v>0.20999999999999996</v>
      </c>
      <c r="G1339" s="147">
        <v>1.2599999999999998</v>
      </c>
    </row>
    <row r="1340" spans="1:7" customFormat="1" ht="30" x14ac:dyDescent="0.25">
      <c r="A1340" s="141" t="s">
        <v>1721</v>
      </c>
      <c r="B1340" s="140" t="s">
        <v>1722</v>
      </c>
      <c r="C1340" s="140" t="s">
        <v>3220</v>
      </c>
      <c r="D1340" s="141">
        <v>27</v>
      </c>
      <c r="E1340" s="147">
        <v>317.52</v>
      </c>
      <c r="F1340" s="147">
        <v>0.33000000000000007</v>
      </c>
      <c r="G1340" s="147">
        <v>8.9100000000000019</v>
      </c>
    </row>
    <row r="1341" spans="1:7" customFormat="1" ht="30" x14ac:dyDescent="0.25">
      <c r="A1341" s="141" t="s">
        <v>1721</v>
      </c>
      <c r="B1341" s="140" t="s">
        <v>1722</v>
      </c>
      <c r="C1341" s="140" t="s">
        <v>3221</v>
      </c>
      <c r="D1341" s="141">
        <v>5</v>
      </c>
      <c r="E1341" s="147">
        <v>31.099999999999998</v>
      </c>
      <c r="F1341" s="147">
        <v>0.20999999999999996</v>
      </c>
      <c r="G1341" s="147">
        <v>1.0499999999999998</v>
      </c>
    </row>
    <row r="1342" spans="1:7" customFormat="1" ht="30" x14ac:dyDescent="0.25">
      <c r="A1342" s="141" t="s">
        <v>1721</v>
      </c>
      <c r="B1342" s="140" t="s">
        <v>1722</v>
      </c>
      <c r="C1342" s="140" t="s">
        <v>3269</v>
      </c>
      <c r="D1342" s="141">
        <v>11</v>
      </c>
      <c r="E1342" s="147">
        <v>53.350000000000009</v>
      </c>
      <c r="F1342" s="147">
        <v>1.0000000000000009E-2</v>
      </c>
      <c r="G1342" s="147">
        <v>0.1100000000000001</v>
      </c>
    </row>
    <row r="1343" spans="1:7" customFormat="1" x14ac:dyDescent="0.25">
      <c r="A1343" s="141" t="s">
        <v>1639</v>
      </c>
      <c r="B1343" s="140" t="s">
        <v>1640</v>
      </c>
      <c r="C1343" s="140" t="s">
        <v>3110</v>
      </c>
      <c r="D1343" s="141">
        <v>41</v>
      </c>
      <c r="E1343" s="147">
        <v>18.860000000000003</v>
      </c>
      <c r="F1343" s="147">
        <v>0</v>
      </c>
      <c r="G1343" s="147">
        <v>0</v>
      </c>
    </row>
    <row r="1344" spans="1:7" customFormat="1" ht="30" x14ac:dyDescent="0.25">
      <c r="A1344" s="141" t="s">
        <v>1639</v>
      </c>
      <c r="B1344" s="140" t="s">
        <v>1640</v>
      </c>
      <c r="C1344" s="140" t="s">
        <v>3111</v>
      </c>
      <c r="D1344" s="141">
        <v>3</v>
      </c>
      <c r="E1344" s="147">
        <v>3.9000000000000004</v>
      </c>
      <c r="F1344" s="147">
        <v>2.0000000000000018E-2</v>
      </c>
      <c r="G1344" s="147">
        <v>6.0000000000000053E-2</v>
      </c>
    </row>
    <row r="1345" spans="1:7" customFormat="1" ht="30" x14ac:dyDescent="0.25">
      <c r="A1345" s="141" t="s">
        <v>1639</v>
      </c>
      <c r="B1345" s="140" t="s">
        <v>1640</v>
      </c>
      <c r="C1345" s="140" t="s">
        <v>3112</v>
      </c>
      <c r="D1345" s="141">
        <v>16</v>
      </c>
      <c r="E1345" s="147">
        <v>23.04</v>
      </c>
      <c r="F1345" s="147">
        <v>3.0000000000000027E-2</v>
      </c>
      <c r="G1345" s="147">
        <v>0.48000000000000043</v>
      </c>
    </row>
    <row r="1346" spans="1:7" customFormat="1" ht="30" x14ac:dyDescent="0.25">
      <c r="A1346" s="141" t="s">
        <v>1639</v>
      </c>
      <c r="B1346" s="140" t="s">
        <v>1640</v>
      </c>
      <c r="C1346" s="140" t="s">
        <v>3113</v>
      </c>
      <c r="D1346" s="141">
        <v>19</v>
      </c>
      <c r="E1346" s="147">
        <v>30.4</v>
      </c>
      <c r="F1346" s="147">
        <v>2.9999999999999916E-2</v>
      </c>
      <c r="G1346" s="147">
        <v>0.5699999999999984</v>
      </c>
    </row>
    <row r="1347" spans="1:7" customFormat="1" x14ac:dyDescent="0.25">
      <c r="A1347" s="141" t="s">
        <v>1639</v>
      </c>
      <c r="B1347" s="140" t="s">
        <v>1640</v>
      </c>
      <c r="C1347" s="140" t="s">
        <v>3114</v>
      </c>
      <c r="D1347" s="141">
        <v>20</v>
      </c>
      <c r="E1347" s="147">
        <v>17.399999999999999</v>
      </c>
      <c r="F1347" s="147">
        <v>2.0000000000000018E-2</v>
      </c>
      <c r="G1347" s="147">
        <v>0.40000000000000036</v>
      </c>
    </row>
    <row r="1348" spans="1:7" customFormat="1" ht="45" x14ac:dyDescent="0.25">
      <c r="A1348" s="141" t="s">
        <v>1639</v>
      </c>
      <c r="B1348" s="140" t="s">
        <v>1640</v>
      </c>
      <c r="C1348" s="140" t="s">
        <v>3115</v>
      </c>
      <c r="D1348" s="141">
        <v>742</v>
      </c>
      <c r="E1348" s="147">
        <v>489.72</v>
      </c>
      <c r="F1348" s="147">
        <v>1.0000000000000009E-2</v>
      </c>
      <c r="G1348" s="147">
        <v>7.420000000000007</v>
      </c>
    </row>
    <row r="1349" spans="1:7" customFormat="1" ht="75" x14ac:dyDescent="0.25">
      <c r="A1349" s="141" t="s">
        <v>1639</v>
      </c>
      <c r="B1349" s="140" t="s">
        <v>1640</v>
      </c>
      <c r="C1349" s="140" t="s">
        <v>3116</v>
      </c>
      <c r="D1349" s="141">
        <v>1717</v>
      </c>
      <c r="E1349" s="147">
        <v>7262.9100000000008</v>
      </c>
      <c r="F1349" s="147">
        <v>5.0000000000000044E-2</v>
      </c>
      <c r="G1349" s="147">
        <v>85.85000000000008</v>
      </c>
    </row>
    <row r="1350" spans="1:7" customFormat="1" ht="45" x14ac:dyDescent="0.25">
      <c r="A1350" s="141" t="s">
        <v>1639</v>
      </c>
      <c r="B1350" s="140" t="s">
        <v>1640</v>
      </c>
      <c r="C1350" s="140" t="s">
        <v>3117</v>
      </c>
      <c r="D1350" s="141">
        <v>187</v>
      </c>
      <c r="E1350" s="147">
        <v>342.21000000000004</v>
      </c>
      <c r="F1350" s="147">
        <v>2.0000000000000018E-2</v>
      </c>
      <c r="G1350" s="147">
        <v>3.7400000000000033</v>
      </c>
    </row>
    <row r="1351" spans="1:7" customFormat="1" ht="30" x14ac:dyDescent="0.25">
      <c r="A1351" s="141" t="s">
        <v>1639</v>
      </c>
      <c r="B1351" s="140" t="s">
        <v>1640</v>
      </c>
      <c r="C1351" s="140" t="s">
        <v>3118</v>
      </c>
      <c r="D1351" s="141">
        <v>314</v>
      </c>
      <c r="E1351" s="147">
        <v>750.46</v>
      </c>
      <c r="F1351" s="147">
        <v>3.0000000000000027E-2</v>
      </c>
      <c r="G1351" s="147">
        <v>9.4200000000000088</v>
      </c>
    </row>
    <row r="1352" spans="1:7" customFormat="1" ht="30" x14ac:dyDescent="0.25">
      <c r="A1352" s="141" t="s">
        <v>1639</v>
      </c>
      <c r="B1352" s="140" t="s">
        <v>1640</v>
      </c>
      <c r="C1352" s="140" t="s">
        <v>3119</v>
      </c>
      <c r="D1352" s="141">
        <v>101</v>
      </c>
      <c r="E1352" s="147">
        <v>278.76</v>
      </c>
      <c r="F1352" s="147">
        <v>2.9999999999999916E-2</v>
      </c>
      <c r="G1352" s="147">
        <v>3.0299999999999914</v>
      </c>
    </row>
    <row r="1353" spans="1:7" customFormat="1" ht="30" x14ac:dyDescent="0.25">
      <c r="A1353" s="141" t="s">
        <v>1639</v>
      </c>
      <c r="B1353" s="140" t="s">
        <v>1640</v>
      </c>
      <c r="C1353" s="140" t="s">
        <v>3120</v>
      </c>
      <c r="D1353" s="141">
        <v>1070</v>
      </c>
      <c r="E1353" s="147">
        <v>1562.1999999999998</v>
      </c>
      <c r="F1353" s="147">
        <v>2.0000000000000018E-2</v>
      </c>
      <c r="G1353" s="147">
        <v>21.40000000000002</v>
      </c>
    </row>
    <row r="1354" spans="1:7" customFormat="1" ht="30" x14ac:dyDescent="0.25">
      <c r="A1354" s="141" t="s">
        <v>1639</v>
      </c>
      <c r="B1354" s="140" t="s">
        <v>1640</v>
      </c>
      <c r="C1354" s="140" t="s">
        <v>3121</v>
      </c>
      <c r="D1354" s="141">
        <v>1021</v>
      </c>
      <c r="E1354" s="147">
        <v>2011.3700000000001</v>
      </c>
      <c r="F1354" s="147">
        <v>0</v>
      </c>
      <c r="G1354" s="147">
        <v>0</v>
      </c>
    </row>
    <row r="1355" spans="1:7" customFormat="1" x14ac:dyDescent="0.25">
      <c r="A1355" s="141" t="s">
        <v>1639</v>
      </c>
      <c r="B1355" s="140" t="s">
        <v>1640</v>
      </c>
      <c r="C1355" s="140" t="s">
        <v>3122</v>
      </c>
      <c r="D1355" s="141">
        <v>18</v>
      </c>
      <c r="E1355" s="147">
        <v>68.040000000000006</v>
      </c>
      <c r="F1355" s="147">
        <v>1.9999999999999962E-2</v>
      </c>
      <c r="G1355" s="147">
        <v>0.35999999999999932</v>
      </c>
    </row>
    <row r="1356" spans="1:7" customFormat="1" ht="30" x14ac:dyDescent="0.25">
      <c r="A1356" s="141" t="s">
        <v>1639</v>
      </c>
      <c r="B1356" s="140" t="s">
        <v>1640</v>
      </c>
      <c r="C1356" s="140" t="s">
        <v>3276</v>
      </c>
      <c r="D1356" s="141">
        <v>17</v>
      </c>
      <c r="E1356" s="147">
        <v>14.45</v>
      </c>
      <c r="F1356" s="147">
        <v>0</v>
      </c>
      <c r="G1356" s="147">
        <v>0</v>
      </c>
    </row>
    <row r="1357" spans="1:7" customFormat="1" x14ac:dyDescent="0.25">
      <c r="A1357" s="141" t="s">
        <v>1639</v>
      </c>
      <c r="B1357" s="140" t="s">
        <v>1640</v>
      </c>
      <c r="C1357" s="140" t="s">
        <v>3250</v>
      </c>
      <c r="D1357" s="141">
        <v>1</v>
      </c>
      <c r="E1357" s="147">
        <v>3.25</v>
      </c>
      <c r="F1357" s="147">
        <v>9.9999999999999811E-3</v>
      </c>
      <c r="G1357" s="147">
        <v>9.9999999999999811E-3</v>
      </c>
    </row>
    <row r="1358" spans="1:7" customFormat="1" ht="30" x14ac:dyDescent="0.25">
      <c r="A1358" s="141" t="s">
        <v>1639</v>
      </c>
      <c r="B1358" s="140" t="s">
        <v>1640</v>
      </c>
      <c r="C1358" s="140" t="s">
        <v>3252</v>
      </c>
      <c r="D1358" s="141">
        <v>38</v>
      </c>
      <c r="E1358" s="147">
        <v>157.69999999999999</v>
      </c>
      <c r="F1358" s="147">
        <v>0</v>
      </c>
      <c r="G1358" s="147">
        <v>0</v>
      </c>
    </row>
    <row r="1359" spans="1:7" customFormat="1" ht="30" x14ac:dyDescent="0.25">
      <c r="A1359" s="141" t="s">
        <v>1639</v>
      </c>
      <c r="B1359" s="140" t="s">
        <v>1640</v>
      </c>
      <c r="C1359" s="140" t="s">
        <v>3126</v>
      </c>
      <c r="D1359" s="141">
        <v>286</v>
      </c>
      <c r="E1359" s="147">
        <v>1198.3400000000001</v>
      </c>
      <c r="F1359" s="147">
        <v>1.0000000000000009E-2</v>
      </c>
      <c r="G1359" s="147">
        <v>2.8600000000000025</v>
      </c>
    </row>
    <row r="1360" spans="1:7" customFormat="1" ht="30" x14ac:dyDescent="0.25">
      <c r="A1360" s="141" t="s">
        <v>1639</v>
      </c>
      <c r="B1360" s="140" t="s">
        <v>1640</v>
      </c>
      <c r="C1360" s="140" t="s">
        <v>3277</v>
      </c>
      <c r="D1360" s="141">
        <v>100</v>
      </c>
      <c r="E1360" s="147">
        <v>136</v>
      </c>
      <c r="F1360" s="147">
        <v>2.0000000000000018E-2</v>
      </c>
      <c r="G1360" s="147">
        <v>2.0000000000000018</v>
      </c>
    </row>
    <row r="1361" spans="1:7" customFormat="1" ht="30" x14ac:dyDescent="0.25">
      <c r="A1361" s="141" t="s">
        <v>1639</v>
      </c>
      <c r="B1361" s="140" t="s">
        <v>1640</v>
      </c>
      <c r="C1361" s="140" t="s">
        <v>3278</v>
      </c>
      <c r="D1361" s="141">
        <v>100</v>
      </c>
      <c r="E1361" s="147">
        <v>335</v>
      </c>
      <c r="F1361" s="147">
        <v>1.9999999999999962E-2</v>
      </c>
      <c r="G1361" s="147">
        <v>1.9999999999999962</v>
      </c>
    </row>
    <row r="1362" spans="1:7" customFormat="1" ht="30" x14ac:dyDescent="0.25">
      <c r="A1362" s="141" t="s">
        <v>1639</v>
      </c>
      <c r="B1362" s="140" t="s">
        <v>1640</v>
      </c>
      <c r="C1362" s="140" t="s">
        <v>3160</v>
      </c>
      <c r="D1362" s="141">
        <v>100</v>
      </c>
      <c r="E1362" s="147">
        <v>556</v>
      </c>
      <c r="F1362" s="147">
        <v>0.12999999999999989</v>
      </c>
      <c r="G1362" s="147">
        <v>12.999999999999989</v>
      </c>
    </row>
    <row r="1363" spans="1:7" customFormat="1" ht="45" x14ac:dyDescent="0.25">
      <c r="A1363" s="141" t="s">
        <v>1639</v>
      </c>
      <c r="B1363" s="140" t="s">
        <v>1640</v>
      </c>
      <c r="C1363" s="140" t="s">
        <v>3162</v>
      </c>
      <c r="D1363" s="141">
        <v>101</v>
      </c>
      <c r="E1363" s="147">
        <v>485.81000000000006</v>
      </c>
      <c r="F1363" s="147">
        <v>0.10000000000000009</v>
      </c>
      <c r="G1363" s="147">
        <v>10.100000000000009</v>
      </c>
    </row>
    <row r="1364" spans="1:7" customFormat="1" x14ac:dyDescent="0.25">
      <c r="A1364" s="141" t="s">
        <v>1639</v>
      </c>
      <c r="B1364" s="140" t="s">
        <v>1640</v>
      </c>
      <c r="C1364" s="140" t="s">
        <v>3163</v>
      </c>
      <c r="D1364" s="141">
        <v>74</v>
      </c>
      <c r="E1364" s="147">
        <v>112.48000000000002</v>
      </c>
      <c r="F1364" s="147">
        <v>0</v>
      </c>
      <c r="G1364" s="147">
        <v>0</v>
      </c>
    </row>
    <row r="1365" spans="1:7" customFormat="1" x14ac:dyDescent="0.25">
      <c r="A1365" s="141" t="s">
        <v>1639</v>
      </c>
      <c r="B1365" s="140" t="s">
        <v>1640</v>
      </c>
      <c r="C1365" s="140" t="s">
        <v>3164</v>
      </c>
      <c r="D1365" s="141">
        <v>27</v>
      </c>
      <c r="E1365" s="147">
        <v>41.040000000000006</v>
      </c>
      <c r="F1365" s="147">
        <v>0</v>
      </c>
      <c r="G1365" s="147">
        <v>0</v>
      </c>
    </row>
    <row r="1366" spans="1:7" customFormat="1" x14ac:dyDescent="0.25">
      <c r="A1366" s="141" t="s">
        <v>1639</v>
      </c>
      <c r="B1366" s="140" t="s">
        <v>1640</v>
      </c>
      <c r="C1366" s="140" t="s">
        <v>3127</v>
      </c>
      <c r="D1366" s="141">
        <v>472</v>
      </c>
      <c r="E1366" s="147">
        <v>901.52</v>
      </c>
      <c r="F1366" s="147">
        <v>9.9999999999999811E-3</v>
      </c>
      <c r="G1366" s="147">
        <v>4.7199999999999909</v>
      </c>
    </row>
    <row r="1367" spans="1:7" customFormat="1" x14ac:dyDescent="0.25">
      <c r="A1367" s="141" t="s">
        <v>1639</v>
      </c>
      <c r="B1367" s="140" t="s">
        <v>1640</v>
      </c>
      <c r="C1367" s="140" t="s">
        <v>3128</v>
      </c>
      <c r="D1367" s="141">
        <v>997</v>
      </c>
      <c r="E1367" s="147">
        <v>1724.8100000000002</v>
      </c>
      <c r="F1367" s="147">
        <v>1.0000000000000009E-2</v>
      </c>
      <c r="G1367" s="147">
        <v>9.9700000000000095</v>
      </c>
    </row>
    <row r="1368" spans="1:7" customFormat="1" x14ac:dyDescent="0.25">
      <c r="A1368" s="141" t="s">
        <v>1639</v>
      </c>
      <c r="B1368" s="140" t="s">
        <v>1640</v>
      </c>
      <c r="C1368" s="140" t="s">
        <v>3129</v>
      </c>
      <c r="D1368" s="141">
        <v>1583</v>
      </c>
      <c r="E1368" s="147">
        <v>2200.37</v>
      </c>
      <c r="F1368" s="147">
        <v>0</v>
      </c>
      <c r="G1368" s="147">
        <v>0</v>
      </c>
    </row>
    <row r="1369" spans="1:7" customFormat="1" x14ac:dyDescent="0.25">
      <c r="A1369" s="141" t="s">
        <v>1639</v>
      </c>
      <c r="B1369" s="140" t="s">
        <v>1640</v>
      </c>
      <c r="C1369" s="140" t="s">
        <v>3130</v>
      </c>
      <c r="D1369" s="141">
        <v>61</v>
      </c>
      <c r="E1369" s="147">
        <v>76.25</v>
      </c>
      <c r="F1369" s="147">
        <v>1.0000000000000009E-2</v>
      </c>
      <c r="G1369" s="147">
        <v>0.61000000000000054</v>
      </c>
    </row>
    <row r="1370" spans="1:7" customFormat="1" x14ac:dyDescent="0.25">
      <c r="A1370" s="141" t="s">
        <v>1639</v>
      </c>
      <c r="B1370" s="140" t="s">
        <v>1640</v>
      </c>
      <c r="C1370" s="140" t="s">
        <v>3131</v>
      </c>
      <c r="D1370" s="141">
        <v>1507</v>
      </c>
      <c r="E1370" s="147">
        <v>1883.75</v>
      </c>
      <c r="F1370" s="147">
        <v>1.0000000000000009E-2</v>
      </c>
      <c r="G1370" s="147">
        <v>15.070000000000013</v>
      </c>
    </row>
    <row r="1371" spans="1:7" customFormat="1" x14ac:dyDescent="0.25">
      <c r="A1371" s="141" t="s">
        <v>1639</v>
      </c>
      <c r="B1371" s="140" t="s">
        <v>1640</v>
      </c>
      <c r="C1371" s="140" t="s">
        <v>3132</v>
      </c>
      <c r="D1371" s="141">
        <v>10</v>
      </c>
      <c r="E1371" s="147">
        <v>12.5</v>
      </c>
      <c r="F1371" s="147">
        <v>1.0000000000000009E-2</v>
      </c>
      <c r="G1371" s="147">
        <v>0.10000000000000009</v>
      </c>
    </row>
    <row r="1372" spans="1:7" customFormat="1" x14ac:dyDescent="0.25">
      <c r="A1372" s="141" t="s">
        <v>1639</v>
      </c>
      <c r="B1372" s="140" t="s">
        <v>1640</v>
      </c>
      <c r="C1372" s="140" t="s">
        <v>3133</v>
      </c>
      <c r="D1372" s="141">
        <v>100</v>
      </c>
      <c r="E1372" s="147">
        <v>154</v>
      </c>
      <c r="F1372" s="147">
        <v>3.0000000000000027E-2</v>
      </c>
      <c r="G1372" s="147">
        <v>3.0000000000000027</v>
      </c>
    </row>
    <row r="1373" spans="1:7" customFormat="1" x14ac:dyDescent="0.25">
      <c r="A1373" s="141" t="s">
        <v>1639</v>
      </c>
      <c r="B1373" s="140" t="s">
        <v>1640</v>
      </c>
      <c r="C1373" s="140" t="s">
        <v>3165</v>
      </c>
      <c r="D1373" s="141">
        <v>49</v>
      </c>
      <c r="E1373" s="147">
        <v>68.11</v>
      </c>
      <c r="F1373" s="147">
        <v>3.0000000000000027E-2</v>
      </c>
      <c r="G1373" s="147">
        <v>1.4700000000000013</v>
      </c>
    </row>
    <row r="1374" spans="1:7" customFormat="1" x14ac:dyDescent="0.25">
      <c r="A1374" s="141" t="s">
        <v>1639</v>
      </c>
      <c r="B1374" s="140" t="s">
        <v>1640</v>
      </c>
      <c r="C1374" s="140" t="s">
        <v>3166</v>
      </c>
      <c r="D1374" s="141">
        <v>35</v>
      </c>
      <c r="E1374" s="147">
        <v>43.75</v>
      </c>
      <c r="F1374" s="147">
        <v>1.0000000000000009E-2</v>
      </c>
      <c r="G1374" s="147">
        <v>0.35000000000000031</v>
      </c>
    </row>
    <row r="1375" spans="1:7" customFormat="1" x14ac:dyDescent="0.25">
      <c r="A1375" s="141" t="s">
        <v>1639</v>
      </c>
      <c r="B1375" s="140" t="s">
        <v>1640</v>
      </c>
      <c r="C1375" s="140" t="s">
        <v>3134</v>
      </c>
      <c r="D1375" s="141">
        <v>53</v>
      </c>
      <c r="E1375" s="147">
        <v>122.43</v>
      </c>
      <c r="F1375" s="147">
        <v>4.0000000000000036E-2</v>
      </c>
      <c r="G1375" s="147">
        <v>2.1200000000000019</v>
      </c>
    </row>
    <row r="1376" spans="1:7" customFormat="1" x14ac:dyDescent="0.25">
      <c r="A1376" s="141" t="s">
        <v>1639</v>
      </c>
      <c r="B1376" s="140" t="s">
        <v>1640</v>
      </c>
      <c r="C1376" s="140" t="s">
        <v>3135</v>
      </c>
      <c r="D1376" s="141">
        <v>1007</v>
      </c>
      <c r="E1376" s="147">
        <v>2014</v>
      </c>
      <c r="F1376" s="147">
        <v>3.0000000000000027E-2</v>
      </c>
      <c r="G1376" s="147">
        <v>30.210000000000026</v>
      </c>
    </row>
    <row r="1377" spans="1:7" customFormat="1" x14ac:dyDescent="0.25">
      <c r="A1377" s="141" t="s">
        <v>1639</v>
      </c>
      <c r="B1377" s="140" t="s">
        <v>1640</v>
      </c>
      <c r="C1377" s="140" t="s">
        <v>3136</v>
      </c>
      <c r="D1377" s="141">
        <v>889</v>
      </c>
      <c r="E1377" s="147">
        <v>2782.57</v>
      </c>
      <c r="F1377" s="147">
        <v>9.9999999999999811E-3</v>
      </c>
      <c r="G1377" s="147">
        <v>8.8899999999999828</v>
      </c>
    </row>
    <row r="1378" spans="1:7" customFormat="1" x14ac:dyDescent="0.25">
      <c r="A1378" s="141" t="s">
        <v>1639</v>
      </c>
      <c r="B1378" s="140" t="s">
        <v>1640</v>
      </c>
      <c r="C1378" s="140" t="s">
        <v>3137</v>
      </c>
      <c r="D1378" s="141">
        <v>731</v>
      </c>
      <c r="E1378" s="147">
        <v>1125.74</v>
      </c>
      <c r="F1378" s="147">
        <v>0</v>
      </c>
      <c r="G1378" s="147">
        <v>0</v>
      </c>
    </row>
    <row r="1379" spans="1:7" customFormat="1" ht="30" x14ac:dyDescent="0.25">
      <c r="A1379" s="141" t="s">
        <v>1639</v>
      </c>
      <c r="B1379" s="140" t="s">
        <v>1640</v>
      </c>
      <c r="C1379" s="140" t="s">
        <v>3168</v>
      </c>
      <c r="D1379" s="141">
        <v>833</v>
      </c>
      <c r="E1379" s="147">
        <v>1207.8499999999999</v>
      </c>
      <c r="F1379" s="147">
        <v>1.0000000000000009E-2</v>
      </c>
      <c r="G1379" s="147">
        <v>8.3300000000000072</v>
      </c>
    </row>
    <row r="1380" spans="1:7" customFormat="1" ht="30" x14ac:dyDescent="0.25">
      <c r="A1380" s="141" t="s">
        <v>1639</v>
      </c>
      <c r="B1380" s="140" t="s">
        <v>1640</v>
      </c>
      <c r="C1380" s="140" t="s">
        <v>3138</v>
      </c>
      <c r="D1380" s="141">
        <v>553</v>
      </c>
      <c r="E1380" s="147">
        <v>801.85</v>
      </c>
      <c r="F1380" s="147">
        <v>1.0000000000000009E-2</v>
      </c>
      <c r="G1380" s="147">
        <v>5.5300000000000047</v>
      </c>
    </row>
    <row r="1381" spans="1:7" customFormat="1" ht="30" x14ac:dyDescent="0.25">
      <c r="A1381" s="141" t="s">
        <v>1639</v>
      </c>
      <c r="B1381" s="140" t="s">
        <v>1640</v>
      </c>
      <c r="C1381" s="140" t="s">
        <v>3169</v>
      </c>
      <c r="D1381" s="141">
        <v>307</v>
      </c>
      <c r="E1381" s="147">
        <v>1071.43</v>
      </c>
      <c r="F1381" s="147">
        <v>5.0000000000000044E-2</v>
      </c>
      <c r="G1381" s="147">
        <v>15.350000000000014</v>
      </c>
    </row>
    <row r="1382" spans="1:7" customFormat="1" ht="45" x14ac:dyDescent="0.25">
      <c r="A1382" s="141" t="s">
        <v>1639</v>
      </c>
      <c r="B1382" s="140" t="s">
        <v>1640</v>
      </c>
      <c r="C1382" s="140" t="s">
        <v>3170</v>
      </c>
      <c r="D1382" s="141">
        <v>250</v>
      </c>
      <c r="E1382" s="147">
        <v>872.5</v>
      </c>
      <c r="F1382" s="147">
        <v>5.0000000000000044E-2</v>
      </c>
      <c r="G1382" s="147">
        <v>12.500000000000011</v>
      </c>
    </row>
    <row r="1383" spans="1:7" customFormat="1" ht="30" x14ac:dyDescent="0.25">
      <c r="A1383" s="141" t="s">
        <v>1639</v>
      </c>
      <c r="B1383" s="140" t="s">
        <v>1640</v>
      </c>
      <c r="C1383" s="140" t="s">
        <v>3139</v>
      </c>
      <c r="D1383" s="141">
        <v>846</v>
      </c>
      <c r="E1383" s="147">
        <v>2952.5400000000004</v>
      </c>
      <c r="F1383" s="147">
        <v>5.0000000000000044E-2</v>
      </c>
      <c r="G1383" s="147">
        <v>42.30000000000004</v>
      </c>
    </row>
    <row r="1384" spans="1:7" customFormat="1" x14ac:dyDescent="0.25">
      <c r="A1384" s="141" t="s">
        <v>1639</v>
      </c>
      <c r="B1384" s="140" t="s">
        <v>1640</v>
      </c>
      <c r="C1384" s="140" t="s">
        <v>3140</v>
      </c>
      <c r="D1384" s="141">
        <v>442</v>
      </c>
      <c r="E1384" s="147">
        <v>548.08000000000004</v>
      </c>
      <c r="F1384" s="147">
        <v>4.0000000000000036E-2</v>
      </c>
      <c r="G1384" s="147">
        <v>17.680000000000014</v>
      </c>
    </row>
    <row r="1385" spans="1:7" customFormat="1" x14ac:dyDescent="0.25">
      <c r="A1385" s="141" t="s">
        <v>1639</v>
      </c>
      <c r="B1385" s="140" t="s">
        <v>1640</v>
      </c>
      <c r="C1385" s="140" t="s">
        <v>3141</v>
      </c>
      <c r="D1385" s="141">
        <v>142</v>
      </c>
      <c r="E1385" s="147">
        <v>176.07999999999998</v>
      </c>
      <c r="F1385" s="147">
        <v>4.0000000000000036E-2</v>
      </c>
      <c r="G1385" s="147">
        <v>5.680000000000005</v>
      </c>
    </row>
    <row r="1386" spans="1:7" customFormat="1" x14ac:dyDescent="0.25">
      <c r="A1386" s="141" t="s">
        <v>1639</v>
      </c>
      <c r="B1386" s="140" t="s">
        <v>1640</v>
      </c>
      <c r="C1386" s="140" t="s">
        <v>3142</v>
      </c>
      <c r="D1386" s="141">
        <v>323</v>
      </c>
      <c r="E1386" s="147">
        <v>403.75</v>
      </c>
      <c r="F1386" s="147">
        <v>1.0000000000000009E-2</v>
      </c>
      <c r="G1386" s="147">
        <v>3.2300000000000031</v>
      </c>
    </row>
    <row r="1387" spans="1:7" customFormat="1" x14ac:dyDescent="0.25">
      <c r="A1387" s="141" t="s">
        <v>1639</v>
      </c>
      <c r="B1387" s="140" t="s">
        <v>1640</v>
      </c>
      <c r="C1387" s="140" t="s">
        <v>3143</v>
      </c>
      <c r="D1387" s="141">
        <v>129</v>
      </c>
      <c r="E1387" s="147">
        <v>198.66000000000003</v>
      </c>
      <c r="F1387" s="147">
        <v>1.0000000000000009E-2</v>
      </c>
      <c r="G1387" s="147">
        <v>1.2900000000000011</v>
      </c>
    </row>
    <row r="1388" spans="1:7" customFormat="1" x14ac:dyDescent="0.25">
      <c r="A1388" s="141" t="s">
        <v>1639</v>
      </c>
      <c r="B1388" s="140" t="s">
        <v>1640</v>
      </c>
      <c r="C1388" s="140" t="s">
        <v>3171</v>
      </c>
      <c r="D1388" s="141">
        <v>19</v>
      </c>
      <c r="E1388" s="147">
        <v>47.31</v>
      </c>
      <c r="F1388" s="147">
        <v>2.9999999999999916E-2</v>
      </c>
      <c r="G1388" s="147">
        <v>0.5699999999999984</v>
      </c>
    </row>
    <row r="1389" spans="1:7" customFormat="1" x14ac:dyDescent="0.25">
      <c r="A1389" s="141" t="s">
        <v>1639</v>
      </c>
      <c r="B1389" s="140" t="s">
        <v>1640</v>
      </c>
      <c r="C1389" s="140" t="s">
        <v>3145</v>
      </c>
      <c r="D1389" s="141">
        <v>1771</v>
      </c>
      <c r="E1389" s="147">
        <v>2780.47</v>
      </c>
      <c r="F1389" s="147">
        <v>0</v>
      </c>
      <c r="G1389" s="147">
        <v>0</v>
      </c>
    </row>
    <row r="1390" spans="1:7" customFormat="1" x14ac:dyDescent="0.25">
      <c r="A1390" s="141" t="s">
        <v>1639</v>
      </c>
      <c r="B1390" s="140" t="s">
        <v>1640</v>
      </c>
      <c r="C1390" s="140" t="s">
        <v>3146</v>
      </c>
      <c r="D1390" s="141">
        <v>21</v>
      </c>
      <c r="E1390" s="147">
        <v>116.54999999999998</v>
      </c>
      <c r="F1390" s="147">
        <v>9.9999999999999811E-3</v>
      </c>
      <c r="G1390" s="147">
        <v>0.2099999999999996</v>
      </c>
    </row>
    <row r="1391" spans="1:7" customFormat="1" x14ac:dyDescent="0.25">
      <c r="A1391" s="141" t="s">
        <v>1639</v>
      </c>
      <c r="B1391" s="140" t="s">
        <v>1640</v>
      </c>
      <c r="C1391" s="140" t="s">
        <v>3172</v>
      </c>
      <c r="D1391" s="141">
        <v>20</v>
      </c>
      <c r="E1391" s="147">
        <v>121.2</v>
      </c>
      <c r="F1391" s="147">
        <v>0.16999999999999993</v>
      </c>
      <c r="G1391" s="147">
        <v>3.3999999999999986</v>
      </c>
    </row>
    <row r="1392" spans="1:7" customFormat="1" x14ac:dyDescent="0.25">
      <c r="A1392" s="141" t="s">
        <v>1639</v>
      </c>
      <c r="B1392" s="140" t="s">
        <v>1640</v>
      </c>
      <c r="C1392" s="140" t="s">
        <v>3147</v>
      </c>
      <c r="D1392" s="141">
        <v>67</v>
      </c>
      <c r="E1392" s="147">
        <v>276.04000000000002</v>
      </c>
      <c r="F1392" s="147">
        <v>0.10000000000000009</v>
      </c>
      <c r="G1392" s="147">
        <v>6.7000000000000064</v>
      </c>
    </row>
    <row r="1393" spans="1:7" customFormat="1" ht="30" x14ac:dyDescent="0.25">
      <c r="A1393" s="141" t="s">
        <v>1639</v>
      </c>
      <c r="B1393" s="140" t="s">
        <v>1640</v>
      </c>
      <c r="C1393" s="140" t="s">
        <v>3174</v>
      </c>
      <c r="D1393" s="141">
        <v>191</v>
      </c>
      <c r="E1393" s="147">
        <v>1048.5900000000001</v>
      </c>
      <c r="F1393" s="147">
        <v>0.12000000000000011</v>
      </c>
      <c r="G1393" s="147">
        <v>22.920000000000019</v>
      </c>
    </row>
    <row r="1394" spans="1:7" customFormat="1" ht="30" x14ac:dyDescent="0.25">
      <c r="A1394" s="141" t="s">
        <v>1639</v>
      </c>
      <c r="B1394" s="140" t="s">
        <v>1640</v>
      </c>
      <c r="C1394" s="140" t="s">
        <v>3148</v>
      </c>
      <c r="D1394" s="141">
        <v>105</v>
      </c>
      <c r="E1394" s="147">
        <v>576.45000000000005</v>
      </c>
      <c r="F1394" s="147">
        <v>0.12000000000000011</v>
      </c>
      <c r="G1394" s="147">
        <v>12.600000000000012</v>
      </c>
    </row>
    <row r="1395" spans="1:7" customFormat="1" ht="30" x14ac:dyDescent="0.25">
      <c r="A1395" s="141" t="s">
        <v>1639</v>
      </c>
      <c r="B1395" s="140" t="s">
        <v>1640</v>
      </c>
      <c r="C1395" s="140" t="s">
        <v>3175</v>
      </c>
      <c r="D1395" s="141">
        <v>94</v>
      </c>
      <c r="E1395" s="147">
        <v>516.06000000000006</v>
      </c>
      <c r="F1395" s="147">
        <v>0.12000000000000011</v>
      </c>
      <c r="G1395" s="147">
        <v>11.28000000000001</v>
      </c>
    </row>
    <row r="1396" spans="1:7" customFormat="1" x14ac:dyDescent="0.25">
      <c r="A1396" s="141" t="s">
        <v>1639</v>
      </c>
      <c r="B1396" s="140" t="s">
        <v>1640</v>
      </c>
      <c r="C1396" s="140" t="s">
        <v>3176</v>
      </c>
      <c r="D1396" s="141">
        <v>38</v>
      </c>
      <c r="E1396" s="147">
        <v>97.28</v>
      </c>
      <c r="F1396" s="147">
        <v>6.0000000000000053E-2</v>
      </c>
      <c r="G1396" s="147">
        <v>2.280000000000002</v>
      </c>
    </row>
    <row r="1397" spans="1:7" customFormat="1" x14ac:dyDescent="0.25">
      <c r="A1397" s="141" t="s">
        <v>1639</v>
      </c>
      <c r="B1397" s="140" t="s">
        <v>1640</v>
      </c>
      <c r="C1397" s="140" t="s">
        <v>3177</v>
      </c>
      <c r="D1397" s="141">
        <v>337</v>
      </c>
      <c r="E1397" s="147">
        <v>2399.44</v>
      </c>
      <c r="F1397" s="147">
        <v>0.14000000000000012</v>
      </c>
      <c r="G1397" s="147">
        <v>47.180000000000042</v>
      </c>
    </row>
    <row r="1398" spans="1:7" customFormat="1" x14ac:dyDescent="0.25">
      <c r="A1398" s="141" t="s">
        <v>1639</v>
      </c>
      <c r="B1398" s="140" t="s">
        <v>1640</v>
      </c>
      <c r="C1398" s="140" t="s">
        <v>3149</v>
      </c>
      <c r="D1398" s="141">
        <v>877</v>
      </c>
      <c r="E1398" s="147">
        <v>2236.3500000000004</v>
      </c>
      <c r="F1398" s="147">
        <v>5.0000000000000044E-2</v>
      </c>
      <c r="G1398" s="147">
        <v>43.850000000000037</v>
      </c>
    </row>
    <row r="1399" spans="1:7" customFormat="1" x14ac:dyDescent="0.25">
      <c r="A1399" s="141" t="s">
        <v>1639</v>
      </c>
      <c r="B1399" s="140" t="s">
        <v>1640</v>
      </c>
      <c r="C1399" s="140" t="s">
        <v>3178</v>
      </c>
      <c r="D1399" s="141">
        <v>166</v>
      </c>
      <c r="E1399" s="147">
        <v>398.4</v>
      </c>
      <c r="F1399" s="147">
        <v>5.0000000000000044E-2</v>
      </c>
      <c r="G1399" s="147">
        <v>8.3000000000000078</v>
      </c>
    </row>
    <row r="1400" spans="1:7" customFormat="1" x14ac:dyDescent="0.25">
      <c r="A1400" s="141" t="s">
        <v>1639</v>
      </c>
      <c r="B1400" s="140" t="s">
        <v>1640</v>
      </c>
      <c r="C1400" s="140" t="s">
        <v>3179</v>
      </c>
      <c r="D1400" s="141">
        <v>1226</v>
      </c>
      <c r="E1400" s="147">
        <v>6301.6399999999994</v>
      </c>
      <c r="F1400" s="147">
        <v>0.10999999999999988</v>
      </c>
      <c r="G1400" s="147">
        <v>134.85999999999984</v>
      </c>
    </row>
    <row r="1401" spans="1:7" customFormat="1" x14ac:dyDescent="0.25">
      <c r="A1401" s="141" t="s">
        <v>1639</v>
      </c>
      <c r="B1401" s="140" t="s">
        <v>1640</v>
      </c>
      <c r="C1401" s="140" t="s">
        <v>3180</v>
      </c>
      <c r="D1401" s="141">
        <v>351</v>
      </c>
      <c r="E1401" s="147">
        <v>1684.8000000000002</v>
      </c>
      <c r="F1401" s="147">
        <v>0.12000000000000011</v>
      </c>
      <c r="G1401" s="147">
        <v>42.12000000000004</v>
      </c>
    </row>
    <row r="1402" spans="1:7" customFormat="1" x14ac:dyDescent="0.25">
      <c r="A1402" s="141" t="s">
        <v>1639</v>
      </c>
      <c r="B1402" s="140" t="s">
        <v>1640</v>
      </c>
      <c r="C1402" s="140" t="s">
        <v>3181</v>
      </c>
      <c r="D1402" s="141">
        <v>19</v>
      </c>
      <c r="E1402" s="147">
        <v>91.199999999999989</v>
      </c>
      <c r="F1402" s="147">
        <v>0.12000000000000011</v>
      </c>
      <c r="G1402" s="147">
        <v>2.280000000000002</v>
      </c>
    </row>
    <row r="1403" spans="1:7" customFormat="1" x14ac:dyDescent="0.25">
      <c r="A1403" s="141" t="s">
        <v>1639</v>
      </c>
      <c r="B1403" s="140" t="s">
        <v>1640</v>
      </c>
      <c r="C1403" s="140" t="s">
        <v>3185</v>
      </c>
      <c r="D1403" s="141">
        <v>237</v>
      </c>
      <c r="E1403" s="147">
        <v>1602.1200000000001</v>
      </c>
      <c r="F1403" s="147">
        <v>0.19000000000000039</v>
      </c>
      <c r="G1403" s="147">
        <v>45.030000000000094</v>
      </c>
    </row>
    <row r="1404" spans="1:7" customFormat="1" x14ac:dyDescent="0.25">
      <c r="A1404" s="141" t="s">
        <v>1639</v>
      </c>
      <c r="B1404" s="140" t="s">
        <v>1640</v>
      </c>
      <c r="C1404" s="140" t="s">
        <v>3188</v>
      </c>
      <c r="D1404" s="141">
        <v>36</v>
      </c>
      <c r="E1404" s="147">
        <v>81</v>
      </c>
      <c r="F1404" s="147">
        <v>2.0000000000000018E-2</v>
      </c>
      <c r="G1404" s="147">
        <v>0.72000000000000064</v>
      </c>
    </row>
    <row r="1405" spans="1:7" customFormat="1" x14ac:dyDescent="0.25">
      <c r="A1405" s="141" t="s">
        <v>1639</v>
      </c>
      <c r="B1405" s="140" t="s">
        <v>1640</v>
      </c>
      <c r="C1405" s="140" t="s">
        <v>3255</v>
      </c>
      <c r="D1405" s="141">
        <v>28</v>
      </c>
      <c r="E1405" s="147">
        <v>111.16000000000001</v>
      </c>
      <c r="F1405" s="147">
        <v>1.0000000000000009E-2</v>
      </c>
      <c r="G1405" s="147">
        <v>0.28000000000000025</v>
      </c>
    </row>
    <row r="1406" spans="1:7" customFormat="1" x14ac:dyDescent="0.25">
      <c r="A1406" s="141" t="s">
        <v>1639</v>
      </c>
      <c r="B1406" s="140" t="s">
        <v>1640</v>
      </c>
      <c r="C1406" s="140" t="s">
        <v>3189</v>
      </c>
      <c r="D1406" s="141">
        <v>7</v>
      </c>
      <c r="E1406" s="147">
        <v>53.480000000000004</v>
      </c>
      <c r="F1406" s="147">
        <v>0.17999999999999972</v>
      </c>
      <c r="G1406" s="147">
        <v>1.259999999999998</v>
      </c>
    </row>
    <row r="1407" spans="1:7" customFormat="1" x14ac:dyDescent="0.25">
      <c r="A1407" s="141" t="s">
        <v>1639</v>
      </c>
      <c r="B1407" s="140" t="s">
        <v>1640</v>
      </c>
      <c r="C1407" s="140" t="s">
        <v>3192</v>
      </c>
      <c r="D1407" s="141">
        <v>88</v>
      </c>
      <c r="E1407" s="147">
        <v>326.48</v>
      </c>
      <c r="F1407" s="147">
        <v>3.0000000000000027E-2</v>
      </c>
      <c r="G1407" s="147">
        <v>2.6400000000000023</v>
      </c>
    </row>
    <row r="1408" spans="1:7" customFormat="1" x14ac:dyDescent="0.25">
      <c r="A1408" s="141" t="s">
        <v>1639</v>
      </c>
      <c r="B1408" s="140" t="s">
        <v>1640</v>
      </c>
      <c r="C1408" s="140" t="s">
        <v>3193</v>
      </c>
      <c r="D1408" s="141">
        <v>104</v>
      </c>
      <c r="E1408" s="147">
        <v>965.12000000000012</v>
      </c>
      <c r="F1408" s="147">
        <v>0.13000000000000034</v>
      </c>
      <c r="G1408" s="147">
        <v>13.520000000000035</v>
      </c>
    </row>
    <row r="1409" spans="1:7" customFormat="1" ht="30" x14ac:dyDescent="0.25">
      <c r="A1409" s="141" t="s">
        <v>1639</v>
      </c>
      <c r="B1409" s="140" t="s">
        <v>1640</v>
      </c>
      <c r="C1409" s="140" t="s">
        <v>3430</v>
      </c>
      <c r="D1409" s="141">
        <v>58</v>
      </c>
      <c r="E1409" s="147">
        <v>288.26</v>
      </c>
      <c r="F1409" s="147">
        <v>9.999999999999995E-3</v>
      </c>
      <c r="G1409" s="147">
        <v>0.57999999999999974</v>
      </c>
    </row>
    <row r="1410" spans="1:7" customFormat="1" ht="60" x14ac:dyDescent="0.25">
      <c r="A1410" s="141" t="s">
        <v>1639</v>
      </c>
      <c r="B1410" s="140" t="s">
        <v>1640</v>
      </c>
      <c r="C1410" s="140" t="s">
        <v>3154</v>
      </c>
      <c r="D1410" s="141">
        <v>99</v>
      </c>
      <c r="E1410" s="147">
        <v>671.22</v>
      </c>
      <c r="F1410" s="147">
        <v>0</v>
      </c>
      <c r="G1410" s="147">
        <v>0</v>
      </c>
    </row>
    <row r="1411" spans="1:7" customFormat="1" ht="90" x14ac:dyDescent="0.25">
      <c r="A1411" s="141" t="s">
        <v>1639</v>
      </c>
      <c r="B1411" s="140" t="s">
        <v>1640</v>
      </c>
      <c r="C1411" s="140" t="s">
        <v>3198</v>
      </c>
      <c r="D1411" s="141">
        <v>6</v>
      </c>
      <c r="E1411" s="147">
        <v>40.68</v>
      </c>
      <c r="F1411" s="147">
        <v>0</v>
      </c>
      <c r="G1411" s="147">
        <v>0</v>
      </c>
    </row>
    <row r="1412" spans="1:7" customFormat="1" ht="75" x14ac:dyDescent="0.25">
      <c r="A1412" s="141" t="s">
        <v>1639</v>
      </c>
      <c r="B1412" s="140" t="s">
        <v>1640</v>
      </c>
      <c r="C1412" s="140" t="s">
        <v>3201</v>
      </c>
      <c r="D1412" s="141">
        <v>16</v>
      </c>
      <c r="E1412" s="147">
        <v>169.44</v>
      </c>
      <c r="F1412" s="147">
        <v>0.34999999999999964</v>
      </c>
      <c r="G1412" s="147">
        <v>5.5999999999999943</v>
      </c>
    </row>
    <row r="1413" spans="1:7" customFormat="1" ht="75" x14ac:dyDescent="0.25">
      <c r="A1413" s="141" t="s">
        <v>1639</v>
      </c>
      <c r="B1413" s="140" t="s">
        <v>1640</v>
      </c>
      <c r="C1413" s="140" t="s">
        <v>3202</v>
      </c>
      <c r="D1413" s="141">
        <v>12</v>
      </c>
      <c r="E1413" s="147">
        <v>248.39999999999998</v>
      </c>
      <c r="F1413" s="147">
        <v>0.49000000000000021</v>
      </c>
      <c r="G1413" s="147">
        <v>5.8800000000000026</v>
      </c>
    </row>
    <row r="1414" spans="1:7" customFormat="1" ht="45" x14ac:dyDescent="0.25">
      <c r="A1414" s="141" t="s">
        <v>1639</v>
      </c>
      <c r="B1414" s="140" t="s">
        <v>1640</v>
      </c>
      <c r="C1414" s="140" t="s">
        <v>3203</v>
      </c>
      <c r="D1414" s="141">
        <v>11</v>
      </c>
      <c r="E1414" s="147">
        <v>116.27</v>
      </c>
      <c r="F1414" s="147">
        <v>0.23000000000000043</v>
      </c>
      <c r="G1414" s="147">
        <v>2.5300000000000047</v>
      </c>
    </row>
    <row r="1415" spans="1:7" customFormat="1" ht="45" x14ac:dyDescent="0.25">
      <c r="A1415" s="141" t="s">
        <v>1639</v>
      </c>
      <c r="B1415" s="140" t="s">
        <v>1640</v>
      </c>
      <c r="C1415" s="140" t="s">
        <v>3204</v>
      </c>
      <c r="D1415" s="141">
        <v>28</v>
      </c>
      <c r="E1415" s="147">
        <v>289.52</v>
      </c>
      <c r="F1415" s="147">
        <v>0.29000000000000004</v>
      </c>
      <c r="G1415" s="147">
        <v>8.120000000000001</v>
      </c>
    </row>
    <row r="1416" spans="1:7" customFormat="1" ht="30" x14ac:dyDescent="0.25">
      <c r="A1416" s="141" t="s">
        <v>1639</v>
      </c>
      <c r="B1416" s="140" t="s">
        <v>1640</v>
      </c>
      <c r="C1416" s="140" t="s">
        <v>3224</v>
      </c>
      <c r="D1416" s="141">
        <v>8</v>
      </c>
      <c r="E1416" s="147">
        <v>73.2</v>
      </c>
      <c r="F1416" s="147">
        <v>0.26999999999999957</v>
      </c>
      <c r="G1416" s="147">
        <v>2.1599999999999966</v>
      </c>
    </row>
    <row r="1417" spans="1:7" customFormat="1" ht="45" x14ac:dyDescent="0.25">
      <c r="A1417" s="141" t="s">
        <v>1639</v>
      </c>
      <c r="B1417" s="140" t="s">
        <v>1640</v>
      </c>
      <c r="C1417" s="140" t="s">
        <v>3207</v>
      </c>
      <c r="D1417" s="141">
        <v>30</v>
      </c>
      <c r="E1417" s="147">
        <v>328.5</v>
      </c>
      <c r="F1417" s="147">
        <v>0.27000000000000046</v>
      </c>
      <c r="G1417" s="147">
        <v>8.1000000000000139</v>
      </c>
    </row>
    <row r="1418" spans="1:7" customFormat="1" ht="45" x14ac:dyDescent="0.25">
      <c r="A1418" s="141" t="s">
        <v>1639</v>
      </c>
      <c r="B1418" s="140" t="s">
        <v>1640</v>
      </c>
      <c r="C1418" s="140" t="s">
        <v>3208</v>
      </c>
      <c r="D1418" s="141">
        <v>8</v>
      </c>
      <c r="E1418" s="147">
        <v>96.240000000000009</v>
      </c>
      <c r="F1418" s="147">
        <v>0.34999999999999964</v>
      </c>
      <c r="G1418" s="147">
        <v>2.7999999999999972</v>
      </c>
    </row>
    <row r="1419" spans="1:7" customFormat="1" x14ac:dyDescent="0.25">
      <c r="A1419" s="141" t="s">
        <v>1639</v>
      </c>
      <c r="B1419" s="140" t="s">
        <v>1640</v>
      </c>
      <c r="C1419" s="140" t="s">
        <v>3210</v>
      </c>
      <c r="D1419" s="141">
        <v>132</v>
      </c>
      <c r="E1419" s="147">
        <v>987.36</v>
      </c>
      <c r="F1419" s="147">
        <v>9.000000000000008E-2</v>
      </c>
      <c r="G1419" s="147">
        <v>11.88000000000001</v>
      </c>
    </row>
    <row r="1420" spans="1:7" customFormat="1" ht="30" x14ac:dyDescent="0.25">
      <c r="A1420" s="141" t="s">
        <v>1639</v>
      </c>
      <c r="B1420" s="140" t="s">
        <v>1640</v>
      </c>
      <c r="C1420" s="140" t="s">
        <v>3242</v>
      </c>
      <c r="D1420" s="141">
        <v>5</v>
      </c>
      <c r="E1420" s="147">
        <v>66.7</v>
      </c>
      <c r="F1420" s="147">
        <v>0.23000000000000043</v>
      </c>
      <c r="G1420" s="147">
        <v>1.1500000000000021</v>
      </c>
    </row>
    <row r="1421" spans="1:7" customFormat="1" ht="30" x14ac:dyDescent="0.25">
      <c r="A1421" s="141" t="s">
        <v>1639</v>
      </c>
      <c r="B1421" s="140" t="s">
        <v>1640</v>
      </c>
      <c r="C1421" s="140" t="s">
        <v>3243</v>
      </c>
      <c r="D1421" s="141">
        <v>43</v>
      </c>
      <c r="E1421" s="147">
        <v>374.53</v>
      </c>
      <c r="F1421" s="147">
        <v>0.25</v>
      </c>
      <c r="G1421" s="147">
        <v>10.75</v>
      </c>
    </row>
    <row r="1422" spans="1:7" customFormat="1" ht="30" x14ac:dyDescent="0.25">
      <c r="A1422" s="141" t="s">
        <v>1639</v>
      </c>
      <c r="B1422" s="140" t="s">
        <v>1640</v>
      </c>
      <c r="C1422" s="140" t="s">
        <v>3213</v>
      </c>
      <c r="D1422" s="141">
        <v>55</v>
      </c>
      <c r="E1422" s="147">
        <v>636.35</v>
      </c>
      <c r="F1422" s="147">
        <v>0.28000000000000025</v>
      </c>
      <c r="G1422" s="147">
        <v>15.400000000000013</v>
      </c>
    </row>
    <row r="1423" spans="1:7" customFormat="1" ht="30" x14ac:dyDescent="0.25">
      <c r="A1423" s="141" t="s">
        <v>1639</v>
      </c>
      <c r="B1423" s="140" t="s">
        <v>1640</v>
      </c>
      <c r="C1423" s="140" t="s">
        <v>3215</v>
      </c>
      <c r="D1423" s="141">
        <v>311</v>
      </c>
      <c r="E1423" s="147">
        <v>1676.29</v>
      </c>
      <c r="F1423" s="147">
        <v>0.20999999999999996</v>
      </c>
      <c r="G1423" s="147">
        <v>65.309999999999988</v>
      </c>
    </row>
    <row r="1424" spans="1:7" customFormat="1" ht="30" x14ac:dyDescent="0.25">
      <c r="A1424" s="141" t="s">
        <v>1639</v>
      </c>
      <c r="B1424" s="140" t="s">
        <v>1640</v>
      </c>
      <c r="C1424" s="140" t="s">
        <v>3216</v>
      </c>
      <c r="D1424" s="141">
        <v>131</v>
      </c>
      <c r="E1424" s="147">
        <v>706.08999999999992</v>
      </c>
      <c r="F1424" s="147">
        <v>0.20999999999999996</v>
      </c>
      <c r="G1424" s="147">
        <v>27.509999999999994</v>
      </c>
    </row>
    <row r="1425" spans="1:7" customFormat="1" x14ac:dyDescent="0.25">
      <c r="A1425" s="141" t="s">
        <v>1639</v>
      </c>
      <c r="B1425" s="140" t="s">
        <v>1640</v>
      </c>
      <c r="C1425" s="140" t="s">
        <v>3217</v>
      </c>
      <c r="D1425" s="141">
        <v>72</v>
      </c>
      <c r="E1425" s="147">
        <v>421.20000000000005</v>
      </c>
      <c r="F1425" s="147">
        <v>0.19000000000000039</v>
      </c>
      <c r="G1425" s="147">
        <v>13.680000000000028</v>
      </c>
    </row>
    <row r="1426" spans="1:7" customFormat="1" x14ac:dyDescent="0.25">
      <c r="A1426" s="141" t="s">
        <v>1639</v>
      </c>
      <c r="B1426" s="140" t="s">
        <v>1640</v>
      </c>
      <c r="C1426" s="140" t="s">
        <v>3269</v>
      </c>
      <c r="D1426" s="141">
        <v>42</v>
      </c>
      <c r="E1426" s="147">
        <v>203.7</v>
      </c>
      <c r="F1426" s="147">
        <v>1.0000000000000009E-2</v>
      </c>
      <c r="G1426" s="147">
        <v>0.42000000000000037</v>
      </c>
    </row>
    <row r="1427" spans="1:7" customFormat="1" ht="60" x14ac:dyDescent="0.25">
      <c r="A1427" s="141" t="s">
        <v>1639</v>
      </c>
      <c r="B1427" s="140" t="s">
        <v>1640</v>
      </c>
      <c r="C1427" s="140" t="s">
        <v>3431</v>
      </c>
      <c r="D1427" s="141">
        <v>35</v>
      </c>
      <c r="E1427" s="147">
        <v>26.6</v>
      </c>
      <c r="F1427" s="147">
        <v>9.9999999999999811E-3</v>
      </c>
      <c r="G1427" s="147">
        <v>0.34999999999999931</v>
      </c>
    </row>
    <row r="1428" spans="1:7" customFormat="1" ht="30" x14ac:dyDescent="0.25">
      <c r="A1428" s="141" t="s">
        <v>3432</v>
      </c>
      <c r="B1428" s="140" t="s">
        <v>3433</v>
      </c>
      <c r="C1428" s="140" t="s">
        <v>3252</v>
      </c>
      <c r="D1428" s="141">
        <v>814</v>
      </c>
      <c r="E1428" s="147">
        <v>3378.1000000000004</v>
      </c>
      <c r="F1428" s="147">
        <v>0</v>
      </c>
      <c r="G1428" s="147">
        <v>0</v>
      </c>
    </row>
    <row r="1429" spans="1:7" customFormat="1" ht="30" x14ac:dyDescent="0.25">
      <c r="A1429" s="141" t="s">
        <v>3432</v>
      </c>
      <c r="B1429" s="140" t="s">
        <v>3433</v>
      </c>
      <c r="C1429" s="140" t="s">
        <v>3126</v>
      </c>
      <c r="D1429" s="141">
        <v>3</v>
      </c>
      <c r="E1429" s="147">
        <v>12.57</v>
      </c>
      <c r="F1429" s="147">
        <v>1.0000000000000009E-2</v>
      </c>
      <c r="G1429" s="147">
        <v>3.0000000000000027E-2</v>
      </c>
    </row>
    <row r="1430" spans="1:7" customFormat="1" ht="30" x14ac:dyDescent="0.25">
      <c r="A1430" s="141" t="s">
        <v>3432</v>
      </c>
      <c r="B1430" s="140" t="s">
        <v>3433</v>
      </c>
      <c r="C1430" s="140" t="s">
        <v>3188</v>
      </c>
      <c r="D1430" s="141">
        <v>13</v>
      </c>
      <c r="E1430" s="147">
        <v>29.25</v>
      </c>
      <c r="F1430" s="147">
        <v>2.0000000000000018E-2</v>
      </c>
      <c r="G1430" s="147">
        <v>0.26000000000000023</v>
      </c>
    </row>
    <row r="1431" spans="1:7" customFormat="1" ht="30" x14ac:dyDescent="0.25">
      <c r="A1431" s="141" t="s">
        <v>3432</v>
      </c>
      <c r="B1431" s="140" t="s">
        <v>3433</v>
      </c>
      <c r="C1431" s="140" t="s">
        <v>3255</v>
      </c>
      <c r="D1431" s="141">
        <v>12</v>
      </c>
      <c r="E1431" s="147">
        <v>47.64</v>
      </c>
      <c r="F1431" s="147">
        <v>1.0000000000000009E-2</v>
      </c>
      <c r="G1431" s="147">
        <v>0.12000000000000011</v>
      </c>
    </row>
    <row r="1432" spans="1:7" customFormat="1" ht="30" x14ac:dyDescent="0.25">
      <c r="A1432" s="141" t="s">
        <v>3432</v>
      </c>
      <c r="B1432" s="140" t="s">
        <v>3433</v>
      </c>
      <c r="C1432" s="140" t="s">
        <v>3256</v>
      </c>
      <c r="D1432" s="141">
        <v>772</v>
      </c>
      <c r="E1432" s="147">
        <v>6755</v>
      </c>
      <c r="F1432" s="147">
        <v>7.0000000000000062E-2</v>
      </c>
      <c r="G1432" s="147">
        <v>54.040000000000049</v>
      </c>
    </row>
    <row r="1433" spans="1:7" customFormat="1" ht="30" x14ac:dyDescent="0.25">
      <c r="A1433" s="141" t="s">
        <v>3432</v>
      </c>
      <c r="B1433" s="140" t="s">
        <v>3433</v>
      </c>
      <c r="C1433" s="140" t="s">
        <v>3269</v>
      </c>
      <c r="D1433" s="141">
        <v>254</v>
      </c>
      <c r="E1433" s="147">
        <v>1231.9000000000001</v>
      </c>
      <c r="F1433" s="147">
        <v>1.0000000000000009E-2</v>
      </c>
      <c r="G1433" s="147">
        <v>2.5400000000000023</v>
      </c>
    </row>
    <row r="1434" spans="1:7" customFormat="1" ht="60" x14ac:dyDescent="0.25">
      <c r="A1434" s="141" t="s">
        <v>3432</v>
      </c>
      <c r="B1434" s="140" t="s">
        <v>3433</v>
      </c>
      <c r="C1434" s="140" t="s">
        <v>3408</v>
      </c>
      <c r="D1434" s="141">
        <v>832</v>
      </c>
      <c r="E1434" s="147">
        <v>399.36</v>
      </c>
      <c r="F1434" s="147">
        <v>9.999999999999995E-3</v>
      </c>
      <c r="G1434" s="147">
        <v>8.3199999999999967</v>
      </c>
    </row>
    <row r="1435" spans="1:7" customFormat="1" ht="60" x14ac:dyDescent="0.25">
      <c r="A1435" s="141" t="s">
        <v>3432</v>
      </c>
      <c r="B1435" s="140" t="s">
        <v>3433</v>
      </c>
      <c r="C1435" s="140" t="s">
        <v>3431</v>
      </c>
      <c r="D1435" s="141">
        <v>446</v>
      </c>
      <c r="E1435" s="147">
        <v>338.96</v>
      </c>
      <c r="F1435" s="147">
        <v>9.9999999999999811E-3</v>
      </c>
      <c r="G1435" s="147">
        <v>4.459999999999992</v>
      </c>
    </row>
    <row r="1436" spans="1:7" customFormat="1" ht="30" x14ac:dyDescent="0.25">
      <c r="A1436" s="141" t="s">
        <v>3432</v>
      </c>
      <c r="B1436" s="140" t="s">
        <v>3433</v>
      </c>
      <c r="C1436" s="140" t="s">
        <v>3409</v>
      </c>
      <c r="D1436" s="141">
        <v>13</v>
      </c>
      <c r="E1436" s="147">
        <v>33.28</v>
      </c>
      <c r="F1436" s="147">
        <v>1.0000000000000009E-2</v>
      </c>
      <c r="G1436" s="147">
        <v>0.13000000000000012</v>
      </c>
    </row>
    <row r="1437" spans="1:7" customFormat="1" ht="30" x14ac:dyDescent="0.25">
      <c r="A1437" s="141" t="s">
        <v>3434</v>
      </c>
      <c r="B1437" s="140" t="s">
        <v>3435</v>
      </c>
      <c r="C1437" s="140" t="s">
        <v>3111</v>
      </c>
      <c r="D1437" s="141">
        <v>2</v>
      </c>
      <c r="E1437" s="147">
        <v>2.6</v>
      </c>
      <c r="F1437" s="147">
        <v>2.0000000000000018E-2</v>
      </c>
      <c r="G1437" s="147">
        <v>4.0000000000000036E-2</v>
      </c>
    </row>
    <row r="1438" spans="1:7" customFormat="1" ht="30" x14ac:dyDescent="0.25">
      <c r="A1438" s="141" t="s">
        <v>3434</v>
      </c>
      <c r="B1438" s="140" t="s">
        <v>3435</v>
      </c>
      <c r="C1438" s="140" t="s">
        <v>3114</v>
      </c>
      <c r="D1438" s="141">
        <v>59</v>
      </c>
      <c r="E1438" s="147">
        <v>51.330000000000005</v>
      </c>
      <c r="F1438" s="147">
        <v>2.0000000000000018E-2</v>
      </c>
      <c r="G1438" s="147">
        <v>1.180000000000001</v>
      </c>
    </row>
    <row r="1439" spans="1:7" customFormat="1" ht="75" x14ac:dyDescent="0.25">
      <c r="A1439" s="141" t="s">
        <v>3434</v>
      </c>
      <c r="B1439" s="140" t="s">
        <v>3435</v>
      </c>
      <c r="C1439" s="140" t="s">
        <v>3116</v>
      </c>
      <c r="D1439" s="141">
        <v>91</v>
      </c>
      <c r="E1439" s="147">
        <v>384.93</v>
      </c>
      <c r="F1439" s="147">
        <v>5.0000000000000044E-2</v>
      </c>
      <c r="G1439" s="147">
        <v>4.5500000000000043</v>
      </c>
    </row>
    <row r="1440" spans="1:7" customFormat="1" ht="45" x14ac:dyDescent="0.25">
      <c r="A1440" s="141" t="s">
        <v>3434</v>
      </c>
      <c r="B1440" s="140" t="s">
        <v>3435</v>
      </c>
      <c r="C1440" s="140" t="s">
        <v>3117</v>
      </c>
      <c r="D1440" s="141">
        <v>89</v>
      </c>
      <c r="E1440" s="147">
        <v>162.87</v>
      </c>
      <c r="F1440" s="147">
        <v>2.0000000000000018E-2</v>
      </c>
      <c r="G1440" s="147">
        <v>1.7800000000000016</v>
      </c>
    </row>
    <row r="1441" spans="1:7" s="150" customFormat="1" x14ac:dyDescent="0.25">
      <c r="A1441" s="341" t="s">
        <v>64</v>
      </c>
      <c r="B1441" s="342"/>
      <c r="C1441" s="342"/>
      <c r="D1441" s="342"/>
      <c r="E1441" s="342"/>
      <c r="F1441" s="343"/>
      <c r="G1441" s="149">
        <v>164775.66999999993</v>
      </c>
    </row>
  </sheetData>
  <mergeCells count="3">
    <mergeCell ref="D1:G1"/>
    <mergeCell ref="A1441:F1441"/>
    <mergeCell ref="A3:G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97799-9D5E-4B19-8526-3C60395D0D1A}">
  <dimension ref="A1:N1977"/>
  <sheetViews>
    <sheetView workbookViewId="0">
      <selection activeCell="C6" sqref="C6"/>
    </sheetView>
  </sheetViews>
  <sheetFormatPr defaultColWidth="9.28515625" defaultRowHeight="12.75" x14ac:dyDescent="0.2"/>
  <cols>
    <col min="1" max="1" width="58.5703125" style="60" customWidth="1"/>
    <col min="2" max="2" width="12" style="61" customWidth="1"/>
    <col min="3" max="3" width="12" style="65" customWidth="1"/>
    <col min="4" max="4" width="9.28515625" style="66"/>
    <col min="5" max="6" width="13.28515625" style="60" customWidth="1"/>
    <col min="7" max="7" width="13.28515625" style="66" customWidth="1"/>
    <col min="8" max="8" width="13.28515625" style="60" customWidth="1"/>
    <col min="9" max="16384" width="9.28515625" style="60"/>
  </cols>
  <sheetData>
    <row r="1" spans="1:14" ht="91.5" customHeight="1" x14ac:dyDescent="0.2">
      <c r="F1" s="292" t="s">
        <v>6125</v>
      </c>
      <c r="G1" s="292"/>
      <c r="H1" s="292"/>
    </row>
    <row r="2" spans="1:14" x14ac:dyDescent="0.2">
      <c r="G2" s="63"/>
      <c r="H2" s="63"/>
    </row>
    <row r="3" spans="1:14" ht="55.5" customHeight="1" x14ac:dyDescent="0.2">
      <c r="A3" s="348" t="s">
        <v>347</v>
      </c>
      <c r="B3" s="348"/>
      <c r="C3" s="348"/>
      <c r="D3" s="348"/>
      <c r="E3" s="348"/>
      <c r="F3" s="348"/>
      <c r="G3" s="348"/>
      <c r="H3" s="348"/>
      <c r="I3" s="62"/>
      <c r="J3" s="62"/>
      <c r="K3" s="62"/>
      <c r="L3" s="62"/>
      <c r="M3" s="62"/>
      <c r="N3" s="62"/>
    </row>
    <row r="4" spans="1:14" ht="14.25" x14ac:dyDescent="0.2">
      <c r="A4" s="344"/>
      <c r="B4" s="344"/>
      <c r="C4" s="344"/>
      <c r="D4" s="344"/>
      <c r="E4" s="344"/>
      <c r="F4" s="344"/>
      <c r="G4" s="67"/>
      <c r="H4" s="63"/>
    </row>
    <row r="5" spans="1:14" s="64" customFormat="1" ht="25.5" x14ac:dyDescent="0.25">
      <c r="A5" s="68" t="s">
        <v>281</v>
      </c>
      <c r="B5" s="69" t="s">
        <v>67</v>
      </c>
      <c r="C5" s="68" t="s">
        <v>282</v>
      </c>
      <c r="D5" s="68" t="s">
        <v>287</v>
      </c>
      <c r="E5" s="68" t="s">
        <v>68</v>
      </c>
      <c r="F5" s="70" t="s">
        <v>69</v>
      </c>
      <c r="G5" s="68" t="s">
        <v>288</v>
      </c>
      <c r="H5" s="70" t="s">
        <v>69</v>
      </c>
    </row>
    <row r="6" spans="1:14" x14ac:dyDescent="0.2">
      <c r="A6" s="71" t="s">
        <v>70</v>
      </c>
      <c r="B6" s="72">
        <v>33</v>
      </c>
      <c r="C6" s="73" t="s">
        <v>283</v>
      </c>
      <c r="D6" s="74">
        <v>1.1199999999999999</v>
      </c>
      <c r="E6" s="75">
        <v>13.76</v>
      </c>
      <c r="F6" s="76">
        <f>(D6*E6)*B6</f>
        <v>508.56959999999992</v>
      </c>
      <c r="G6" s="74">
        <v>1.21</v>
      </c>
      <c r="H6" s="76">
        <f t="shared" ref="H6:H69" si="0">(E6*G6)*B6</f>
        <v>549.43679999999995</v>
      </c>
    </row>
    <row r="7" spans="1:14" x14ac:dyDescent="0.2">
      <c r="A7" s="71" t="s">
        <v>71</v>
      </c>
      <c r="B7" s="72">
        <v>3</v>
      </c>
      <c r="C7" s="73" t="s">
        <v>283</v>
      </c>
      <c r="D7" s="74">
        <v>1.1200000000000001</v>
      </c>
      <c r="E7" s="75">
        <v>79.999999999999986</v>
      </c>
      <c r="F7" s="76">
        <f t="shared" ref="F7:F70" si="1">(D7*E7)*B7</f>
        <v>268.79999999999995</v>
      </c>
      <c r="G7" s="74">
        <v>1.21</v>
      </c>
      <c r="H7" s="76">
        <f t="shared" si="0"/>
        <v>290.39999999999998</v>
      </c>
    </row>
    <row r="8" spans="1:14" x14ac:dyDescent="0.2">
      <c r="A8" s="71" t="s">
        <v>71</v>
      </c>
      <c r="B8" s="72">
        <v>18</v>
      </c>
      <c r="C8" s="73" t="s">
        <v>283</v>
      </c>
      <c r="D8" s="74">
        <v>1.1200000000000001</v>
      </c>
      <c r="E8" s="75">
        <v>79.999999999999986</v>
      </c>
      <c r="F8" s="76">
        <f t="shared" si="1"/>
        <v>1612.8</v>
      </c>
      <c r="G8" s="74">
        <v>1.21</v>
      </c>
      <c r="H8" s="76">
        <f t="shared" si="0"/>
        <v>1742.3999999999996</v>
      </c>
    </row>
    <row r="9" spans="1:14" x14ac:dyDescent="0.2">
      <c r="A9" s="71" t="s">
        <v>71</v>
      </c>
      <c r="B9" s="72">
        <v>2</v>
      </c>
      <c r="C9" s="73" t="s">
        <v>283</v>
      </c>
      <c r="D9" s="74">
        <v>1.1200000000000001</v>
      </c>
      <c r="E9" s="75">
        <v>79.999999999999986</v>
      </c>
      <c r="F9" s="76">
        <f t="shared" si="1"/>
        <v>179.2</v>
      </c>
      <c r="G9" s="74">
        <v>1.21</v>
      </c>
      <c r="H9" s="76">
        <f t="shared" si="0"/>
        <v>193.59999999999997</v>
      </c>
    </row>
    <row r="10" spans="1:14" x14ac:dyDescent="0.2">
      <c r="A10" s="71" t="s">
        <v>70</v>
      </c>
      <c r="B10" s="72">
        <v>17</v>
      </c>
      <c r="C10" s="73" t="s">
        <v>283</v>
      </c>
      <c r="D10" s="74">
        <v>1.1199999999999999</v>
      </c>
      <c r="E10" s="75">
        <v>13.76</v>
      </c>
      <c r="F10" s="76">
        <f t="shared" si="1"/>
        <v>261.99039999999997</v>
      </c>
      <c r="G10" s="74">
        <v>1.21</v>
      </c>
      <c r="H10" s="76">
        <f t="shared" si="0"/>
        <v>283.04320000000001</v>
      </c>
    </row>
    <row r="11" spans="1:14" x14ac:dyDescent="0.2">
      <c r="A11" s="71" t="s">
        <v>71</v>
      </c>
      <c r="B11" s="72">
        <v>7</v>
      </c>
      <c r="C11" s="73" t="s">
        <v>283</v>
      </c>
      <c r="D11" s="74">
        <v>1.1200000000000001</v>
      </c>
      <c r="E11" s="75">
        <v>79.999999999999986</v>
      </c>
      <c r="F11" s="76">
        <f t="shared" si="1"/>
        <v>627.19999999999993</v>
      </c>
      <c r="G11" s="74">
        <v>1.21</v>
      </c>
      <c r="H11" s="76">
        <f t="shared" si="0"/>
        <v>677.59999999999991</v>
      </c>
    </row>
    <row r="12" spans="1:14" x14ac:dyDescent="0.2">
      <c r="A12" s="71" t="s">
        <v>73</v>
      </c>
      <c r="B12" s="72">
        <v>250</v>
      </c>
      <c r="C12" s="73" t="s">
        <v>283</v>
      </c>
      <c r="D12" s="74">
        <v>1.1200000000000001</v>
      </c>
      <c r="E12" s="75">
        <v>0.5</v>
      </c>
      <c r="F12" s="76">
        <f t="shared" si="1"/>
        <v>140</v>
      </c>
      <c r="G12" s="74">
        <v>1.21</v>
      </c>
      <c r="H12" s="76">
        <f t="shared" si="0"/>
        <v>151.25</v>
      </c>
    </row>
    <row r="13" spans="1:14" x14ac:dyDescent="0.2">
      <c r="A13" s="71" t="s">
        <v>74</v>
      </c>
      <c r="B13" s="72">
        <v>150</v>
      </c>
      <c r="C13" s="73" t="s">
        <v>75</v>
      </c>
      <c r="D13" s="74">
        <v>1.1200000000000001</v>
      </c>
      <c r="E13" s="75">
        <v>0.7</v>
      </c>
      <c r="F13" s="76">
        <f t="shared" si="1"/>
        <v>117.60000000000001</v>
      </c>
      <c r="G13" s="74">
        <v>1.21</v>
      </c>
      <c r="H13" s="76">
        <f t="shared" si="0"/>
        <v>127.05</v>
      </c>
    </row>
    <row r="14" spans="1:14" x14ac:dyDescent="0.2">
      <c r="A14" s="71" t="s">
        <v>74</v>
      </c>
      <c r="B14" s="72">
        <v>200</v>
      </c>
      <c r="C14" s="73" t="s">
        <v>75</v>
      </c>
      <c r="D14" s="74">
        <v>1.1200152538679451</v>
      </c>
      <c r="E14" s="75">
        <v>0.69999046646237661</v>
      </c>
      <c r="F14" s="76">
        <f t="shared" si="1"/>
        <v>156.80000000000001</v>
      </c>
      <c r="G14" s="74">
        <v>1.21</v>
      </c>
      <c r="H14" s="76">
        <f t="shared" si="0"/>
        <v>169.39769288389513</v>
      </c>
    </row>
    <row r="15" spans="1:14" x14ac:dyDescent="0.2">
      <c r="A15" s="71" t="s">
        <v>76</v>
      </c>
      <c r="B15" s="72">
        <v>300</v>
      </c>
      <c r="C15" s="73" t="s">
        <v>283</v>
      </c>
      <c r="D15" s="74">
        <v>1.1199999999999999</v>
      </c>
      <c r="E15" s="75">
        <v>0.47500000000000009</v>
      </c>
      <c r="F15" s="76">
        <f t="shared" si="1"/>
        <v>159.60000000000002</v>
      </c>
      <c r="G15" s="74">
        <v>1.21</v>
      </c>
      <c r="H15" s="76">
        <f t="shared" si="0"/>
        <v>172.42500000000004</v>
      </c>
    </row>
    <row r="16" spans="1:14" x14ac:dyDescent="0.2">
      <c r="A16" s="71" t="s">
        <v>76</v>
      </c>
      <c r="B16" s="72">
        <v>300</v>
      </c>
      <c r="C16" s="73" t="s">
        <v>283</v>
      </c>
      <c r="D16" s="74">
        <v>1.1199999999999999</v>
      </c>
      <c r="E16" s="75">
        <v>0.47500000000000009</v>
      </c>
      <c r="F16" s="76">
        <f t="shared" si="1"/>
        <v>159.60000000000002</v>
      </c>
      <c r="G16" s="74">
        <v>1.21</v>
      </c>
      <c r="H16" s="76">
        <f t="shared" si="0"/>
        <v>172.42500000000004</v>
      </c>
    </row>
    <row r="17" spans="1:8" x14ac:dyDescent="0.2">
      <c r="A17" s="71" t="s">
        <v>76</v>
      </c>
      <c r="B17" s="72">
        <v>300</v>
      </c>
      <c r="C17" s="73" t="s">
        <v>283</v>
      </c>
      <c r="D17" s="74">
        <v>1.1199999999999999</v>
      </c>
      <c r="E17" s="75">
        <v>0.47500000000000009</v>
      </c>
      <c r="F17" s="76">
        <f t="shared" si="1"/>
        <v>159.60000000000002</v>
      </c>
      <c r="G17" s="74">
        <v>1.21</v>
      </c>
      <c r="H17" s="76">
        <f t="shared" si="0"/>
        <v>172.42500000000004</v>
      </c>
    </row>
    <row r="18" spans="1:8" x14ac:dyDescent="0.2">
      <c r="A18" s="71" t="s">
        <v>76</v>
      </c>
      <c r="B18" s="72">
        <v>3600</v>
      </c>
      <c r="C18" s="73" t="s">
        <v>283</v>
      </c>
      <c r="D18" s="74">
        <v>1.1200000000000001</v>
      </c>
      <c r="E18" s="75">
        <v>0.47499999999999998</v>
      </c>
      <c r="F18" s="76">
        <f t="shared" si="1"/>
        <v>1915.2</v>
      </c>
      <c r="G18" s="74">
        <v>1.21</v>
      </c>
      <c r="H18" s="76">
        <f t="shared" si="0"/>
        <v>2069.1</v>
      </c>
    </row>
    <row r="19" spans="1:8" x14ac:dyDescent="0.2">
      <c r="A19" s="71" t="s">
        <v>77</v>
      </c>
      <c r="B19" s="72">
        <v>44</v>
      </c>
      <c r="C19" s="73" t="s">
        <v>283</v>
      </c>
      <c r="D19" s="74">
        <v>1.1200152538679451</v>
      </c>
      <c r="E19" s="75">
        <v>0.98998651685393257</v>
      </c>
      <c r="F19" s="76">
        <f t="shared" si="1"/>
        <v>48.787199999999999</v>
      </c>
      <c r="G19" s="74">
        <v>1.21</v>
      </c>
      <c r="H19" s="76">
        <f t="shared" si="0"/>
        <v>52.706882157303369</v>
      </c>
    </row>
    <row r="20" spans="1:8" x14ac:dyDescent="0.2">
      <c r="A20" s="71" t="s">
        <v>74</v>
      </c>
      <c r="B20" s="72">
        <v>75</v>
      </c>
      <c r="C20" s="73" t="s">
        <v>75</v>
      </c>
      <c r="D20" s="74">
        <v>1.1199999999999999</v>
      </c>
      <c r="E20" s="75">
        <v>1.4000000000000001</v>
      </c>
      <c r="F20" s="76">
        <f t="shared" si="1"/>
        <v>117.60000000000001</v>
      </c>
      <c r="G20" s="74">
        <v>1.21</v>
      </c>
      <c r="H20" s="76">
        <f t="shared" si="0"/>
        <v>127.05000000000001</v>
      </c>
    </row>
    <row r="21" spans="1:8" x14ac:dyDescent="0.2">
      <c r="A21" s="71" t="s">
        <v>79</v>
      </c>
      <c r="B21" s="72">
        <v>40</v>
      </c>
      <c r="C21" s="73" t="s">
        <v>283</v>
      </c>
      <c r="D21" s="74">
        <v>1.1199999999999999</v>
      </c>
      <c r="E21" s="75">
        <v>1.0000000000000002</v>
      </c>
      <c r="F21" s="76">
        <f t="shared" si="1"/>
        <v>44.800000000000004</v>
      </c>
      <c r="G21" s="74">
        <v>1.21</v>
      </c>
      <c r="H21" s="76">
        <f t="shared" si="0"/>
        <v>48.400000000000006</v>
      </c>
    </row>
    <row r="22" spans="1:8" x14ac:dyDescent="0.2">
      <c r="A22" s="71" t="s">
        <v>77</v>
      </c>
      <c r="B22" s="72">
        <v>300</v>
      </c>
      <c r="C22" s="73" t="s">
        <v>283</v>
      </c>
      <c r="D22" s="74">
        <v>1.1199977066850131</v>
      </c>
      <c r="E22" s="75">
        <v>0.90000184284617357</v>
      </c>
      <c r="F22" s="76">
        <f t="shared" si="1"/>
        <v>302.39999999999998</v>
      </c>
      <c r="G22" s="74">
        <v>1.21</v>
      </c>
      <c r="H22" s="76">
        <f t="shared" si="0"/>
        <v>326.70066895316097</v>
      </c>
    </row>
    <row r="23" spans="1:8" x14ac:dyDescent="0.2">
      <c r="A23" s="71" t="s">
        <v>77</v>
      </c>
      <c r="B23" s="72">
        <v>238</v>
      </c>
      <c r="C23" s="73" t="s">
        <v>283</v>
      </c>
      <c r="D23" s="74">
        <v>1.1199977066850131</v>
      </c>
      <c r="E23" s="75">
        <v>0.90000184284617357</v>
      </c>
      <c r="F23" s="76">
        <f t="shared" si="1"/>
        <v>239.904</v>
      </c>
      <c r="G23" s="74">
        <v>1.21</v>
      </c>
      <c r="H23" s="76">
        <f t="shared" si="0"/>
        <v>259.18253070284106</v>
      </c>
    </row>
    <row r="24" spans="1:8" x14ac:dyDescent="0.2">
      <c r="A24" s="71" t="s">
        <v>79</v>
      </c>
      <c r="B24" s="72">
        <v>100</v>
      </c>
      <c r="C24" s="73" t="s">
        <v>283</v>
      </c>
      <c r="D24" s="74">
        <v>1.1200000000000001</v>
      </c>
      <c r="E24" s="75">
        <v>1</v>
      </c>
      <c r="F24" s="76">
        <f t="shared" si="1"/>
        <v>112.00000000000001</v>
      </c>
      <c r="G24" s="74">
        <v>1.21</v>
      </c>
      <c r="H24" s="76">
        <f t="shared" si="0"/>
        <v>121</v>
      </c>
    </row>
    <row r="25" spans="1:8" x14ac:dyDescent="0.2">
      <c r="A25" s="71" t="s">
        <v>80</v>
      </c>
      <c r="B25" s="72">
        <v>3000</v>
      </c>
      <c r="C25" s="73" t="s">
        <v>283</v>
      </c>
      <c r="D25" s="74">
        <v>1.1199999999999999</v>
      </c>
      <c r="E25" s="75">
        <v>1.7000000000000005E-2</v>
      </c>
      <c r="F25" s="76">
        <f t="shared" si="1"/>
        <v>57.120000000000012</v>
      </c>
      <c r="G25" s="74">
        <v>1.21</v>
      </c>
      <c r="H25" s="76">
        <f t="shared" si="0"/>
        <v>61.710000000000015</v>
      </c>
    </row>
    <row r="26" spans="1:8" x14ac:dyDescent="0.2">
      <c r="A26" s="71" t="s">
        <v>77</v>
      </c>
      <c r="B26" s="72">
        <v>800</v>
      </c>
      <c r="C26" s="73" t="s">
        <v>283</v>
      </c>
      <c r="D26" s="74">
        <v>1.1199977066850131</v>
      </c>
      <c r="E26" s="75">
        <v>0.90000184284617357</v>
      </c>
      <c r="F26" s="76">
        <f t="shared" si="1"/>
        <v>806.4</v>
      </c>
      <c r="G26" s="74">
        <v>1.21</v>
      </c>
      <c r="H26" s="76">
        <f t="shared" si="0"/>
        <v>871.201783875096</v>
      </c>
    </row>
    <row r="27" spans="1:8" x14ac:dyDescent="0.2">
      <c r="A27" s="71" t="s">
        <v>77</v>
      </c>
      <c r="B27" s="72">
        <v>300</v>
      </c>
      <c r="C27" s="73" t="s">
        <v>283</v>
      </c>
      <c r="D27" s="74">
        <v>1.1199977066850131</v>
      </c>
      <c r="E27" s="75">
        <v>0.90000184284617357</v>
      </c>
      <c r="F27" s="76">
        <f t="shared" si="1"/>
        <v>302.39999999999998</v>
      </c>
      <c r="G27" s="74">
        <v>1.21</v>
      </c>
      <c r="H27" s="76">
        <f t="shared" si="0"/>
        <v>326.70066895316097</v>
      </c>
    </row>
    <row r="28" spans="1:8" x14ac:dyDescent="0.2">
      <c r="A28" s="71" t="s">
        <v>76</v>
      </c>
      <c r="B28" s="72">
        <v>1800</v>
      </c>
      <c r="C28" s="73" t="s">
        <v>283</v>
      </c>
      <c r="D28" s="74">
        <v>1.1199999999999999</v>
      </c>
      <c r="E28" s="75">
        <v>0.48000000000000004</v>
      </c>
      <c r="F28" s="76">
        <f t="shared" si="1"/>
        <v>967.68</v>
      </c>
      <c r="G28" s="74">
        <v>1.21</v>
      </c>
      <c r="H28" s="76">
        <f t="shared" si="0"/>
        <v>1045.44</v>
      </c>
    </row>
    <row r="29" spans="1:8" x14ac:dyDescent="0.2">
      <c r="A29" s="71" t="s">
        <v>79</v>
      </c>
      <c r="B29" s="72">
        <v>230</v>
      </c>
      <c r="C29" s="73" t="s">
        <v>283</v>
      </c>
      <c r="D29" s="74">
        <v>1.1200000000000001</v>
      </c>
      <c r="E29" s="75">
        <v>1</v>
      </c>
      <c r="F29" s="76">
        <f t="shared" si="1"/>
        <v>257.60000000000002</v>
      </c>
      <c r="G29" s="74">
        <v>1.21</v>
      </c>
      <c r="H29" s="76">
        <f t="shared" si="0"/>
        <v>278.3</v>
      </c>
    </row>
    <row r="30" spans="1:8" x14ac:dyDescent="0.2">
      <c r="A30" s="71" t="s">
        <v>76</v>
      </c>
      <c r="B30" s="72">
        <v>1200</v>
      </c>
      <c r="C30" s="73" t="s">
        <v>283</v>
      </c>
      <c r="D30" s="74">
        <v>1.1200000000000001</v>
      </c>
      <c r="E30" s="75">
        <v>0.47999999999999993</v>
      </c>
      <c r="F30" s="76">
        <f t="shared" si="1"/>
        <v>645.12</v>
      </c>
      <c r="G30" s="74">
        <v>1.21</v>
      </c>
      <c r="H30" s="76">
        <f t="shared" si="0"/>
        <v>696.95999999999981</v>
      </c>
    </row>
    <row r="31" spans="1:8" x14ac:dyDescent="0.2">
      <c r="A31" s="71" t="s">
        <v>77</v>
      </c>
      <c r="B31" s="72">
        <v>300</v>
      </c>
      <c r="C31" s="73" t="s">
        <v>283</v>
      </c>
      <c r="D31" s="74">
        <v>1.1199977066850131</v>
      </c>
      <c r="E31" s="75">
        <v>0.90000184284617357</v>
      </c>
      <c r="F31" s="76">
        <f t="shared" si="1"/>
        <v>302.39999999999998</v>
      </c>
      <c r="G31" s="74">
        <v>1.21</v>
      </c>
      <c r="H31" s="76">
        <f t="shared" si="0"/>
        <v>326.70066895316097</v>
      </c>
    </row>
    <row r="32" spans="1:8" x14ac:dyDescent="0.2">
      <c r="A32" s="71" t="s">
        <v>79</v>
      </c>
      <c r="B32" s="72">
        <v>60</v>
      </c>
      <c r="C32" s="73" t="s">
        <v>283</v>
      </c>
      <c r="D32" s="74">
        <v>1.1199999999999999</v>
      </c>
      <c r="E32" s="75">
        <v>0.71666607142857153</v>
      </c>
      <c r="F32" s="76">
        <f t="shared" si="1"/>
        <v>48.159959999999998</v>
      </c>
      <c r="G32" s="74">
        <v>1.21</v>
      </c>
      <c r="H32" s="76">
        <f t="shared" si="0"/>
        <v>52.02995678571429</v>
      </c>
    </row>
    <row r="33" spans="1:8" x14ac:dyDescent="0.2">
      <c r="A33" s="71" t="s">
        <v>76</v>
      </c>
      <c r="B33" s="72">
        <v>500</v>
      </c>
      <c r="C33" s="73" t="s">
        <v>283</v>
      </c>
      <c r="D33" s="74">
        <v>1.1200000000000001</v>
      </c>
      <c r="E33" s="75">
        <v>0.44999999999999996</v>
      </c>
      <c r="F33" s="76">
        <f t="shared" si="1"/>
        <v>252</v>
      </c>
      <c r="G33" s="74">
        <v>1.21</v>
      </c>
      <c r="H33" s="76">
        <f t="shared" si="0"/>
        <v>272.25</v>
      </c>
    </row>
    <row r="34" spans="1:8" x14ac:dyDescent="0.2">
      <c r="A34" s="71" t="s">
        <v>79</v>
      </c>
      <c r="B34" s="72">
        <v>60</v>
      </c>
      <c r="C34" s="73" t="s">
        <v>283</v>
      </c>
      <c r="D34" s="74">
        <v>1.1199999999999999</v>
      </c>
      <c r="E34" s="75">
        <v>0.71666607142857153</v>
      </c>
      <c r="F34" s="76">
        <f t="shared" si="1"/>
        <v>48.159959999999998</v>
      </c>
      <c r="G34" s="74">
        <v>1.21</v>
      </c>
      <c r="H34" s="76">
        <f t="shared" si="0"/>
        <v>52.02995678571429</v>
      </c>
    </row>
    <row r="35" spans="1:8" x14ac:dyDescent="0.2">
      <c r="A35" s="71" t="s">
        <v>79</v>
      </c>
      <c r="B35" s="72">
        <v>60</v>
      </c>
      <c r="C35" s="73" t="s">
        <v>283</v>
      </c>
      <c r="D35" s="74">
        <v>1.1199999999999999</v>
      </c>
      <c r="E35" s="75">
        <v>0.71666607142857153</v>
      </c>
      <c r="F35" s="76">
        <f t="shared" si="1"/>
        <v>48.159959999999998</v>
      </c>
      <c r="G35" s="74">
        <v>1.21</v>
      </c>
      <c r="H35" s="76">
        <f t="shared" si="0"/>
        <v>52.02995678571429</v>
      </c>
    </row>
    <row r="36" spans="1:8" x14ac:dyDescent="0.2">
      <c r="A36" s="71" t="s">
        <v>79</v>
      </c>
      <c r="B36" s="72">
        <v>60</v>
      </c>
      <c r="C36" s="73" t="s">
        <v>283</v>
      </c>
      <c r="D36" s="74">
        <v>1.1199999999999999</v>
      </c>
      <c r="E36" s="75">
        <v>0.71666607142857153</v>
      </c>
      <c r="F36" s="76">
        <f t="shared" si="1"/>
        <v>48.159959999999998</v>
      </c>
      <c r="G36" s="74">
        <v>1.21</v>
      </c>
      <c r="H36" s="76">
        <f t="shared" si="0"/>
        <v>52.02995678571429</v>
      </c>
    </row>
    <row r="37" spans="1:8" x14ac:dyDescent="0.2">
      <c r="A37" s="71" t="s">
        <v>79</v>
      </c>
      <c r="B37" s="72">
        <v>60</v>
      </c>
      <c r="C37" s="73" t="s">
        <v>283</v>
      </c>
      <c r="D37" s="74">
        <v>1.1199999999999999</v>
      </c>
      <c r="E37" s="75">
        <v>0.71666607142857153</v>
      </c>
      <c r="F37" s="76">
        <f t="shared" si="1"/>
        <v>48.159959999999998</v>
      </c>
      <c r="G37" s="74">
        <v>1.21</v>
      </c>
      <c r="H37" s="76">
        <f t="shared" si="0"/>
        <v>52.02995678571429</v>
      </c>
    </row>
    <row r="38" spans="1:8" x14ac:dyDescent="0.2">
      <c r="A38" s="71" t="s">
        <v>79</v>
      </c>
      <c r="B38" s="72">
        <v>60</v>
      </c>
      <c r="C38" s="73" t="s">
        <v>283</v>
      </c>
      <c r="D38" s="74">
        <v>1.1199999999999999</v>
      </c>
      <c r="E38" s="75">
        <v>0.71666607142857153</v>
      </c>
      <c r="F38" s="76">
        <f t="shared" si="1"/>
        <v>48.159959999999998</v>
      </c>
      <c r="G38" s="74">
        <v>1.21</v>
      </c>
      <c r="H38" s="76">
        <f t="shared" si="0"/>
        <v>52.02995678571429</v>
      </c>
    </row>
    <row r="39" spans="1:8" x14ac:dyDescent="0.2">
      <c r="A39" s="71" t="s">
        <v>82</v>
      </c>
      <c r="B39" s="72">
        <v>30</v>
      </c>
      <c r="C39" s="73" t="s">
        <v>283</v>
      </c>
      <c r="D39" s="74">
        <v>1.1199999999999999</v>
      </c>
      <c r="E39" s="75">
        <v>26.500000000000004</v>
      </c>
      <c r="F39" s="76">
        <f t="shared" si="1"/>
        <v>890.4</v>
      </c>
      <c r="G39" s="74">
        <v>1.21</v>
      </c>
      <c r="H39" s="76">
        <f t="shared" si="0"/>
        <v>961.95000000000016</v>
      </c>
    </row>
    <row r="40" spans="1:8" x14ac:dyDescent="0.2">
      <c r="A40" s="71" t="s">
        <v>83</v>
      </c>
      <c r="B40" s="72">
        <v>75</v>
      </c>
      <c r="C40" s="73" t="s">
        <v>285</v>
      </c>
      <c r="D40" s="74">
        <v>1.1199999999999999</v>
      </c>
      <c r="E40" s="75">
        <v>5.7600000000000007</v>
      </c>
      <c r="F40" s="76">
        <f t="shared" si="1"/>
        <v>483.84000000000003</v>
      </c>
      <c r="G40" s="74">
        <v>1.21</v>
      </c>
      <c r="H40" s="76">
        <f t="shared" si="0"/>
        <v>522.72</v>
      </c>
    </row>
    <row r="41" spans="1:8" x14ac:dyDescent="0.2">
      <c r="A41" s="71" t="s">
        <v>84</v>
      </c>
      <c r="B41" s="72">
        <v>20</v>
      </c>
      <c r="C41" s="73" t="s">
        <v>284</v>
      </c>
      <c r="D41" s="74">
        <v>1.1199530516431924</v>
      </c>
      <c r="E41" s="75">
        <v>4.2601785789142745</v>
      </c>
      <c r="F41" s="76">
        <f t="shared" si="1"/>
        <v>95.424000000000007</v>
      </c>
      <c r="G41" s="74">
        <v>1.21</v>
      </c>
      <c r="H41" s="76">
        <f t="shared" si="0"/>
        <v>103.09632160972544</v>
      </c>
    </row>
    <row r="42" spans="1:8" x14ac:dyDescent="0.2">
      <c r="A42" s="71" t="s">
        <v>85</v>
      </c>
      <c r="B42" s="72">
        <v>39000</v>
      </c>
      <c r="C42" s="73" t="s">
        <v>283</v>
      </c>
      <c r="D42" s="74">
        <v>1.1200000000000001</v>
      </c>
      <c r="E42" s="75">
        <v>0.14499999999999999</v>
      </c>
      <c r="F42" s="76">
        <f t="shared" si="1"/>
        <v>6333.6</v>
      </c>
      <c r="G42" s="74">
        <v>1.21</v>
      </c>
      <c r="H42" s="76">
        <f t="shared" si="0"/>
        <v>6842.55</v>
      </c>
    </row>
    <row r="43" spans="1:8" x14ac:dyDescent="0.2">
      <c r="A43" s="71" t="s">
        <v>83</v>
      </c>
      <c r="B43" s="72">
        <v>125</v>
      </c>
      <c r="C43" s="73" t="s">
        <v>285</v>
      </c>
      <c r="D43" s="74">
        <v>1.1199999999999999</v>
      </c>
      <c r="E43" s="75">
        <v>5.7600000000000007</v>
      </c>
      <c r="F43" s="76">
        <f t="shared" si="1"/>
        <v>806.4</v>
      </c>
      <c r="G43" s="74">
        <v>1.21</v>
      </c>
      <c r="H43" s="76">
        <f t="shared" si="0"/>
        <v>871.2</v>
      </c>
    </row>
    <row r="44" spans="1:8" x14ac:dyDescent="0.2">
      <c r="A44" s="71" t="s">
        <v>83</v>
      </c>
      <c r="B44" s="72">
        <v>334</v>
      </c>
      <c r="C44" s="73" t="s">
        <v>285</v>
      </c>
      <c r="D44" s="74">
        <v>1.1199995841650032</v>
      </c>
      <c r="E44" s="75">
        <v>5.7600021385807771</v>
      </c>
      <c r="F44" s="76">
        <f t="shared" si="1"/>
        <v>2154.7008000000001</v>
      </c>
      <c r="G44" s="74">
        <v>1.21</v>
      </c>
      <c r="H44" s="76">
        <f t="shared" si="0"/>
        <v>2327.8472642860352</v>
      </c>
    </row>
    <row r="45" spans="1:8" x14ac:dyDescent="0.2">
      <c r="A45" s="71" t="s">
        <v>84</v>
      </c>
      <c r="B45" s="72">
        <v>30</v>
      </c>
      <c r="C45" s="73" t="s">
        <v>284</v>
      </c>
      <c r="D45" s="74">
        <v>1.1200000000000001</v>
      </c>
      <c r="E45" s="75">
        <v>3.1399999999999997</v>
      </c>
      <c r="F45" s="76">
        <f t="shared" si="1"/>
        <v>105.50399999999999</v>
      </c>
      <c r="G45" s="74">
        <v>1.21</v>
      </c>
      <c r="H45" s="76">
        <f t="shared" si="0"/>
        <v>113.98199999999999</v>
      </c>
    </row>
    <row r="46" spans="1:8" x14ac:dyDescent="0.2">
      <c r="A46" s="71" t="s">
        <v>86</v>
      </c>
      <c r="B46" s="72">
        <v>36</v>
      </c>
      <c r="C46" s="73" t="s">
        <v>283</v>
      </c>
      <c r="D46" s="74">
        <v>1.1200000000000001</v>
      </c>
      <c r="E46" s="75">
        <v>4.1999999999999993</v>
      </c>
      <c r="F46" s="76">
        <f t="shared" si="1"/>
        <v>169.34399999999999</v>
      </c>
      <c r="G46" s="74">
        <v>1.21</v>
      </c>
      <c r="H46" s="76">
        <f t="shared" si="0"/>
        <v>182.95199999999997</v>
      </c>
    </row>
    <row r="47" spans="1:8" x14ac:dyDescent="0.2">
      <c r="A47" s="71" t="s">
        <v>84</v>
      </c>
      <c r="B47" s="72">
        <v>45</v>
      </c>
      <c r="C47" s="73" t="s">
        <v>284</v>
      </c>
      <c r="D47" s="74">
        <v>1.1199791340636411</v>
      </c>
      <c r="E47" s="75">
        <v>4.2600793665579877</v>
      </c>
      <c r="F47" s="76">
        <f t="shared" si="1"/>
        <v>214.70400000000001</v>
      </c>
      <c r="G47" s="74">
        <v>1.21</v>
      </c>
      <c r="H47" s="76">
        <f t="shared" si="0"/>
        <v>231.96132150908244</v>
      </c>
    </row>
    <row r="48" spans="1:8" x14ac:dyDescent="0.2">
      <c r="A48" s="71" t="s">
        <v>87</v>
      </c>
      <c r="B48" s="72">
        <v>48</v>
      </c>
      <c r="C48" s="73" t="s">
        <v>286</v>
      </c>
      <c r="D48" s="74">
        <v>1.1200000000000001</v>
      </c>
      <c r="E48" s="75">
        <v>3.1399999999999997</v>
      </c>
      <c r="F48" s="76">
        <f t="shared" si="1"/>
        <v>168.8064</v>
      </c>
      <c r="G48" s="74">
        <v>1.21</v>
      </c>
      <c r="H48" s="76">
        <f t="shared" si="0"/>
        <v>182.37119999999999</v>
      </c>
    </row>
    <row r="49" spans="1:8" x14ac:dyDescent="0.2">
      <c r="A49" s="71" t="s">
        <v>86</v>
      </c>
      <c r="B49" s="72">
        <v>40</v>
      </c>
      <c r="C49" s="73" t="s">
        <v>283</v>
      </c>
      <c r="D49" s="74">
        <v>1.1200000000000001</v>
      </c>
      <c r="E49" s="75">
        <v>4.1999999999999993</v>
      </c>
      <c r="F49" s="76">
        <f t="shared" si="1"/>
        <v>188.16</v>
      </c>
      <c r="G49" s="74">
        <v>1.21</v>
      </c>
      <c r="H49" s="76">
        <f t="shared" si="0"/>
        <v>203.27999999999997</v>
      </c>
    </row>
    <row r="50" spans="1:8" x14ac:dyDescent="0.2">
      <c r="A50" s="71" t="s">
        <v>83</v>
      </c>
      <c r="B50" s="72">
        <v>96</v>
      </c>
      <c r="C50" s="73" t="s">
        <v>285</v>
      </c>
      <c r="D50" s="74">
        <v>1.1200000000000001</v>
      </c>
      <c r="E50" s="75">
        <v>5.129999999999999</v>
      </c>
      <c r="F50" s="76">
        <f t="shared" si="1"/>
        <v>551.57759999999996</v>
      </c>
      <c r="G50" s="74">
        <v>1.21</v>
      </c>
      <c r="H50" s="76">
        <f t="shared" si="0"/>
        <v>595.90079999999989</v>
      </c>
    </row>
    <row r="51" spans="1:8" x14ac:dyDescent="0.2">
      <c r="A51" s="71" t="s">
        <v>84</v>
      </c>
      <c r="B51" s="72">
        <v>45</v>
      </c>
      <c r="C51" s="73" t="s">
        <v>284</v>
      </c>
      <c r="D51" s="74">
        <v>1.1200000000000001</v>
      </c>
      <c r="E51" s="75">
        <v>4.26</v>
      </c>
      <c r="F51" s="76">
        <f t="shared" si="1"/>
        <v>214.70400000000001</v>
      </c>
      <c r="G51" s="74">
        <v>1.21</v>
      </c>
      <c r="H51" s="76">
        <f t="shared" si="0"/>
        <v>231.95699999999997</v>
      </c>
    </row>
    <row r="52" spans="1:8" x14ac:dyDescent="0.2">
      <c r="A52" s="71" t="s">
        <v>88</v>
      </c>
      <c r="B52" s="72">
        <v>60</v>
      </c>
      <c r="C52" s="73" t="s">
        <v>285</v>
      </c>
      <c r="D52" s="74">
        <v>1.1200000000000001</v>
      </c>
      <c r="E52" s="75">
        <v>4.1999999999999993</v>
      </c>
      <c r="F52" s="76">
        <f t="shared" si="1"/>
        <v>282.24</v>
      </c>
      <c r="G52" s="74">
        <v>1.21</v>
      </c>
      <c r="H52" s="76">
        <f t="shared" si="0"/>
        <v>304.91999999999996</v>
      </c>
    </row>
    <row r="53" spans="1:8" x14ac:dyDescent="0.2">
      <c r="A53" s="71" t="s">
        <v>83</v>
      </c>
      <c r="B53" s="72">
        <v>50</v>
      </c>
      <c r="C53" s="73" t="s">
        <v>285</v>
      </c>
      <c r="D53" s="74">
        <v>1.1200000000000001</v>
      </c>
      <c r="E53" s="75">
        <v>5.76</v>
      </c>
      <c r="F53" s="76">
        <f t="shared" si="1"/>
        <v>322.56</v>
      </c>
      <c r="G53" s="74">
        <v>1.21</v>
      </c>
      <c r="H53" s="76">
        <f t="shared" si="0"/>
        <v>348.48</v>
      </c>
    </row>
    <row r="54" spans="1:8" x14ac:dyDescent="0.2">
      <c r="A54" s="71" t="s">
        <v>83</v>
      </c>
      <c r="B54" s="72">
        <v>91</v>
      </c>
      <c r="C54" s="73" t="s">
        <v>285</v>
      </c>
      <c r="D54" s="74">
        <v>1.1200015262515262</v>
      </c>
      <c r="E54" s="75">
        <v>5.7599921507171334</v>
      </c>
      <c r="F54" s="76">
        <f t="shared" si="1"/>
        <v>587.05920000000003</v>
      </c>
      <c r="G54" s="74">
        <v>1.21</v>
      </c>
      <c r="H54" s="76">
        <f t="shared" si="0"/>
        <v>634.2327357154636</v>
      </c>
    </row>
    <row r="55" spans="1:8" x14ac:dyDescent="0.2">
      <c r="A55" s="71" t="s">
        <v>84</v>
      </c>
      <c r="B55" s="72">
        <v>90</v>
      </c>
      <c r="C55" s="73" t="s">
        <v>284</v>
      </c>
      <c r="D55" s="74">
        <v>1.1200000000000001</v>
      </c>
      <c r="E55" s="75">
        <v>4.26</v>
      </c>
      <c r="F55" s="76">
        <f t="shared" si="1"/>
        <v>429.40800000000002</v>
      </c>
      <c r="G55" s="74">
        <v>1.21</v>
      </c>
      <c r="H55" s="76">
        <f t="shared" si="0"/>
        <v>463.91399999999993</v>
      </c>
    </row>
    <row r="56" spans="1:8" x14ac:dyDescent="0.2">
      <c r="A56" s="71" t="s">
        <v>84</v>
      </c>
      <c r="B56" s="72">
        <v>45</v>
      </c>
      <c r="C56" s="73" t="s">
        <v>284</v>
      </c>
      <c r="D56" s="74">
        <v>1.1199791340636411</v>
      </c>
      <c r="E56" s="75">
        <v>4.2600793665579877</v>
      </c>
      <c r="F56" s="76">
        <f t="shared" si="1"/>
        <v>214.70400000000001</v>
      </c>
      <c r="G56" s="74">
        <v>1.21</v>
      </c>
      <c r="H56" s="76">
        <f t="shared" si="0"/>
        <v>231.96132150908244</v>
      </c>
    </row>
    <row r="57" spans="1:8" x14ac:dyDescent="0.2">
      <c r="A57" s="71" t="s">
        <v>89</v>
      </c>
      <c r="B57" s="72">
        <v>5</v>
      </c>
      <c r="C57" s="73" t="s">
        <v>284</v>
      </c>
      <c r="D57" s="74">
        <v>1.1200000000000001</v>
      </c>
      <c r="E57" s="75">
        <v>4.1099999999999994</v>
      </c>
      <c r="F57" s="76">
        <f t="shared" si="1"/>
        <v>23.016000000000002</v>
      </c>
      <c r="G57" s="74">
        <v>1.21</v>
      </c>
      <c r="H57" s="76">
        <f t="shared" si="0"/>
        <v>24.865499999999994</v>
      </c>
    </row>
    <row r="58" spans="1:8" x14ac:dyDescent="0.2">
      <c r="A58" s="71" t="s">
        <v>86</v>
      </c>
      <c r="B58" s="72">
        <v>20</v>
      </c>
      <c r="C58" s="73" t="s">
        <v>283</v>
      </c>
      <c r="D58" s="74">
        <v>1.1200000000000001</v>
      </c>
      <c r="E58" s="75">
        <v>28.999999999999993</v>
      </c>
      <c r="F58" s="76">
        <f t="shared" si="1"/>
        <v>649.59999999999991</v>
      </c>
      <c r="G58" s="74">
        <v>1.21</v>
      </c>
      <c r="H58" s="76">
        <f t="shared" si="0"/>
        <v>701.79999999999973</v>
      </c>
    </row>
    <row r="59" spans="1:8" x14ac:dyDescent="0.2">
      <c r="A59" s="71" t="s">
        <v>86</v>
      </c>
      <c r="B59" s="72">
        <v>4</v>
      </c>
      <c r="C59" s="73" t="s">
        <v>283</v>
      </c>
      <c r="D59" s="74">
        <v>1.1200000000000001</v>
      </c>
      <c r="E59" s="75">
        <v>28.999999999999993</v>
      </c>
      <c r="F59" s="76">
        <f t="shared" si="1"/>
        <v>129.91999999999999</v>
      </c>
      <c r="G59" s="74">
        <v>1.21</v>
      </c>
      <c r="H59" s="76">
        <f t="shared" si="0"/>
        <v>140.35999999999996</v>
      </c>
    </row>
    <row r="60" spans="1:8" x14ac:dyDescent="0.2">
      <c r="A60" s="71" t="s">
        <v>84</v>
      </c>
      <c r="B60" s="72">
        <v>105</v>
      </c>
      <c r="C60" s="73" t="s">
        <v>284</v>
      </c>
      <c r="D60" s="74">
        <v>1.1199903311578439</v>
      </c>
      <c r="E60" s="75">
        <v>3.9400340138990804</v>
      </c>
      <c r="F60" s="76">
        <f t="shared" si="1"/>
        <v>463.34399999999999</v>
      </c>
      <c r="G60" s="74">
        <v>1.21</v>
      </c>
      <c r="H60" s="76">
        <f t="shared" si="0"/>
        <v>500.58132146587815</v>
      </c>
    </row>
    <row r="61" spans="1:8" x14ac:dyDescent="0.2">
      <c r="A61" s="71" t="s">
        <v>85</v>
      </c>
      <c r="B61" s="72">
        <v>8000</v>
      </c>
      <c r="C61" s="73" t="s">
        <v>283</v>
      </c>
      <c r="D61" s="74">
        <v>1.1200031928480205</v>
      </c>
      <c r="E61" s="75">
        <v>0.10799969211910429</v>
      </c>
      <c r="F61" s="76">
        <f t="shared" si="1"/>
        <v>967.68</v>
      </c>
      <c r="G61" s="74">
        <v>1.21</v>
      </c>
      <c r="H61" s="76">
        <f t="shared" si="0"/>
        <v>1045.4370197129294</v>
      </c>
    </row>
    <row r="62" spans="1:8" x14ac:dyDescent="0.2">
      <c r="A62" s="71" t="s">
        <v>85</v>
      </c>
      <c r="B62" s="72">
        <v>3600</v>
      </c>
      <c r="C62" s="73" t="s">
        <v>283</v>
      </c>
      <c r="D62" s="74">
        <v>1.1200031928480205</v>
      </c>
      <c r="E62" s="75">
        <v>0.10799969211910429</v>
      </c>
      <c r="F62" s="76">
        <f t="shared" si="1"/>
        <v>435.45600000000002</v>
      </c>
      <c r="G62" s="74">
        <v>1.21</v>
      </c>
      <c r="H62" s="76">
        <f t="shared" si="0"/>
        <v>470.44665887081828</v>
      </c>
    </row>
    <row r="63" spans="1:8" x14ac:dyDescent="0.2">
      <c r="A63" s="71" t="s">
        <v>80</v>
      </c>
      <c r="B63" s="72">
        <v>80000</v>
      </c>
      <c r="C63" s="73" t="s">
        <v>283</v>
      </c>
      <c r="D63" s="74">
        <v>1.1200000000000001</v>
      </c>
      <c r="E63" s="75">
        <v>9.9899999999999989E-2</v>
      </c>
      <c r="F63" s="76">
        <f t="shared" si="1"/>
        <v>8951.0400000000009</v>
      </c>
      <c r="G63" s="74">
        <v>1.21</v>
      </c>
      <c r="H63" s="76">
        <f t="shared" si="0"/>
        <v>9670.32</v>
      </c>
    </row>
    <row r="64" spans="1:8" x14ac:dyDescent="0.2">
      <c r="A64" s="71" t="s">
        <v>85</v>
      </c>
      <c r="B64" s="72">
        <v>25000</v>
      </c>
      <c r="C64" s="73" t="s">
        <v>283</v>
      </c>
      <c r="D64" s="74">
        <v>1.1199999999999999</v>
      </c>
      <c r="E64" s="75">
        <v>0.1144</v>
      </c>
      <c r="F64" s="76">
        <f t="shared" si="1"/>
        <v>3203.2</v>
      </c>
      <c r="G64" s="74">
        <v>1.21</v>
      </c>
      <c r="H64" s="76">
        <f t="shared" si="0"/>
        <v>3460.6</v>
      </c>
    </row>
    <row r="65" spans="1:8" x14ac:dyDescent="0.2">
      <c r="A65" s="71" t="s">
        <v>85</v>
      </c>
      <c r="B65" s="72">
        <v>124000</v>
      </c>
      <c r="C65" s="73" t="s">
        <v>283</v>
      </c>
      <c r="D65" s="74">
        <v>1.1199997190064066</v>
      </c>
      <c r="E65" s="75">
        <v>0.11480002880185054</v>
      </c>
      <c r="F65" s="76">
        <f t="shared" si="1"/>
        <v>15943.423999999999</v>
      </c>
      <c r="G65" s="74">
        <v>1.21</v>
      </c>
      <c r="H65" s="76">
        <f t="shared" si="0"/>
        <v>17224.596321429653</v>
      </c>
    </row>
    <row r="66" spans="1:8" x14ac:dyDescent="0.2">
      <c r="A66" s="71" t="s">
        <v>85</v>
      </c>
      <c r="B66" s="72">
        <v>7300</v>
      </c>
      <c r="C66" s="73" t="s">
        <v>283</v>
      </c>
      <c r="D66" s="74">
        <v>1.1200004011714204</v>
      </c>
      <c r="E66" s="75">
        <v>0.11869995748300845</v>
      </c>
      <c r="F66" s="76">
        <f t="shared" si="1"/>
        <v>970.49120000000005</v>
      </c>
      <c r="G66" s="74">
        <v>1.21</v>
      </c>
      <c r="H66" s="76">
        <f t="shared" si="0"/>
        <v>1048.4767244474135</v>
      </c>
    </row>
    <row r="67" spans="1:8" x14ac:dyDescent="0.2">
      <c r="A67" s="71" t="s">
        <v>85</v>
      </c>
      <c r="B67" s="72">
        <v>26300</v>
      </c>
      <c r="C67" s="73" t="s">
        <v>283</v>
      </c>
      <c r="D67" s="74">
        <v>1.1200004011714204</v>
      </c>
      <c r="E67" s="75">
        <v>0.11869995748300845</v>
      </c>
      <c r="F67" s="76">
        <f t="shared" si="1"/>
        <v>3496.4272000000001</v>
      </c>
      <c r="G67" s="74">
        <v>1.21</v>
      </c>
      <c r="H67" s="76">
        <f t="shared" si="0"/>
        <v>3777.3887469817778</v>
      </c>
    </row>
    <row r="68" spans="1:8" x14ac:dyDescent="0.2">
      <c r="A68" s="71" t="s">
        <v>77</v>
      </c>
      <c r="B68" s="72">
        <v>60</v>
      </c>
      <c r="C68" s="73" t="s">
        <v>283</v>
      </c>
      <c r="D68" s="74">
        <v>1.1199999999999999</v>
      </c>
      <c r="E68" s="75">
        <v>1.6</v>
      </c>
      <c r="F68" s="76">
        <f t="shared" si="1"/>
        <v>107.51999999999998</v>
      </c>
      <c r="G68" s="74">
        <v>1.21</v>
      </c>
      <c r="H68" s="76">
        <f t="shared" si="0"/>
        <v>116.16</v>
      </c>
    </row>
    <row r="69" spans="1:8" x14ac:dyDescent="0.2">
      <c r="A69" s="71" t="s">
        <v>90</v>
      </c>
      <c r="B69" s="72">
        <v>4</v>
      </c>
      <c r="C69" s="73" t="s">
        <v>283</v>
      </c>
      <c r="D69" s="74">
        <v>1.1200068752148507</v>
      </c>
      <c r="E69" s="75">
        <v>145.44910714833796</v>
      </c>
      <c r="F69" s="76">
        <f t="shared" si="1"/>
        <v>651.61599999999999</v>
      </c>
      <c r="G69" s="74">
        <v>1.21</v>
      </c>
      <c r="H69" s="76">
        <f t="shared" si="0"/>
        <v>703.97367859795565</v>
      </c>
    </row>
    <row r="70" spans="1:8" x14ac:dyDescent="0.2">
      <c r="A70" s="71" t="s">
        <v>71</v>
      </c>
      <c r="B70" s="72">
        <v>3</v>
      </c>
      <c r="C70" s="73" t="s">
        <v>283</v>
      </c>
      <c r="D70" s="74">
        <v>1.1200000000000001</v>
      </c>
      <c r="E70" s="75">
        <v>79.999999999999986</v>
      </c>
      <c r="F70" s="76">
        <f t="shared" si="1"/>
        <v>268.79999999999995</v>
      </c>
      <c r="G70" s="74">
        <v>1.21</v>
      </c>
      <c r="H70" s="76">
        <f t="shared" ref="H70:H132" si="2">(E70*G70)*B70</f>
        <v>290.39999999999998</v>
      </c>
    </row>
    <row r="71" spans="1:8" x14ac:dyDescent="0.2">
      <c r="A71" s="71" t="s">
        <v>91</v>
      </c>
      <c r="B71" s="72">
        <v>12</v>
      </c>
      <c r="C71" s="73" t="s">
        <v>283</v>
      </c>
      <c r="D71" s="74">
        <v>1.1200000000000001</v>
      </c>
      <c r="E71" s="75">
        <v>89</v>
      </c>
      <c r="F71" s="76">
        <f t="shared" ref="F71:F133" si="3">(D71*E71)*B71</f>
        <v>1196.1600000000001</v>
      </c>
      <c r="G71" s="74">
        <v>1.21</v>
      </c>
      <c r="H71" s="76">
        <f t="shared" si="2"/>
        <v>1292.28</v>
      </c>
    </row>
    <row r="72" spans="1:8" x14ac:dyDescent="0.2">
      <c r="A72" s="71" t="s">
        <v>91</v>
      </c>
      <c r="B72" s="72">
        <v>12</v>
      </c>
      <c r="C72" s="73" t="s">
        <v>283</v>
      </c>
      <c r="D72" s="74">
        <v>1.1200000000000001</v>
      </c>
      <c r="E72" s="75">
        <v>70.999999999999986</v>
      </c>
      <c r="F72" s="76">
        <f t="shared" si="3"/>
        <v>954.24</v>
      </c>
      <c r="G72" s="74">
        <v>1.21</v>
      </c>
      <c r="H72" s="76">
        <f t="shared" si="2"/>
        <v>1030.9199999999998</v>
      </c>
    </row>
    <row r="73" spans="1:8" x14ac:dyDescent="0.2">
      <c r="A73" s="71" t="s">
        <v>93</v>
      </c>
      <c r="B73" s="72">
        <v>50</v>
      </c>
      <c r="C73" s="73" t="s">
        <v>283</v>
      </c>
      <c r="D73" s="74">
        <v>1.1201575837163491</v>
      </c>
      <c r="E73" s="75">
        <v>0.30455714888628377</v>
      </c>
      <c r="F73" s="76">
        <f t="shared" si="3"/>
        <v>17.057600000000001</v>
      </c>
      <c r="G73" s="74">
        <v>1.21</v>
      </c>
      <c r="H73" s="76">
        <f t="shared" si="2"/>
        <v>18.425707507620167</v>
      </c>
    </row>
    <row r="74" spans="1:8" x14ac:dyDescent="0.2">
      <c r="A74" s="71" t="s">
        <v>92</v>
      </c>
      <c r="B74" s="72">
        <v>400</v>
      </c>
      <c r="C74" s="73" t="s">
        <v>283</v>
      </c>
      <c r="D74" s="74">
        <v>1.1199367088607595</v>
      </c>
      <c r="E74" s="75">
        <v>7.9004464538005095E-2</v>
      </c>
      <c r="F74" s="76">
        <f t="shared" si="3"/>
        <v>35.392000000000003</v>
      </c>
      <c r="G74" s="74">
        <v>1.21</v>
      </c>
      <c r="H74" s="76">
        <f t="shared" si="2"/>
        <v>38.238160836394464</v>
      </c>
    </row>
    <row r="75" spans="1:8" x14ac:dyDescent="0.2">
      <c r="A75" s="71" t="s">
        <v>92</v>
      </c>
      <c r="B75" s="72">
        <v>400</v>
      </c>
      <c r="C75" s="73" t="s">
        <v>283</v>
      </c>
      <c r="D75" s="74">
        <v>1.1199367088607595</v>
      </c>
      <c r="E75" s="75">
        <v>7.9004464538005095E-2</v>
      </c>
      <c r="F75" s="76">
        <f t="shared" si="3"/>
        <v>35.392000000000003</v>
      </c>
      <c r="G75" s="74">
        <v>1.21</v>
      </c>
      <c r="H75" s="76">
        <f t="shared" si="2"/>
        <v>38.238160836394464</v>
      </c>
    </row>
    <row r="76" spans="1:8" x14ac:dyDescent="0.2">
      <c r="A76" s="71" t="s">
        <v>92</v>
      </c>
      <c r="B76" s="72">
        <v>400</v>
      </c>
      <c r="C76" s="73" t="s">
        <v>283</v>
      </c>
      <c r="D76" s="74">
        <v>1.1199367088607595</v>
      </c>
      <c r="E76" s="75">
        <v>7.9004464538005095E-2</v>
      </c>
      <c r="F76" s="76">
        <f t="shared" si="3"/>
        <v>35.392000000000003</v>
      </c>
      <c r="G76" s="74">
        <v>1.21</v>
      </c>
      <c r="H76" s="76">
        <f t="shared" si="2"/>
        <v>38.238160836394464</v>
      </c>
    </row>
    <row r="77" spans="1:8" x14ac:dyDescent="0.2">
      <c r="A77" s="71" t="s">
        <v>92</v>
      </c>
      <c r="B77" s="72">
        <v>300</v>
      </c>
      <c r="C77" s="73" t="s">
        <v>283</v>
      </c>
      <c r="D77" s="74">
        <v>1.119831223628692</v>
      </c>
      <c r="E77" s="75">
        <v>7.9011906556141667E-2</v>
      </c>
      <c r="F77" s="76">
        <f t="shared" si="3"/>
        <v>26.544</v>
      </c>
      <c r="G77" s="74">
        <v>1.21</v>
      </c>
      <c r="H77" s="76">
        <f t="shared" si="2"/>
        <v>28.681322079879426</v>
      </c>
    </row>
    <row r="78" spans="1:8" x14ac:dyDescent="0.2">
      <c r="A78" s="71" t="s">
        <v>92</v>
      </c>
      <c r="B78" s="72">
        <v>175</v>
      </c>
      <c r="C78" s="73" t="s">
        <v>283</v>
      </c>
      <c r="D78" s="74">
        <v>1.1200355003328155</v>
      </c>
      <c r="E78" s="75">
        <v>7.9026066561014269E-2</v>
      </c>
      <c r="F78" s="76">
        <f t="shared" si="3"/>
        <v>15.489599999999999</v>
      </c>
      <c r="G78" s="74">
        <v>1.21</v>
      </c>
      <c r="H78" s="76">
        <f t="shared" si="2"/>
        <v>16.73376959429477</v>
      </c>
    </row>
    <row r="79" spans="1:8" x14ac:dyDescent="0.2">
      <c r="A79" s="71" t="s">
        <v>92</v>
      </c>
      <c r="B79" s="72">
        <v>300</v>
      </c>
      <c r="C79" s="73" t="s">
        <v>283</v>
      </c>
      <c r="D79" s="74">
        <v>1.1200355003328155</v>
      </c>
      <c r="E79" s="75">
        <v>7.8997496038034881E-2</v>
      </c>
      <c r="F79" s="76">
        <f t="shared" si="3"/>
        <v>26.544</v>
      </c>
      <c r="G79" s="74">
        <v>1.21</v>
      </c>
      <c r="H79" s="76">
        <f t="shared" si="2"/>
        <v>28.676091061806662</v>
      </c>
    </row>
    <row r="80" spans="1:8" x14ac:dyDescent="0.2">
      <c r="A80" s="71" t="s">
        <v>92</v>
      </c>
      <c r="B80" s="72">
        <v>800</v>
      </c>
      <c r="C80" s="73" t="s">
        <v>283</v>
      </c>
      <c r="D80" s="74">
        <v>1.1199367088607595</v>
      </c>
      <c r="E80" s="75">
        <v>7.9004464538005095E-2</v>
      </c>
      <c r="F80" s="76">
        <f t="shared" si="3"/>
        <v>70.784000000000006</v>
      </c>
      <c r="G80" s="74">
        <v>1.21</v>
      </c>
      <c r="H80" s="76">
        <f t="shared" si="2"/>
        <v>76.476321672788927</v>
      </c>
    </row>
    <row r="81" spans="1:8" x14ac:dyDescent="0.2">
      <c r="A81" s="71" t="s">
        <v>92</v>
      </c>
      <c r="B81" s="72">
        <v>400</v>
      </c>
      <c r="C81" s="73" t="s">
        <v>283</v>
      </c>
      <c r="D81" s="74">
        <v>1.1199384930804714</v>
      </c>
      <c r="E81" s="75">
        <v>7.900433867276889E-2</v>
      </c>
      <c r="F81" s="76">
        <f t="shared" si="3"/>
        <v>35.392000000000003</v>
      </c>
      <c r="G81" s="74">
        <v>1.21</v>
      </c>
      <c r="H81" s="76">
        <f t="shared" si="2"/>
        <v>38.238099917620147</v>
      </c>
    </row>
    <row r="82" spans="1:8" x14ac:dyDescent="0.2">
      <c r="A82" s="71" t="s">
        <v>94</v>
      </c>
      <c r="B82" s="72">
        <v>5</v>
      </c>
      <c r="C82" s="73" t="s">
        <v>283</v>
      </c>
      <c r="D82" s="74">
        <v>1.1201923076923077</v>
      </c>
      <c r="E82" s="75">
        <v>2.0796429184549359</v>
      </c>
      <c r="F82" s="76">
        <f t="shared" si="3"/>
        <v>11.648</v>
      </c>
      <c r="G82" s="74">
        <v>1.21</v>
      </c>
      <c r="H82" s="76">
        <f t="shared" si="2"/>
        <v>12.581839656652363</v>
      </c>
    </row>
    <row r="83" spans="1:8" x14ac:dyDescent="0.2">
      <c r="A83" s="71" t="s">
        <v>92</v>
      </c>
      <c r="B83" s="72">
        <v>1000</v>
      </c>
      <c r="C83" s="73" t="s">
        <v>283</v>
      </c>
      <c r="D83" s="74">
        <v>1.1199848599545799</v>
      </c>
      <c r="E83" s="75">
        <v>7.9001067928354179E-2</v>
      </c>
      <c r="F83" s="76">
        <f t="shared" si="3"/>
        <v>88.48</v>
      </c>
      <c r="G83" s="74">
        <v>1.21</v>
      </c>
      <c r="H83" s="76">
        <f t="shared" si="2"/>
        <v>95.591292193308561</v>
      </c>
    </row>
    <row r="84" spans="1:8" x14ac:dyDescent="0.2">
      <c r="A84" s="71" t="s">
        <v>95</v>
      </c>
      <c r="B84" s="72">
        <v>150</v>
      </c>
      <c r="C84" s="73" t="s">
        <v>283</v>
      </c>
      <c r="D84" s="74">
        <v>1.1197975253093362</v>
      </c>
      <c r="E84" s="75">
        <v>0.11855446810647918</v>
      </c>
      <c r="F84" s="76">
        <f t="shared" si="3"/>
        <v>19.913550000000001</v>
      </c>
      <c r="G84" s="74">
        <v>1.21</v>
      </c>
      <c r="H84" s="76">
        <f t="shared" si="2"/>
        <v>21.517635961325972</v>
      </c>
    </row>
    <row r="85" spans="1:8" x14ac:dyDescent="0.2">
      <c r="A85" s="71" t="s">
        <v>92</v>
      </c>
      <c r="B85" s="72">
        <v>1200</v>
      </c>
      <c r="C85" s="73" t="s">
        <v>283</v>
      </c>
      <c r="D85" s="74">
        <v>1.1200421940928271</v>
      </c>
      <c r="E85" s="75">
        <v>7.8997023921642484E-2</v>
      </c>
      <c r="F85" s="76">
        <f t="shared" si="3"/>
        <v>106.176</v>
      </c>
      <c r="G85" s="74">
        <v>1.21</v>
      </c>
      <c r="H85" s="76">
        <f t="shared" si="2"/>
        <v>114.70367873422488</v>
      </c>
    </row>
    <row r="86" spans="1:8" x14ac:dyDescent="0.2">
      <c r="A86" s="71" t="s">
        <v>92</v>
      </c>
      <c r="B86" s="72">
        <v>1500</v>
      </c>
      <c r="C86" s="73" t="s">
        <v>283</v>
      </c>
      <c r="D86" s="74">
        <v>1.1199999999999999</v>
      </c>
      <c r="E86" s="75">
        <v>7.9000000000000015E-2</v>
      </c>
      <c r="F86" s="76">
        <f t="shared" si="3"/>
        <v>132.72</v>
      </c>
      <c r="G86" s="74">
        <v>1.21</v>
      </c>
      <c r="H86" s="76">
        <f t="shared" si="2"/>
        <v>143.38500000000002</v>
      </c>
    </row>
    <row r="87" spans="1:8" x14ac:dyDescent="0.2">
      <c r="A87" s="71" t="s">
        <v>95</v>
      </c>
      <c r="B87" s="72">
        <v>100</v>
      </c>
      <c r="C87" s="73" t="s">
        <v>283</v>
      </c>
      <c r="D87" s="74">
        <v>1.119831223628692</v>
      </c>
      <c r="E87" s="75">
        <v>0.11851785983421251</v>
      </c>
      <c r="F87" s="76">
        <f t="shared" si="3"/>
        <v>13.272</v>
      </c>
      <c r="G87" s="74">
        <v>1.21</v>
      </c>
      <c r="H87" s="76">
        <f t="shared" si="2"/>
        <v>14.340661039939711</v>
      </c>
    </row>
    <row r="88" spans="1:8" x14ac:dyDescent="0.2">
      <c r="A88" s="71" t="s">
        <v>92</v>
      </c>
      <c r="B88" s="72">
        <v>2000</v>
      </c>
      <c r="C88" s="73" t="s">
        <v>283</v>
      </c>
      <c r="D88" s="74">
        <v>1.1200000000000001</v>
      </c>
      <c r="E88" s="75">
        <v>7.9000000000000001E-2</v>
      </c>
      <c r="F88" s="76">
        <f t="shared" si="3"/>
        <v>176.96</v>
      </c>
      <c r="G88" s="74">
        <v>1.21</v>
      </c>
      <c r="H88" s="76">
        <f t="shared" si="2"/>
        <v>191.17999999999998</v>
      </c>
    </row>
    <row r="89" spans="1:8" x14ac:dyDescent="0.2">
      <c r="A89" s="71" t="s">
        <v>95</v>
      </c>
      <c r="B89" s="72">
        <v>50</v>
      </c>
      <c r="C89" s="73" t="s">
        <v>283</v>
      </c>
      <c r="D89" s="74">
        <v>1.1197301854974704</v>
      </c>
      <c r="E89" s="75">
        <v>0.11862857831325303</v>
      </c>
      <c r="F89" s="76">
        <f t="shared" si="3"/>
        <v>6.6416000000000004</v>
      </c>
      <c r="G89" s="74">
        <v>1.21</v>
      </c>
      <c r="H89" s="76">
        <f t="shared" si="2"/>
        <v>7.1770289879518083</v>
      </c>
    </row>
    <row r="90" spans="1:8" x14ac:dyDescent="0.2">
      <c r="A90" s="71" t="s">
        <v>95</v>
      </c>
      <c r="B90" s="72">
        <v>100</v>
      </c>
      <c r="C90" s="73" t="s">
        <v>283</v>
      </c>
      <c r="D90" s="74">
        <v>1.1199848599545799</v>
      </c>
      <c r="E90" s="75">
        <v>0.11850160189253127</v>
      </c>
      <c r="F90" s="76">
        <f t="shared" si="3"/>
        <v>13.272</v>
      </c>
      <c r="G90" s="74">
        <v>1.21</v>
      </c>
      <c r="H90" s="76">
        <f t="shared" si="2"/>
        <v>14.338693828996282</v>
      </c>
    </row>
    <row r="91" spans="1:8" x14ac:dyDescent="0.2">
      <c r="A91" s="71" t="s">
        <v>96</v>
      </c>
      <c r="B91" s="72">
        <v>5</v>
      </c>
      <c r="C91" s="73" t="s">
        <v>283</v>
      </c>
      <c r="D91" s="74">
        <v>1.1203208556149733</v>
      </c>
      <c r="E91" s="75">
        <v>0.74778577565632454</v>
      </c>
      <c r="F91" s="76">
        <f t="shared" si="3"/>
        <v>4.1887999999999996</v>
      </c>
      <c r="G91" s="74">
        <v>1.21</v>
      </c>
      <c r="H91" s="76">
        <f t="shared" si="2"/>
        <v>4.5241039427207639</v>
      </c>
    </row>
    <row r="92" spans="1:8" x14ac:dyDescent="0.2">
      <c r="A92" s="71" t="s">
        <v>92</v>
      </c>
      <c r="B92" s="72">
        <v>800</v>
      </c>
      <c r="C92" s="73" t="s">
        <v>283</v>
      </c>
      <c r="D92" s="74">
        <v>1.1199367088607595</v>
      </c>
      <c r="E92" s="75">
        <v>7.9004464538005095E-2</v>
      </c>
      <c r="F92" s="76">
        <f t="shared" si="3"/>
        <v>70.784000000000006</v>
      </c>
      <c r="G92" s="74">
        <v>1.21</v>
      </c>
      <c r="H92" s="76">
        <f t="shared" si="2"/>
        <v>76.476321672788927</v>
      </c>
    </row>
    <row r="93" spans="1:8" x14ac:dyDescent="0.2">
      <c r="A93" s="71" t="s">
        <v>92</v>
      </c>
      <c r="B93" s="72">
        <v>400</v>
      </c>
      <c r="C93" s="73" t="s">
        <v>283</v>
      </c>
      <c r="D93" s="74">
        <v>1.1199367088607595</v>
      </c>
      <c r="E93" s="75">
        <v>7.9004464538005095E-2</v>
      </c>
      <c r="F93" s="76">
        <f t="shared" si="3"/>
        <v>35.392000000000003</v>
      </c>
      <c r="G93" s="74">
        <v>1.21</v>
      </c>
      <c r="H93" s="76">
        <f t="shared" si="2"/>
        <v>38.238160836394464</v>
      </c>
    </row>
    <row r="94" spans="1:8" x14ac:dyDescent="0.2">
      <c r="A94" s="71" t="s">
        <v>92</v>
      </c>
      <c r="B94" s="72">
        <v>400</v>
      </c>
      <c r="C94" s="73" t="s">
        <v>283</v>
      </c>
      <c r="D94" s="74">
        <v>1.1199367088607595</v>
      </c>
      <c r="E94" s="75">
        <v>7.9004464538005095E-2</v>
      </c>
      <c r="F94" s="76">
        <f t="shared" si="3"/>
        <v>35.392000000000003</v>
      </c>
      <c r="G94" s="74">
        <v>1.21</v>
      </c>
      <c r="H94" s="76">
        <f t="shared" si="2"/>
        <v>38.238160836394464</v>
      </c>
    </row>
    <row r="95" spans="1:8" x14ac:dyDescent="0.2">
      <c r="A95" s="71" t="s">
        <v>92</v>
      </c>
      <c r="B95" s="72">
        <v>200</v>
      </c>
      <c r="C95" s="73" t="s">
        <v>283</v>
      </c>
      <c r="D95" s="74">
        <v>1.120253164556962</v>
      </c>
      <c r="E95" s="75">
        <v>7.8982146892655369E-2</v>
      </c>
      <c r="F95" s="76">
        <f t="shared" si="3"/>
        <v>17.696000000000002</v>
      </c>
      <c r="G95" s="74">
        <v>1.21</v>
      </c>
      <c r="H95" s="76">
        <f t="shared" si="2"/>
        <v>19.113679548022599</v>
      </c>
    </row>
    <row r="96" spans="1:8" x14ac:dyDescent="0.2">
      <c r="A96" s="71" t="s">
        <v>92</v>
      </c>
      <c r="B96" s="72">
        <v>2000</v>
      </c>
      <c r="C96" s="73" t="s">
        <v>283</v>
      </c>
      <c r="D96" s="74">
        <v>1.1200000000000001</v>
      </c>
      <c r="E96" s="75">
        <v>7.9000000000000001E-2</v>
      </c>
      <c r="F96" s="76">
        <f t="shared" si="3"/>
        <v>176.96</v>
      </c>
      <c r="G96" s="74">
        <v>1.21</v>
      </c>
      <c r="H96" s="76">
        <f t="shared" si="2"/>
        <v>191.17999999999998</v>
      </c>
    </row>
    <row r="97" spans="1:8" x14ac:dyDescent="0.2">
      <c r="A97" s="71" t="s">
        <v>92</v>
      </c>
      <c r="B97" s="72">
        <v>25</v>
      </c>
      <c r="C97" s="73" t="s">
        <v>283</v>
      </c>
      <c r="D97" s="74">
        <v>1.1200355003328155</v>
      </c>
      <c r="E97" s="75">
        <v>7.9197489698890663E-2</v>
      </c>
      <c r="F97" s="76">
        <f t="shared" si="3"/>
        <v>2.2176</v>
      </c>
      <c r="G97" s="74">
        <v>1.21</v>
      </c>
      <c r="H97" s="76">
        <f t="shared" si="2"/>
        <v>2.3957240633914427</v>
      </c>
    </row>
    <row r="98" spans="1:8" x14ac:dyDescent="0.2">
      <c r="A98" s="71" t="s">
        <v>92</v>
      </c>
      <c r="B98" s="72">
        <v>400</v>
      </c>
      <c r="C98" s="73" t="s">
        <v>283</v>
      </c>
      <c r="D98" s="74">
        <v>1.1199367088607595</v>
      </c>
      <c r="E98" s="75">
        <v>7.9004464538005095E-2</v>
      </c>
      <c r="F98" s="76">
        <f t="shared" si="3"/>
        <v>35.392000000000003</v>
      </c>
      <c r="G98" s="74">
        <v>1.21</v>
      </c>
      <c r="H98" s="76">
        <f t="shared" si="2"/>
        <v>38.238160836394464</v>
      </c>
    </row>
    <row r="99" spans="1:8" x14ac:dyDescent="0.2">
      <c r="A99" s="71" t="s">
        <v>92</v>
      </c>
      <c r="B99" s="72">
        <v>1200</v>
      </c>
      <c r="C99" s="73" t="s">
        <v>283</v>
      </c>
      <c r="D99" s="74">
        <v>1.1200421940928271</v>
      </c>
      <c r="E99" s="75">
        <v>7.8997023921642484E-2</v>
      </c>
      <c r="F99" s="76">
        <f t="shared" si="3"/>
        <v>106.176</v>
      </c>
      <c r="G99" s="74">
        <v>1.21</v>
      </c>
      <c r="H99" s="76">
        <f t="shared" si="2"/>
        <v>114.70367873422488</v>
      </c>
    </row>
    <row r="100" spans="1:8" x14ac:dyDescent="0.2">
      <c r="A100" s="71" t="s">
        <v>92</v>
      </c>
      <c r="B100" s="72">
        <v>1500</v>
      </c>
      <c r="C100" s="73" t="s">
        <v>283</v>
      </c>
      <c r="D100" s="74">
        <v>1.1199999999999999</v>
      </c>
      <c r="E100" s="75">
        <v>7.9000000000000015E-2</v>
      </c>
      <c r="F100" s="76">
        <f t="shared" si="3"/>
        <v>132.72</v>
      </c>
      <c r="G100" s="74">
        <v>1.21</v>
      </c>
      <c r="H100" s="76">
        <f t="shared" si="2"/>
        <v>143.38500000000002</v>
      </c>
    </row>
    <row r="101" spans="1:8" x14ac:dyDescent="0.2">
      <c r="A101" s="71" t="s">
        <v>92</v>
      </c>
      <c r="B101" s="72">
        <v>3600</v>
      </c>
      <c r="C101" s="73" t="s">
        <v>283</v>
      </c>
      <c r="D101" s="74">
        <v>1.1200070323488045</v>
      </c>
      <c r="E101" s="75">
        <v>7.899950397136847E-2</v>
      </c>
      <c r="F101" s="76">
        <f t="shared" si="3"/>
        <v>318.52799999999996</v>
      </c>
      <c r="G101" s="74">
        <v>1.21</v>
      </c>
      <c r="H101" s="76">
        <f t="shared" si="2"/>
        <v>344.12183929928102</v>
      </c>
    </row>
    <row r="102" spans="1:8" x14ac:dyDescent="0.2">
      <c r="A102" s="71" t="s">
        <v>92</v>
      </c>
      <c r="B102" s="72">
        <v>400</v>
      </c>
      <c r="C102" s="73" t="s">
        <v>283</v>
      </c>
      <c r="D102" s="74">
        <v>1.1199367088607595</v>
      </c>
      <c r="E102" s="75">
        <v>7.9004464538005095E-2</v>
      </c>
      <c r="F102" s="76">
        <f t="shared" si="3"/>
        <v>35.392000000000003</v>
      </c>
      <c r="G102" s="74">
        <v>1.21</v>
      </c>
      <c r="H102" s="76">
        <f t="shared" si="2"/>
        <v>38.238160836394464</v>
      </c>
    </row>
    <row r="103" spans="1:8" x14ac:dyDescent="0.2">
      <c r="A103" s="71" t="s">
        <v>92</v>
      </c>
      <c r="B103" s="72">
        <v>1200</v>
      </c>
      <c r="C103" s="73" t="s">
        <v>283</v>
      </c>
      <c r="D103" s="74">
        <v>1.1200421940928271</v>
      </c>
      <c r="E103" s="75">
        <v>7.8997023921642484E-2</v>
      </c>
      <c r="F103" s="76">
        <f t="shared" si="3"/>
        <v>106.176</v>
      </c>
      <c r="G103" s="74">
        <v>1.21</v>
      </c>
      <c r="H103" s="76">
        <f t="shared" si="2"/>
        <v>114.70367873422488</v>
      </c>
    </row>
    <row r="104" spans="1:8" x14ac:dyDescent="0.2">
      <c r="A104" s="71" t="s">
        <v>97</v>
      </c>
      <c r="B104" s="72">
        <v>25</v>
      </c>
      <c r="C104" s="73" t="s">
        <v>283</v>
      </c>
      <c r="D104" s="74">
        <v>1.1199999999999999</v>
      </c>
      <c r="E104" s="75">
        <v>0.34000000000000008</v>
      </c>
      <c r="F104" s="76">
        <f t="shared" si="3"/>
        <v>9.5200000000000014</v>
      </c>
      <c r="G104" s="74">
        <v>1.21</v>
      </c>
      <c r="H104" s="76">
        <f t="shared" si="2"/>
        <v>10.285000000000002</v>
      </c>
    </row>
    <row r="105" spans="1:8" x14ac:dyDescent="0.2">
      <c r="A105" s="71" t="s">
        <v>97</v>
      </c>
      <c r="B105" s="72">
        <v>50</v>
      </c>
      <c r="C105" s="73" t="s">
        <v>283</v>
      </c>
      <c r="D105" s="74">
        <v>1.1200221238938053</v>
      </c>
      <c r="E105" s="75">
        <v>0.33999328395061734</v>
      </c>
      <c r="F105" s="76">
        <f t="shared" si="3"/>
        <v>19.040000000000003</v>
      </c>
      <c r="G105" s="74">
        <v>1.21</v>
      </c>
      <c r="H105" s="76">
        <f t="shared" si="2"/>
        <v>20.56959367901235</v>
      </c>
    </row>
    <row r="106" spans="1:8" x14ac:dyDescent="0.2">
      <c r="A106" s="71" t="s">
        <v>97</v>
      </c>
      <c r="B106" s="72">
        <v>25</v>
      </c>
      <c r="C106" s="73" t="s">
        <v>283</v>
      </c>
      <c r="D106" s="74">
        <v>1.1199999999999999</v>
      </c>
      <c r="E106" s="75">
        <v>0.34000000000000008</v>
      </c>
      <c r="F106" s="76">
        <f t="shared" si="3"/>
        <v>9.5200000000000014</v>
      </c>
      <c r="G106" s="74">
        <v>1.21</v>
      </c>
      <c r="H106" s="76">
        <f t="shared" si="2"/>
        <v>10.285000000000002</v>
      </c>
    </row>
    <row r="107" spans="1:8" x14ac:dyDescent="0.2">
      <c r="A107" s="71" t="s">
        <v>97</v>
      </c>
      <c r="B107" s="72">
        <v>50</v>
      </c>
      <c r="C107" s="73" t="s">
        <v>283</v>
      </c>
      <c r="D107" s="74">
        <v>1.1199999999999999</v>
      </c>
      <c r="E107" s="75">
        <v>0.34000000000000008</v>
      </c>
      <c r="F107" s="76">
        <f t="shared" si="3"/>
        <v>19.040000000000003</v>
      </c>
      <c r="G107" s="74">
        <v>1.21</v>
      </c>
      <c r="H107" s="76">
        <f t="shared" si="2"/>
        <v>20.570000000000004</v>
      </c>
    </row>
    <row r="108" spans="1:8" x14ac:dyDescent="0.2">
      <c r="A108" s="71" t="s">
        <v>97</v>
      </c>
      <c r="B108" s="72">
        <v>50</v>
      </c>
      <c r="C108" s="73" t="s">
        <v>283</v>
      </c>
      <c r="D108" s="74">
        <v>1.1199999999999999</v>
      </c>
      <c r="E108" s="75">
        <v>0.34000000000000008</v>
      </c>
      <c r="F108" s="76">
        <f t="shared" si="3"/>
        <v>19.040000000000003</v>
      </c>
      <c r="G108" s="74">
        <v>1.21</v>
      </c>
      <c r="H108" s="76">
        <f t="shared" si="2"/>
        <v>20.570000000000004</v>
      </c>
    </row>
    <row r="109" spans="1:8" x14ac:dyDescent="0.2">
      <c r="A109" s="71" t="s">
        <v>97</v>
      </c>
      <c r="B109" s="72">
        <v>25</v>
      </c>
      <c r="C109" s="73" t="s">
        <v>283</v>
      </c>
      <c r="D109" s="74">
        <v>1.1199999999999999</v>
      </c>
      <c r="E109" s="75">
        <v>0.34000000000000008</v>
      </c>
      <c r="F109" s="76">
        <f t="shared" si="3"/>
        <v>9.5200000000000014</v>
      </c>
      <c r="G109" s="74">
        <v>1.21</v>
      </c>
      <c r="H109" s="76">
        <f t="shared" si="2"/>
        <v>10.285000000000002</v>
      </c>
    </row>
    <row r="110" spans="1:8" x14ac:dyDescent="0.2">
      <c r="A110" s="71" t="s">
        <v>97</v>
      </c>
      <c r="B110" s="72">
        <v>75</v>
      </c>
      <c r="C110" s="73" t="s">
        <v>283</v>
      </c>
      <c r="D110" s="74">
        <v>1.1199999999999999</v>
      </c>
      <c r="E110" s="75">
        <v>0.34000000000000008</v>
      </c>
      <c r="F110" s="76">
        <f t="shared" si="3"/>
        <v>28.560000000000002</v>
      </c>
      <c r="G110" s="74">
        <v>1.21</v>
      </c>
      <c r="H110" s="76">
        <f t="shared" si="2"/>
        <v>30.855000000000008</v>
      </c>
    </row>
    <row r="111" spans="1:8" x14ac:dyDescent="0.2">
      <c r="A111" s="71" t="s">
        <v>97</v>
      </c>
      <c r="B111" s="72">
        <v>25</v>
      </c>
      <c r="C111" s="73" t="s">
        <v>283</v>
      </c>
      <c r="D111" s="74">
        <v>1.1199999999999999</v>
      </c>
      <c r="E111" s="75">
        <v>0.34000000000000008</v>
      </c>
      <c r="F111" s="76">
        <f t="shared" si="3"/>
        <v>9.5200000000000014</v>
      </c>
      <c r="G111" s="74">
        <v>1.21</v>
      </c>
      <c r="H111" s="76">
        <f t="shared" si="2"/>
        <v>10.285000000000002</v>
      </c>
    </row>
    <row r="112" spans="1:8" x14ac:dyDescent="0.2">
      <c r="A112" s="71" t="s">
        <v>97</v>
      </c>
      <c r="B112" s="72">
        <v>50</v>
      </c>
      <c r="C112" s="73" t="s">
        <v>283</v>
      </c>
      <c r="D112" s="74">
        <v>1.1199999999999999</v>
      </c>
      <c r="E112" s="75">
        <v>0.34000000000000008</v>
      </c>
      <c r="F112" s="76">
        <f t="shared" si="3"/>
        <v>19.040000000000003</v>
      </c>
      <c r="G112" s="74">
        <v>1.21</v>
      </c>
      <c r="H112" s="76">
        <f t="shared" si="2"/>
        <v>20.570000000000004</v>
      </c>
    </row>
    <row r="113" spans="1:8" x14ac:dyDescent="0.2">
      <c r="A113" s="71" t="s">
        <v>97</v>
      </c>
      <c r="B113" s="72">
        <v>25</v>
      </c>
      <c r="C113" s="73" t="s">
        <v>283</v>
      </c>
      <c r="D113" s="74">
        <v>1.1199999999999999</v>
      </c>
      <c r="E113" s="75">
        <v>0.34000000000000008</v>
      </c>
      <c r="F113" s="76">
        <f t="shared" si="3"/>
        <v>9.5200000000000014</v>
      </c>
      <c r="G113" s="74">
        <v>1.21</v>
      </c>
      <c r="H113" s="76">
        <f t="shared" si="2"/>
        <v>10.285000000000002</v>
      </c>
    </row>
    <row r="114" spans="1:8" x14ac:dyDescent="0.2">
      <c r="A114" s="71" t="s">
        <v>97</v>
      </c>
      <c r="B114" s="72">
        <v>75</v>
      </c>
      <c r="C114" s="73" t="s">
        <v>283</v>
      </c>
      <c r="D114" s="74">
        <v>1.1199999999999999</v>
      </c>
      <c r="E114" s="75">
        <v>0.34000000000000008</v>
      </c>
      <c r="F114" s="76">
        <f t="shared" si="3"/>
        <v>28.560000000000002</v>
      </c>
      <c r="G114" s="74">
        <v>1.21</v>
      </c>
      <c r="H114" s="76">
        <f t="shared" si="2"/>
        <v>30.855000000000008</v>
      </c>
    </row>
    <row r="115" spans="1:8" x14ac:dyDescent="0.2">
      <c r="A115" s="71" t="s">
        <v>97</v>
      </c>
      <c r="B115" s="72">
        <v>50</v>
      </c>
      <c r="C115" s="73" t="s">
        <v>283</v>
      </c>
      <c r="D115" s="74">
        <v>1.1199999999999999</v>
      </c>
      <c r="E115" s="75">
        <v>0.34000000000000008</v>
      </c>
      <c r="F115" s="76">
        <f t="shared" si="3"/>
        <v>19.040000000000003</v>
      </c>
      <c r="G115" s="74">
        <v>1.21</v>
      </c>
      <c r="H115" s="76">
        <f t="shared" si="2"/>
        <v>20.570000000000004</v>
      </c>
    </row>
    <row r="116" spans="1:8" x14ac:dyDescent="0.2">
      <c r="A116" s="71" t="s">
        <v>97</v>
      </c>
      <c r="B116" s="72">
        <v>50</v>
      </c>
      <c r="C116" s="73" t="s">
        <v>283</v>
      </c>
      <c r="D116" s="74">
        <v>1.1199999999999999</v>
      </c>
      <c r="E116" s="75">
        <v>0.34000000000000008</v>
      </c>
      <c r="F116" s="76">
        <f t="shared" si="3"/>
        <v>19.040000000000003</v>
      </c>
      <c r="G116" s="74">
        <v>1.21</v>
      </c>
      <c r="H116" s="76">
        <f t="shared" si="2"/>
        <v>20.570000000000004</v>
      </c>
    </row>
    <row r="117" spans="1:8" x14ac:dyDescent="0.2">
      <c r="A117" s="71" t="s">
        <v>97</v>
      </c>
      <c r="B117" s="72">
        <v>26</v>
      </c>
      <c r="C117" s="73" t="s">
        <v>283</v>
      </c>
      <c r="D117" s="74">
        <v>1.1199095022624435</v>
      </c>
      <c r="E117" s="75">
        <v>0.34002747474747474</v>
      </c>
      <c r="F117" s="76">
        <f t="shared" si="3"/>
        <v>9.9008000000000003</v>
      </c>
      <c r="G117" s="74">
        <v>1.21</v>
      </c>
      <c r="H117" s="76">
        <f t="shared" si="2"/>
        <v>10.697264355555555</v>
      </c>
    </row>
    <row r="118" spans="1:8" x14ac:dyDescent="0.2">
      <c r="A118" s="71" t="s">
        <v>98</v>
      </c>
      <c r="B118" s="72">
        <v>600</v>
      </c>
      <c r="C118" s="73" t="s">
        <v>283</v>
      </c>
      <c r="D118" s="74">
        <v>1.1200000000000001</v>
      </c>
      <c r="E118" s="75">
        <v>0.36</v>
      </c>
      <c r="F118" s="76">
        <f t="shared" si="3"/>
        <v>241.92000000000002</v>
      </c>
      <c r="G118" s="74">
        <v>1.21</v>
      </c>
      <c r="H118" s="76">
        <f t="shared" si="2"/>
        <v>261.36</v>
      </c>
    </row>
    <row r="119" spans="1:8" x14ac:dyDescent="0.2">
      <c r="A119" s="71" t="s">
        <v>99</v>
      </c>
      <c r="B119" s="72">
        <v>100</v>
      </c>
      <c r="C119" s="73" t="s">
        <v>283</v>
      </c>
      <c r="D119" s="74">
        <v>1.1200000000000001</v>
      </c>
      <c r="E119" s="75">
        <v>2.9999999999999995E-2</v>
      </c>
      <c r="F119" s="76">
        <f t="shared" si="3"/>
        <v>3.36</v>
      </c>
      <c r="G119" s="74">
        <v>1.21</v>
      </c>
      <c r="H119" s="76">
        <f t="shared" si="2"/>
        <v>3.629999999999999</v>
      </c>
    </row>
    <row r="120" spans="1:8" x14ac:dyDescent="0.2">
      <c r="A120" s="71" t="s">
        <v>100</v>
      </c>
      <c r="B120" s="72">
        <v>600</v>
      </c>
      <c r="C120" s="73" t="s">
        <v>283</v>
      </c>
      <c r="D120" s="74">
        <v>1.1199999999999999</v>
      </c>
      <c r="E120" s="75">
        <v>0.36000000000000004</v>
      </c>
      <c r="F120" s="76">
        <f t="shared" si="3"/>
        <v>241.92000000000002</v>
      </c>
      <c r="G120" s="74">
        <v>1.21</v>
      </c>
      <c r="H120" s="76">
        <f t="shared" si="2"/>
        <v>261.36</v>
      </c>
    </row>
    <row r="121" spans="1:8" x14ac:dyDescent="0.2">
      <c r="A121" s="71" t="s">
        <v>101</v>
      </c>
      <c r="B121" s="72">
        <v>2</v>
      </c>
      <c r="C121" s="73" t="s">
        <v>283</v>
      </c>
      <c r="D121" s="74">
        <v>1.1200135685210313</v>
      </c>
      <c r="E121" s="75">
        <v>13.599835241383486</v>
      </c>
      <c r="F121" s="76">
        <f t="shared" si="3"/>
        <v>30.463999999999999</v>
      </c>
      <c r="G121" s="74">
        <v>1.21</v>
      </c>
      <c r="H121" s="76">
        <f t="shared" si="2"/>
        <v>32.911601284148034</v>
      </c>
    </row>
    <row r="122" spans="1:8" x14ac:dyDescent="0.2">
      <c r="A122" s="71" t="s">
        <v>102</v>
      </c>
      <c r="B122" s="72">
        <v>10</v>
      </c>
      <c r="C122" s="73" t="s">
        <v>283</v>
      </c>
      <c r="D122" s="74">
        <v>1.1200135685210313</v>
      </c>
      <c r="E122" s="75">
        <v>12.019854382458053</v>
      </c>
      <c r="F122" s="76">
        <f t="shared" si="3"/>
        <v>134.624</v>
      </c>
      <c r="G122" s="74">
        <v>1.21</v>
      </c>
      <c r="H122" s="76">
        <f t="shared" si="2"/>
        <v>145.44023802774245</v>
      </c>
    </row>
    <row r="123" spans="1:8" x14ac:dyDescent="0.2">
      <c r="A123" s="71" t="s">
        <v>98</v>
      </c>
      <c r="B123" s="72">
        <v>600</v>
      </c>
      <c r="C123" s="73" t="s">
        <v>283</v>
      </c>
      <c r="D123" s="74">
        <v>1.1199999999999999</v>
      </c>
      <c r="E123" s="75">
        <v>0.36000000000000004</v>
      </c>
      <c r="F123" s="76">
        <f t="shared" si="3"/>
        <v>241.92000000000002</v>
      </c>
      <c r="G123" s="74">
        <v>1.21</v>
      </c>
      <c r="H123" s="76">
        <f t="shared" si="2"/>
        <v>261.36</v>
      </c>
    </row>
    <row r="124" spans="1:8" x14ac:dyDescent="0.2">
      <c r="A124" s="71" t="s">
        <v>100</v>
      </c>
      <c r="B124" s="72">
        <v>400</v>
      </c>
      <c r="C124" s="73" t="s">
        <v>283</v>
      </c>
      <c r="D124" s="74">
        <v>1.1199999999999999</v>
      </c>
      <c r="E124" s="75">
        <v>0.36000000000000004</v>
      </c>
      <c r="F124" s="76">
        <f t="shared" si="3"/>
        <v>161.28</v>
      </c>
      <c r="G124" s="74">
        <v>1.21</v>
      </c>
      <c r="H124" s="76">
        <f t="shared" si="2"/>
        <v>174.24</v>
      </c>
    </row>
    <row r="125" spans="1:8" x14ac:dyDescent="0.2">
      <c r="A125" s="71" t="s">
        <v>103</v>
      </c>
      <c r="B125" s="72">
        <v>550</v>
      </c>
      <c r="C125" s="73" t="s">
        <v>283</v>
      </c>
      <c r="D125" s="74">
        <v>1.1199917687004837</v>
      </c>
      <c r="E125" s="75">
        <v>0.22900168301914522</v>
      </c>
      <c r="F125" s="76">
        <f t="shared" si="3"/>
        <v>141.06399999999999</v>
      </c>
      <c r="G125" s="74">
        <v>1.21</v>
      </c>
      <c r="H125" s="76">
        <f t="shared" si="2"/>
        <v>152.40062004924116</v>
      </c>
    </row>
    <row r="126" spans="1:8" x14ac:dyDescent="0.2">
      <c r="A126" s="71" t="s">
        <v>103</v>
      </c>
      <c r="B126" s="72">
        <v>600</v>
      </c>
      <c r="C126" s="73" t="s">
        <v>283</v>
      </c>
      <c r="D126" s="74">
        <v>1.1200000000000001</v>
      </c>
      <c r="E126" s="75">
        <v>0.22899999999999995</v>
      </c>
      <c r="F126" s="76">
        <f t="shared" si="3"/>
        <v>153.88800000000001</v>
      </c>
      <c r="G126" s="74">
        <v>1.21</v>
      </c>
      <c r="H126" s="76">
        <f t="shared" si="2"/>
        <v>166.25399999999996</v>
      </c>
    </row>
    <row r="127" spans="1:8" x14ac:dyDescent="0.2">
      <c r="A127" s="71" t="s">
        <v>104</v>
      </c>
      <c r="B127" s="72">
        <v>50</v>
      </c>
      <c r="C127" s="73" t="s">
        <v>283</v>
      </c>
      <c r="D127" s="74">
        <v>1.1200036503011499</v>
      </c>
      <c r="E127" s="75">
        <v>0.35999882669274014</v>
      </c>
      <c r="F127" s="76">
        <f t="shared" si="3"/>
        <v>20.16</v>
      </c>
      <c r="G127" s="74">
        <v>1.21</v>
      </c>
      <c r="H127" s="76">
        <f t="shared" si="2"/>
        <v>21.779929014910778</v>
      </c>
    </row>
    <row r="128" spans="1:8" x14ac:dyDescent="0.2">
      <c r="A128" s="71" t="s">
        <v>103</v>
      </c>
      <c r="B128" s="72">
        <v>50</v>
      </c>
      <c r="C128" s="73" t="s">
        <v>283</v>
      </c>
      <c r="D128" s="74">
        <v>1.1200036503011499</v>
      </c>
      <c r="E128" s="75">
        <v>0.22899925364621523</v>
      </c>
      <c r="F128" s="76">
        <f t="shared" si="3"/>
        <v>12.824</v>
      </c>
      <c r="G128" s="74">
        <v>1.21</v>
      </c>
      <c r="H128" s="76">
        <f t="shared" si="2"/>
        <v>13.85445484559602</v>
      </c>
    </row>
    <row r="129" spans="1:8" x14ac:dyDescent="0.2">
      <c r="A129" s="71" t="s">
        <v>103</v>
      </c>
      <c r="B129" s="72">
        <v>50</v>
      </c>
      <c r="C129" s="73" t="s">
        <v>283</v>
      </c>
      <c r="D129" s="74">
        <v>1.1200036503011499</v>
      </c>
      <c r="E129" s="75">
        <v>0.22899925364621523</v>
      </c>
      <c r="F129" s="76">
        <f t="shared" si="3"/>
        <v>12.824</v>
      </c>
      <c r="G129" s="74">
        <v>1.21</v>
      </c>
      <c r="H129" s="76">
        <f t="shared" si="2"/>
        <v>13.85445484559602</v>
      </c>
    </row>
    <row r="130" spans="1:8" x14ac:dyDescent="0.2">
      <c r="A130" s="71" t="s">
        <v>105</v>
      </c>
      <c r="B130" s="72">
        <v>898</v>
      </c>
      <c r="C130" s="73" t="s">
        <v>283</v>
      </c>
      <c r="D130" s="74">
        <v>1.120028988132983</v>
      </c>
      <c r="E130" s="75">
        <v>5.2994164105467485E-2</v>
      </c>
      <c r="F130" s="76">
        <f t="shared" si="3"/>
        <v>53.300789999999999</v>
      </c>
      <c r="G130" s="74">
        <v>1.21</v>
      </c>
      <c r="H130" s="76">
        <f t="shared" si="2"/>
        <v>57.582398833718855</v>
      </c>
    </row>
    <row r="131" spans="1:8" x14ac:dyDescent="0.2">
      <c r="A131" s="71" t="s">
        <v>106</v>
      </c>
      <c r="B131" s="72">
        <v>600</v>
      </c>
      <c r="C131" s="73" t="s">
        <v>283</v>
      </c>
      <c r="D131" s="74">
        <v>1.1200023646951021</v>
      </c>
      <c r="E131" s="75">
        <v>0.35999923992103627</v>
      </c>
      <c r="F131" s="76">
        <f t="shared" si="3"/>
        <v>241.92000000000002</v>
      </c>
      <c r="G131" s="74">
        <v>1.21</v>
      </c>
      <c r="H131" s="76">
        <f t="shared" si="2"/>
        <v>261.35944818267234</v>
      </c>
    </row>
    <row r="132" spans="1:8" x14ac:dyDescent="0.2">
      <c r="A132" s="71" t="s">
        <v>107</v>
      </c>
      <c r="B132" s="72">
        <v>50</v>
      </c>
      <c r="C132" s="73" t="s">
        <v>283</v>
      </c>
      <c r="D132" s="74">
        <v>1.1200023646951021</v>
      </c>
      <c r="E132" s="75">
        <v>2.9999936660086355E-2</v>
      </c>
      <c r="F132" s="76">
        <f t="shared" si="3"/>
        <v>1.68</v>
      </c>
      <c r="G132" s="74">
        <v>1.21</v>
      </c>
      <c r="H132" s="76">
        <f t="shared" si="2"/>
        <v>1.8149961679352244</v>
      </c>
    </row>
    <row r="133" spans="1:8" x14ac:dyDescent="0.2">
      <c r="A133" s="71" t="s">
        <v>103</v>
      </c>
      <c r="B133" s="72">
        <v>200</v>
      </c>
      <c r="C133" s="73" t="s">
        <v>283</v>
      </c>
      <c r="D133" s="74">
        <v>1.1200023646951021</v>
      </c>
      <c r="E133" s="75">
        <v>0.22899951650532582</v>
      </c>
      <c r="F133" s="76">
        <f t="shared" si="3"/>
        <v>51.295999999999999</v>
      </c>
      <c r="G133" s="74">
        <v>1.21</v>
      </c>
      <c r="H133" s="76">
        <f t="shared" ref="H133:H196" si="4">(E133*G133)*B133</f>
        <v>55.417882994288846</v>
      </c>
    </row>
    <row r="134" spans="1:8" x14ac:dyDescent="0.2">
      <c r="A134" s="71" t="s">
        <v>98</v>
      </c>
      <c r="B134" s="72">
        <v>400</v>
      </c>
      <c r="C134" s="73" t="s">
        <v>283</v>
      </c>
      <c r="D134" s="74">
        <v>1.1199999999999999</v>
      </c>
      <c r="E134" s="75">
        <v>0.36000000000000004</v>
      </c>
      <c r="F134" s="76">
        <f t="shared" ref="F134:F197" si="5">(D134*E134)*B134</f>
        <v>161.28</v>
      </c>
      <c r="G134" s="74">
        <v>1.21</v>
      </c>
      <c r="H134" s="76">
        <f t="shared" si="4"/>
        <v>174.24</v>
      </c>
    </row>
    <row r="135" spans="1:8" x14ac:dyDescent="0.2">
      <c r="A135" s="71" t="s">
        <v>98</v>
      </c>
      <c r="B135" s="72">
        <v>3000</v>
      </c>
      <c r="C135" s="73" t="s">
        <v>283</v>
      </c>
      <c r="D135" s="74">
        <v>1.1199999999999999</v>
      </c>
      <c r="E135" s="75">
        <v>0.36000000000000004</v>
      </c>
      <c r="F135" s="76">
        <f t="shared" si="5"/>
        <v>1209.5999999999999</v>
      </c>
      <c r="G135" s="74">
        <v>1.21</v>
      </c>
      <c r="H135" s="76">
        <f t="shared" si="4"/>
        <v>1306.8000000000002</v>
      </c>
    </row>
    <row r="136" spans="1:8" x14ac:dyDescent="0.2">
      <c r="A136" s="71" t="s">
        <v>98</v>
      </c>
      <c r="B136" s="72">
        <v>800</v>
      </c>
      <c r="C136" s="73" t="s">
        <v>283</v>
      </c>
      <c r="D136" s="74">
        <v>1.1199999999999999</v>
      </c>
      <c r="E136" s="75">
        <v>0.36000000000000004</v>
      </c>
      <c r="F136" s="76">
        <f t="shared" si="5"/>
        <v>322.56</v>
      </c>
      <c r="G136" s="74">
        <v>1.21</v>
      </c>
      <c r="H136" s="76">
        <f t="shared" si="4"/>
        <v>348.48</v>
      </c>
    </row>
    <row r="137" spans="1:8" x14ac:dyDescent="0.2">
      <c r="A137" s="71" t="s">
        <v>98</v>
      </c>
      <c r="B137" s="72">
        <v>15000</v>
      </c>
      <c r="C137" s="73" t="s">
        <v>283</v>
      </c>
      <c r="D137" s="74">
        <v>1.1199999999999999</v>
      </c>
      <c r="E137" s="75">
        <v>0.36000000000000004</v>
      </c>
      <c r="F137" s="76">
        <f t="shared" si="5"/>
        <v>6048</v>
      </c>
      <c r="G137" s="74">
        <v>1.21</v>
      </c>
      <c r="H137" s="76">
        <f t="shared" si="4"/>
        <v>6534.0000000000009</v>
      </c>
    </row>
    <row r="138" spans="1:8" x14ac:dyDescent="0.2">
      <c r="A138" s="71" t="s">
        <v>98</v>
      </c>
      <c r="B138" s="72">
        <v>3000</v>
      </c>
      <c r="C138" s="73" t="s">
        <v>283</v>
      </c>
      <c r="D138" s="74">
        <v>1.1199999999999999</v>
      </c>
      <c r="E138" s="75">
        <v>0.36000000000000004</v>
      </c>
      <c r="F138" s="76">
        <f t="shared" si="5"/>
        <v>1209.5999999999999</v>
      </c>
      <c r="G138" s="74">
        <v>1.21</v>
      </c>
      <c r="H138" s="76">
        <f t="shared" si="4"/>
        <v>1306.8000000000002</v>
      </c>
    </row>
    <row r="139" spans="1:8" x14ac:dyDescent="0.2">
      <c r="A139" s="71" t="s">
        <v>98</v>
      </c>
      <c r="B139" s="72">
        <v>800</v>
      </c>
      <c r="C139" s="73" t="s">
        <v>283</v>
      </c>
      <c r="D139" s="74">
        <v>1.1200031181789836</v>
      </c>
      <c r="E139" s="75">
        <v>0.35999899773097427</v>
      </c>
      <c r="F139" s="76">
        <f t="shared" si="5"/>
        <v>322.56</v>
      </c>
      <c r="G139" s="74">
        <v>1.21</v>
      </c>
      <c r="H139" s="76">
        <f t="shared" si="4"/>
        <v>348.4790298035831</v>
      </c>
    </row>
    <row r="140" spans="1:8" x14ac:dyDescent="0.2">
      <c r="A140" s="71" t="s">
        <v>99</v>
      </c>
      <c r="B140" s="72">
        <v>48</v>
      </c>
      <c r="C140" s="73" t="s">
        <v>283</v>
      </c>
      <c r="D140" s="74">
        <v>1.1199817518248174</v>
      </c>
      <c r="E140" s="75">
        <v>3.0000488798370674E-2</v>
      </c>
      <c r="F140" s="76">
        <f t="shared" si="5"/>
        <v>1.6128</v>
      </c>
      <c r="G140" s="74">
        <v>1.21</v>
      </c>
      <c r="H140" s="76">
        <f t="shared" si="4"/>
        <v>1.7424283894093686</v>
      </c>
    </row>
    <row r="141" spans="1:8" x14ac:dyDescent="0.2">
      <c r="A141" s="71" t="s">
        <v>103</v>
      </c>
      <c r="B141" s="72">
        <v>200</v>
      </c>
      <c r="C141" s="73" t="s">
        <v>283</v>
      </c>
      <c r="D141" s="74">
        <v>1.1200031181789836</v>
      </c>
      <c r="E141" s="75">
        <v>0.2289993624455364</v>
      </c>
      <c r="F141" s="76">
        <f t="shared" si="5"/>
        <v>51.295999999999999</v>
      </c>
      <c r="G141" s="74">
        <v>1.21</v>
      </c>
      <c r="H141" s="76">
        <f t="shared" si="4"/>
        <v>55.417845711819801</v>
      </c>
    </row>
    <row r="142" spans="1:8" x14ac:dyDescent="0.2">
      <c r="A142" s="71" t="s">
        <v>96</v>
      </c>
      <c r="B142" s="72">
        <v>2</v>
      </c>
      <c r="C142" s="73" t="s">
        <v>283</v>
      </c>
      <c r="D142" s="74">
        <v>1.1199817518248174</v>
      </c>
      <c r="E142" s="75">
        <v>0.75001221995926681</v>
      </c>
      <c r="F142" s="76">
        <f t="shared" si="5"/>
        <v>1.68</v>
      </c>
      <c r="G142" s="74">
        <v>1.21</v>
      </c>
      <c r="H142" s="76">
        <f t="shared" si="4"/>
        <v>1.8150295723014256</v>
      </c>
    </row>
    <row r="143" spans="1:8" x14ac:dyDescent="0.2">
      <c r="A143" s="71" t="s">
        <v>98</v>
      </c>
      <c r="B143" s="72">
        <v>600</v>
      </c>
      <c r="C143" s="73" t="s">
        <v>283</v>
      </c>
      <c r="D143" s="74">
        <v>1.1199925678186546</v>
      </c>
      <c r="E143" s="75">
        <v>0.36000238893128511</v>
      </c>
      <c r="F143" s="76">
        <f t="shared" si="5"/>
        <v>241.92000000000002</v>
      </c>
      <c r="G143" s="74">
        <v>1.21</v>
      </c>
      <c r="H143" s="76">
        <f t="shared" si="4"/>
        <v>261.36173436411298</v>
      </c>
    </row>
    <row r="144" spans="1:8" x14ac:dyDescent="0.2">
      <c r="A144" s="71" t="s">
        <v>103</v>
      </c>
      <c r="B144" s="72">
        <v>100</v>
      </c>
      <c r="C144" s="73" t="s">
        <v>283</v>
      </c>
      <c r="D144" s="74">
        <v>1.1199925678186546</v>
      </c>
      <c r="E144" s="75">
        <v>0.22900151962573412</v>
      </c>
      <c r="F144" s="76">
        <f t="shared" si="5"/>
        <v>25.648</v>
      </c>
      <c r="G144" s="74">
        <v>1.21</v>
      </c>
      <c r="H144" s="76">
        <f t="shared" si="4"/>
        <v>27.709183874713826</v>
      </c>
    </row>
    <row r="145" spans="1:8" x14ac:dyDescent="0.2">
      <c r="A145" s="71" t="s">
        <v>108</v>
      </c>
      <c r="B145" s="72">
        <v>50</v>
      </c>
      <c r="C145" s="73" t="s">
        <v>283</v>
      </c>
      <c r="D145" s="74">
        <v>1.1199928977272726</v>
      </c>
      <c r="E145" s="75">
        <v>0.36000228288785319</v>
      </c>
      <c r="F145" s="76">
        <f t="shared" si="5"/>
        <v>20.16</v>
      </c>
      <c r="G145" s="74">
        <v>1.21</v>
      </c>
      <c r="H145" s="76">
        <f t="shared" si="4"/>
        <v>21.780138114715118</v>
      </c>
    </row>
    <row r="146" spans="1:8" x14ac:dyDescent="0.2">
      <c r="A146" s="71" t="s">
        <v>108</v>
      </c>
      <c r="B146" s="72">
        <v>50</v>
      </c>
      <c r="C146" s="73" t="s">
        <v>283</v>
      </c>
      <c r="D146" s="74">
        <v>1.1200000000000001</v>
      </c>
      <c r="E146" s="75">
        <v>0.36</v>
      </c>
      <c r="F146" s="76">
        <f t="shared" si="5"/>
        <v>20.16</v>
      </c>
      <c r="G146" s="74">
        <v>1.21</v>
      </c>
      <c r="H146" s="76">
        <f t="shared" si="4"/>
        <v>21.78</v>
      </c>
    </row>
    <row r="147" spans="1:8" x14ac:dyDescent="0.2">
      <c r="A147" s="71" t="s">
        <v>109</v>
      </c>
      <c r="B147" s="72">
        <v>10</v>
      </c>
      <c r="C147" s="73" t="s">
        <v>283</v>
      </c>
      <c r="D147" s="74">
        <v>1.1199928977272726</v>
      </c>
      <c r="E147" s="75">
        <v>3.000019024065443E-2</v>
      </c>
      <c r="F147" s="76">
        <f t="shared" si="5"/>
        <v>0.33599999999999997</v>
      </c>
      <c r="G147" s="74">
        <v>1.21</v>
      </c>
      <c r="H147" s="76">
        <f t="shared" si="4"/>
        <v>0.36300230191191857</v>
      </c>
    </row>
    <row r="148" spans="1:8" x14ac:dyDescent="0.2">
      <c r="A148" s="71" t="s">
        <v>104</v>
      </c>
      <c r="B148" s="72">
        <v>50</v>
      </c>
      <c r="C148" s="73" t="s">
        <v>283</v>
      </c>
      <c r="D148" s="74">
        <v>1.120059880239521</v>
      </c>
      <c r="E148" s="75">
        <v>0.35998075380914196</v>
      </c>
      <c r="F148" s="76">
        <f t="shared" si="5"/>
        <v>20.16</v>
      </c>
      <c r="G148" s="74">
        <v>1.21</v>
      </c>
      <c r="H148" s="76">
        <f t="shared" si="4"/>
        <v>21.778835605453086</v>
      </c>
    </row>
    <row r="149" spans="1:8" x14ac:dyDescent="0.2">
      <c r="A149" s="71" t="s">
        <v>110</v>
      </c>
      <c r="B149" s="72">
        <v>50</v>
      </c>
      <c r="C149" s="73" t="s">
        <v>283</v>
      </c>
      <c r="D149" s="74">
        <v>1.1199928977272726</v>
      </c>
      <c r="E149" s="75">
        <v>3.000019024065443E-2</v>
      </c>
      <c r="F149" s="76">
        <f t="shared" si="5"/>
        <v>1.68</v>
      </c>
      <c r="G149" s="74">
        <v>1.21</v>
      </c>
      <c r="H149" s="76">
        <f t="shared" si="4"/>
        <v>1.8150115095595929</v>
      </c>
    </row>
    <row r="150" spans="1:8" x14ac:dyDescent="0.2">
      <c r="A150" s="71" t="s">
        <v>103</v>
      </c>
      <c r="B150" s="72">
        <v>100</v>
      </c>
      <c r="C150" s="73" t="s">
        <v>283</v>
      </c>
      <c r="D150" s="74">
        <v>1.1199928977272726</v>
      </c>
      <c r="E150" s="75">
        <v>0.2290014521703288</v>
      </c>
      <c r="F150" s="76">
        <f t="shared" si="5"/>
        <v>25.648</v>
      </c>
      <c r="G150" s="74">
        <v>1.21</v>
      </c>
      <c r="H150" s="76">
        <f t="shared" si="4"/>
        <v>27.709175712609785</v>
      </c>
    </row>
    <row r="151" spans="1:8" x14ac:dyDescent="0.2">
      <c r="A151" s="71" t="s">
        <v>98</v>
      </c>
      <c r="B151" s="72">
        <v>1200</v>
      </c>
      <c r="C151" s="73" t="s">
        <v>283</v>
      </c>
      <c r="D151" s="74">
        <v>1.1200000000000001</v>
      </c>
      <c r="E151" s="75">
        <v>0.36</v>
      </c>
      <c r="F151" s="76">
        <f t="shared" si="5"/>
        <v>483.84000000000003</v>
      </c>
      <c r="G151" s="74">
        <v>1.21</v>
      </c>
      <c r="H151" s="76">
        <f t="shared" si="4"/>
        <v>522.72</v>
      </c>
    </row>
    <row r="152" spans="1:8" x14ac:dyDescent="0.2">
      <c r="A152" s="71" t="s">
        <v>106</v>
      </c>
      <c r="B152" s="72">
        <v>2000</v>
      </c>
      <c r="C152" s="73" t="s">
        <v>283</v>
      </c>
      <c r="D152" s="74">
        <v>1.1200000000000001</v>
      </c>
      <c r="E152" s="75">
        <v>0.36</v>
      </c>
      <c r="F152" s="76">
        <f t="shared" si="5"/>
        <v>806.4</v>
      </c>
      <c r="G152" s="74">
        <v>1.21</v>
      </c>
      <c r="H152" s="76">
        <f t="shared" si="4"/>
        <v>871.19999999999993</v>
      </c>
    </row>
    <row r="153" spans="1:8" x14ac:dyDescent="0.2">
      <c r="A153" s="71" t="s">
        <v>104</v>
      </c>
      <c r="B153" s="72">
        <v>200</v>
      </c>
      <c r="C153" s="73" t="s">
        <v>283</v>
      </c>
      <c r="D153" s="74">
        <v>1.1200023646951021</v>
      </c>
      <c r="E153" s="75">
        <v>0.35999923992103627</v>
      </c>
      <c r="F153" s="76">
        <f t="shared" si="5"/>
        <v>80.64</v>
      </c>
      <c r="G153" s="74">
        <v>1.21</v>
      </c>
      <c r="H153" s="76">
        <f t="shared" si="4"/>
        <v>87.11981606089077</v>
      </c>
    </row>
    <row r="154" spans="1:8" x14ac:dyDescent="0.2">
      <c r="A154" s="71" t="s">
        <v>103</v>
      </c>
      <c r="B154" s="72">
        <v>400</v>
      </c>
      <c r="C154" s="73" t="s">
        <v>283</v>
      </c>
      <c r="D154" s="74">
        <v>1.1199902959728287</v>
      </c>
      <c r="E154" s="75">
        <v>0.22900198414417536</v>
      </c>
      <c r="F154" s="76">
        <f t="shared" si="5"/>
        <v>102.592</v>
      </c>
      <c r="G154" s="74">
        <v>1.21</v>
      </c>
      <c r="H154" s="76">
        <f t="shared" si="4"/>
        <v>110.83696032578088</v>
      </c>
    </row>
    <row r="155" spans="1:8" x14ac:dyDescent="0.2">
      <c r="A155" s="71" t="s">
        <v>104</v>
      </c>
      <c r="B155" s="72">
        <v>50</v>
      </c>
      <c r="C155" s="73" t="s">
        <v>283</v>
      </c>
      <c r="D155" s="74">
        <v>1.1199999999999999</v>
      </c>
      <c r="E155" s="75">
        <v>0.36000000000000004</v>
      </c>
      <c r="F155" s="76">
        <f t="shared" si="5"/>
        <v>20.16</v>
      </c>
      <c r="G155" s="74">
        <v>1.21</v>
      </c>
      <c r="H155" s="76">
        <f t="shared" si="4"/>
        <v>21.78</v>
      </c>
    </row>
    <row r="156" spans="1:8" x14ac:dyDescent="0.2">
      <c r="A156" s="71" t="s">
        <v>106</v>
      </c>
      <c r="B156" s="72">
        <v>2000</v>
      </c>
      <c r="C156" s="73" t="s">
        <v>283</v>
      </c>
      <c r="D156" s="74">
        <v>1.1199999999999999</v>
      </c>
      <c r="E156" s="75">
        <v>0.36000000000000004</v>
      </c>
      <c r="F156" s="76">
        <f t="shared" si="5"/>
        <v>806.4</v>
      </c>
      <c r="G156" s="74">
        <v>1.21</v>
      </c>
      <c r="H156" s="76">
        <f t="shared" si="4"/>
        <v>871.2</v>
      </c>
    </row>
    <row r="157" spans="1:8" x14ac:dyDescent="0.2">
      <c r="A157" s="71" t="s">
        <v>103</v>
      </c>
      <c r="B157" s="72">
        <v>1000</v>
      </c>
      <c r="C157" s="73" t="s">
        <v>283</v>
      </c>
      <c r="D157" s="74">
        <v>1.1199999999999999</v>
      </c>
      <c r="E157" s="75">
        <v>0.22900000000000001</v>
      </c>
      <c r="F157" s="76">
        <f t="shared" si="5"/>
        <v>256.47999999999996</v>
      </c>
      <c r="G157" s="74">
        <v>1.21</v>
      </c>
      <c r="H157" s="76">
        <f t="shared" si="4"/>
        <v>277.08999999999997</v>
      </c>
    </row>
    <row r="158" spans="1:8" x14ac:dyDescent="0.2">
      <c r="A158" s="71" t="s">
        <v>103</v>
      </c>
      <c r="B158" s="72">
        <v>200</v>
      </c>
      <c r="C158" s="73" t="s">
        <v>283</v>
      </c>
      <c r="D158" s="74">
        <v>1.1200031181789836</v>
      </c>
      <c r="E158" s="75">
        <v>0.2289993624455364</v>
      </c>
      <c r="F158" s="76">
        <f t="shared" si="5"/>
        <v>51.295999999999999</v>
      </c>
      <c r="G158" s="74">
        <v>1.21</v>
      </c>
      <c r="H158" s="76">
        <f t="shared" si="4"/>
        <v>55.417845711819801</v>
      </c>
    </row>
    <row r="159" spans="1:8" x14ac:dyDescent="0.2">
      <c r="A159" s="71" t="s">
        <v>98</v>
      </c>
      <c r="B159" s="72">
        <v>800</v>
      </c>
      <c r="C159" s="73" t="s">
        <v>283</v>
      </c>
      <c r="D159" s="74">
        <v>1.1200072753728629</v>
      </c>
      <c r="E159" s="75">
        <v>0.35999766150248463</v>
      </c>
      <c r="F159" s="76">
        <f t="shared" si="5"/>
        <v>322.56</v>
      </c>
      <c r="G159" s="74">
        <v>1.21</v>
      </c>
      <c r="H159" s="76">
        <f t="shared" si="4"/>
        <v>348.47773633440511</v>
      </c>
    </row>
    <row r="160" spans="1:8" x14ac:dyDescent="0.2">
      <c r="A160" s="71" t="s">
        <v>105</v>
      </c>
      <c r="B160" s="72">
        <v>287</v>
      </c>
      <c r="C160" s="73" t="s">
        <v>283</v>
      </c>
      <c r="D160" s="74">
        <v>1.120028988132983</v>
      </c>
      <c r="E160" s="75">
        <v>5.2995056939501781E-2</v>
      </c>
      <c r="F160" s="76">
        <f t="shared" si="5"/>
        <v>17.035171999999999</v>
      </c>
      <c r="G160" s="74">
        <v>1.21</v>
      </c>
      <c r="H160" s="76">
        <f t="shared" si="4"/>
        <v>18.403593423380784</v>
      </c>
    </row>
    <row r="161" spans="1:8" x14ac:dyDescent="0.2">
      <c r="A161" s="71" t="s">
        <v>104</v>
      </c>
      <c r="B161" s="72">
        <v>50</v>
      </c>
      <c r="C161" s="73" t="s">
        <v>283</v>
      </c>
      <c r="D161" s="74">
        <v>1.1199999999999999</v>
      </c>
      <c r="E161" s="75">
        <v>0.36000000000000004</v>
      </c>
      <c r="F161" s="76">
        <f t="shared" si="5"/>
        <v>20.16</v>
      </c>
      <c r="G161" s="74">
        <v>1.21</v>
      </c>
      <c r="H161" s="76">
        <f t="shared" si="4"/>
        <v>21.78</v>
      </c>
    </row>
    <row r="162" spans="1:8" x14ac:dyDescent="0.2">
      <c r="A162" s="71" t="s">
        <v>106</v>
      </c>
      <c r="B162" s="72">
        <v>800</v>
      </c>
      <c r="C162" s="73" t="s">
        <v>283</v>
      </c>
      <c r="D162" s="74">
        <v>1.1199999999999999</v>
      </c>
      <c r="E162" s="75">
        <v>0.36000000000000004</v>
      </c>
      <c r="F162" s="76">
        <f t="shared" si="5"/>
        <v>322.56</v>
      </c>
      <c r="G162" s="74">
        <v>1.21</v>
      </c>
      <c r="H162" s="76">
        <f t="shared" si="4"/>
        <v>348.48</v>
      </c>
    </row>
    <row r="163" spans="1:8" x14ac:dyDescent="0.2">
      <c r="A163" s="71" t="s">
        <v>100</v>
      </c>
      <c r="B163" s="72">
        <v>100</v>
      </c>
      <c r="C163" s="73" t="s">
        <v>283</v>
      </c>
      <c r="D163" s="74">
        <v>1.1199999999999999</v>
      </c>
      <c r="E163" s="75">
        <v>0.36000000000000004</v>
      </c>
      <c r="F163" s="76">
        <f t="shared" si="5"/>
        <v>40.32</v>
      </c>
      <c r="G163" s="74">
        <v>1.21</v>
      </c>
      <c r="H163" s="76">
        <f t="shared" si="4"/>
        <v>43.56</v>
      </c>
    </row>
    <row r="164" spans="1:8" x14ac:dyDescent="0.2">
      <c r="A164" s="71" t="s">
        <v>101</v>
      </c>
      <c r="B164" s="72">
        <v>8</v>
      </c>
      <c r="C164" s="73" t="s">
        <v>283</v>
      </c>
      <c r="D164" s="74">
        <v>1.1200367647058824</v>
      </c>
      <c r="E164" s="75">
        <v>13.599553586082388</v>
      </c>
      <c r="F164" s="76">
        <f t="shared" si="5"/>
        <v>121.85599999999999</v>
      </c>
      <c r="G164" s="74">
        <v>1.21</v>
      </c>
      <c r="H164" s="76">
        <f t="shared" si="4"/>
        <v>131.64367871327752</v>
      </c>
    </row>
    <row r="165" spans="1:8" x14ac:dyDescent="0.2">
      <c r="A165" s="71" t="s">
        <v>103</v>
      </c>
      <c r="B165" s="72">
        <v>50</v>
      </c>
      <c r="C165" s="73" t="s">
        <v>283</v>
      </c>
      <c r="D165" s="74">
        <v>1.1200210748155954</v>
      </c>
      <c r="E165" s="75">
        <v>0.22899569103396367</v>
      </c>
      <c r="F165" s="76">
        <f t="shared" si="5"/>
        <v>12.824</v>
      </c>
      <c r="G165" s="74">
        <v>1.21</v>
      </c>
      <c r="H165" s="76">
        <f t="shared" si="4"/>
        <v>13.854239307554803</v>
      </c>
    </row>
    <row r="166" spans="1:8" x14ac:dyDescent="0.2">
      <c r="A166" s="71" t="s">
        <v>108</v>
      </c>
      <c r="B166" s="72">
        <v>100</v>
      </c>
      <c r="C166" s="73" t="s">
        <v>283</v>
      </c>
      <c r="D166" s="74">
        <v>1.1199999999999999</v>
      </c>
      <c r="E166" s="75">
        <v>0.36000000000000004</v>
      </c>
      <c r="F166" s="76">
        <f t="shared" si="5"/>
        <v>40.32</v>
      </c>
      <c r="G166" s="74">
        <v>1.21</v>
      </c>
      <c r="H166" s="76">
        <f t="shared" si="4"/>
        <v>43.56</v>
      </c>
    </row>
    <row r="167" spans="1:8" x14ac:dyDescent="0.2">
      <c r="A167" s="71" t="s">
        <v>98</v>
      </c>
      <c r="B167" s="72">
        <v>400</v>
      </c>
      <c r="C167" s="73" t="s">
        <v>283</v>
      </c>
      <c r="D167" s="74">
        <v>1.1200210748155954</v>
      </c>
      <c r="E167" s="75">
        <v>0.35999322607959355</v>
      </c>
      <c r="F167" s="76">
        <f t="shared" si="5"/>
        <v>161.28</v>
      </c>
      <c r="G167" s="74">
        <v>1.21</v>
      </c>
      <c r="H167" s="76">
        <f t="shared" si="4"/>
        <v>174.23672142252326</v>
      </c>
    </row>
    <row r="168" spans="1:8" x14ac:dyDescent="0.2">
      <c r="A168" s="71" t="s">
        <v>103</v>
      </c>
      <c r="B168" s="72">
        <v>100</v>
      </c>
      <c r="C168" s="73" t="s">
        <v>283</v>
      </c>
      <c r="D168" s="74">
        <v>1.1200210748155954</v>
      </c>
      <c r="E168" s="75">
        <v>0.22899569103396367</v>
      </c>
      <c r="F168" s="76">
        <f t="shared" si="5"/>
        <v>25.648</v>
      </c>
      <c r="G168" s="74">
        <v>1.21</v>
      </c>
      <c r="H168" s="76">
        <f t="shared" si="4"/>
        <v>27.708478615109605</v>
      </c>
    </row>
    <row r="169" spans="1:8" x14ac:dyDescent="0.2">
      <c r="A169" s="71" t="s">
        <v>106</v>
      </c>
      <c r="B169" s="72">
        <v>200</v>
      </c>
      <c r="C169" s="73" t="s">
        <v>283</v>
      </c>
      <c r="D169" s="74">
        <v>1.1200064329366355</v>
      </c>
      <c r="E169" s="75">
        <v>0.35999793228224353</v>
      </c>
      <c r="F169" s="76">
        <f t="shared" si="5"/>
        <v>80.64</v>
      </c>
      <c r="G169" s="74">
        <v>1.21</v>
      </c>
      <c r="H169" s="76">
        <f t="shared" si="4"/>
        <v>87.119499612302931</v>
      </c>
    </row>
    <row r="170" spans="1:8" x14ac:dyDescent="0.2">
      <c r="A170" s="71" t="s">
        <v>98</v>
      </c>
      <c r="B170" s="72">
        <v>400</v>
      </c>
      <c r="C170" s="73" t="s">
        <v>283</v>
      </c>
      <c r="D170" s="74">
        <v>1.1200064329366355</v>
      </c>
      <c r="E170" s="75">
        <v>0.35999793228224353</v>
      </c>
      <c r="F170" s="76">
        <f t="shared" si="5"/>
        <v>161.28</v>
      </c>
      <c r="G170" s="74">
        <v>1.21</v>
      </c>
      <c r="H170" s="76">
        <f t="shared" si="4"/>
        <v>174.23899922460586</v>
      </c>
    </row>
    <row r="171" spans="1:8" x14ac:dyDescent="0.2">
      <c r="A171" s="71" t="s">
        <v>100</v>
      </c>
      <c r="B171" s="72">
        <v>200</v>
      </c>
      <c r="C171" s="73" t="s">
        <v>283</v>
      </c>
      <c r="D171" s="74">
        <v>1.1200064329366355</v>
      </c>
      <c r="E171" s="75">
        <v>0.35999793228224353</v>
      </c>
      <c r="F171" s="76">
        <f t="shared" si="5"/>
        <v>80.64</v>
      </c>
      <c r="G171" s="74">
        <v>1.21</v>
      </c>
      <c r="H171" s="76">
        <f t="shared" si="4"/>
        <v>87.119499612302931</v>
      </c>
    </row>
    <row r="172" spans="1:8" x14ac:dyDescent="0.2">
      <c r="A172" s="71" t="s">
        <v>103</v>
      </c>
      <c r="B172" s="72">
        <v>50</v>
      </c>
      <c r="C172" s="73" t="s">
        <v>283</v>
      </c>
      <c r="D172" s="74">
        <v>1.1200064329366355</v>
      </c>
      <c r="E172" s="75">
        <v>0.22899868470176044</v>
      </c>
      <c r="F172" s="76">
        <f t="shared" si="5"/>
        <v>12.824</v>
      </c>
      <c r="G172" s="74">
        <v>1.21</v>
      </c>
      <c r="H172" s="76">
        <f t="shared" si="4"/>
        <v>13.854420424456507</v>
      </c>
    </row>
    <row r="173" spans="1:8" x14ac:dyDescent="0.2">
      <c r="A173" s="71" t="s">
        <v>106</v>
      </c>
      <c r="B173" s="72">
        <v>200</v>
      </c>
      <c r="C173" s="73" t="s">
        <v>283</v>
      </c>
      <c r="D173" s="74">
        <v>1.1199928977272726</v>
      </c>
      <c r="E173" s="75">
        <v>0.36000228288785319</v>
      </c>
      <c r="F173" s="76">
        <f t="shared" si="5"/>
        <v>80.64</v>
      </c>
      <c r="G173" s="74">
        <v>1.21</v>
      </c>
      <c r="H173" s="76">
        <f t="shared" si="4"/>
        <v>87.120552458860473</v>
      </c>
    </row>
    <row r="174" spans="1:8" x14ac:dyDescent="0.2">
      <c r="A174" s="71" t="s">
        <v>103</v>
      </c>
      <c r="B174" s="72">
        <v>100</v>
      </c>
      <c r="C174" s="73" t="s">
        <v>283</v>
      </c>
      <c r="D174" s="74">
        <v>1.1199928977272726</v>
      </c>
      <c r="E174" s="75">
        <v>0.2290014521703288</v>
      </c>
      <c r="F174" s="76">
        <f t="shared" si="5"/>
        <v>25.648</v>
      </c>
      <c r="G174" s="74">
        <v>1.21</v>
      </c>
      <c r="H174" s="76">
        <f t="shared" si="4"/>
        <v>27.709175712609785</v>
      </c>
    </row>
    <row r="175" spans="1:8" x14ac:dyDescent="0.2">
      <c r="A175" s="71" t="s">
        <v>100</v>
      </c>
      <c r="B175" s="72">
        <v>600</v>
      </c>
      <c r="C175" s="73" t="s">
        <v>283</v>
      </c>
      <c r="D175" s="74">
        <v>1.1199981836345474</v>
      </c>
      <c r="E175" s="75">
        <v>0.36000058383269945</v>
      </c>
      <c r="F175" s="76">
        <f t="shared" si="5"/>
        <v>241.92000000000002</v>
      </c>
      <c r="G175" s="74">
        <v>1.21</v>
      </c>
      <c r="H175" s="76">
        <f t="shared" si="4"/>
        <v>261.36042386253979</v>
      </c>
    </row>
    <row r="176" spans="1:8" x14ac:dyDescent="0.2">
      <c r="A176" s="71" t="s">
        <v>110</v>
      </c>
      <c r="B176" s="72">
        <v>50</v>
      </c>
      <c r="C176" s="73" t="s">
        <v>283</v>
      </c>
      <c r="D176" s="74">
        <v>1.1199999999999999</v>
      </c>
      <c r="E176" s="75">
        <v>3.0000000000000002E-2</v>
      </c>
      <c r="F176" s="76">
        <f t="shared" si="5"/>
        <v>1.68</v>
      </c>
      <c r="G176" s="74">
        <v>1.21</v>
      </c>
      <c r="H176" s="76">
        <f t="shared" si="4"/>
        <v>1.8149999999999999</v>
      </c>
    </row>
    <row r="177" spans="1:8" x14ac:dyDescent="0.2">
      <c r="A177" s="71" t="s">
        <v>99</v>
      </c>
      <c r="B177" s="72">
        <v>50</v>
      </c>
      <c r="C177" s="73" t="s">
        <v>283</v>
      </c>
      <c r="D177" s="74">
        <v>1.1199999999999999</v>
      </c>
      <c r="E177" s="75">
        <v>3.0000000000000002E-2</v>
      </c>
      <c r="F177" s="76">
        <f t="shared" si="5"/>
        <v>1.68</v>
      </c>
      <c r="G177" s="74">
        <v>1.21</v>
      </c>
      <c r="H177" s="76">
        <f t="shared" si="4"/>
        <v>1.8149999999999999</v>
      </c>
    </row>
    <row r="178" spans="1:8" x14ac:dyDescent="0.2">
      <c r="A178" s="71" t="s">
        <v>110</v>
      </c>
      <c r="B178" s="72">
        <v>50</v>
      </c>
      <c r="C178" s="73" t="s">
        <v>283</v>
      </c>
      <c r="D178" s="74">
        <v>1.1197492163009404</v>
      </c>
      <c r="E178" s="75">
        <v>3.0006718924972003E-2</v>
      </c>
      <c r="F178" s="76">
        <f t="shared" si="5"/>
        <v>1.68</v>
      </c>
      <c r="G178" s="74">
        <v>1.21</v>
      </c>
      <c r="H178" s="76">
        <f t="shared" si="4"/>
        <v>1.815406494960806</v>
      </c>
    </row>
    <row r="179" spans="1:8" x14ac:dyDescent="0.2">
      <c r="A179" s="71" t="s">
        <v>111</v>
      </c>
      <c r="B179" s="72">
        <v>1</v>
      </c>
      <c r="C179" s="73" t="s">
        <v>283</v>
      </c>
      <c r="D179" s="74">
        <v>1.1200000000000001</v>
      </c>
      <c r="E179" s="75">
        <v>340</v>
      </c>
      <c r="F179" s="76">
        <f t="shared" si="5"/>
        <v>380.8</v>
      </c>
      <c r="G179" s="74">
        <v>1.21</v>
      </c>
      <c r="H179" s="76">
        <f t="shared" si="4"/>
        <v>411.4</v>
      </c>
    </row>
    <row r="180" spans="1:8" x14ac:dyDescent="0.2">
      <c r="A180" s="71" t="s">
        <v>106</v>
      </c>
      <c r="B180" s="72">
        <v>600</v>
      </c>
      <c r="C180" s="73" t="s">
        <v>283</v>
      </c>
      <c r="D180" s="74">
        <v>1.1200083455038599</v>
      </c>
      <c r="E180" s="75">
        <v>0.35999731753660441</v>
      </c>
      <c r="F180" s="76">
        <f t="shared" si="5"/>
        <v>241.92000000000002</v>
      </c>
      <c r="G180" s="74">
        <v>1.21</v>
      </c>
      <c r="H180" s="76">
        <f t="shared" si="4"/>
        <v>261.3580525315748</v>
      </c>
    </row>
    <row r="181" spans="1:8" x14ac:dyDescent="0.2">
      <c r="A181" s="71" t="s">
        <v>100</v>
      </c>
      <c r="B181" s="72">
        <v>600</v>
      </c>
      <c r="C181" s="73" t="s">
        <v>283</v>
      </c>
      <c r="D181" s="74">
        <v>1.1200083455038599</v>
      </c>
      <c r="E181" s="75">
        <v>0.35999731753660441</v>
      </c>
      <c r="F181" s="76">
        <f t="shared" si="5"/>
        <v>241.92000000000002</v>
      </c>
      <c r="G181" s="74">
        <v>1.21</v>
      </c>
      <c r="H181" s="76">
        <f t="shared" si="4"/>
        <v>261.3580525315748</v>
      </c>
    </row>
    <row r="182" spans="1:8" x14ac:dyDescent="0.2">
      <c r="A182" s="71" t="s">
        <v>99</v>
      </c>
      <c r="B182" s="72">
        <v>50</v>
      </c>
      <c r="C182" s="73" t="s">
        <v>283</v>
      </c>
      <c r="D182" s="74">
        <v>1.1199999999999999</v>
      </c>
      <c r="E182" s="75">
        <v>3.0000000000000002E-2</v>
      </c>
      <c r="F182" s="76">
        <f t="shared" si="5"/>
        <v>1.68</v>
      </c>
      <c r="G182" s="74">
        <v>1.21</v>
      </c>
      <c r="H182" s="76">
        <f t="shared" si="4"/>
        <v>1.8149999999999999</v>
      </c>
    </row>
    <row r="183" spans="1:8" x14ac:dyDescent="0.2">
      <c r="A183" s="71" t="s">
        <v>103</v>
      </c>
      <c r="B183" s="72">
        <v>200</v>
      </c>
      <c r="C183" s="73" t="s">
        <v>283</v>
      </c>
      <c r="D183" s="74">
        <v>1.1200873362445416</v>
      </c>
      <c r="E183" s="75">
        <v>0.22898214424951263</v>
      </c>
      <c r="F183" s="76">
        <f t="shared" si="5"/>
        <v>51.295999999999999</v>
      </c>
      <c r="G183" s="74">
        <v>1.21</v>
      </c>
      <c r="H183" s="76">
        <f t="shared" si="4"/>
        <v>55.41367890838206</v>
      </c>
    </row>
    <row r="184" spans="1:8" x14ac:dyDescent="0.2">
      <c r="A184" s="71" t="s">
        <v>100</v>
      </c>
      <c r="B184" s="72">
        <v>400</v>
      </c>
      <c r="C184" s="73" t="s">
        <v>283</v>
      </c>
      <c r="D184" s="74">
        <v>1.1200000000000001</v>
      </c>
      <c r="E184" s="75">
        <v>0.36</v>
      </c>
      <c r="F184" s="76">
        <f t="shared" si="5"/>
        <v>161.28</v>
      </c>
      <c r="G184" s="74">
        <v>1.21</v>
      </c>
      <c r="H184" s="76">
        <f t="shared" si="4"/>
        <v>174.24</v>
      </c>
    </row>
    <row r="185" spans="1:8" x14ac:dyDescent="0.2">
      <c r="A185" s="71" t="s">
        <v>103</v>
      </c>
      <c r="B185" s="72">
        <v>400</v>
      </c>
      <c r="C185" s="73" t="s">
        <v>283</v>
      </c>
      <c r="D185" s="74">
        <v>1.1200000000000001</v>
      </c>
      <c r="E185" s="75">
        <v>0.22899999999999995</v>
      </c>
      <c r="F185" s="76">
        <f t="shared" si="5"/>
        <v>102.592</v>
      </c>
      <c r="G185" s="74">
        <v>1.21</v>
      </c>
      <c r="H185" s="76">
        <f t="shared" si="4"/>
        <v>110.83599999999998</v>
      </c>
    </row>
    <row r="186" spans="1:8" x14ac:dyDescent="0.2">
      <c r="A186" s="71" t="s">
        <v>98</v>
      </c>
      <c r="B186" s="72">
        <v>400</v>
      </c>
      <c r="C186" s="73" t="s">
        <v>283</v>
      </c>
      <c r="D186" s="74">
        <v>1.1200036503011499</v>
      </c>
      <c r="E186" s="75">
        <v>0.35999882669274014</v>
      </c>
      <c r="F186" s="76">
        <f t="shared" si="5"/>
        <v>161.28</v>
      </c>
      <c r="G186" s="74">
        <v>1.21</v>
      </c>
      <c r="H186" s="76">
        <f t="shared" si="4"/>
        <v>174.23943211928622</v>
      </c>
    </row>
    <row r="187" spans="1:8" x14ac:dyDescent="0.2">
      <c r="A187" s="71" t="s">
        <v>99</v>
      </c>
      <c r="B187" s="72">
        <v>50</v>
      </c>
      <c r="C187" s="73" t="s">
        <v>283</v>
      </c>
      <c r="D187" s="74">
        <v>1.1200036503011499</v>
      </c>
      <c r="E187" s="75">
        <v>2.9999902224395011E-2</v>
      </c>
      <c r="F187" s="76">
        <f t="shared" si="5"/>
        <v>1.68</v>
      </c>
      <c r="G187" s="74">
        <v>1.21</v>
      </c>
      <c r="H187" s="76">
        <f t="shared" si="4"/>
        <v>1.8149940845758981</v>
      </c>
    </row>
    <row r="188" spans="1:8" x14ac:dyDescent="0.2">
      <c r="A188" s="71" t="s">
        <v>110</v>
      </c>
      <c r="B188" s="72">
        <v>50</v>
      </c>
      <c r="C188" s="73" t="s">
        <v>283</v>
      </c>
      <c r="D188" s="74">
        <v>1.1200000000000001</v>
      </c>
      <c r="E188" s="75">
        <v>2.9999999999999995E-2</v>
      </c>
      <c r="F188" s="76">
        <f t="shared" si="5"/>
        <v>1.68</v>
      </c>
      <c r="G188" s="74">
        <v>1.21</v>
      </c>
      <c r="H188" s="76">
        <f t="shared" si="4"/>
        <v>1.8149999999999995</v>
      </c>
    </row>
    <row r="189" spans="1:8" x14ac:dyDescent="0.2">
      <c r="A189" s="71" t="s">
        <v>98</v>
      </c>
      <c r="B189" s="72">
        <v>400</v>
      </c>
      <c r="C189" s="73" t="s">
        <v>283</v>
      </c>
      <c r="D189" s="74">
        <v>1.1200000000000001</v>
      </c>
      <c r="E189" s="75">
        <v>0.36</v>
      </c>
      <c r="F189" s="76">
        <f t="shared" si="5"/>
        <v>161.28</v>
      </c>
      <c r="G189" s="74">
        <v>1.21</v>
      </c>
      <c r="H189" s="76">
        <f t="shared" si="4"/>
        <v>174.24</v>
      </c>
    </row>
    <row r="190" spans="1:8" x14ac:dyDescent="0.2">
      <c r="A190" s="71" t="s">
        <v>98</v>
      </c>
      <c r="B190" s="72">
        <v>400</v>
      </c>
      <c r="C190" s="73" t="s">
        <v>283</v>
      </c>
      <c r="D190" s="74">
        <v>1.1199928977272726</v>
      </c>
      <c r="E190" s="75">
        <v>0.36000228288785319</v>
      </c>
      <c r="F190" s="76">
        <f t="shared" si="5"/>
        <v>161.28</v>
      </c>
      <c r="G190" s="74">
        <v>1.21</v>
      </c>
      <c r="H190" s="76">
        <f t="shared" si="4"/>
        <v>174.24110491772095</v>
      </c>
    </row>
    <row r="191" spans="1:8" x14ac:dyDescent="0.2">
      <c r="A191" s="71" t="s">
        <v>98</v>
      </c>
      <c r="B191" s="72">
        <v>800</v>
      </c>
      <c r="C191" s="73" t="s">
        <v>283</v>
      </c>
      <c r="D191" s="74">
        <v>1.1200000000000001</v>
      </c>
      <c r="E191" s="75">
        <v>0.36</v>
      </c>
      <c r="F191" s="76">
        <f t="shared" si="5"/>
        <v>322.56</v>
      </c>
      <c r="G191" s="74">
        <v>1.21</v>
      </c>
      <c r="H191" s="76">
        <f t="shared" si="4"/>
        <v>348.48</v>
      </c>
    </row>
    <row r="192" spans="1:8" x14ac:dyDescent="0.2">
      <c r="A192" s="71" t="s">
        <v>106</v>
      </c>
      <c r="B192" s="72">
        <v>200</v>
      </c>
      <c r="C192" s="73" t="s">
        <v>283</v>
      </c>
      <c r="D192" s="74">
        <v>1.1200036503011499</v>
      </c>
      <c r="E192" s="75">
        <v>0.35999882669274014</v>
      </c>
      <c r="F192" s="76">
        <f t="shared" si="5"/>
        <v>80.64</v>
      </c>
      <c r="G192" s="74">
        <v>1.21</v>
      </c>
      <c r="H192" s="76">
        <f t="shared" si="4"/>
        <v>87.11971605964311</v>
      </c>
    </row>
    <row r="193" spans="1:8" x14ac:dyDescent="0.2">
      <c r="A193" s="71" t="s">
        <v>100</v>
      </c>
      <c r="B193" s="72">
        <v>800</v>
      </c>
      <c r="C193" s="73" t="s">
        <v>283</v>
      </c>
      <c r="D193" s="74">
        <v>1.1200036503011499</v>
      </c>
      <c r="E193" s="75">
        <v>0.35999882669274014</v>
      </c>
      <c r="F193" s="76">
        <f t="shared" si="5"/>
        <v>322.56</v>
      </c>
      <c r="G193" s="74">
        <v>1.21</v>
      </c>
      <c r="H193" s="76">
        <f t="shared" si="4"/>
        <v>348.47886423857244</v>
      </c>
    </row>
    <row r="194" spans="1:8" x14ac:dyDescent="0.2">
      <c r="A194" s="71" t="s">
        <v>107</v>
      </c>
      <c r="B194" s="72">
        <v>50</v>
      </c>
      <c r="C194" s="73" t="s">
        <v>283</v>
      </c>
      <c r="D194" s="74">
        <v>1.1200036503011499</v>
      </c>
      <c r="E194" s="75">
        <v>2.9999902224395011E-2</v>
      </c>
      <c r="F194" s="76">
        <f t="shared" si="5"/>
        <v>1.68</v>
      </c>
      <c r="G194" s="74">
        <v>1.21</v>
      </c>
      <c r="H194" s="76">
        <f t="shared" si="4"/>
        <v>1.8149940845758981</v>
      </c>
    </row>
    <row r="195" spans="1:8" x14ac:dyDescent="0.2">
      <c r="A195" s="71" t="s">
        <v>106</v>
      </c>
      <c r="B195" s="72">
        <v>1000</v>
      </c>
      <c r="C195" s="73" t="s">
        <v>283</v>
      </c>
      <c r="D195" s="74">
        <v>1.1199999999999999</v>
      </c>
      <c r="E195" s="75">
        <v>0.36000000000000004</v>
      </c>
      <c r="F195" s="76">
        <f t="shared" si="5"/>
        <v>403.2</v>
      </c>
      <c r="G195" s="74">
        <v>1.21</v>
      </c>
      <c r="H195" s="76">
        <f t="shared" si="4"/>
        <v>435.6</v>
      </c>
    </row>
    <row r="196" spans="1:8" x14ac:dyDescent="0.2">
      <c r="A196" s="71" t="s">
        <v>98</v>
      </c>
      <c r="B196" s="72">
        <v>3000</v>
      </c>
      <c r="C196" s="73" t="s">
        <v>283</v>
      </c>
      <c r="D196" s="74">
        <v>1.1199999999999999</v>
      </c>
      <c r="E196" s="75">
        <v>0.36000000000000004</v>
      </c>
      <c r="F196" s="76">
        <f t="shared" si="5"/>
        <v>1209.5999999999999</v>
      </c>
      <c r="G196" s="74">
        <v>1.21</v>
      </c>
      <c r="H196" s="76">
        <f t="shared" si="4"/>
        <v>1306.8000000000002</v>
      </c>
    </row>
    <row r="197" spans="1:8" x14ac:dyDescent="0.2">
      <c r="A197" s="71" t="s">
        <v>100</v>
      </c>
      <c r="B197" s="72">
        <v>2000</v>
      </c>
      <c r="C197" s="73" t="s">
        <v>283</v>
      </c>
      <c r="D197" s="74">
        <v>1.1199999999999999</v>
      </c>
      <c r="E197" s="75">
        <v>0.36000000000000004</v>
      </c>
      <c r="F197" s="76">
        <f t="shared" si="5"/>
        <v>806.4</v>
      </c>
      <c r="G197" s="74">
        <v>1.21</v>
      </c>
      <c r="H197" s="76">
        <f t="shared" ref="H197:H260" si="6">(E197*G197)*B197</f>
        <v>871.2</v>
      </c>
    </row>
    <row r="198" spans="1:8" x14ac:dyDescent="0.2">
      <c r="A198" s="71" t="s">
        <v>100</v>
      </c>
      <c r="B198" s="72">
        <v>400</v>
      </c>
      <c r="C198" s="73" t="s">
        <v>283</v>
      </c>
      <c r="D198" s="74">
        <v>1.1200031181789836</v>
      </c>
      <c r="E198" s="75">
        <v>0.35999899773097427</v>
      </c>
      <c r="F198" s="76">
        <f t="shared" ref="F198:F261" si="7">(D198*E198)*B198</f>
        <v>161.28</v>
      </c>
      <c r="G198" s="74">
        <v>1.21</v>
      </c>
      <c r="H198" s="76">
        <f t="shared" si="6"/>
        <v>174.23951490179155</v>
      </c>
    </row>
    <row r="199" spans="1:8" x14ac:dyDescent="0.2">
      <c r="A199" s="71" t="s">
        <v>104</v>
      </c>
      <c r="B199" s="72">
        <v>50</v>
      </c>
      <c r="C199" s="73" t="s">
        <v>283</v>
      </c>
      <c r="D199" s="74">
        <v>1.1199925678186546</v>
      </c>
      <c r="E199" s="75">
        <v>0.36000238893128511</v>
      </c>
      <c r="F199" s="76">
        <f t="shared" si="7"/>
        <v>20.16</v>
      </c>
      <c r="G199" s="74">
        <v>1.21</v>
      </c>
      <c r="H199" s="76">
        <f t="shared" si="6"/>
        <v>21.780144530342749</v>
      </c>
    </row>
    <row r="200" spans="1:8" x14ac:dyDescent="0.2">
      <c r="A200" s="71" t="s">
        <v>103</v>
      </c>
      <c r="B200" s="72">
        <v>200</v>
      </c>
      <c r="C200" s="73" t="s">
        <v>283</v>
      </c>
      <c r="D200" s="74">
        <v>1.1199925678186546</v>
      </c>
      <c r="E200" s="75">
        <v>0.22900151962573412</v>
      </c>
      <c r="F200" s="76">
        <f t="shared" si="7"/>
        <v>51.295999999999999</v>
      </c>
      <c r="G200" s="74">
        <v>1.21</v>
      </c>
      <c r="H200" s="76">
        <f t="shared" si="6"/>
        <v>55.418367749427652</v>
      </c>
    </row>
    <row r="201" spans="1:8" x14ac:dyDescent="0.2">
      <c r="A201" s="71" t="s">
        <v>100</v>
      </c>
      <c r="B201" s="72">
        <v>600</v>
      </c>
      <c r="C201" s="73" t="s">
        <v>283</v>
      </c>
      <c r="D201" s="74">
        <v>1.1200072753728629</v>
      </c>
      <c r="E201" s="75">
        <v>0.35999766150248463</v>
      </c>
      <c r="F201" s="76">
        <f t="shared" si="7"/>
        <v>241.92000000000002</v>
      </c>
      <c r="G201" s="74">
        <v>1.21</v>
      </c>
      <c r="H201" s="76">
        <f t="shared" si="6"/>
        <v>261.35830225080383</v>
      </c>
    </row>
    <row r="202" spans="1:8" x14ac:dyDescent="0.2">
      <c r="A202" s="71" t="s">
        <v>103</v>
      </c>
      <c r="B202" s="72">
        <v>200</v>
      </c>
      <c r="C202" s="73" t="s">
        <v>283</v>
      </c>
      <c r="D202" s="74">
        <v>1.1200072753728629</v>
      </c>
      <c r="E202" s="75">
        <v>0.22899851245574715</v>
      </c>
      <c r="F202" s="76">
        <f t="shared" si="7"/>
        <v>51.295999999999999</v>
      </c>
      <c r="G202" s="74">
        <v>1.21</v>
      </c>
      <c r="H202" s="76">
        <f t="shared" si="6"/>
        <v>55.417640014290804</v>
      </c>
    </row>
    <row r="203" spans="1:8" x14ac:dyDescent="0.2">
      <c r="A203" s="71" t="s">
        <v>100</v>
      </c>
      <c r="B203" s="72">
        <v>1600</v>
      </c>
      <c r="C203" s="73" t="s">
        <v>283</v>
      </c>
      <c r="D203" s="74">
        <v>1.1200023646951021</v>
      </c>
      <c r="E203" s="75">
        <v>0.35999923992103627</v>
      </c>
      <c r="F203" s="76">
        <f t="shared" si="7"/>
        <v>645.12</v>
      </c>
      <c r="G203" s="74">
        <v>1.21</v>
      </c>
      <c r="H203" s="76">
        <f t="shared" si="6"/>
        <v>696.95852848712616</v>
      </c>
    </row>
    <row r="204" spans="1:8" x14ac:dyDescent="0.2">
      <c r="A204" s="71" t="s">
        <v>99</v>
      </c>
      <c r="B204" s="72">
        <v>100</v>
      </c>
      <c r="C204" s="73" t="s">
        <v>283</v>
      </c>
      <c r="D204" s="74">
        <v>1.1200023646951021</v>
      </c>
      <c r="E204" s="75">
        <v>2.9999936660086355E-2</v>
      </c>
      <c r="F204" s="76">
        <f t="shared" si="7"/>
        <v>3.36</v>
      </c>
      <c r="G204" s="74">
        <v>1.21</v>
      </c>
      <c r="H204" s="76">
        <f t="shared" si="6"/>
        <v>3.6299923358704489</v>
      </c>
    </row>
    <row r="205" spans="1:8" x14ac:dyDescent="0.2">
      <c r="A205" s="71" t="s">
        <v>103</v>
      </c>
      <c r="B205" s="72">
        <v>250</v>
      </c>
      <c r="C205" s="73" t="s">
        <v>283</v>
      </c>
      <c r="D205" s="74">
        <v>1.1200023646951021</v>
      </c>
      <c r="E205" s="75">
        <v>0.22899951650532582</v>
      </c>
      <c r="F205" s="76">
        <f t="shared" si="7"/>
        <v>64.11999999999999</v>
      </c>
      <c r="G205" s="74">
        <v>1.21</v>
      </c>
      <c r="H205" s="76">
        <f t="shared" si="6"/>
        <v>69.272353742861057</v>
      </c>
    </row>
    <row r="206" spans="1:8" x14ac:dyDescent="0.2">
      <c r="A206" s="71" t="s">
        <v>108</v>
      </c>
      <c r="B206" s="72">
        <v>50</v>
      </c>
      <c r="C206" s="73" t="s">
        <v>283</v>
      </c>
      <c r="D206" s="74">
        <v>1.1199999999999999</v>
      </c>
      <c r="E206" s="75">
        <v>0.36000000000000004</v>
      </c>
      <c r="F206" s="76">
        <f t="shared" si="7"/>
        <v>20.16</v>
      </c>
      <c r="G206" s="74">
        <v>1.21</v>
      </c>
      <c r="H206" s="76">
        <f t="shared" si="6"/>
        <v>21.78</v>
      </c>
    </row>
    <row r="207" spans="1:8" x14ac:dyDescent="0.2">
      <c r="A207" s="71" t="s">
        <v>98</v>
      </c>
      <c r="B207" s="72">
        <v>600</v>
      </c>
      <c r="C207" s="73" t="s">
        <v>283</v>
      </c>
      <c r="D207" s="74">
        <v>1.1199999999999999</v>
      </c>
      <c r="E207" s="75">
        <v>0.36000000000000004</v>
      </c>
      <c r="F207" s="76">
        <f t="shared" si="7"/>
        <v>241.92000000000002</v>
      </c>
      <c r="G207" s="74">
        <v>1.21</v>
      </c>
      <c r="H207" s="76">
        <f t="shared" si="6"/>
        <v>261.36</v>
      </c>
    </row>
    <row r="208" spans="1:8" x14ac:dyDescent="0.2">
      <c r="A208" s="71" t="s">
        <v>103</v>
      </c>
      <c r="B208" s="72">
        <v>300</v>
      </c>
      <c r="C208" s="73" t="s">
        <v>283</v>
      </c>
      <c r="D208" s="74">
        <v>1.1199999999999999</v>
      </c>
      <c r="E208" s="75">
        <v>0.22900000000000001</v>
      </c>
      <c r="F208" s="76">
        <f t="shared" si="7"/>
        <v>76.944000000000003</v>
      </c>
      <c r="G208" s="74">
        <v>1.21</v>
      </c>
      <c r="H208" s="76">
        <f t="shared" si="6"/>
        <v>83.126999999999995</v>
      </c>
    </row>
    <row r="209" spans="1:8" x14ac:dyDescent="0.2">
      <c r="A209" s="71" t="s">
        <v>103</v>
      </c>
      <c r="B209" s="72">
        <v>200</v>
      </c>
      <c r="C209" s="73" t="s">
        <v>283</v>
      </c>
      <c r="D209" s="74">
        <v>1.1199999999999999</v>
      </c>
      <c r="E209" s="75">
        <v>0.22900000000000001</v>
      </c>
      <c r="F209" s="76">
        <f t="shared" si="7"/>
        <v>51.295999999999999</v>
      </c>
      <c r="G209" s="74">
        <v>1.21</v>
      </c>
      <c r="H209" s="76">
        <f t="shared" si="6"/>
        <v>55.417999999999999</v>
      </c>
    </row>
    <row r="210" spans="1:8" x14ac:dyDescent="0.2">
      <c r="A210" s="71" t="s">
        <v>103</v>
      </c>
      <c r="B210" s="72">
        <v>1000</v>
      </c>
      <c r="C210" s="73" t="s">
        <v>283</v>
      </c>
      <c r="D210" s="74">
        <v>1.1199902959728287</v>
      </c>
      <c r="E210" s="75">
        <v>0.22900198414417536</v>
      </c>
      <c r="F210" s="76">
        <f t="shared" si="7"/>
        <v>256.47999999999996</v>
      </c>
      <c r="G210" s="74">
        <v>1.21</v>
      </c>
      <c r="H210" s="76">
        <f t="shared" si="6"/>
        <v>277.09240081445216</v>
      </c>
    </row>
    <row r="211" spans="1:8" x14ac:dyDescent="0.2">
      <c r="A211" s="71" t="s">
        <v>110</v>
      </c>
      <c r="B211" s="72">
        <v>23</v>
      </c>
      <c r="C211" s="73" t="s">
        <v>283</v>
      </c>
      <c r="D211" s="74">
        <v>1.1192411924119241</v>
      </c>
      <c r="E211" s="75">
        <v>3.0020338983050846E-2</v>
      </c>
      <c r="F211" s="76">
        <f t="shared" si="7"/>
        <v>0.77279999999999993</v>
      </c>
      <c r="G211" s="74">
        <v>1.21</v>
      </c>
      <c r="H211" s="76">
        <f t="shared" si="6"/>
        <v>0.83546603389830509</v>
      </c>
    </row>
    <row r="212" spans="1:8" x14ac:dyDescent="0.2">
      <c r="A212" s="71" t="s">
        <v>99</v>
      </c>
      <c r="B212" s="72">
        <v>50</v>
      </c>
      <c r="C212" s="73" t="s">
        <v>283</v>
      </c>
      <c r="D212" s="74">
        <v>1.1192411924119241</v>
      </c>
      <c r="E212" s="75">
        <v>3.0020338983050846E-2</v>
      </c>
      <c r="F212" s="76">
        <f t="shared" si="7"/>
        <v>1.68</v>
      </c>
      <c r="G212" s="74">
        <v>1.21</v>
      </c>
      <c r="H212" s="76">
        <f t="shared" si="6"/>
        <v>1.8162305084745762</v>
      </c>
    </row>
    <row r="213" spans="1:8" x14ac:dyDescent="0.2">
      <c r="A213" s="71" t="s">
        <v>107</v>
      </c>
      <c r="B213" s="72">
        <v>50</v>
      </c>
      <c r="C213" s="73" t="s">
        <v>283</v>
      </c>
      <c r="D213" s="74">
        <v>1.1192411924119241</v>
      </c>
      <c r="E213" s="75">
        <v>3.0020338983050846E-2</v>
      </c>
      <c r="F213" s="76">
        <f t="shared" si="7"/>
        <v>1.68</v>
      </c>
      <c r="G213" s="74">
        <v>1.21</v>
      </c>
      <c r="H213" s="76">
        <f t="shared" si="6"/>
        <v>1.8162305084745762</v>
      </c>
    </row>
    <row r="214" spans="1:8" x14ac:dyDescent="0.2">
      <c r="A214" s="71" t="s">
        <v>100</v>
      </c>
      <c r="B214" s="72">
        <v>400</v>
      </c>
      <c r="C214" s="73" t="s">
        <v>283</v>
      </c>
      <c r="D214" s="74">
        <v>1.1200000000000001</v>
      </c>
      <c r="E214" s="75">
        <v>0.36</v>
      </c>
      <c r="F214" s="76">
        <f t="shared" si="7"/>
        <v>161.28</v>
      </c>
      <c r="G214" s="74">
        <v>1.21</v>
      </c>
      <c r="H214" s="76">
        <f t="shared" si="6"/>
        <v>174.24</v>
      </c>
    </row>
    <row r="215" spans="1:8" x14ac:dyDescent="0.2">
      <c r="A215" s="71" t="s">
        <v>104</v>
      </c>
      <c r="B215" s="72">
        <v>50</v>
      </c>
      <c r="C215" s="73" t="s">
        <v>283</v>
      </c>
      <c r="D215" s="74">
        <v>1.1199999999999999</v>
      </c>
      <c r="E215" s="75">
        <v>0.36000000000000004</v>
      </c>
      <c r="F215" s="76">
        <f t="shared" si="7"/>
        <v>20.16</v>
      </c>
      <c r="G215" s="74">
        <v>1.21</v>
      </c>
      <c r="H215" s="76">
        <f t="shared" si="6"/>
        <v>21.78</v>
      </c>
    </row>
    <row r="216" spans="1:8" x14ac:dyDescent="0.2">
      <c r="A216" s="71" t="s">
        <v>98</v>
      </c>
      <c r="B216" s="72">
        <v>4000</v>
      </c>
      <c r="C216" s="73" t="s">
        <v>283</v>
      </c>
      <c r="D216" s="74">
        <v>1.1199999999999999</v>
      </c>
      <c r="E216" s="75">
        <v>0.36000000000000004</v>
      </c>
      <c r="F216" s="76">
        <f t="shared" si="7"/>
        <v>1612.8</v>
      </c>
      <c r="G216" s="74">
        <v>1.21</v>
      </c>
      <c r="H216" s="76">
        <f t="shared" si="6"/>
        <v>1742.4</v>
      </c>
    </row>
    <row r="217" spans="1:8" x14ac:dyDescent="0.2">
      <c r="A217" s="71" t="s">
        <v>103</v>
      </c>
      <c r="B217" s="72">
        <v>300</v>
      </c>
      <c r="C217" s="73" t="s">
        <v>283</v>
      </c>
      <c r="D217" s="74">
        <v>1.1200000000000001</v>
      </c>
      <c r="E217" s="75">
        <v>0.22899999999999995</v>
      </c>
      <c r="F217" s="76">
        <f t="shared" si="7"/>
        <v>76.944000000000003</v>
      </c>
      <c r="G217" s="74">
        <v>1.21</v>
      </c>
      <c r="H217" s="76">
        <f t="shared" si="6"/>
        <v>83.126999999999981</v>
      </c>
    </row>
    <row r="218" spans="1:8" x14ac:dyDescent="0.2">
      <c r="A218" s="71" t="s">
        <v>106</v>
      </c>
      <c r="B218" s="72">
        <v>50</v>
      </c>
      <c r="C218" s="73" t="s">
        <v>283</v>
      </c>
      <c r="D218" s="74">
        <v>1.1199817518248174</v>
      </c>
      <c r="E218" s="75">
        <v>0.36000586558044811</v>
      </c>
      <c r="F218" s="76">
        <f t="shared" si="7"/>
        <v>20.16</v>
      </c>
      <c r="G218" s="74">
        <v>1.21</v>
      </c>
      <c r="H218" s="76">
        <f t="shared" si="6"/>
        <v>21.78035486761711</v>
      </c>
    </row>
    <row r="219" spans="1:8" x14ac:dyDescent="0.2">
      <c r="A219" s="71" t="s">
        <v>103</v>
      </c>
      <c r="B219" s="72">
        <v>100</v>
      </c>
      <c r="C219" s="73" t="s">
        <v>283</v>
      </c>
      <c r="D219" s="74">
        <v>1.1199817518248174</v>
      </c>
      <c r="E219" s="75">
        <v>0.22900373116089615</v>
      </c>
      <c r="F219" s="76">
        <f t="shared" si="7"/>
        <v>25.648</v>
      </c>
      <c r="G219" s="74">
        <v>1.21</v>
      </c>
      <c r="H219" s="76">
        <f t="shared" si="6"/>
        <v>27.709451470468434</v>
      </c>
    </row>
    <row r="220" spans="1:8" x14ac:dyDescent="0.2">
      <c r="A220" s="71" t="s">
        <v>106</v>
      </c>
      <c r="B220" s="72">
        <v>3000</v>
      </c>
      <c r="C220" s="73" t="s">
        <v>283</v>
      </c>
      <c r="D220" s="74">
        <v>1.1199999999999999</v>
      </c>
      <c r="E220" s="75">
        <v>0.36000000000000004</v>
      </c>
      <c r="F220" s="76">
        <f t="shared" si="7"/>
        <v>1209.5999999999999</v>
      </c>
      <c r="G220" s="74">
        <v>1.21</v>
      </c>
      <c r="H220" s="76">
        <f t="shared" si="6"/>
        <v>1306.8000000000002</v>
      </c>
    </row>
    <row r="221" spans="1:8" x14ac:dyDescent="0.2">
      <c r="A221" s="71" t="s">
        <v>103</v>
      </c>
      <c r="B221" s="72">
        <v>200</v>
      </c>
      <c r="C221" s="73" t="s">
        <v>283</v>
      </c>
      <c r="D221" s="74">
        <v>1.1200083455038599</v>
      </c>
      <c r="E221" s="75">
        <v>0.22899829365522892</v>
      </c>
      <c r="F221" s="76">
        <f t="shared" si="7"/>
        <v>51.295999999999999</v>
      </c>
      <c r="G221" s="74">
        <v>1.21</v>
      </c>
      <c r="H221" s="76">
        <f t="shared" si="6"/>
        <v>55.417587064565396</v>
      </c>
    </row>
    <row r="222" spans="1:8" x14ac:dyDescent="0.2">
      <c r="A222" s="71" t="s">
        <v>98</v>
      </c>
      <c r="B222" s="72">
        <v>1200</v>
      </c>
      <c r="C222" s="73" t="s">
        <v>283</v>
      </c>
      <c r="D222" s="74">
        <v>1.1199999999999999</v>
      </c>
      <c r="E222" s="75">
        <v>0.36000000000000004</v>
      </c>
      <c r="F222" s="76">
        <f t="shared" si="7"/>
        <v>483.84000000000003</v>
      </c>
      <c r="G222" s="74">
        <v>1.21</v>
      </c>
      <c r="H222" s="76">
        <f t="shared" si="6"/>
        <v>522.72</v>
      </c>
    </row>
    <row r="223" spans="1:8" x14ac:dyDescent="0.2">
      <c r="A223" s="71" t="s">
        <v>103</v>
      </c>
      <c r="B223" s="72">
        <v>400</v>
      </c>
      <c r="C223" s="73" t="s">
        <v>283</v>
      </c>
      <c r="D223" s="74">
        <v>1.1199902959728287</v>
      </c>
      <c r="E223" s="75">
        <v>0.22900198414417536</v>
      </c>
      <c r="F223" s="76">
        <f t="shared" si="7"/>
        <v>102.592</v>
      </c>
      <c r="G223" s="74">
        <v>1.21</v>
      </c>
      <c r="H223" s="76">
        <f t="shared" si="6"/>
        <v>110.83696032578088</v>
      </c>
    </row>
    <row r="224" spans="1:8" x14ac:dyDescent="0.2">
      <c r="A224" s="71" t="s">
        <v>104</v>
      </c>
      <c r="B224" s="72">
        <v>200</v>
      </c>
      <c r="C224" s="73" t="s">
        <v>283</v>
      </c>
      <c r="D224" s="74">
        <v>1.1199999999999999</v>
      </c>
      <c r="E224" s="75">
        <v>0.36000000000000004</v>
      </c>
      <c r="F224" s="76">
        <f t="shared" si="7"/>
        <v>80.64</v>
      </c>
      <c r="G224" s="74">
        <v>1.21</v>
      </c>
      <c r="H224" s="76">
        <f t="shared" si="6"/>
        <v>87.12</v>
      </c>
    </row>
    <row r="225" spans="1:8" x14ac:dyDescent="0.2">
      <c r="A225" s="71" t="s">
        <v>98</v>
      </c>
      <c r="B225" s="72">
        <v>1600</v>
      </c>
      <c r="C225" s="73" t="s">
        <v>283</v>
      </c>
      <c r="D225" s="74">
        <v>1.1199981836345474</v>
      </c>
      <c r="E225" s="75">
        <v>0.36000058383269945</v>
      </c>
      <c r="F225" s="76">
        <f t="shared" si="7"/>
        <v>645.12</v>
      </c>
      <c r="G225" s="74">
        <v>1.21</v>
      </c>
      <c r="H225" s="76">
        <f t="shared" si="6"/>
        <v>696.96113030010611</v>
      </c>
    </row>
    <row r="226" spans="1:8" x14ac:dyDescent="0.2">
      <c r="A226" s="71" t="s">
        <v>106</v>
      </c>
      <c r="B226" s="72">
        <v>200</v>
      </c>
      <c r="C226" s="73" t="s">
        <v>283</v>
      </c>
      <c r="D226" s="74">
        <v>1.1200000000000001</v>
      </c>
      <c r="E226" s="75">
        <v>0.36</v>
      </c>
      <c r="F226" s="76">
        <f t="shared" si="7"/>
        <v>80.64</v>
      </c>
      <c r="G226" s="74">
        <v>1.21</v>
      </c>
      <c r="H226" s="76">
        <f t="shared" si="6"/>
        <v>87.12</v>
      </c>
    </row>
    <row r="227" spans="1:8" x14ac:dyDescent="0.2">
      <c r="A227" s="71" t="s">
        <v>101</v>
      </c>
      <c r="B227" s="72">
        <v>6</v>
      </c>
      <c r="C227" s="73" t="s">
        <v>283</v>
      </c>
      <c r="D227" s="74">
        <v>1.1200198216055501</v>
      </c>
      <c r="E227" s="75">
        <v>13.599759313335101</v>
      </c>
      <c r="F227" s="76">
        <f t="shared" si="7"/>
        <v>91.391999999999996</v>
      </c>
      <c r="G227" s="74">
        <v>1.21</v>
      </c>
      <c r="H227" s="76">
        <f t="shared" si="6"/>
        <v>98.734252614812846</v>
      </c>
    </row>
    <row r="228" spans="1:8" x14ac:dyDescent="0.2">
      <c r="A228" s="71" t="s">
        <v>106</v>
      </c>
      <c r="B228" s="72">
        <v>200</v>
      </c>
      <c r="C228" s="73" t="s">
        <v>283</v>
      </c>
      <c r="D228" s="74">
        <v>1.1199999999999999</v>
      </c>
      <c r="E228" s="75">
        <v>0.36000000000000004</v>
      </c>
      <c r="F228" s="76">
        <f t="shared" si="7"/>
        <v>80.64</v>
      </c>
      <c r="G228" s="74">
        <v>1.21</v>
      </c>
      <c r="H228" s="76">
        <f t="shared" si="6"/>
        <v>87.12</v>
      </c>
    </row>
    <row r="229" spans="1:8" x14ac:dyDescent="0.2">
      <c r="A229" s="71" t="s">
        <v>100</v>
      </c>
      <c r="B229" s="72">
        <v>1000</v>
      </c>
      <c r="C229" s="73" t="s">
        <v>283</v>
      </c>
      <c r="D229" s="74">
        <v>1.1199999999999999</v>
      </c>
      <c r="E229" s="75">
        <v>0.36000000000000004</v>
      </c>
      <c r="F229" s="76">
        <f t="shared" si="7"/>
        <v>403.2</v>
      </c>
      <c r="G229" s="74">
        <v>1.21</v>
      </c>
      <c r="H229" s="76">
        <f t="shared" si="6"/>
        <v>435.6</v>
      </c>
    </row>
    <row r="230" spans="1:8" x14ac:dyDescent="0.2">
      <c r="A230" s="71" t="s">
        <v>100</v>
      </c>
      <c r="B230" s="72">
        <v>600</v>
      </c>
      <c r="C230" s="73" t="s">
        <v>283</v>
      </c>
      <c r="D230" s="74">
        <v>1.1199999999999999</v>
      </c>
      <c r="E230" s="75">
        <v>0.36000000000000004</v>
      </c>
      <c r="F230" s="76">
        <f t="shared" si="7"/>
        <v>241.92000000000002</v>
      </c>
      <c r="G230" s="74">
        <v>1.21</v>
      </c>
      <c r="H230" s="76">
        <f t="shared" si="6"/>
        <v>261.36</v>
      </c>
    </row>
    <row r="231" spans="1:8" x14ac:dyDescent="0.2">
      <c r="A231" s="71" t="s">
        <v>106</v>
      </c>
      <c r="B231" s="72">
        <v>600</v>
      </c>
      <c r="C231" s="73" t="s">
        <v>283</v>
      </c>
      <c r="D231" s="74">
        <v>1.1199981836345474</v>
      </c>
      <c r="E231" s="75">
        <v>0.36000058383269945</v>
      </c>
      <c r="F231" s="76">
        <f t="shared" si="7"/>
        <v>241.92000000000002</v>
      </c>
      <c r="G231" s="74">
        <v>1.21</v>
      </c>
      <c r="H231" s="76">
        <f t="shared" si="6"/>
        <v>261.36042386253979</v>
      </c>
    </row>
    <row r="232" spans="1:8" x14ac:dyDescent="0.2">
      <c r="A232" s="71" t="s">
        <v>103</v>
      </c>
      <c r="B232" s="72">
        <v>200</v>
      </c>
      <c r="C232" s="73" t="s">
        <v>283</v>
      </c>
      <c r="D232" s="74">
        <v>1.1199981836345474</v>
      </c>
      <c r="E232" s="75">
        <v>0.22900037138246715</v>
      </c>
      <c r="F232" s="76">
        <f t="shared" si="7"/>
        <v>51.295999999999999</v>
      </c>
      <c r="G232" s="74">
        <v>1.21</v>
      </c>
      <c r="H232" s="76">
        <f t="shared" si="6"/>
        <v>55.418089874557054</v>
      </c>
    </row>
    <row r="233" spans="1:8" x14ac:dyDescent="0.2">
      <c r="A233" s="71" t="s">
        <v>107</v>
      </c>
      <c r="B233" s="72">
        <v>50</v>
      </c>
      <c r="C233" s="73" t="s">
        <v>283</v>
      </c>
      <c r="D233" s="74">
        <v>1.1199999999999999</v>
      </c>
      <c r="E233" s="75">
        <v>3.0000000000000002E-2</v>
      </c>
      <c r="F233" s="76">
        <f t="shared" si="7"/>
        <v>1.68</v>
      </c>
      <c r="G233" s="74">
        <v>1.21</v>
      </c>
      <c r="H233" s="76">
        <f t="shared" si="6"/>
        <v>1.8149999999999999</v>
      </c>
    </row>
    <row r="234" spans="1:8" x14ac:dyDescent="0.2">
      <c r="A234" s="71" t="s">
        <v>103</v>
      </c>
      <c r="B234" s="72">
        <v>200</v>
      </c>
      <c r="C234" s="73" t="s">
        <v>283</v>
      </c>
      <c r="D234" s="74">
        <v>1.1200210748155954</v>
      </c>
      <c r="E234" s="75">
        <v>0.22899569103396367</v>
      </c>
      <c r="F234" s="76">
        <f t="shared" si="7"/>
        <v>51.295999999999999</v>
      </c>
      <c r="G234" s="74">
        <v>1.21</v>
      </c>
      <c r="H234" s="76">
        <f t="shared" si="6"/>
        <v>55.416957230219211</v>
      </c>
    </row>
    <row r="235" spans="1:8" x14ac:dyDescent="0.2">
      <c r="A235" s="71" t="s">
        <v>103</v>
      </c>
      <c r="B235" s="72">
        <v>200</v>
      </c>
      <c r="C235" s="73" t="s">
        <v>283</v>
      </c>
      <c r="D235" s="74">
        <v>1.1200000000000001</v>
      </c>
      <c r="E235" s="75">
        <v>0.22899999999999995</v>
      </c>
      <c r="F235" s="76">
        <f t="shared" si="7"/>
        <v>51.295999999999999</v>
      </c>
      <c r="G235" s="74">
        <v>1.21</v>
      </c>
      <c r="H235" s="76">
        <f t="shared" si="6"/>
        <v>55.417999999999992</v>
      </c>
    </row>
    <row r="236" spans="1:8" x14ac:dyDescent="0.2">
      <c r="A236" s="71" t="s">
        <v>112</v>
      </c>
      <c r="B236" s="72">
        <v>2</v>
      </c>
      <c r="C236" s="73" t="s">
        <v>283</v>
      </c>
      <c r="D236" s="74">
        <v>1.1200000000000001</v>
      </c>
      <c r="E236" s="75">
        <v>340</v>
      </c>
      <c r="F236" s="76">
        <f t="shared" si="7"/>
        <v>761.6</v>
      </c>
      <c r="G236" s="74">
        <v>1.21</v>
      </c>
      <c r="H236" s="76">
        <f t="shared" si="6"/>
        <v>822.8</v>
      </c>
    </row>
    <row r="237" spans="1:8" x14ac:dyDescent="0.2">
      <c r="A237" s="71" t="s">
        <v>108</v>
      </c>
      <c r="B237" s="72">
        <v>50</v>
      </c>
      <c r="C237" s="73" t="s">
        <v>283</v>
      </c>
      <c r="D237" s="74">
        <v>1.1199999999999999</v>
      </c>
      <c r="E237" s="75">
        <v>0.36000000000000004</v>
      </c>
      <c r="F237" s="76">
        <f t="shared" si="7"/>
        <v>20.16</v>
      </c>
      <c r="G237" s="74">
        <v>1.21</v>
      </c>
      <c r="H237" s="76">
        <f t="shared" si="6"/>
        <v>21.78</v>
      </c>
    </row>
    <row r="238" spans="1:8" x14ac:dyDescent="0.2">
      <c r="A238" s="71" t="s">
        <v>99</v>
      </c>
      <c r="B238" s="72">
        <v>50</v>
      </c>
      <c r="C238" s="73" t="s">
        <v>283</v>
      </c>
      <c r="D238" s="74">
        <v>1.1197492163009404</v>
      </c>
      <c r="E238" s="75">
        <v>3.0006718924972003E-2</v>
      </c>
      <c r="F238" s="76">
        <f t="shared" si="7"/>
        <v>1.68</v>
      </c>
      <c r="G238" s="74">
        <v>1.21</v>
      </c>
      <c r="H238" s="76">
        <f t="shared" si="6"/>
        <v>1.815406494960806</v>
      </c>
    </row>
    <row r="239" spans="1:8" x14ac:dyDescent="0.2">
      <c r="A239" s="71" t="s">
        <v>104</v>
      </c>
      <c r="B239" s="72">
        <v>50</v>
      </c>
      <c r="C239" s="73" t="s">
        <v>283</v>
      </c>
      <c r="D239" s="74">
        <v>1.1200000000000001</v>
      </c>
      <c r="E239" s="75">
        <v>0.36</v>
      </c>
      <c r="F239" s="76">
        <f t="shared" si="7"/>
        <v>20.16</v>
      </c>
      <c r="G239" s="74">
        <v>1.21</v>
      </c>
      <c r="H239" s="76">
        <f t="shared" si="6"/>
        <v>21.78</v>
      </c>
    </row>
    <row r="240" spans="1:8" x14ac:dyDescent="0.2">
      <c r="A240" s="71" t="s">
        <v>99</v>
      </c>
      <c r="B240" s="72">
        <v>50</v>
      </c>
      <c r="C240" s="73" t="s">
        <v>283</v>
      </c>
      <c r="D240" s="74">
        <v>1.1199999999999999</v>
      </c>
      <c r="E240" s="75">
        <v>3.0000000000000002E-2</v>
      </c>
      <c r="F240" s="76">
        <f t="shared" si="7"/>
        <v>1.68</v>
      </c>
      <c r="G240" s="74">
        <v>1.21</v>
      </c>
      <c r="H240" s="76">
        <f t="shared" si="6"/>
        <v>1.8149999999999999</v>
      </c>
    </row>
    <row r="241" spans="1:8" x14ac:dyDescent="0.2">
      <c r="A241" s="71" t="s">
        <v>98</v>
      </c>
      <c r="B241" s="72">
        <v>800</v>
      </c>
      <c r="C241" s="73" t="s">
        <v>283</v>
      </c>
      <c r="D241" s="74">
        <v>1.1200000000000001</v>
      </c>
      <c r="E241" s="75">
        <v>0.36</v>
      </c>
      <c r="F241" s="76">
        <f t="shared" si="7"/>
        <v>322.56</v>
      </c>
      <c r="G241" s="74">
        <v>1.21</v>
      </c>
      <c r="H241" s="76">
        <f t="shared" si="6"/>
        <v>348.48</v>
      </c>
    </row>
    <row r="242" spans="1:8" x14ac:dyDescent="0.2">
      <c r="A242" s="71" t="s">
        <v>106</v>
      </c>
      <c r="B242" s="72">
        <v>2000</v>
      </c>
      <c r="C242" s="73" t="s">
        <v>283</v>
      </c>
      <c r="D242" s="74">
        <v>1.1200000000000001</v>
      </c>
      <c r="E242" s="75">
        <v>0.36</v>
      </c>
      <c r="F242" s="76">
        <f t="shared" si="7"/>
        <v>806.4</v>
      </c>
      <c r="G242" s="74">
        <v>1.21</v>
      </c>
      <c r="H242" s="76">
        <f t="shared" si="6"/>
        <v>871.19999999999993</v>
      </c>
    </row>
    <row r="243" spans="1:8" x14ac:dyDescent="0.2">
      <c r="A243" s="71" t="s">
        <v>99</v>
      </c>
      <c r="B243" s="72">
        <v>100</v>
      </c>
      <c r="C243" s="73" t="s">
        <v>283</v>
      </c>
      <c r="D243" s="74">
        <v>1.1200000000000001</v>
      </c>
      <c r="E243" s="75">
        <v>2.9999999999999995E-2</v>
      </c>
      <c r="F243" s="76">
        <f t="shared" si="7"/>
        <v>3.36</v>
      </c>
      <c r="G243" s="74">
        <v>1.21</v>
      </c>
      <c r="H243" s="76">
        <f t="shared" si="6"/>
        <v>3.629999999999999</v>
      </c>
    </row>
    <row r="244" spans="1:8" x14ac:dyDescent="0.2">
      <c r="A244" s="71" t="s">
        <v>106</v>
      </c>
      <c r="B244" s="72">
        <v>2000</v>
      </c>
      <c r="C244" s="73" t="s">
        <v>283</v>
      </c>
      <c r="D244" s="74">
        <v>1.1199999999999999</v>
      </c>
      <c r="E244" s="75">
        <v>0.36000000000000004</v>
      </c>
      <c r="F244" s="76">
        <f t="shared" si="7"/>
        <v>806.4</v>
      </c>
      <c r="G244" s="74">
        <v>1.21</v>
      </c>
      <c r="H244" s="76">
        <f t="shared" si="6"/>
        <v>871.2</v>
      </c>
    </row>
    <row r="245" spans="1:8" x14ac:dyDescent="0.2">
      <c r="A245" s="71" t="s">
        <v>100</v>
      </c>
      <c r="B245" s="72">
        <v>1200</v>
      </c>
      <c r="C245" s="73" t="s">
        <v>283</v>
      </c>
      <c r="D245" s="74">
        <v>1.1199999999999999</v>
      </c>
      <c r="E245" s="75">
        <v>0.36000000000000004</v>
      </c>
      <c r="F245" s="76">
        <f t="shared" si="7"/>
        <v>483.84000000000003</v>
      </c>
      <c r="G245" s="74">
        <v>1.21</v>
      </c>
      <c r="H245" s="76">
        <f t="shared" si="6"/>
        <v>522.72</v>
      </c>
    </row>
    <row r="246" spans="1:8" x14ac:dyDescent="0.2">
      <c r="A246" s="71" t="s">
        <v>104</v>
      </c>
      <c r="B246" s="72">
        <v>50</v>
      </c>
      <c r="C246" s="73" t="s">
        <v>283</v>
      </c>
      <c r="D246" s="74">
        <v>1.1200000000000001</v>
      </c>
      <c r="E246" s="75">
        <v>0.36</v>
      </c>
      <c r="F246" s="76">
        <f t="shared" si="7"/>
        <v>20.16</v>
      </c>
      <c r="G246" s="74">
        <v>1.21</v>
      </c>
      <c r="H246" s="76">
        <f t="shared" si="6"/>
        <v>21.78</v>
      </c>
    </row>
    <row r="247" spans="1:8" x14ac:dyDescent="0.2">
      <c r="A247" s="71" t="s">
        <v>99</v>
      </c>
      <c r="B247" s="72">
        <v>50</v>
      </c>
      <c r="C247" s="73" t="s">
        <v>283</v>
      </c>
      <c r="D247" s="74">
        <v>1.120059880239521</v>
      </c>
      <c r="E247" s="75">
        <v>2.9998396150761827E-2</v>
      </c>
      <c r="F247" s="76">
        <f t="shared" si="7"/>
        <v>1.68</v>
      </c>
      <c r="G247" s="74">
        <v>1.21</v>
      </c>
      <c r="H247" s="76">
        <f t="shared" si="6"/>
        <v>1.8149029671210903</v>
      </c>
    </row>
    <row r="248" spans="1:8" x14ac:dyDescent="0.2">
      <c r="A248" s="71" t="s">
        <v>107</v>
      </c>
      <c r="B248" s="72">
        <v>50</v>
      </c>
      <c r="C248" s="73" t="s">
        <v>283</v>
      </c>
      <c r="D248" s="74">
        <v>1.120059880239521</v>
      </c>
      <c r="E248" s="75">
        <v>2.9998396150761827E-2</v>
      </c>
      <c r="F248" s="76">
        <f t="shared" si="7"/>
        <v>1.68</v>
      </c>
      <c r="G248" s="74">
        <v>1.21</v>
      </c>
      <c r="H248" s="76">
        <f t="shared" si="6"/>
        <v>1.8149029671210903</v>
      </c>
    </row>
    <row r="249" spans="1:8" x14ac:dyDescent="0.2">
      <c r="A249" s="71" t="s">
        <v>103</v>
      </c>
      <c r="B249" s="72">
        <v>200</v>
      </c>
      <c r="C249" s="73" t="s">
        <v>283</v>
      </c>
      <c r="D249" s="74">
        <v>1.120059880239521</v>
      </c>
      <c r="E249" s="75">
        <v>0.22898775728414861</v>
      </c>
      <c r="F249" s="76">
        <f t="shared" si="7"/>
        <v>51.295999999999999</v>
      </c>
      <c r="G249" s="74">
        <v>1.21</v>
      </c>
      <c r="H249" s="76">
        <f t="shared" si="6"/>
        <v>55.415037262763967</v>
      </c>
    </row>
    <row r="250" spans="1:8" x14ac:dyDescent="0.2">
      <c r="A250" s="71" t="s">
        <v>99</v>
      </c>
      <c r="B250" s="72">
        <v>50</v>
      </c>
      <c r="C250" s="73" t="s">
        <v>283</v>
      </c>
      <c r="D250" s="74">
        <v>1.1200083455038599</v>
      </c>
      <c r="E250" s="75">
        <v>2.9999776461383701E-2</v>
      </c>
      <c r="F250" s="76">
        <f t="shared" si="7"/>
        <v>1.68</v>
      </c>
      <c r="G250" s="74">
        <v>1.21</v>
      </c>
      <c r="H250" s="76">
        <f t="shared" si="6"/>
        <v>1.814986475913714</v>
      </c>
    </row>
    <row r="251" spans="1:8" x14ac:dyDescent="0.2">
      <c r="A251" s="71" t="s">
        <v>108</v>
      </c>
      <c r="B251" s="72">
        <v>50</v>
      </c>
      <c r="C251" s="73" t="s">
        <v>283</v>
      </c>
      <c r="D251" s="74">
        <v>1.1199999999999999</v>
      </c>
      <c r="E251" s="75">
        <v>0.36000000000000004</v>
      </c>
      <c r="F251" s="76">
        <f t="shared" si="7"/>
        <v>20.16</v>
      </c>
      <c r="G251" s="74">
        <v>1.21</v>
      </c>
      <c r="H251" s="76">
        <f t="shared" si="6"/>
        <v>21.78</v>
      </c>
    </row>
    <row r="252" spans="1:8" x14ac:dyDescent="0.2">
      <c r="A252" s="71" t="s">
        <v>106</v>
      </c>
      <c r="B252" s="72">
        <v>50</v>
      </c>
      <c r="C252" s="73" t="s">
        <v>283</v>
      </c>
      <c r="D252" s="74">
        <v>1.1199999999999999</v>
      </c>
      <c r="E252" s="75">
        <v>0.36000000000000004</v>
      </c>
      <c r="F252" s="76">
        <f t="shared" si="7"/>
        <v>20.16</v>
      </c>
      <c r="G252" s="74">
        <v>1.21</v>
      </c>
      <c r="H252" s="76">
        <f t="shared" si="6"/>
        <v>21.78</v>
      </c>
    </row>
    <row r="253" spans="1:8" x14ac:dyDescent="0.2">
      <c r="A253" s="71" t="s">
        <v>104</v>
      </c>
      <c r="B253" s="72">
        <v>50</v>
      </c>
      <c r="C253" s="73" t="s">
        <v>283</v>
      </c>
      <c r="D253" s="74">
        <v>1.1199999999999999</v>
      </c>
      <c r="E253" s="75">
        <v>0.36000000000000004</v>
      </c>
      <c r="F253" s="76">
        <f t="shared" si="7"/>
        <v>20.16</v>
      </c>
      <c r="G253" s="74">
        <v>1.21</v>
      </c>
      <c r="H253" s="76">
        <f t="shared" si="6"/>
        <v>21.78</v>
      </c>
    </row>
    <row r="254" spans="1:8" x14ac:dyDescent="0.2">
      <c r="A254" s="71" t="s">
        <v>102</v>
      </c>
      <c r="B254" s="72">
        <v>10</v>
      </c>
      <c r="C254" s="73" t="s">
        <v>283</v>
      </c>
      <c r="D254" s="74">
        <v>1.1200198216055501</v>
      </c>
      <c r="E254" s="75">
        <v>12.019787275462349</v>
      </c>
      <c r="F254" s="76">
        <f t="shared" si="7"/>
        <v>134.62400000000002</v>
      </c>
      <c r="G254" s="74">
        <v>1.21</v>
      </c>
      <c r="H254" s="76">
        <f t="shared" si="6"/>
        <v>145.43942603309441</v>
      </c>
    </row>
    <row r="255" spans="1:8" x14ac:dyDescent="0.2">
      <c r="A255" s="71" t="s">
        <v>106</v>
      </c>
      <c r="B255" s="72">
        <v>400</v>
      </c>
      <c r="C255" s="73" t="s">
        <v>283</v>
      </c>
      <c r="D255" s="74">
        <v>1.1200210748155954</v>
      </c>
      <c r="E255" s="75">
        <v>0.35999322607959355</v>
      </c>
      <c r="F255" s="76">
        <f t="shared" si="7"/>
        <v>161.28</v>
      </c>
      <c r="G255" s="74">
        <v>1.21</v>
      </c>
      <c r="H255" s="76">
        <f t="shared" si="6"/>
        <v>174.23672142252326</v>
      </c>
    </row>
    <row r="256" spans="1:8" x14ac:dyDescent="0.2">
      <c r="A256" s="71" t="s">
        <v>98</v>
      </c>
      <c r="B256" s="72">
        <v>800</v>
      </c>
      <c r="C256" s="73" t="s">
        <v>283</v>
      </c>
      <c r="D256" s="74">
        <v>1.1199999999999999</v>
      </c>
      <c r="E256" s="75">
        <v>0.36000000000000004</v>
      </c>
      <c r="F256" s="76">
        <f t="shared" si="7"/>
        <v>322.56</v>
      </c>
      <c r="G256" s="74">
        <v>1.21</v>
      </c>
      <c r="H256" s="76">
        <f t="shared" si="6"/>
        <v>348.48</v>
      </c>
    </row>
    <row r="257" spans="1:8" x14ac:dyDescent="0.2">
      <c r="A257" s="71" t="s">
        <v>103</v>
      </c>
      <c r="B257" s="72">
        <v>200</v>
      </c>
      <c r="C257" s="73" t="s">
        <v>283</v>
      </c>
      <c r="D257" s="74">
        <v>1.1200873362445416</v>
      </c>
      <c r="E257" s="75">
        <v>0.22898214424951263</v>
      </c>
      <c r="F257" s="76">
        <f t="shared" si="7"/>
        <v>51.295999999999999</v>
      </c>
      <c r="G257" s="74">
        <v>1.21</v>
      </c>
      <c r="H257" s="76">
        <f t="shared" si="6"/>
        <v>55.41367890838206</v>
      </c>
    </row>
    <row r="258" spans="1:8" x14ac:dyDescent="0.2">
      <c r="A258" s="71" t="s">
        <v>109</v>
      </c>
      <c r="B258" s="72">
        <v>50</v>
      </c>
      <c r="C258" s="73" t="s">
        <v>283</v>
      </c>
      <c r="D258" s="74">
        <v>1.1200000000000001</v>
      </c>
      <c r="E258" s="75">
        <v>2.9999999999999995E-2</v>
      </c>
      <c r="F258" s="76">
        <f t="shared" si="7"/>
        <v>1.68</v>
      </c>
      <c r="G258" s="74">
        <v>1.21</v>
      </c>
      <c r="H258" s="76">
        <f t="shared" si="6"/>
        <v>1.8149999999999995</v>
      </c>
    </row>
    <row r="259" spans="1:8" x14ac:dyDescent="0.2">
      <c r="A259" s="71" t="s">
        <v>107</v>
      </c>
      <c r="B259" s="72">
        <v>50</v>
      </c>
      <c r="C259" s="73" t="s">
        <v>283</v>
      </c>
      <c r="D259" s="74">
        <v>1.1197492163009404</v>
      </c>
      <c r="E259" s="75">
        <v>3.0006718924972003E-2</v>
      </c>
      <c r="F259" s="76">
        <f t="shared" si="7"/>
        <v>1.68</v>
      </c>
      <c r="G259" s="74">
        <v>1.21</v>
      </c>
      <c r="H259" s="76">
        <f t="shared" si="6"/>
        <v>1.815406494960806</v>
      </c>
    </row>
    <row r="260" spans="1:8" x14ac:dyDescent="0.2">
      <c r="A260" s="71" t="s">
        <v>103</v>
      </c>
      <c r="B260" s="72">
        <v>50</v>
      </c>
      <c r="C260" s="73" t="s">
        <v>283</v>
      </c>
      <c r="D260" s="74">
        <v>1.1197492163009404</v>
      </c>
      <c r="E260" s="75">
        <v>0.22905128779395298</v>
      </c>
      <c r="F260" s="76">
        <f t="shared" si="7"/>
        <v>12.824</v>
      </c>
      <c r="G260" s="74">
        <v>1.21</v>
      </c>
      <c r="H260" s="76">
        <f t="shared" si="6"/>
        <v>13.857602911534157</v>
      </c>
    </row>
    <row r="261" spans="1:8" x14ac:dyDescent="0.2">
      <c r="A261" s="71" t="s">
        <v>110</v>
      </c>
      <c r="B261" s="72">
        <v>50</v>
      </c>
      <c r="C261" s="73" t="s">
        <v>283</v>
      </c>
      <c r="D261" s="74">
        <v>1.1199999999999999</v>
      </c>
      <c r="E261" s="75">
        <v>3.0000000000000002E-2</v>
      </c>
      <c r="F261" s="76">
        <f t="shared" si="7"/>
        <v>1.68</v>
      </c>
      <c r="G261" s="74">
        <v>1.21</v>
      </c>
      <c r="H261" s="76">
        <f t="shared" ref="H261:H324" si="8">(E261*G261)*B261</f>
        <v>1.8149999999999999</v>
      </c>
    </row>
    <row r="262" spans="1:8" x14ac:dyDescent="0.2">
      <c r="A262" s="71" t="s">
        <v>106</v>
      </c>
      <c r="B262" s="72">
        <v>400</v>
      </c>
      <c r="C262" s="73" t="s">
        <v>283</v>
      </c>
      <c r="D262" s="74">
        <v>1.1200000000000001</v>
      </c>
      <c r="E262" s="75">
        <v>0.36</v>
      </c>
      <c r="F262" s="76">
        <f t="shared" ref="F262:F325" si="9">(D262*E262)*B262</f>
        <v>161.28</v>
      </c>
      <c r="G262" s="74">
        <v>1.21</v>
      </c>
      <c r="H262" s="76">
        <f t="shared" si="8"/>
        <v>174.24</v>
      </c>
    </row>
    <row r="263" spans="1:8" x14ac:dyDescent="0.2">
      <c r="A263" s="71" t="s">
        <v>103</v>
      </c>
      <c r="B263" s="72">
        <v>600</v>
      </c>
      <c r="C263" s="73" t="s">
        <v>283</v>
      </c>
      <c r="D263" s="74">
        <v>1.1200145560407568</v>
      </c>
      <c r="E263" s="75">
        <v>0.22899702384820325</v>
      </c>
      <c r="F263" s="76">
        <f t="shared" si="9"/>
        <v>153.88800000000001</v>
      </c>
      <c r="G263" s="74">
        <v>1.21</v>
      </c>
      <c r="H263" s="76">
        <f t="shared" si="8"/>
        <v>166.25183931379556</v>
      </c>
    </row>
    <row r="264" spans="1:8" x14ac:dyDescent="0.2">
      <c r="A264" s="71" t="s">
        <v>103</v>
      </c>
      <c r="B264" s="72">
        <v>2000</v>
      </c>
      <c r="C264" s="73" t="s">
        <v>283</v>
      </c>
      <c r="D264" s="74">
        <v>1.1200000000000001</v>
      </c>
      <c r="E264" s="75">
        <v>0.22899999999999995</v>
      </c>
      <c r="F264" s="76">
        <f t="shared" si="9"/>
        <v>512.95999999999992</v>
      </c>
      <c r="G264" s="74">
        <v>1.21</v>
      </c>
      <c r="H264" s="76">
        <f t="shared" si="8"/>
        <v>554.17999999999995</v>
      </c>
    </row>
    <row r="265" spans="1:8" x14ac:dyDescent="0.2">
      <c r="A265" s="71" t="s">
        <v>103</v>
      </c>
      <c r="B265" s="72">
        <v>1000</v>
      </c>
      <c r="C265" s="73" t="s">
        <v>283</v>
      </c>
      <c r="D265" s="74">
        <v>1.1200000000000001</v>
      </c>
      <c r="E265" s="75">
        <v>0.22899999999999995</v>
      </c>
      <c r="F265" s="76">
        <f t="shared" si="9"/>
        <v>256.47999999999996</v>
      </c>
      <c r="G265" s="74">
        <v>1.21</v>
      </c>
      <c r="H265" s="76">
        <f t="shared" si="8"/>
        <v>277.08999999999997</v>
      </c>
    </row>
    <row r="266" spans="1:8" x14ac:dyDescent="0.2">
      <c r="A266" s="71" t="s">
        <v>98</v>
      </c>
      <c r="B266" s="72">
        <v>1000</v>
      </c>
      <c r="C266" s="73" t="s">
        <v>283</v>
      </c>
      <c r="D266" s="74">
        <v>1.1199917687004837</v>
      </c>
      <c r="E266" s="75">
        <v>0.36000264579428948</v>
      </c>
      <c r="F266" s="76">
        <f t="shared" si="9"/>
        <v>403.2</v>
      </c>
      <c r="G266" s="74">
        <v>1.21</v>
      </c>
      <c r="H266" s="76">
        <f t="shared" si="8"/>
        <v>435.60320141109025</v>
      </c>
    </row>
    <row r="267" spans="1:8" x14ac:dyDescent="0.2">
      <c r="A267" s="71" t="s">
        <v>105</v>
      </c>
      <c r="B267" s="72">
        <v>898</v>
      </c>
      <c r="C267" s="73" t="s">
        <v>283</v>
      </c>
      <c r="D267" s="74">
        <v>1.120028988132983</v>
      </c>
      <c r="E267" s="75">
        <v>5.2994164105467485E-2</v>
      </c>
      <c r="F267" s="76">
        <f t="shared" si="9"/>
        <v>53.300789999999999</v>
      </c>
      <c r="G267" s="74">
        <v>1.21</v>
      </c>
      <c r="H267" s="76">
        <f t="shared" si="8"/>
        <v>57.582398833718855</v>
      </c>
    </row>
    <row r="268" spans="1:8" x14ac:dyDescent="0.2">
      <c r="A268" s="71" t="s">
        <v>98</v>
      </c>
      <c r="B268" s="72">
        <v>2000</v>
      </c>
      <c r="C268" s="73" t="s">
        <v>283</v>
      </c>
      <c r="D268" s="74">
        <v>1.1200023646951021</v>
      </c>
      <c r="E268" s="75">
        <v>0.35999923992103627</v>
      </c>
      <c r="F268" s="76">
        <f t="shared" si="9"/>
        <v>806.4</v>
      </c>
      <c r="G268" s="74">
        <v>1.21</v>
      </c>
      <c r="H268" s="76">
        <f t="shared" si="8"/>
        <v>871.19816060890776</v>
      </c>
    </row>
    <row r="269" spans="1:8" x14ac:dyDescent="0.2">
      <c r="A269" s="71" t="s">
        <v>106</v>
      </c>
      <c r="B269" s="72">
        <v>1000</v>
      </c>
      <c r="C269" s="73" t="s">
        <v>283</v>
      </c>
      <c r="D269" s="74">
        <v>1.1199999999999999</v>
      </c>
      <c r="E269" s="75">
        <v>0.36000000000000004</v>
      </c>
      <c r="F269" s="76">
        <f t="shared" si="9"/>
        <v>403.2</v>
      </c>
      <c r="G269" s="74">
        <v>1.21</v>
      </c>
      <c r="H269" s="76">
        <f t="shared" si="8"/>
        <v>435.6</v>
      </c>
    </row>
    <row r="270" spans="1:8" x14ac:dyDescent="0.2">
      <c r="A270" s="71" t="s">
        <v>98</v>
      </c>
      <c r="B270" s="72">
        <v>5000</v>
      </c>
      <c r="C270" s="73" t="s">
        <v>283</v>
      </c>
      <c r="D270" s="74">
        <v>1.1200000000000001</v>
      </c>
      <c r="E270" s="75">
        <v>0.36</v>
      </c>
      <c r="F270" s="76">
        <f t="shared" si="9"/>
        <v>2016</v>
      </c>
      <c r="G270" s="74">
        <v>1.21</v>
      </c>
      <c r="H270" s="76">
        <f t="shared" si="8"/>
        <v>2178</v>
      </c>
    </row>
    <row r="271" spans="1:8" x14ac:dyDescent="0.2">
      <c r="A271" s="71" t="s">
        <v>103</v>
      </c>
      <c r="B271" s="72">
        <v>2000</v>
      </c>
      <c r="C271" s="73" t="s">
        <v>283</v>
      </c>
      <c r="D271" s="74">
        <v>1.1200000000000001</v>
      </c>
      <c r="E271" s="75">
        <v>0.22899999999999995</v>
      </c>
      <c r="F271" s="76">
        <f t="shared" si="9"/>
        <v>512.95999999999992</v>
      </c>
      <c r="G271" s="74">
        <v>1.21</v>
      </c>
      <c r="H271" s="76">
        <f t="shared" si="8"/>
        <v>554.17999999999995</v>
      </c>
    </row>
    <row r="272" spans="1:8" x14ac:dyDescent="0.2">
      <c r="A272" s="71" t="s">
        <v>103</v>
      </c>
      <c r="B272" s="72">
        <v>50</v>
      </c>
      <c r="C272" s="73" t="s">
        <v>283</v>
      </c>
      <c r="D272" s="74">
        <v>1.1200064329366355</v>
      </c>
      <c r="E272" s="75">
        <v>0.22899868470176044</v>
      </c>
      <c r="F272" s="76">
        <f t="shared" si="9"/>
        <v>12.824</v>
      </c>
      <c r="G272" s="74">
        <v>1.21</v>
      </c>
      <c r="H272" s="76">
        <f t="shared" si="8"/>
        <v>13.854420424456507</v>
      </c>
    </row>
    <row r="273" spans="1:8" x14ac:dyDescent="0.2">
      <c r="A273" s="71" t="s">
        <v>103</v>
      </c>
      <c r="B273" s="72">
        <v>100</v>
      </c>
      <c r="C273" s="73" t="s">
        <v>283</v>
      </c>
      <c r="D273" s="74">
        <v>1.1200210748155954</v>
      </c>
      <c r="E273" s="75">
        <v>0.22899569103396367</v>
      </c>
      <c r="F273" s="76">
        <f t="shared" si="9"/>
        <v>25.648</v>
      </c>
      <c r="G273" s="74">
        <v>1.21</v>
      </c>
      <c r="H273" s="76">
        <f t="shared" si="8"/>
        <v>27.708478615109605</v>
      </c>
    </row>
    <row r="274" spans="1:8" x14ac:dyDescent="0.2">
      <c r="A274" s="71" t="s">
        <v>100</v>
      </c>
      <c r="B274" s="72">
        <v>600</v>
      </c>
      <c r="C274" s="73" t="s">
        <v>283</v>
      </c>
      <c r="D274" s="74">
        <v>1.1199999999999999</v>
      </c>
      <c r="E274" s="75">
        <v>0.36000000000000004</v>
      </c>
      <c r="F274" s="76">
        <f t="shared" si="9"/>
        <v>241.92000000000002</v>
      </c>
      <c r="G274" s="74">
        <v>1.21</v>
      </c>
      <c r="H274" s="76">
        <f t="shared" si="8"/>
        <v>261.36</v>
      </c>
    </row>
    <row r="275" spans="1:8" x14ac:dyDescent="0.2">
      <c r="A275" s="71" t="s">
        <v>100</v>
      </c>
      <c r="B275" s="72">
        <v>8000</v>
      </c>
      <c r="C275" s="73" t="s">
        <v>283</v>
      </c>
      <c r="D275" s="74">
        <v>1.1199999999999999</v>
      </c>
      <c r="E275" s="75">
        <v>0.36000000000000004</v>
      </c>
      <c r="F275" s="76">
        <f t="shared" si="9"/>
        <v>3225.6</v>
      </c>
      <c r="G275" s="74">
        <v>1.21</v>
      </c>
      <c r="H275" s="76">
        <f t="shared" si="8"/>
        <v>3484.8</v>
      </c>
    </row>
    <row r="276" spans="1:8" x14ac:dyDescent="0.2">
      <c r="A276" s="71" t="s">
        <v>106</v>
      </c>
      <c r="B276" s="72">
        <v>200</v>
      </c>
      <c r="C276" s="73" t="s">
        <v>283</v>
      </c>
      <c r="D276" s="74">
        <v>1.1200031181789836</v>
      </c>
      <c r="E276" s="75">
        <v>0.35999899773097427</v>
      </c>
      <c r="F276" s="76">
        <f t="shared" si="9"/>
        <v>80.64</v>
      </c>
      <c r="G276" s="74">
        <v>1.21</v>
      </c>
      <c r="H276" s="76">
        <f t="shared" si="8"/>
        <v>87.119757450895776</v>
      </c>
    </row>
    <row r="277" spans="1:8" x14ac:dyDescent="0.2">
      <c r="A277" s="71" t="s">
        <v>103</v>
      </c>
      <c r="B277" s="72">
        <v>200</v>
      </c>
      <c r="C277" s="73" t="s">
        <v>283</v>
      </c>
      <c r="D277" s="74">
        <v>1.1200031181789836</v>
      </c>
      <c r="E277" s="75">
        <v>0.2289993624455364</v>
      </c>
      <c r="F277" s="76">
        <f t="shared" si="9"/>
        <v>51.295999999999999</v>
      </c>
      <c r="G277" s="74">
        <v>1.21</v>
      </c>
      <c r="H277" s="76">
        <f t="shared" si="8"/>
        <v>55.417845711819801</v>
      </c>
    </row>
    <row r="278" spans="1:8" x14ac:dyDescent="0.2">
      <c r="A278" s="71" t="s">
        <v>106</v>
      </c>
      <c r="B278" s="72">
        <v>50</v>
      </c>
      <c r="C278" s="73" t="s">
        <v>283</v>
      </c>
      <c r="D278" s="74">
        <v>1.1199925678186546</v>
      </c>
      <c r="E278" s="75">
        <v>0.36000238893128511</v>
      </c>
      <c r="F278" s="76">
        <f t="shared" si="9"/>
        <v>20.16</v>
      </c>
      <c r="G278" s="74">
        <v>1.21</v>
      </c>
      <c r="H278" s="76">
        <f t="shared" si="8"/>
        <v>21.780144530342749</v>
      </c>
    </row>
    <row r="279" spans="1:8" x14ac:dyDescent="0.2">
      <c r="A279" s="71" t="s">
        <v>100</v>
      </c>
      <c r="B279" s="72">
        <v>600</v>
      </c>
      <c r="C279" s="73" t="s">
        <v>283</v>
      </c>
      <c r="D279" s="74">
        <v>1.1199925678186546</v>
      </c>
      <c r="E279" s="75">
        <v>0.36000238893128511</v>
      </c>
      <c r="F279" s="76">
        <f t="shared" si="9"/>
        <v>241.92000000000002</v>
      </c>
      <c r="G279" s="74">
        <v>1.21</v>
      </c>
      <c r="H279" s="76">
        <f t="shared" si="8"/>
        <v>261.36173436411298</v>
      </c>
    </row>
    <row r="280" spans="1:8" x14ac:dyDescent="0.2">
      <c r="A280" s="71" t="s">
        <v>110</v>
      </c>
      <c r="B280" s="72">
        <v>50</v>
      </c>
      <c r="C280" s="73" t="s">
        <v>283</v>
      </c>
      <c r="D280" s="74">
        <v>1.1199925678186546</v>
      </c>
      <c r="E280" s="75">
        <v>3.0000199077607089E-2</v>
      </c>
      <c r="F280" s="76">
        <f t="shared" si="9"/>
        <v>1.68</v>
      </c>
      <c r="G280" s="74">
        <v>1.21</v>
      </c>
      <c r="H280" s="76">
        <f t="shared" si="8"/>
        <v>1.8150120441952289</v>
      </c>
    </row>
    <row r="281" spans="1:8" x14ac:dyDescent="0.2">
      <c r="A281" s="71" t="s">
        <v>98</v>
      </c>
      <c r="B281" s="72">
        <v>600</v>
      </c>
      <c r="C281" s="73" t="s">
        <v>283</v>
      </c>
      <c r="D281" s="74">
        <v>1.1200000000000001</v>
      </c>
      <c r="E281" s="75">
        <v>0.36</v>
      </c>
      <c r="F281" s="76">
        <f t="shared" si="9"/>
        <v>241.92000000000002</v>
      </c>
      <c r="G281" s="74">
        <v>1.21</v>
      </c>
      <c r="H281" s="76">
        <f t="shared" si="8"/>
        <v>261.36</v>
      </c>
    </row>
    <row r="282" spans="1:8" x14ac:dyDescent="0.2">
      <c r="A282" s="71" t="s">
        <v>100</v>
      </c>
      <c r="B282" s="72">
        <v>200</v>
      </c>
      <c r="C282" s="73" t="s">
        <v>283</v>
      </c>
      <c r="D282" s="74">
        <v>1.1200000000000001</v>
      </c>
      <c r="E282" s="75">
        <v>0.36</v>
      </c>
      <c r="F282" s="76">
        <f t="shared" si="9"/>
        <v>80.64</v>
      </c>
      <c r="G282" s="74">
        <v>1.21</v>
      </c>
      <c r="H282" s="76">
        <f t="shared" si="8"/>
        <v>87.12</v>
      </c>
    </row>
    <row r="283" spans="1:8" x14ac:dyDescent="0.2">
      <c r="A283" s="71" t="s">
        <v>106</v>
      </c>
      <c r="B283" s="72">
        <v>200</v>
      </c>
      <c r="C283" s="73" t="s">
        <v>283</v>
      </c>
      <c r="D283" s="74">
        <v>1.1199999999999999</v>
      </c>
      <c r="E283" s="75">
        <v>0.36000000000000004</v>
      </c>
      <c r="F283" s="76">
        <f t="shared" si="9"/>
        <v>80.64</v>
      </c>
      <c r="G283" s="74">
        <v>1.21</v>
      </c>
      <c r="H283" s="76">
        <f t="shared" si="8"/>
        <v>87.12</v>
      </c>
    </row>
    <row r="284" spans="1:8" x14ac:dyDescent="0.2">
      <c r="A284" s="71" t="s">
        <v>100</v>
      </c>
      <c r="B284" s="72">
        <v>200</v>
      </c>
      <c r="C284" s="73" t="s">
        <v>283</v>
      </c>
      <c r="D284" s="74">
        <v>1.1199999999999999</v>
      </c>
      <c r="E284" s="75">
        <v>0.36000000000000004</v>
      </c>
      <c r="F284" s="76">
        <f t="shared" si="9"/>
        <v>80.64</v>
      </c>
      <c r="G284" s="74">
        <v>1.21</v>
      </c>
      <c r="H284" s="76">
        <f t="shared" si="8"/>
        <v>87.12</v>
      </c>
    </row>
    <row r="285" spans="1:8" x14ac:dyDescent="0.2">
      <c r="A285" s="71" t="s">
        <v>106</v>
      </c>
      <c r="B285" s="72">
        <v>100</v>
      </c>
      <c r="C285" s="73" t="s">
        <v>283</v>
      </c>
      <c r="D285" s="74">
        <v>1.1199999999999999</v>
      </c>
      <c r="E285" s="75">
        <v>0.36000000000000004</v>
      </c>
      <c r="F285" s="76">
        <f t="shared" si="9"/>
        <v>40.32</v>
      </c>
      <c r="G285" s="74">
        <v>1.21</v>
      </c>
      <c r="H285" s="76">
        <f t="shared" si="8"/>
        <v>43.56</v>
      </c>
    </row>
    <row r="286" spans="1:8" x14ac:dyDescent="0.2">
      <c r="A286" s="71" t="s">
        <v>100</v>
      </c>
      <c r="B286" s="72">
        <v>600</v>
      </c>
      <c r="C286" s="73" t="s">
        <v>283</v>
      </c>
      <c r="D286" s="74">
        <v>1.1199999999999999</v>
      </c>
      <c r="E286" s="75">
        <v>0.36000000000000004</v>
      </c>
      <c r="F286" s="76">
        <f t="shared" si="9"/>
        <v>241.92000000000002</v>
      </c>
      <c r="G286" s="74">
        <v>1.21</v>
      </c>
      <c r="H286" s="76">
        <f t="shared" si="8"/>
        <v>261.36</v>
      </c>
    </row>
    <row r="287" spans="1:8" x14ac:dyDescent="0.2">
      <c r="A287" s="71" t="s">
        <v>106</v>
      </c>
      <c r="B287" s="72">
        <v>400</v>
      </c>
      <c r="C287" s="73" t="s">
        <v>283</v>
      </c>
      <c r="D287" s="74">
        <v>1.1200000000000001</v>
      </c>
      <c r="E287" s="75">
        <v>0.36</v>
      </c>
      <c r="F287" s="76">
        <f t="shared" si="9"/>
        <v>161.28</v>
      </c>
      <c r="G287" s="74">
        <v>1.21</v>
      </c>
      <c r="H287" s="76">
        <f t="shared" si="8"/>
        <v>174.24</v>
      </c>
    </row>
    <row r="288" spans="1:8" x14ac:dyDescent="0.2">
      <c r="A288" s="71" t="s">
        <v>100</v>
      </c>
      <c r="B288" s="72">
        <v>600</v>
      </c>
      <c r="C288" s="73" t="s">
        <v>283</v>
      </c>
      <c r="D288" s="74">
        <v>1.1199999999999999</v>
      </c>
      <c r="E288" s="75">
        <v>0.36000000000000004</v>
      </c>
      <c r="F288" s="76">
        <f t="shared" si="9"/>
        <v>241.92000000000002</v>
      </c>
      <c r="G288" s="74">
        <v>1.21</v>
      </c>
      <c r="H288" s="76">
        <f t="shared" si="8"/>
        <v>261.36</v>
      </c>
    </row>
    <row r="289" spans="1:8" x14ac:dyDescent="0.2">
      <c r="A289" s="71" t="s">
        <v>98</v>
      </c>
      <c r="B289" s="72">
        <v>200</v>
      </c>
      <c r="C289" s="73" t="s">
        <v>283</v>
      </c>
      <c r="D289" s="74">
        <v>1.1200210748155954</v>
      </c>
      <c r="E289" s="75">
        <v>0.35999322607959355</v>
      </c>
      <c r="F289" s="76">
        <f t="shared" si="9"/>
        <v>80.64</v>
      </c>
      <c r="G289" s="74">
        <v>1.21</v>
      </c>
      <c r="H289" s="76">
        <f t="shared" si="8"/>
        <v>87.11836071126163</v>
      </c>
    </row>
    <row r="290" spans="1:8" x14ac:dyDescent="0.2">
      <c r="A290" s="71" t="s">
        <v>103</v>
      </c>
      <c r="B290" s="72">
        <v>50</v>
      </c>
      <c r="C290" s="73" t="s">
        <v>283</v>
      </c>
      <c r="D290" s="74">
        <v>1.1200210748155954</v>
      </c>
      <c r="E290" s="75">
        <v>0.22899569103396367</v>
      </c>
      <c r="F290" s="76">
        <f t="shared" si="9"/>
        <v>12.824</v>
      </c>
      <c r="G290" s="74">
        <v>1.21</v>
      </c>
      <c r="H290" s="76">
        <f t="shared" si="8"/>
        <v>13.854239307554803</v>
      </c>
    </row>
    <row r="291" spans="1:8" x14ac:dyDescent="0.2">
      <c r="A291" s="71" t="s">
        <v>98</v>
      </c>
      <c r="B291" s="72">
        <v>600</v>
      </c>
      <c r="C291" s="73" t="s">
        <v>283</v>
      </c>
      <c r="D291" s="74">
        <v>1.1199999999999999</v>
      </c>
      <c r="E291" s="75">
        <v>0.36000000000000004</v>
      </c>
      <c r="F291" s="76">
        <f t="shared" si="9"/>
        <v>241.92000000000002</v>
      </c>
      <c r="G291" s="74">
        <v>1.21</v>
      </c>
      <c r="H291" s="76">
        <f t="shared" si="8"/>
        <v>261.36</v>
      </c>
    </row>
    <row r="292" spans="1:8" x14ac:dyDescent="0.2">
      <c r="A292" s="71" t="s">
        <v>100</v>
      </c>
      <c r="B292" s="72">
        <v>200</v>
      </c>
      <c r="C292" s="73" t="s">
        <v>283</v>
      </c>
      <c r="D292" s="74">
        <v>1.1199999999999999</v>
      </c>
      <c r="E292" s="75">
        <v>0.36000000000000004</v>
      </c>
      <c r="F292" s="76">
        <f t="shared" si="9"/>
        <v>80.64</v>
      </c>
      <c r="G292" s="74">
        <v>1.21</v>
      </c>
      <c r="H292" s="76">
        <f t="shared" si="8"/>
        <v>87.12</v>
      </c>
    </row>
    <row r="293" spans="1:8" x14ac:dyDescent="0.2">
      <c r="A293" s="71" t="s">
        <v>98</v>
      </c>
      <c r="B293" s="72">
        <v>6000</v>
      </c>
      <c r="C293" s="73" t="s">
        <v>283</v>
      </c>
      <c r="D293" s="74">
        <v>1.1200000000000001</v>
      </c>
      <c r="E293" s="75">
        <v>0.36</v>
      </c>
      <c r="F293" s="76">
        <f t="shared" si="9"/>
        <v>2419.1999999999998</v>
      </c>
      <c r="G293" s="74">
        <v>1.21</v>
      </c>
      <c r="H293" s="76">
        <f t="shared" si="8"/>
        <v>2613.6</v>
      </c>
    </row>
    <row r="294" spans="1:8" x14ac:dyDescent="0.2">
      <c r="A294" s="71" t="s">
        <v>98</v>
      </c>
      <c r="B294" s="72">
        <v>1000</v>
      </c>
      <c r="C294" s="73" t="s">
        <v>283</v>
      </c>
      <c r="D294" s="74">
        <v>1.1199999999999999</v>
      </c>
      <c r="E294" s="75">
        <v>0.36000000000000004</v>
      </c>
      <c r="F294" s="76">
        <f t="shared" si="9"/>
        <v>403.2</v>
      </c>
      <c r="G294" s="74">
        <v>1.21</v>
      </c>
      <c r="H294" s="76">
        <f t="shared" si="8"/>
        <v>435.6</v>
      </c>
    </row>
    <row r="295" spans="1:8" x14ac:dyDescent="0.2">
      <c r="A295" s="71" t="s">
        <v>101</v>
      </c>
      <c r="B295" s="72">
        <v>4</v>
      </c>
      <c r="C295" s="73" t="s">
        <v>283</v>
      </c>
      <c r="D295" s="74">
        <v>1.1200367647058824</v>
      </c>
      <c r="E295" s="75">
        <v>13.599553586082388</v>
      </c>
      <c r="F295" s="76">
        <f t="shared" si="9"/>
        <v>60.927999999999997</v>
      </c>
      <c r="G295" s="74">
        <v>1.21</v>
      </c>
      <c r="H295" s="76">
        <f t="shared" si="8"/>
        <v>65.821839356638762</v>
      </c>
    </row>
    <row r="296" spans="1:8" x14ac:dyDescent="0.2">
      <c r="A296" s="71" t="s">
        <v>110</v>
      </c>
      <c r="B296" s="72">
        <v>50</v>
      </c>
      <c r="C296" s="73" t="s">
        <v>283</v>
      </c>
      <c r="D296" s="74">
        <v>1.1199981836345474</v>
      </c>
      <c r="E296" s="75">
        <v>3.0000048652724952E-2</v>
      </c>
      <c r="F296" s="76">
        <f t="shared" si="9"/>
        <v>1.68</v>
      </c>
      <c r="G296" s="74">
        <v>1.21</v>
      </c>
      <c r="H296" s="76">
        <f t="shared" si="8"/>
        <v>1.8150029434898594</v>
      </c>
    </row>
    <row r="297" spans="1:8" x14ac:dyDescent="0.2">
      <c r="A297" s="71" t="s">
        <v>103</v>
      </c>
      <c r="B297" s="72">
        <v>200</v>
      </c>
      <c r="C297" s="73" t="s">
        <v>283</v>
      </c>
      <c r="D297" s="74">
        <v>1.1199981836345474</v>
      </c>
      <c r="E297" s="75">
        <v>0.22900037138246715</v>
      </c>
      <c r="F297" s="76">
        <f t="shared" si="9"/>
        <v>51.295999999999999</v>
      </c>
      <c r="G297" s="74">
        <v>1.21</v>
      </c>
      <c r="H297" s="76">
        <f t="shared" si="8"/>
        <v>55.418089874557054</v>
      </c>
    </row>
    <row r="298" spans="1:8" x14ac:dyDescent="0.2">
      <c r="A298" s="71" t="s">
        <v>113</v>
      </c>
      <c r="B298" s="72">
        <v>120</v>
      </c>
      <c r="C298" s="73" t="s">
        <v>283</v>
      </c>
      <c r="D298" s="74">
        <v>1.1198717948717949</v>
      </c>
      <c r="E298" s="75">
        <v>0.13001488265598168</v>
      </c>
      <c r="F298" s="76">
        <f t="shared" si="9"/>
        <v>17.472000000000001</v>
      </c>
      <c r="G298" s="74">
        <v>1.21</v>
      </c>
      <c r="H298" s="76">
        <f t="shared" si="8"/>
        <v>18.87816096164854</v>
      </c>
    </row>
    <row r="299" spans="1:8" x14ac:dyDescent="0.2">
      <c r="A299" s="71" t="s">
        <v>113</v>
      </c>
      <c r="B299" s="72">
        <v>120</v>
      </c>
      <c r="C299" s="73" t="s">
        <v>283</v>
      </c>
      <c r="D299" s="74">
        <v>1.1198717948717949</v>
      </c>
      <c r="E299" s="75">
        <v>0.13001488265598168</v>
      </c>
      <c r="F299" s="76">
        <f t="shared" si="9"/>
        <v>17.472000000000001</v>
      </c>
      <c r="G299" s="74">
        <v>1.21</v>
      </c>
      <c r="H299" s="76">
        <f t="shared" si="8"/>
        <v>18.87816096164854</v>
      </c>
    </row>
    <row r="300" spans="1:8" x14ac:dyDescent="0.2">
      <c r="A300" s="71" t="s">
        <v>113</v>
      </c>
      <c r="B300" s="72">
        <v>120</v>
      </c>
      <c r="C300" s="73" t="s">
        <v>283</v>
      </c>
      <c r="D300" s="74">
        <v>1.1200000000000001</v>
      </c>
      <c r="E300" s="75">
        <v>0.13</v>
      </c>
      <c r="F300" s="76">
        <f t="shared" si="9"/>
        <v>17.472000000000001</v>
      </c>
      <c r="G300" s="74">
        <v>1.21</v>
      </c>
      <c r="H300" s="76">
        <f t="shared" si="8"/>
        <v>18.875999999999998</v>
      </c>
    </row>
    <row r="301" spans="1:8" x14ac:dyDescent="0.2">
      <c r="A301" s="71" t="s">
        <v>113</v>
      </c>
      <c r="B301" s="72">
        <v>120</v>
      </c>
      <c r="C301" s="73" t="s">
        <v>283</v>
      </c>
      <c r="D301" s="74">
        <v>1.1198717948717949</v>
      </c>
      <c r="E301" s="75">
        <v>0.13001488265598168</v>
      </c>
      <c r="F301" s="76">
        <f t="shared" si="9"/>
        <v>17.472000000000001</v>
      </c>
      <c r="G301" s="74">
        <v>1.21</v>
      </c>
      <c r="H301" s="76">
        <f t="shared" si="8"/>
        <v>18.87816096164854</v>
      </c>
    </row>
    <row r="302" spans="1:8" x14ac:dyDescent="0.2">
      <c r="A302" s="71" t="s">
        <v>113</v>
      </c>
      <c r="B302" s="72">
        <v>120</v>
      </c>
      <c r="C302" s="73" t="s">
        <v>283</v>
      </c>
      <c r="D302" s="74">
        <v>1.1198717948717949</v>
      </c>
      <c r="E302" s="75">
        <v>0.13001488265598168</v>
      </c>
      <c r="F302" s="76">
        <f t="shared" si="9"/>
        <v>17.472000000000001</v>
      </c>
      <c r="G302" s="74">
        <v>1.21</v>
      </c>
      <c r="H302" s="76">
        <f t="shared" si="8"/>
        <v>18.87816096164854</v>
      </c>
    </row>
    <row r="303" spans="1:8" x14ac:dyDescent="0.2">
      <c r="A303" s="71" t="s">
        <v>113</v>
      </c>
      <c r="B303" s="72">
        <v>120</v>
      </c>
      <c r="C303" s="73" t="s">
        <v>283</v>
      </c>
      <c r="D303" s="74">
        <v>1.1198717948717949</v>
      </c>
      <c r="E303" s="75">
        <v>0.13001488265598168</v>
      </c>
      <c r="F303" s="76">
        <f t="shared" si="9"/>
        <v>17.472000000000001</v>
      </c>
      <c r="G303" s="74">
        <v>1.21</v>
      </c>
      <c r="H303" s="76">
        <f t="shared" si="8"/>
        <v>18.87816096164854</v>
      </c>
    </row>
    <row r="304" spans="1:8" x14ac:dyDescent="0.2">
      <c r="A304" s="71" t="s">
        <v>113</v>
      </c>
      <c r="B304" s="72">
        <v>120</v>
      </c>
      <c r="C304" s="73" t="s">
        <v>283</v>
      </c>
      <c r="D304" s="74">
        <v>1.1198717948717949</v>
      </c>
      <c r="E304" s="75">
        <v>0.13001488265598168</v>
      </c>
      <c r="F304" s="76">
        <f t="shared" si="9"/>
        <v>17.472000000000001</v>
      </c>
      <c r="G304" s="74">
        <v>1.21</v>
      </c>
      <c r="H304" s="76">
        <f t="shared" si="8"/>
        <v>18.87816096164854</v>
      </c>
    </row>
    <row r="305" spans="1:8" x14ac:dyDescent="0.2">
      <c r="A305" s="71" t="s">
        <v>113</v>
      </c>
      <c r="B305" s="72">
        <v>120</v>
      </c>
      <c r="C305" s="73" t="s">
        <v>283</v>
      </c>
      <c r="D305" s="74">
        <v>1.1198717948717949</v>
      </c>
      <c r="E305" s="75">
        <v>0.13001488265598168</v>
      </c>
      <c r="F305" s="76">
        <f t="shared" si="9"/>
        <v>17.472000000000001</v>
      </c>
      <c r="G305" s="74">
        <v>1.21</v>
      </c>
      <c r="H305" s="76">
        <f t="shared" si="8"/>
        <v>18.87816096164854</v>
      </c>
    </row>
    <row r="306" spans="1:8" x14ac:dyDescent="0.2">
      <c r="A306" s="71" t="s">
        <v>113</v>
      </c>
      <c r="B306" s="72">
        <v>120</v>
      </c>
      <c r="C306" s="73" t="s">
        <v>283</v>
      </c>
      <c r="D306" s="74">
        <v>1.1200000000000001</v>
      </c>
      <c r="E306" s="75">
        <v>0.13</v>
      </c>
      <c r="F306" s="76">
        <f t="shared" si="9"/>
        <v>17.472000000000001</v>
      </c>
      <c r="G306" s="74">
        <v>1.21</v>
      </c>
      <c r="H306" s="76">
        <f t="shared" si="8"/>
        <v>18.875999999999998</v>
      </c>
    </row>
    <row r="307" spans="1:8" x14ac:dyDescent="0.2">
      <c r="A307" s="71" t="s">
        <v>114</v>
      </c>
      <c r="B307" s="72">
        <v>60</v>
      </c>
      <c r="C307" s="73" t="s">
        <v>283</v>
      </c>
      <c r="D307" s="74">
        <v>1.1201149425287356</v>
      </c>
      <c r="E307" s="75">
        <v>0.28997024114930736</v>
      </c>
      <c r="F307" s="76">
        <f t="shared" si="9"/>
        <v>19.488000000000003</v>
      </c>
      <c r="G307" s="74">
        <v>1.21</v>
      </c>
      <c r="H307" s="76">
        <f t="shared" si="8"/>
        <v>21.051839507439716</v>
      </c>
    </row>
    <row r="308" spans="1:8" x14ac:dyDescent="0.2">
      <c r="A308" s="71" t="s">
        <v>113</v>
      </c>
      <c r="B308" s="72">
        <v>120</v>
      </c>
      <c r="C308" s="73" t="s">
        <v>283</v>
      </c>
      <c r="D308" s="74">
        <v>1.1198717948717949</v>
      </c>
      <c r="E308" s="75">
        <v>0.13001488265598168</v>
      </c>
      <c r="F308" s="76">
        <f t="shared" si="9"/>
        <v>17.472000000000001</v>
      </c>
      <c r="G308" s="74">
        <v>1.21</v>
      </c>
      <c r="H308" s="76">
        <f t="shared" si="8"/>
        <v>18.87816096164854</v>
      </c>
    </row>
    <row r="309" spans="1:8" x14ac:dyDescent="0.2">
      <c r="A309" s="71" t="s">
        <v>113</v>
      </c>
      <c r="B309" s="72">
        <v>120</v>
      </c>
      <c r="C309" s="73" t="s">
        <v>283</v>
      </c>
      <c r="D309" s="74">
        <v>1.1198717948717949</v>
      </c>
      <c r="E309" s="75">
        <v>0.13001488265598168</v>
      </c>
      <c r="F309" s="76">
        <f t="shared" si="9"/>
        <v>17.472000000000001</v>
      </c>
      <c r="G309" s="74">
        <v>1.21</v>
      </c>
      <c r="H309" s="76">
        <f t="shared" si="8"/>
        <v>18.87816096164854</v>
      </c>
    </row>
    <row r="310" spans="1:8" x14ac:dyDescent="0.2">
      <c r="A310" s="71" t="s">
        <v>113</v>
      </c>
      <c r="B310" s="72">
        <v>480</v>
      </c>
      <c r="C310" s="73" t="s">
        <v>283</v>
      </c>
      <c r="D310" s="74">
        <v>1.1200320512820514</v>
      </c>
      <c r="E310" s="75">
        <v>0.12999627986836457</v>
      </c>
      <c r="F310" s="76">
        <f t="shared" si="9"/>
        <v>69.888000000000005</v>
      </c>
      <c r="G310" s="74">
        <v>1.21</v>
      </c>
      <c r="H310" s="76">
        <f t="shared" si="8"/>
        <v>75.501839347546138</v>
      </c>
    </row>
    <row r="311" spans="1:8" x14ac:dyDescent="0.2">
      <c r="A311" s="71" t="s">
        <v>113</v>
      </c>
      <c r="B311" s="72">
        <v>120</v>
      </c>
      <c r="C311" s="73" t="s">
        <v>283</v>
      </c>
      <c r="D311" s="74">
        <v>1.1198717948717949</v>
      </c>
      <c r="E311" s="75">
        <v>0.13001488265598168</v>
      </c>
      <c r="F311" s="76">
        <f t="shared" si="9"/>
        <v>17.472000000000001</v>
      </c>
      <c r="G311" s="74">
        <v>1.21</v>
      </c>
      <c r="H311" s="76">
        <f t="shared" si="8"/>
        <v>18.87816096164854</v>
      </c>
    </row>
    <row r="312" spans="1:8" x14ac:dyDescent="0.2">
      <c r="A312" s="71" t="s">
        <v>113</v>
      </c>
      <c r="B312" s="72">
        <v>360</v>
      </c>
      <c r="C312" s="73" t="s">
        <v>283</v>
      </c>
      <c r="D312" s="74">
        <v>1.1199786324786325</v>
      </c>
      <c r="E312" s="75">
        <v>0.1300024802060479</v>
      </c>
      <c r="F312" s="76">
        <f t="shared" si="9"/>
        <v>52.416000000000011</v>
      </c>
      <c r="G312" s="74">
        <v>1.21</v>
      </c>
      <c r="H312" s="76">
        <f t="shared" si="8"/>
        <v>56.62908037775447</v>
      </c>
    </row>
    <row r="313" spans="1:8" x14ac:dyDescent="0.2">
      <c r="A313" s="71" t="s">
        <v>115</v>
      </c>
      <c r="B313" s="72">
        <v>240</v>
      </c>
      <c r="C313" s="73" t="s">
        <v>283</v>
      </c>
      <c r="D313" s="74">
        <v>1.1200564971751412</v>
      </c>
      <c r="E313" s="75">
        <v>5.8997023959646913E-2</v>
      </c>
      <c r="F313" s="76">
        <f t="shared" si="9"/>
        <v>15.8592</v>
      </c>
      <c r="G313" s="74">
        <v>1.21</v>
      </c>
      <c r="H313" s="76">
        <f t="shared" si="8"/>
        <v>17.132735757881463</v>
      </c>
    </row>
    <row r="314" spans="1:8" x14ac:dyDescent="0.2">
      <c r="A314" s="71" t="s">
        <v>114</v>
      </c>
      <c r="B314" s="72">
        <v>60</v>
      </c>
      <c r="C314" s="73" t="s">
        <v>283</v>
      </c>
      <c r="D314" s="74">
        <v>1.1200000000000001</v>
      </c>
      <c r="E314" s="75">
        <v>0.28999999999999998</v>
      </c>
      <c r="F314" s="76">
        <f t="shared" si="9"/>
        <v>19.488000000000003</v>
      </c>
      <c r="G314" s="74">
        <v>1.21</v>
      </c>
      <c r="H314" s="76">
        <f t="shared" si="8"/>
        <v>21.053999999999998</v>
      </c>
    </row>
    <row r="315" spans="1:8" x14ac:dyDescent="0.2">
      <c r="A315" s="71" t="s">
        <v>113</v>
      </c>
      <c r="B315" s="72">
        <v>120</v>
      </c>
      <c r="C315" s="73" t="s">
        <v>283</v>
      </c>
      <c r="D315" s="74">
        <v>1.1198717948717949</v>
      </c>
      <c r="E315" s="75">
        <v>0.13001488265598168</v>
      </c>
      <c r="F315" s="76">
        <f t="shared" si="9"/>
        <v>17.472000000000001</v>
      </c>
      <c r="G315" s="74">
        <v>1.21</v>
      </c>
      <c r="H315" s="76">
        <f t="shared" si="8"/>
        <v>18.87816096164854</v>
      </c>
    </row>
    <row r="316" spans="1:8" x14ac:dyDescent="0.2">
      <c r="A316" s="71" t="s">
        <v>114</v>
      </c>
      <c r="B316" s="72">
        <v>60</v>
      </c>
      <c r="C316" s="73" t="s">
        <v>283</v>
      </c>
      <c r="D316" s="74">
        <v>1.1200000000000001</v>
      </c>
      <c r="E316" s="75">
        <v>0.28999999999999998</v>
      </c>
      <c r="F316" s="76">
        <f t="shared" si="9"/>
        <v>19.488000000000003</v>
      </c>
      <c r="G316" s="74">
        <v>1.21</v>
      </c>
      <c r="H316" s="76">
        <f t="shared" si="8"/>
        <v>21.053999999999998</v>
      </c>
    </row>
    <row r="317" spans="1:8" x14ac:dyDescent="0.2">
      <c r="A317" s="71" t="s">
        <v>113</v>
      </c>
      <c r="B317" s="72">
        <v>360</v>
      </c>
      <c r="C317" s="73" t="s">
        <v>283</v>
      </c>
      <c r="D317" s="74">
        <v>1.1199786324786325</v>
      </c>
      <c r="E317" s="75">
        <v>0.1300024802060479</v>
      </c>
      <c r="F317" s="76">
        <f t="shared" si="9"/>
        <v>52.416000000000011</v>
      </c>
      <c r="G317" s="74">
        <v>1.21</v>
      </c>
      <c r="H317" s="76">
        <f t="shared" si="8"/>
        <v>56.62908037775447</v>
      </c>
    </row>
    <row r="318" spans="1:8" x14ac:dyDescent="0.2">
      <c r="A318" s="71" t="s">
        <v>116</v>
      </c>
      <c r="B318" s="72">
        <v>10</v>
      </c>
      <c r="C318" s="73" t="s">
        <v>286</v>
      </c>
      <c r="D318" s="74">
        <v>1.1201191264063535</v>
      </c>
      <c r="E318" s="75">
        <v>0.3799595864106351</v>
      </c>
      <c r="F318" s="76">
        <f t="shared" si="9"/>
        <v>4.2560000000000002</v>
      </c>
      <c r="G318" s="74">
        <v>1.21</v>
      </c>
      <c r="H318" s="76">
        <f t="shared" si="8"/>
        <v>4.5975109955686841</v>
      </c>
    </row>
    <row r="319" spans="1:8" x14ac:dyDescent="0.2">
      <c r="A319" s="71" t="s">
        <v>117</v>
      </c>
      <c r="B319" s="72">
        <v>60</v>
      </c>
      <c r="C319" s="73" t="s">
        <v>283</v>
      </c>
      <c r="D319" s="74">
        <v>1.1199848599545799</v>
      </c>
      <c r="E319" s="75">
        <v>2.2016958337276109</v>
      </c>
      <c r="F319" s="76">
        <f t="shared" si="9"/>
        <v>147.95196000000001</v>
      </c>
      <c r="G319" s="74">
        <v>1.21</v>
      </c>
      <c r="H319" s="76">
        <f t="shared" si="8"/>
        <v>159.84311752862453</v>
      </c>
    </row>
    <row r="320" spans="1:8" x14ac:dyDescent="0.2">
      <c r="A320" s="71" t="s">
        <v>117</v>
      </c>
      <c r="B320" s="72">
        <v>24</v>
      </c>
      <c r="C320" s="73" t="s">
        <v>283</v>
      </c>
      <c r="D320" s="74">
        <v>1.1199848599545799</v>
      </c>
      <c r="E320" s="75">
        <v>2.2016958337276109</v>
      </c>
      <c r="F320" s="76">
        <f t="shared" si="9"/>
        <v>59.180784000000003</v>
      </c>
      <c r="G320" s="74">
        <v>1.21</v>
      </c>
      <c r="H320" s="76">
        <f t="shared" si="8"/>
        <v>63.937247011449813</v>
      </c>
    </row>
    <row r="321" spans="1:8" x14ac:dyDescent="0.2">
      <c r="A321" s="71" t="s">
        <v>116</v>
      </c>
      <c r="B321" s="72">
        <v>10</v>
      </c>
      <c r="C321" s="73" t="s">
        <v>286</v>
      </c>
      <c r="D321" s="74">
        <v>1.1198717948717949</v>
      </c>
      <c r="E321" s="75">
        <v>0.38004350314825414</v>
      </c>
      <c r="F321" s="76">
        <f t="shared" si="9"/>
        <v>4.2560000000000002</v>
      </c>
      <c r="G321" s="74">
        <v>1.21</v>
      </c>
      <c r="H321" s="76">
        <f t="shared" si="8"/>
        <v>4.5985263880938749</v>
      </c>
    </row>
    <row r="322" spans="1:8" x14ac:dyDescent="0.2">
      <c r="A322" s="71" t="s">
        <v>117</v>
      </c>
      <c r="B322" s="72">
        <v>60</v>
      </c>
      <c r="C322" s="73" t="s">
        <v>283</v>
      </c>
      <c r="D322" s="74">
        <v>1.1199848599545799</v>
      </c>
      <c r="E322" s="75">
        <v>2.2016958337276109</v>
      </c>
      <c r="F322" s="76">
        <f t="shared" si="9"/>
        <v>147.95196000000001</v>
      </c>
      <c r="G322" s="74">
        <v>1.21</v>
      </c>
      <c r="H322" s="76">
        <f t="shared" si="8"/>
        <v>159.84311752862453</v>
      </c>
    </row>
    <row r="323" spans="1:8" x14ac:dyDescent="0.2">
      <c r="A323" s="71" t="s">
        <v>117</v>
      </c>
      <c r="B323" s="72">
        <v>12</v>
      </c>
      <c r="C323" s="73" t="s">
        <v>283</v>
      </c>
      <c r="D323" s="74">
        <v>1.1201191264063535</v>
      </c>
      <c r="E323" s="75">
        <v>2.2014319208271789</v>
      </c>
      <c r="F323" s="76">
        <f t="shared" si="9"/>
        <v>29.590392000000001</v>
      </c>
      <c r="G323" s="74">
        <v>1.21</v>
      </c>
      <c r="H323" s="76">
        <f t="shared" si="8"/>
        <v>31.96479149041064</v>
      </c>
    </row>
    <row r="324" spans="1:8" x14ac:dyDescent="0.2">
      <c r="A324" s="71" t="s">
        <v>118</v>
      </c>
      <c r="B324" s="72">
        <v>1</v>
      </c>
      <c r="C324" s="73" t="s">
        <v>283</v>
      </c>
      <c r="D324" s="74">
        <v>1.1197988111568358</v>
      </c>
      <c r="E324" s="75">
        <v>21.873929277256025</v>
      </c>
      <c r="F324" s="76">
        <f t="shared" si="9"/>
        <v>24.494399999999999</v>
      </c>
      <c r="G324" s="74">
        <v>1.21</v>
      </c>
      <c r="H324" s="76">
        <f t="shared" si="8"/>
        <v>26.46745442547979</v>
      </c>
    </row>
    <row r="325" spans="1:8" x14ac:dyDescent="0.2">
      <c r="A325" s="71" t="s">
        <v>118</v>
      </c>
      <c r="B325" s="72">
        <v>20</v>
      </c>
      <c r="C325" s="73" t="s">
        <v>283</v>
      </c>
      <c r="D325" s="74">
        <v>1.1199948992603925</v>
      </c>
      <c r="E325" s="75">
        <v>21.870099601502908</v>
      </c>
      <c r="F325" s="76">
        <f t="shared" si="9"/>
        <v>489.88799999999998</v>
      </c>
      <c r="G325" s="74">
        <v>1.21</v>
      </c>
      <c r="H325" s="76">
        <f t="shared" ref="H325:H388" si="10">(E325*G325)*B325</f>
        <v>529.25641035637034</v>
      </c>
    </row>
    <row r="326" spans="1:8" x14ac:dyDescent="0.2">
      <c r="A326" s="71" t="s">
        <v>118</v>
      </c>
      <c r="B326" s="72">
        <v>10</v>
      </c>
      <c r="C326" s="73" t="s">
        <v>283</v>
      </c>
      <c r="D326" s="74">
        <v>1.1199970635736309</v>
      </c>
      <c r="E326" s="75">
        <v>21.870057339118805</v>
      </c>
      <c r="F326" s="76">
        <f t="shared" ref="F326:F389" si="11">(D326*E326)*B326</f>
        <v>244.94399999999999</v>
      </c>
      <c r="G326" s="74">
        <v>1.21</v>
      </c>
      <c r="H326" s="76">
        <f t="shared" si="10"/>
        <v>264.62769380333754</v>
      </c>
    </row>
    <row r="327" spans="1:8" x14ac:dyDescent="0.2">
      <c r="A327" s="71" t="s">
        <v>70</v>
      </c>
      <c r="B327" s="72">
        <v>3</v>
      </c>
      <c r="C327" s="73" t="s">
        <v>283</v>
      </c>
      <c r="D327" s="74">
        <v>1.1199538638985007</v>
      </c>
      <c r="E327" s="75">
        <v>11.560476210092688</v>
      </c>
      <c r="F327" s="76">
        <f t="shared" si="11"/>
        <v>38.8416</v>
      </c>
      <c r="G327" s="74">
        <v>1.21</v>
      </c>
      <c r="H327" s="76">
        <f t="shared" si="10"/>
        <v>41.964528642636452</v>
      </c>
    </row>
    <row r="328" spans="1:8" x14ac:dyDescent="0.2">
      <c r="A328" s="71" t="s">
        <v>70</v>
      </c>
      <c r="B328" s="72">
        <v>4</v>
      </c>
      <c r="C328" s="73" t="s">
        <v>283</v>
      </c>
      <c r="D328" s="74">
        <v>1.1200259515570934</v>
      </c>
      <c r="E328" s="75">
        <v>11.559732149063526</v>
      </c>
      <c r="F328" s="76">
        <f t="shared" si="11"/>
        <v>51.788800000000002</v>
      </c>
      <c r="G328" s="74">
        <v>1.21</v>
      </c>
      <c r="H328" s="76">
        <f t="shared" si="10"/>
        <v>55.949103601467463</v>
      </c>
    </row>
    <row r="329" spans="1:8" x14ac:dyDescent="0.2">
      <c r="A329" s="71" t="s">
        <v>118</v>
      </c>
      <c r="B329" s="72">
        <v>5</v>
      </c>
      <c r="C329" s="73" t="s">
        <v>283</v>
      </c>
      <c r="D329" s="74">
        <v>1.119981710105167</v>
      </c>
      <c r="E329" s="75">
        <v>21.870357148689472</v>
      </c>
      <c r="F329" s="76">
        <f t="shared" si="11"/>
        <v>122.47199999999999</v>
      </c>
      <c r="G329" s="74">
        <v>1.21</v>
      </c>
      <c r="H329" s="76">
        <f t="shared" si="10"/>
        <v>132.31566074957129</v>
      </c>
    </row>
    <row r="330" spans="1:8" x14ac:dyDescent="0.2">
      <c r="A330" s="71" t="s">
        <v>119</v>
      </c>
      <c r="B330" s="72">
        <v>2</v>
      </c>
      <c r="C330" s="73" t="s">
        <v>283</v>
      </c>
      <c r="D330" s="74">
        <v>1.1199226305609284</v>
      </c>
      <c r="E330" s="75">
        <v>20.681428670120898</v>
      </c>
      <c r="F330" s="76">
        <f t="shared" si="11"/>
        <v>46.3232</v>
      </c>
      <c r="G330" s="74">
        <v>1.21</v>
      </c>
      <c r="H330" s="76">
        <f t="shared" si="10"/>
        <v>50.04905738169257</v>
      </c>
    </row>
    <row r="331" spans="1:8" x14ac:dyDescent="0.2">
      <c r="A331" s="71" t="s">
        <v>119</v>
      </c>
      <c r="B331" s="72">
        <v>1</v>
      </c>
      <c r="C331" s="73" t="s">
        <v>283</v>
      </c>
      <c r="D331" s="74">
        <v>1.1199226305609284</v>
      </c>
      <c r="E331" s="75">
        <v>20.681428670120898</v>
      </c>
      <c r="F331" s="76">
        <f t="shared" si="11"/>
        <v>23.1616</v>
      </c>
      <c r="G331" s="74">
        <v>1.21</v>
      </c>
      <c r="H331" s="76">
        <f t="shared" si="10"/>
        <v>25.024528690846285</v>
      </c>
    </row>
    <row r="332" spans="1:8" x14ac:dyDescent="0.2">
      <c r="A332" s="71" t="s">
        <v>120</v>
      </c>
      <c r="B332" s="72">
        <v>20</v>
      </c>
      <c r="C332" s="73" t="s">
        <v>283</v>
      </c>
      <c r="D332" s="74">
        <v>1.1200020255215719</v>
      </c>
      <c r="E332" s="75">
        <v>14.949972962952915</v>
      </c>
      <c r="F332" s="76">
        <f t="shared" si="11"/>
        <v>334.88</v>
      </c>
      <c r="G332" s="74">
        <v>1.21</v>
      </c>
      <c r="H332" s="76">
        <f t="shared" si="10"/>
        <v>361.78934570346053</v>
      </c>
    </row>
    <row r="333" spans="1:8" x14ac:dyDescent="0.2">
      <c r="A333" s="71" t="s">
        <v>121</v>
      </c>
      <c r="B333" s="72">
        <v>10</v>
      </c>
      <c r="C333" s="73" t="s">
        <v>283</v>
      </c>
      <c r="D333" s="74">
        <v>1.1200020255215719</v>
      </c>
      <c r="E333" s="75">
        <v>14.949972962952915</v>
      </c>
      <c r="F333" s="76">
        <f t="shared" si="11"/>
        <v>167.44</v>
      </c>
      <c r="G333" s="74">
        <v>1.21</v>
      </c>
      <c r="H333" s="76">
        <f t="shared" si="10"/>
        <v>180.89467285173026</v>
      </c>
    </row>
    <row r="334" spans="1:8" x14ac:dyDescent="0.2">
      <c r="A334" s="71" t="s">
        <v>119</v>
      </c>
      <c r="B334" s="72">
        <v>5</v>
      </c>
      <c r="C334" s="73" t="s">
        <v>283</v>
      </c>
      <c r="D334" s="74">
        <v>1.1200193423597677</v>
      </c>
      <c r="E334" s="75">
        <v>20.679642863310598</v>
      </c>
      <c r="F334" s="76">
        <f t="shared" si="11"/>
        <v>115.80799999999999</v>
      </c>
      <c r="G334" s="74">
        <v>1.21</v>
      </c>
      <c r="H334" s="76">
        <f t="shared" si="10"/>
        <v>125.11183932302912</v>
      </c>
    </row>
    <row r="335" spans="1:8" x14ac:dyDescent="0.2">
      <c r="A335" s="71" t="s">
        <v>70</v>
      </c>
      <c r="B335" s="72">
        <v>5</v>
      </c>
      <c r="C335" s="73" t="s">
        <v>283</v>
      </c>
      <c r="D335" s="74">
        <v>1.1199752202643172</v>
      </c>
      <c r="E335" s="75">
        <v>11.560255767930675</v>
      </c>
      <c r="F335" s="76">
        <f t="shared" si="11"/>
        <v>64.736000000000004</v>
      </c>
      <c r="G335" s="74">
        <v>1.21</v>
      </c>
      <c r="H335" s="76">
        <f t="shared" si="10"/>
        <v>69.939547395980583</v>
      </c>
    </row>
    <row r="336" spans="1:8" x14ac:dyDescent="0.2">
      <c r="A336" s="71" t="s">
        <v>122</v>
      </c>
      <c r="B336" s="72">
        <v>10</v>
      </c>
      <c r="C336" s="73" t="s">
        <v>283</v>
      </c>
      <c r="D336" s="74">
        <v>1.1200020255215719</v>
      </c>
      <c r="E336" s="75">
        <v>9.039983651176879</v>
      </c>
      <c r="F336" s="76">
        <f t="shared" si="11"/>
        <v>101.248</v>
      </c>
      <c r="G336" s="74">
        <v>1.21</v>
      </c>
      <c r="H336" s="76">
        <f t="shared" si="10"/>
        <v>109.38380217924022</v>
      </c>
    </row>
    <row r="337" spans="1:8" x14ac:dyDescent="0.2">
      <c r="A337" s="71" t="s">
        <v>119</v>
      </c>
      <c r="B337" s="72">
        <v>4</v>
      </c>
      <c r="C337" s="73" t="s">
        <v>283</v>
      </c>
      <c r="D337" s="74">
        <v>1.1200435203094778</v>
      </c>
      <c r="E337" s="75">
        <v>20.679196459794927</v>
      </c>
      <c r="F337" s="76">
        <f t="shared" si="11"/>
        <v>92.6464</v>
      </c>
      <c r="G337" s="74">
        <v>1.21</v>
      </c>
      <c r="H337" s="76">
        <f t="shared" si="10"/>
        <v>100.08731086540745</v>
      </c>
    </row>
    <row r="338" spans="1:8" x14ac:dyDescent="0.2">
      <c r="A338" s="71" t="s">
        <v>118</v>
      </c>
      <c r="B338" s="72">
        <v>4</v>
      </c>
      <c r="C338" s="73" t="s">
        <v>283</v>
      </c>
      <c r="D338" s="74">
        <v>1.1199752202643172</v>
      </c>
      <c r="E338" s="75">
        <v>21.870483879294451</v>
      </c>
      <c r="F338" s="76">
        <f t="shared" si="11"/>
        <v>97.977599999999995</v>
      </c>
      <c r="G338" s="74">
        <v>1.21</v>
      </c>
      <c r="H338" s="76">
        <f t="shared" si="10"/>
        <v>105.85314197578514</v>
      </c>
    </row>
    <row r="339" spans="1:8" x14ac:dyDescent="0.2">
      <c r="A339" s="71" t="s">
        <v>123</v>
      </c>
      <c r="B339" s="72">
        <v>20</v>
      </c>
      <c r="C339" s="73" t="s">
        <v>283</v>
      </c>
      <c r="D339" s="74">
        <v>1.1200020255215719</v>
      </c>
      <c r="E339" s="75">
        <v>14.949972962952915</v>
      </c>
      <c r="F339" s="76">
        <f t="shared" si="11"/>
        <v>334.88</v>
      </c>
      <c r="G339" s="74">
        <v>1.21</v>
      </c>
      <c r="H339" s="76">
        <f t="shared" si="10"/>
        <v>361.78934570346053</v>
      </c>
    </row>
    <row r="340" spans="1:8" x14ac:dyDescent="0.2">
      <c r="A340" s="71" t="s">
        <v>118</v>
      </c>
      <c r="B340" s="72">
        <v>10</v>
      </c>
      <c r="C340" s="73" t="s">
        <v>283</v>
      </c>
      <c r="D340" s="74">
        <v>1.1199986729480458</v>
      </c>
      <c r="E340" s="75">
        <v>21.870025913089844</v>
      </c>
      <c r="F340" s="76">
        <f t="shared" si="11"/>
        <v>244.94399999999999</v>
      </c>
      <c r="G340" s="74">
        <v>1.21</v>
      </c>
      <c r="H340" s="76">
        <f t="shared" si="10"/>
        <v>264.62731354838706</v>
      </c>
    </row>
    <row r="341" spans="1:8" x14ac:dyDescent="0.2">
      <c r="A341" s="71" t="s">
        <v>118</v>
      </c>
      <c r="B341" s="72">
        <v>20</v>
      </c>
      <c r="C341" s="73" t="s">
        <v>283</v>
      </c>
      <c r="D341" s="74">
        <v>1.119997008674843</v>
      </c>
      <c r="E341" s="75">
        <v>21.870058411121349</v>
      </c>
      <c r="F341" s="76">
        <f t="shared" si="11"/>
        <v>489.88799999999998</v>
      </c>
      <c r="G341" s="74">
        <v>1.21</v>
      </c>
      <c r="H341" s="76">
        <f t="shared" si="10"/>
        <v>529.25541354913662</v>
      </c>
    </row>
    <row r="342" spans="1:8" x14ac:dyDescent="0.2">
      <c r="A342" s="71" t="s">
        <v>119</v>
      </c>
      <c r="B342" s="72">
        <v>1</v>
      </c>
      <c r="C342" s="73" t="s">
        <v>283</v>
      </c>
      <c r="D342" s="74">
        <v>1.1199226305609284</v>
      </c>
      <c r="E342" s="75">
        <v>20.681428670120898</v>
      </c>
      <c r="F342" s="76">
        <f t="shared" si="11"/>
        <v>23.1616</v>
      </c>
      <c r="G342" s="74">
        <v>1.21</v>
      </c>
      <c r="H342" s="76">
        <f t="shared" si="10"/>
        <v>25.024528690846285</v>
      </c>
    </row>
    <row r="343" spans="1:8" x14ac:dyDescent="0.2">
      <c r="A343" s="71" t="s">
        <v>120</v>
      </c>
      <c r="B343" s="72">
        <v>10</v>
      </c>
      <c r="C343" s="73" t="s">
        <v>283</v>
      </c>
      <c r="D343" s="74">
        <v>1.1199999999999999</v>
      </c>
      <c r="E343" s="75">
        <v>14.950000000000001</v>
      </c>
      <c r="F343" s="76">
        <f t="shared" si="11"/>
        <v>167.44</v>
      </c>
      <c r="G343" s="74">
        <v>1.21</v>
      </c>
      <c r="H343" s="76">
        <f t="shared" si="10"/>
        <v>180.89500000000001</v>
      </c>
    </row>
    <row r="344" spans="1:8" x14ac:dyDescent="0.2">
      <c r="A344" s="71" t="s">
        <v>121</v>
      </c>
      <c r="B344" s="72">
        <v>10</v>
      </c>
      <c r="C344" s="73" t="s">
        <v>283</v>
      </c>
      <c r="D344" s="74">
        <v>1.1199999999999999</v>
      </c>
      <c r="E344" s="75">
        <v>14.950000000000001</v>
      </c>
      <c r="F344" s="76">
        <f t="shared" si="11"/>
        <v>167.44</v>
      </c>
      <c r="G344" s="74">
        <v>1.21</v>
      </c>
      <c r="H344" s="76">
        <f t="shared" si="10"/>
        <v>180.89500000000001</v>
      </c>
    </row>
    <row r="345" spans="1:8" x14ac:dyDescent="0.2">
      <c r="A345" s="71" t="s">
        <v>118</v>
      </c>
      <c r="B345" s="72">
        <v>3</v>
      </c>
      <c r="C345" s="73" t="s">
        <v>283</v>
      </c>
      <c r="D345" s="74">
        <v>1.1199512269471117</v>
      </c>
      <c r="E345" s="75">
        <v>21.87095242242787</v>
      </c>
      <c r="F345" s="76">
        <f t="shared" si="11"/>
        <v>73.483199999999982</v>
      </c>
      <c r="G345" s="74">
        <v>1.21</v>
      </c>
      <c r="H345" s="76">
        <f t="shared" si="10"/>
        <v>79.391557293413157</v>
      </c>
    </row>
    <row r="346" spans="1:8" x14ac:dyDescent="0.2">
      <c r="A346" s="71" t="s">
        <v>118</v>
      </c>
      <c r="B346" s="72">
        <v>10</v>
      </c>
      <c r="C346" s="73" t="s">
        <v>283</v>
      </c>
      <c r="D346" s="74">
        <v>1.1200066508708484</v>
      </c>
      <c r="E346" s="75">
        <v>21.869870130641328</v>
      </c>
      <c r="F346" s="76">
        <f t="shared" si="11"/>
        <v>244.94399999999996</v>
      </c>
      <c r="G346" s="74">
        <v>1.21</v>
      </c>
      <c r="H346" s="76">
        <f t="shared" si="10"/>
        <v>264.62542858076006</v>
      </c>
    </row>
    <row r="347" spans="1:8" x14ac:dyDescent="0.2">
      <c r="A347" s="71" t="s">
        <v>118</v>
      </c>
      <c r="B347" s="72">
        <v>2</v>
      </c>
      <c r="C347" s="73" t="s">
        <v>283</v>
      </c>
      <c r="D347" s="74">
        <v>1.1200274348422496</v>
      </c>
      <c r="E347" s="75">
        <v>21.869464298836498</v>
      </c>
      <c r="F347" s="76">
        <f t="shared" si="11"/>
        <v>48.988799999999998</v>
      </c>
      <c r="G347" s="74">
        <v>1.21</v>
      </c>
      <c r="H347" s="76">
        <f t="shared" si="10"/>
        <v>52.924103603184321</v>
      </c>
    </row>
    <row r="348" spans="1:8" x14ac:dyDescent="0.2">
      <c r="A348" s="71" t="s">
        <v>70</v>
      </c>
      <c r="B348" s="72">
        <v>5</v>
      </c>
      <c r="C348" s="73" t="s">
        <v>283</v>
      </c>
      <c r="D348" s="74">
        <v>1.1200692041522491</v>
      </c>
      <c r="E348" s="75">
        <v>11.559285758418289</v>
      </c>
      <c r="F348" s="76">
        <f t="shared" si="11"/>
        <v>64.736000000000004</v>
      </c>
      <c r="G348" s="74">
        <v>1.21</v>
      </c>
      <c r="H348" s="76">
        <f t="shared" si="10"/>
        <v>69.933678838430652</v>
      </c>
    </row>
    <row r="349" spans="1:8" x14ac:dyDescent="0.2">
      <c r="A349" s="71" t="s">
        <v>70</v>
      </c>
      <c r="B349" s="72">
        <v>20</v>
      </c>
      <c r="C349" s="73" t="s">
        <v>283</v>
      </c>
      <c r="D349" s="74">
        <v>1.1199826989619377</v>
      </c>
      <c r="E349" s="75">
        <v>11.560178574187072</v>
      </c>
      <c r="F349" s="76">
        <f t="shared" si="11"/>
        <v>258.94400000000002</v>
      </c>
      <c r="G349" s="74">
        <v>1.21</v>
      </c>
      <c r="H349" s="76">
        <f t="shared" si="10"/>
        <v>279.75632149532714</v>
      </c>
    </row>
    <row r="350" spans="1:8" x14ac:dyDescent="0.2">
      <c r="A350" s="71" t="s">
        <v>124</v>
      </c>
      <c r="B350" s="72">
        <v>20</v>
      </c>
      <c r="C350" s="73" t="s">
        <v>283</v>
      </c>
      <c r="D350" s="74">
        <v>1.1200020255215719</v>
      </c>
      <c r="E350" s="75">
        <v>9.039983651176879</v>
      </c>
      <c r="F350" s="76">
        <f t="shared" si="11"/>
        <v>202.49600000000001</v>
      </c>
      <c r="G350" s="74">
        <v>1.21</v>
      </c>
      <c r="H350" s="76">
        <f t="shared" si="10"/>
        <v>218.76760435848044</v>
      </c>
    </row>
    <row r="351" spans="1:8" x14ac:dyDescent="0.2">
      <c r="A351" s="71" t="s">
        <v>118</v>
      </c>
      <c r="B351" s="72">
        <v>20</v>
      </c>
      <c r="C351" s="73" t="s">
        <v>283</v>
      </c>
      <c r="D351" s="74">
        <v>1.1199948992603925</v>
      </c>
      <c r="E351" s="75">
        <v>21.870099601502908</v>
      </c>
      <c r="F351" s="76">
        <f t="shared" si="11"/>
        <v>489.88799999999998</v>
      </c>
      <c r="G351" s="74">
        <v>1.21</v>
      </c>
      <c r="H351" s="76">
        <f t="shared" si="10"/>
        <v>529.25641035637034</v>
      </c>
    </row>
    <row r="352" spans="1:8" x14ac:dyDescent="0.2">
      <c r="A352" s="71" t="s">
        <v>125</v>
      </c>
      <c r="B352" s="72">
        <v>40</v>
      </c>
      <c r="C352" s="73" t="s">
        <v>283</v>
      </c>
      <c r="D352" s="74">
        <v>1.1200020255215719</v>
      </c>
      <c r="E352" s="75">
        <v>12.689977050158694</v>
      </c>
      <c r="F352" s="76">
        <f t="shared" si="11"/>
        <v>568.51199999999994</v>
      </c>
      <c r="G352" s="74">
        <v>1.21</v>
      </c>
      <c r="H352" s="76">
        <f t="shared" si="10"/>
        <v>614.19488922768073</v>
      </c>
    </row>
    <row r="353" spans="1:8" x14ac:dyDescent="0.2">
      <c r="A353" s="71" t="s">
        <v>70</v>
      </c>
      <c r="B353" s="72">
        <v>2</v>
      </c>
      <c r="C353" s="73" t="s">
        <v>283</v>
      </c>
      <c r="D353" s="74">
        <v>1.1200271759643694</v>
      </c>
      <c r="E353" s="75">
        <v>11.559719512030734</v>
      </c>
      <c r="F353" s="76">
        <f t="shared" si="11"/>
        <v>25.894400000000001</v>
      </c>
      <c r="G353" s="74">
        <v>1.21</v>
      </c>
      <c r="H353" s="76">
        <f t="shared" si="10"/>
        <v>27.974521219114376</v>
      </c>
    </row>
    <row r="354" spans="1:8" x14ac:dyDescent="0.2">
      <c r="A354" s="71" t="s">
        <v>119</v>
      </c>
      <c r="B354" s="72">
        <v>4</v>
      </c>
      <c r="C354" s="73" t="s">
        <v>283</v>
      </c>
      <c r="D354" s="74">
        <v>1.1199986729480458</v>
      </c>
      <c r="E354" s="75">
        <v>20.680024503095474</v>
      </c>
      <c r="F354" s="76">
        <f t="shared" si="11"/>
        <v>92.6464</v>
      </c>
      <c r="G354" s="74">
        <v>1.21</v>
      </c>
      <c r="H354" s="76">
        <f t="shared" si="10"/>
        <v>100.0913185949821</v>
      </c>
    </row>
    <row r="355" spans="1:8" x14ac:dyDescent="0.2">
      <c r="A355" s="71" t="s">
        <v>70</v>
      </c>
      <c r="B355" s="72">
        <v>20</v>
      </c>
      <c r="C355" s="73" t="s">
        <v>283</v>
      </c>
      <c r="D355" s="74">
        <v>1.119997008674843</v>
      </c>
      <c r="E355" s="75">
        <v>11.560030874831403</v>
      </c>
      <c r="F355" s="76">
        <f t="shared" si="11"/>
        <v>258.94400000000002</v>
      </c>
      <c r="G355" s="74">
        <v>1.21</v>
      </c>
      <c r="H355" s="76">
        <f t="shared" si="10"/>
        <v>279.75274717091997</v>
      </c>
    </row>
    <row r="356" spans="1:8" x14ac:dyDescent="0.2">
      <c r="A356" s="71" t="s">
        <v>118</v>
      </c>
      <c r="B356" s="72">
        <v>20</v>
      </c>
      <c r="C356" s="73" t="s">
        <v>283</v>
      </c>
      <c r="D356" s="74">
        <v>1.119997008674843</v>
      </c>
      <c r="E356" s="75">
        <v>21.870058411121349</v>
      </c>
      <c r="F356" s="76">
        <f t="shared" si="11"/>
        <v>489.88799999999998</v>
      </c>
      <c r="G356" s="74">
        <v>1.21</v>
      </c>
      <c r="H356" s="76">
        <f t="shared" si="10"/>
        <v>529.25541354913662</v>
      </c>
    </row>
    <row r="357" spans="1:8" x14ac:dyDescent="0.2">
      <c r="A357" s="71" t="s">
        <v>119</v>
      </c>
      <c r="B357" s="72">
        <v>1</v>
      </c>
      <c r="C357" s="73" t="s">
        <v>283</v>
      </c>
      <c r="D357" s="74">
        <v>1.1199226305609284</v>
      </c>
      <c r="E357" s="75">
        <v>20.681428670120898</v>
      </c>
      <c r="F357" s="76">
        <f t="shared" si="11"/>
        <v>23.1616</v>
      </c>
      <c r="G357" s="74">
        <v>1.21</v>
      </c>
      <c r="H357" s="76">
        <f t="shared" si="10"/>
        <v>25.024528690846285</v>
      </c>
    </row>
    <row r="358" spans="1:8" x14ac:dyDescent="0.2">
      <c r="A358" s="71" t="s">
        <v>119</v>
      </c>
      <c r="B358" s="72">
        <v>5</v>
      </c>
      <c r="C358" s="73" t="s">
        <v>283</v>
      </c>
      <c r="D358" s="74">
        <v>1.1199871050934882</v>
      </c>
      <c r="E358" s="75">
        <v>20.680238097979387</v>
      </c>
      <c r="F358" s="76">
        <f t="shared" si="11"/>
        <v>115.80799999999999</v>
      </c>
      <c r="G358" s="74">
        <v>1.21</v>
      </c>
      <c r="H358" s="76">
        <f t="shared" si="10"/>
        <v>125.11544049277529</v>
      </c>
    </row>
    <row r="359" spans="1:8" x14ac:dyDescent="0.2">
      <c r="A359" s="71" t="s">
        <v>118</v>
      </c>
      <c r="B359" s="72">
        <v>5</v>
      </c>
      <c r="C359" s="73" t="s">
        <v>283</v>
      </c>
      <c r="D359" s="74">
        <v>1.119981710105167</v>
      </c>
      <c r="E359" s="75">
        <v>21.870357148689472</v>
      </c>
      <c r="F359" s="76">
        <f t="shared" si="11"/>
        <v>122.47199999999999</v>
      </c>
      <c r="G359" s="74">
        <v>1.21</v>
      </c>
      <c r="H359" s="76">
        <f t="shared" si="10"/>
        <v>132.31566074957129</v>
      </c>
    </row>
    <row r="360" spans="1:8" x14ac:dyDescent="0.2">
      <c r="A360" s="71" t="s">
        <v>119</v>
      </c>
      <c r="B360" s="72">
        <v>2</v>
      </c>
      <c r="C360" s="73" t="s">
        <v>283</v>
      </c>
      <c r="D360" s="74">
        <v>1.1199226305609284</v>
      </c>
      <c r="E360" s="75">
        <v>20.681428670120898</v>
      </c>
      <c r="F360" s="76">
        <f t="shared" si="11"/>
        <v>46.3232</v>
      </c>
      <c r="G360" s="74">
        <v>1.21</v>
      </c>
      <c r="H360" s="76">
        <f t="shared" si="10"/>
        <v>50.04905738169257</v>
      </c>
    </row>
    <row r="361" spans="1:8" x14ac:dyDescent="0.2">
      <c r="A361" s="71" t="s">
        <v>119</v>
      </c>
      <c r="B361" s="72">
        <v>5</v>
      </c>
      <c r="C361" s="73" t="s">
        <v>283</v>
      </c>
      <c r="D361" s="74">
        <v>1.1200193423597677</v>
      </c>
      <c r="E361" s="75">
        <v>20.679642863310598</v>
      </c>
      <c r="F361" s="76">
        <f t="shared" si="11"/>
        <v>115.80799999999999</v>
      </c>
      <c r="G361" s="74">
        <v>1.21</v>
      </c>
      <c r="H361" s="76">
        <f t="shared" si="10"/>
        <v>125.11183932302912</v>
      </c>
    </row>
    <row r="362" spans="1:8" x14ac:dyDescent="0.2">
      <c r="A362" s="71" t="s">
        <v>118</v>
      </c>
      <c r="B362" s="72">
        <v>30</v>
      </c>
      <c r="C362" s="73" t="s">
        <v>283</v>
      </c>
      <c r="D362" s="74">
        <v>1.1199969516841946</v>
      </c>
      <c r="E362" s="75">
        <v>21.870059523971527</v>
      </c>
      <c r="F362" s="76">
        <f t="shared" si="11"/>
        <v>734.83199999999999</v>
      </c>
      <c r="G362" s="74">
        <v>1.21</v>
      </c>
      <c r="H362" s="76">
        <f t="shared" si="10"/>
        <v>793.88316072016642</v>
      </c>
    </row>
    <row r="363" spans="1:8" x14ac:dyDescent="0.2">
      <c r="A363" s="71" t="s">
        <v>119</v>
      </c>
      <c r="B363" s="72">
        <v>5</v>
      </c>
      <c r="C363" s="73" t="s">
        <v>283</v>
      </c>
      <c r="D363" s="74">
        <v>1.1199871050934882</v>
      </c>
      <c r="E363" s="75">
        <v>20.680238097979387</v>
      </c>
      <c r="F363" s="76">
        <f t="shared" si="11"/>
        <v>115.80799999999999</v>
      </c>
      <c r="G363" s="74">
        <v>1.21</v>
      </c>
      <c r="H363" s="76">
        <f t="shared" si="10"/>
        <v>125.11544049277529</v>
      </c>
    </row>
    <row r="364" spans="1:8" x14ac:dyDescent="0.2">
      <c r="A364" s="71" t="s">
        <v>118</v>
      </c>
      <c r="B364" s="72">
        <v>5</v>
      </c>
      <c r="C364" s="73" t="s">
        <v>283</v>
      </c>
      <c r="D364" s="74">
        <v>1.119981710105167</v>
      </c>
      <c r="E364" s="75">
        <v>21.870357148689472</v>
      </c>
      <c r="F364" s="76">
        <f t="shared" si="11"/>
        <v>122.47199999999999</v>
      </c>
      <c r="G364" s="74">
        <v>1.21</v>
      </c>
      <c r="H364" s="76">
        <f t="shared" si="10"/>
        <v>132.31566074957129</v>
      </c>
    </row>
    <row r="365" spans="1:8" x14ac:dyDescent="0.2">
      <c r="A365" s="71" t="s">
        <v>119</v>
      </c>
      <c r="B365" s="72">
        <v>2</v>
      </c>
      <c r="C365" s="73" t="s">
        <v>283</v>
      </c>
      <c r="D365" s="74">
        <v>1.1199226305609284</v>
      </c>
      <c r="E365" s="75">
        <v>20.681428670120898</v>
      </c>
      <c r="F365" s="76">
        <f t="shared" si="11"/>
        <v>46.3232</v>
      </c>
      <c r="G365" s="74">
        <v>1.21</v>
      </c>
      <c r="H365" s="76">
        <f t="shared" si="10"/>
        <v>50.04905738169257</v>
      </c>
    </row>
    <row r="366" spans="1:8" x14ac:dyDescent="0.2">
      <c r="A366" s="71" t="s">
        <v>118</v>
      </c>
      <c r="B366" s="72">
        <v>10</v>
      </c>
      <c r="C366" s="73" t="s">
        <v>283</v>
      </c>
      <c r="D366" s="74">
        <v>1.1200044454323184</v>
      </c>
      <c r="E366" s="75">
        <v>21.869913195340249</v>
      </c>
      <c r="F366" s="76">
        <f t="shared" si="11"/>
        <v>244.94399999999999</v>
      </c>
      <c r="G366" s="74">
        <v>1.21</v>
      </c>
      <c r="H366" s="76">
        <f t="shared" si="10"/>
        <v>264.62594966361701</v>
      </c>
    </row>
    <row r="367" spans="1:8" x14ac:dyDescent="0.2">
      <c r="A367" s="71" t="s">
        <v>118</v>
      </c>
      <c r="B367" s="72">
        <v>10</v>
      </c>
      <c r="C367" s="73" t="s">
        <v>283</v>
      </c>
      <c r="D367" s="74">
        <v>1.119981710105167</v>
      </c>
      <c r="E367" s="75">
        <v>21.870357148689472</v>
      </c>
      <c r="F367" s="76">
        <f t="shared" si="11"/>
        <v>244.94399999999999</v>
      </c>
      <c r="G367" s="74">
        <v>1.21</v>
      </c>
      <c r="H367" s="76">
        <f t="shared" si="10"/>
        <v>264.63132149914259</v>
      </c>
    </row>
    <row r="368" spans="1:8" x14ac:dyDescent="0.2">
      <c r="A368" s="71" t="s">
        <v>126</v>
      </c>
      <c r="B368" s="72">
        <v>20</v>
      </c>
      <c r="C368" s="73" t="s">
        <v>283</v>
      </c>
      <c r="D368" s="74">
        <v>1.1200044454323184</v>
      </c>
      <c r="E368" s="75">
        <v>11.559954116969973</v>
      </c>
      <c r="F368" s="76">
        <f t="shared" si="11"/>
        <v>258.94400000000002</v>
      </c>
      <c r="G368" s="74">
        <v>1.21</v>
      </c>
      <c r="H368" s="76">
        <f t="shared" si="10"/>
        <v>279.75088963067333</v>
      </c>
    </row>
    <row r="369" spans="1:8" x14ac:dyDescent="0.2">
      <c r="A369" s="71" t="s">
        <v>70</v>
      </c>
      <c r="B369" s="72">
        <v>3</v>
      </c>
      <c r="C369" s="73" t="s">
        <v>283</v>
      </c>
      <c r="D369" s="74">
        <v>1.1199538638985007</v>
      </c>
      <c r="E369" s="75">
        <v>11.560476210092688</v>
      </c>
      <c r="F369" s="76">
        <f t="shared" si="11"/>
        <v>38.8416</v>
      </c>
      <c r="G369" s="74">
        <v>1.21</v>
      </c>
      <c r="H369" s="76">
        <f t="shared" si="10"/>
        <v>41.964528642636452</v>
      </c>
    </row>
    <row r="370" spans="1:8" x14ac:dyDescent="0.2">
      <c r="A370" s="71" t="s">
        <v>118</v>
      </c>
      <c r="B370" s="72">
        <v>20</v>
      </c>
      <c r="C370" s="73" t="s">
        <v>283</v>
      </c>
      <c r="D370" s="74">
        <v>1.1200045724737082</v>
      </c>
      <c r="E370" s="75">
        <v>21.869910714650228</v>
      </c>
      <c r="F370" s="76">
        <f t="shared" si="11"/>
        <v>489.88799999999998</v>
      </c>
      <c r="G370" s="74">
        <v>1.21</v>
      </c>
      <c r="H370" s="76">
        <f t="shared" si="10"/>
        <v>529.25183929453556</v>
      </c>
    </row>
    <row r="371" spans="1:8" x14ac:dyDescent="0.2">
      <c r="A371" s="71" t="s">
        <v>123</v>
      </c>
      <c r="B371" s="72">
        <v>10</v>
      </c>
      <c r="C371" s="73" t="s">
        <v>283</v>
      </c>
      <c r="D371" s="74">
        <v>1.1199999999999999</v>
      </c>
      <c r="E371" s="75">
        <v>14.950000000000001</v>
      </c>
      <c r="F371" s="76">
        <f t="shared" si="11"/>
        <v>167.44</v>
      </c>
      <c r="G371" s="74">
        <v>1.21</v>
      </c>
      <c r="H371" s="76">
        <f t="shared" si="10"/>
        <v>180.89500000000001</v>
      </c>
    </row>
    <row r="372" spans="1:8" x14ac:dyDescent="0.2">
      <c r="A372" s="71" t="s">
        <v>125</v>
      </c>
      <c r="B372" s="72">
        <v>20</v>
      </c>
      <c r="C372" s="73" t="s">
        <v>283</v>
      </c>
      <c r="D372" s="74">
        <v>1.1199999999999999</v>
      </c>
      <c r="E372" s="75">
        <v>12.690000000000001</v>
      </c>
      <c r="F372" s="76">
        <f t="shared" si="11"/>
        <v>284.25599999999997</v>
      </c>
      <c r="G372" s="74">
        <v>1.21</v>
      </c>
      <c r="H372" s="76">
        <f t="shared" si="10"/>
        <v>307.09800000000001</v>
      </c>
    </row>
    <row r="373" spans="1:8" x14ac:dyDescent="0.2">
      <c r="A373" s="71" t="s">
        <v>118</v>
      </c>
      <c r="B373" s="72">
        <v>5</v>
      </c>
      <c r="C373" s="73" t="s">
        <v>283</v>
      </c>
      <c r="D373" s="74">
        <v>1.119981710105167</v>
      </c>
      <c r="E373" s="75">
        <v>21.870357148689472</v>
      </c>
      <c r="F373" s="76">
        <f t="shared" si="11"/>
        <v>122.47199999999999</v>
      </c>
      <c r="G373" s="74">
        <v>1.21</v>
      </c>
      <c r="H373" s="76">
        <f t="shared" si="10"/>
        <v>132.31566074957129</v>
      </c>
    </row>
    <row r="374" spans="1:8" x14ac:dyDescent="0.2">
      <c r="A374" s="71" t="s">
        <v>70</v>
      </c>
      <c r="B374" s="72">
        <v>20</v>
      </c>
      <c r="C374" s="73" t="s">
        <v>283</v>
      </c>
      <c r="D374" s="74">
        <v>1.1199826989619377</v>
      </c>
      <c r="E374" s="75">
        <v>11.560178574187072</v>
      </c>
      <c r="F374" s="76">
        <f t="shared" si="11"/>
        <v>258.94400000000002</v>
      </c>
      <c r="G374" s="74">
        <v>1.21</v>
      </c>
      <c r="H374" s="76">
        <f t="shared" si="10"/>
        <v>279.75632149532714</v>
      </c>
    </row>
    <row r="375" spans="1:8" x14ac:dyDescent="0.2">
      <c r="A375" s="71" t="s">
        <v>70</v>
      </c>
      <c r="B375" s="72">
        <v>30</v>
      </c>
      <c r="C375" s="73" t="s">
        <v>283</v>
      </c>
      <c r="D375" s="74">
        <v>1.1199948992603925</v>
      </c>
      <c r="E375" s="75">
        <v>11.560052647159289</v>
      </c>
      <c r="F375" s="76">
        <f t="shared" si="11"/>
        <v>388.41600000000005</v>
      </c>
      <c r="G375" s="74">
        <v>1.21</v>
      </c>
      <c r="H375" s="76">
        <f t="shared" si="10"/>
        <v>419.62991109188215</v>
      </c>
    </row>
    <row r="376" spans="1:8" x14ac:dyDescent="0.2">
      <c r="A376" s="71" t="s">
        <v>119</v>
      </c>
      <c r="B376" s="72">
        <v>1</v>
      </c>
      <c r="C376" s="73" t="s">
        <v>283</v>
      </c>
      <c r="D376" s="74">
        <v>1.1199764982373679</v>
      </c>
      <c r="E376" s="75">
        <v>20.680433952365963</v>
      </c>
      <c r="F376" s="76">
        <f t="shared" si="11"/>
        <v>23.1616</v>
      </c>
      <c r="G376" s="74">
        <v>1.21</v>
      </c>
      <c r="H376" s="76">
        <f t="shared" si="10"/>
        <v>25.023325082362813</v>
      </c>
    </row>
    <row r="377" spans="1:8" x14ac:dyDescent="0.2">
      <c r="A377" s="71" t="s">
        <v>125</v>
      </c>
      <c r="B377" s="72">
        <v>20</v>
      </c>
      <c r="C377" s="73" t="s">
        <v>283</v>
      </c>
      <c r="D377" s="74">
        <v>1.1200157604412924</v>
      </c>
      <c r="E377" s="75">
        <v>12.689821431084217</v>
      </c>
      <c r="F377" s="76">
        <f t="shared" si="11"/>
        <v>284.25599999999997</v>
      </c>
      <c r="G377" s="74">
        <v>1.21</v>
      </c>
      <c r="H377" s="76">
        <f t="shared" si="10"/>
        <v>307.09367863223804</v>
      </c>
    </row>
    <row r="378" spans="1:8" x14ac:dyDescent="0.2">
      <c r="A378" s="71" t="s">
        <v>70</v>
      </c>
      <c r="B378" s="72">
        <v>50</v>
      </c>
      <c r="C378" s="73" t="s">
        <v>283</v>
      </c>
      <c r="D378" s="74">
        <v>1.1200019696671262</v>
      </c>
      <c r="E378" s="75">
        <v>11.559979670257201</v>
      </c>
      <c r="F378" s="76">
        <f t="shared" si="11"/>
        <v>647.36</v>
      </c>
      <c r="G378" s="74">
        <v>1.21</v>
      </c>
      <c r="H378" s="76">
        <f t="shared" si="10"/>
        <v>699.37877005056066</v>
      </c>
    </row>
    <row r="379" spans="1:8" x14ac:dyDescent="0.2">
      <c r="A379" s="71" t="s">
        <v>118</v>
      </c>
      <c r="B379" s="72">
        <v>20</v>
      </c>
      <c r="C379" s="73" t="s">
        <v>283</v>
      </c>
      <c r="D379" s="74">
        <v>1.1200019696671262</v>
      </c>
      <c r="E379" s="75">
        <v>21.869961538799735</v>
      </c>
      <c r="F379" s="76">
        <f t="shared" si="11"/>
        <v>489.88799999999998</v>
      </c>
      <c r="G379" s="74">
        <v>1.21</v>
      </c>
      <c r="H379" s="76">
        <f t="shared" si="10"/>
        <v>529.25306923895357</v>
      </c>
    </row>
    <row r="380" spans="1:8" x14ac:dyDescent="0.2">
      <c r="A380" s="71" t="s">
        <v>70</v>
      </c>
      <c r="B380" s="72">
        <v>10</v>
      </c>
      <c r="C380" s="73" t="s">
        <v>283</v>
      </c>
      <c r="D380" s="74">
        <v>1.1199826989619377</v>
      </c>
      <c r="E380" s="75">
        <v>11.560178574187072</v>
      </c>
      <c r="F380" s="76">
        <f t="shared" si="11"/>
        <v>129.47200000000001</v>
      </c>
      <c r="G380" s="74">
        <v>1.21</v>
      </c>
      <c r="H380" s="76">
        <f t="shared" si="10"/>
        <v>139.87816074766357</v>
      </c>
    </row>
    <row r="381" spans="1:8" x14ac:dyDescent="0.2">
      <c r="A381" s="71" t="s">
        <v>119</v>
      </c>
      <c r="B381" s="72">
        <v>5</v>
      </c>
      <c r="C381" s="73" t="s">
        <v>283</v>
      </c>
      <c r="D381" s="74">
        <v>1.1199871050934882</v>
      </c>
      <c r="E381" s="75">
        <v>20.680238097979402</v>
      </c>
      <c r="F381" s="76">
        <f t="shared" si="11"/>
        <v>115.80800000000008</v>
      </c>
      <c r="G381" s="74">
        <v>1.21</v>
      </c>
      <c r="H381" s="76">
        <f t="shared" si="10"/>
        <v>125.11544049277538</v>
      </c>
    </row>
    <row r="382" spans="1:8" x14ac:dyDescent="0.2">
      <c r="A382" s="71" t="s">
        <v>70</v>
      </c>
      <c r="B382" s="72">
        <v>20</v>
      </c>
      <c r="C382" s="73" t="s">
        <v>283</v>
      </c>
      <c r="D382" s="74">
        <v>1.1199948992603925</v>
      </c>
      <c r="E382" s="75">
        <v>11.560052647159289</v>
      </c>
      <c r="F382" s="76">
        <f t="shared" si="11"/>
        <v>258.94400000000007</v>
      </c>
      <c r="G382" s="74">
        <v>1.21</v>
      </c>
      <c r="H382" s="76">
        <f t="shared" si="10"/>
        <v>279.75327406125479</v>
      </c>
    </row>
    <row r="383" spans="1:8" x14ac:dyDescent="0.2">
      <c r="A383" s="71" t="s">
        <v>126</v>
      </c>
      <c r="B383" s="72">
        <v>10</v>
      </c>
      <c r="C383" s="73" t="s">
        <v>283</v>
      </c>
      <c r="D383" s="74">
        <v>1.1199948992603925</v>
      </c>
      <c r="E383" s="75">
        <v>11.560052647159289</v>
      </c>
      <c r="F383" s="76">
        <f t="shared" si="11"/>
        <v>129.47200000000004</v>
      </c>
      <c r="G383" s="74">
        <v>1.21</v>
      </c>
      <c r="H383" s="76">
        <f t="shared" si="10"/>
        <v>139.87663703062739</v>
      </c>
    </row>
    <row r="384" spans="1:8" x14ac:dyDescent="0.2">
      <c r="A384" s="71" t="s">
        <v>118</v>
      </c>
      <c r="B384" s="72">
        <v>5</v>
      </c>
      <c r="C384" s="73" t="s">
        <v>283</v>
      </c>
      <c r="D384" s="74">
        <v>1.1200271759643694</v>
      </c>
      <c r="E384" s="75">
        <v>21.869469353642916</v>
      </c>
      <c r="F384" s="76">
        <f t="shared" si="11"/>
        <v>122.47199999999999</v>
      </c>
      <c r="G384" s="74">
        <v>1.21</v>
      </c>
      <c r="H384" s="76">
        <f t="shared" si="10"/>
        <v>132.31028958953965</v>
      </c>
    </row>
    <row r="385" spans="1:8" x14ac:dyDescent="0.2">
      <c r="A385" s="71" t="s">
        <v>118</v>
      </c>
      <c r="B385" s="72">
        <v>20</v>
      </c>
      <c r="C385" s="73" t="s">
        <v>283</v>
      </c>
      <c r="D385" s="74">
        <v>1.119997008674843</v>
      </c>
      <c r="E385" s="75">
        <v>21.870058411121349</v>
      </c>
      <c r="F385" s="76">
        <f t="shared" si="11"/>
        <v>489.88799999999998</v>
      </c>
      <c r="G385" s="74">
        <v>1.21</v>
      </c>
      <c r="H385" s="76">
        <f t="shared" si="10"/>
        <v>529.25541354913662</v>
      </c>
    </row>
    <row r="386" spans="1:8" x14ac:dyDescent="0.2">
      <c r="A386" s="71" t="s">
        <v>70</v>
      </c>
      <c r="B386" s="72">
        <v>3</v>
      </c>
      <c r="C386" s="73" t="s">
        <v>283</v>
      </c>
      <c r="D386" s="74">
        <v>1.1199538638985007</v>
      </c>
      <c r="E386" s="75">
        <v>11.560476210092688</v>
      </c>
      <c r="F386" s="76">
        <f t="shared" si="11"/>
        <v>38.8416</v>
      </c>
      <c r="G386" s="74">
        <v>1.21</v>
      </c>
      <c r="H386" s="76">
        <f t="shared" si="10"/>
        <v>41.964528642636452</v>
      </c>
    </row>
    <row r="387" spans="1:8" x14ac:dyDescent="0.2">
      <c r="A387" s="71" t="s">
        <v>127</v>
      </c>
      <c r="B387" s="72">
        <v>20</v>
      </c>
      <c r="C387" s="73" t="s">
        <v>283</v>
      </c>
      <c r="D387" s="74">
        <v>1.1200020255215719</v>
      </c>
      <c r="E387" s="75">
        <v>14.949972962952915</v>
      </c>
      <c r="F387" s="76">
        <f t="shared" si="11"/>
        <v>334.88</v>
      </c>
      <c r="G387" s="74">
        <v>1.21</v>
      </c>
      <c r="H387" s="76">
        <f t="shared" si="10"/>
        <v>361.78934570346053</v>
      </c>
    </row>
    <row r="388" spans="1:8" x14ac:dyDescent="0.2">
      <c r="A388" s="71" t="s">
        <v>128</v>
      </c>
      <c r="B388" s="72">
        <v>10</v>
      </c>
      <c r="C388" s="73" t="s">
        <v>283</v>
      </c>
      <c r="D388" s="74">
        <v>1.1200020255215719</v>
      </c>
      <c r="E388" s="75">
        <v>14.949972962952915</v>
      </c>
      <c r="F388" s="76">
        <f t="shared" si="11"/>
        <v>167.44</v>
      </c>
      <c r="G388" s="74">
        <v>1.21</v>
      </c>
      <c r="H388" s="76">
        <f t="shared" si="10"/>
        <v>180.89467285173026</v>
      </c>
    </row>
    <row r="389" spans="1:8" x14ac:dyDescent="0.2">
      <c r="A389" s="71" t="s">
        <v>118</v>
      </c>
      <c r="B389" s="72">
        <v>20</v>
      </c>
      <c r="C389" s="73" t="s">
        <v>283</v>
      </c>
      <c r="D389" s="74">
        <v>1.1200045724737082</v>
      </c>
      <c r="E389" s="75">
        <v>21.869910714650228</v>
      </c>
      <c r="F389" s="76">
        <f t="shared" si="11"/>
        <v>489.88799999999998</v>
      </c>
      <c r="G389" s="74">
        <v>1.21</v>
      </c>
      <c r="H389" s="76">
        <f t="shared" ref="H389:H452" si="12">(E389*G389)*B389</f>
        <v>529.25183929453556</v>
      </c>
    </row>
    <row r="390" spans="1:8" x14ac:dyDescent="0.2">
      <c r="A390" s="71" t="s">
        <v>70</v>
      </c>
      <c r="B390" s="72">
        <v>20</v>
      </c>
      <c r="C390" s="73" t="s">
        <v>283</v>
      </c>
      <c r="D390" s="74">
        <v>1.119997008674843</v>
      </c>
      <c r="E390" s="75">
        <v>11.560030874831403</v>
      </c>
      <c r="F390" s="76">
        <f t="shared" ref="F390:F453" si="13">(D390*E390)*B390</f>
        <v>258.94400000000002</v>
      </c>
      <c r="G390" s="74">
        <v>1.21</v>
      </c>
      <c r="H390" s="76">
        <f t="shared" si="12"/>
        <v>279.75274717091997</v>
      </c>
    </row>
    <row r="391" spans="1:8" x14ac:dyDescent="0.2">
      <c r="A391" s="71" t="s">
        <v>70</v>
      </c>
      <c r="B391" s="72">
        <v>20</v>
      </c>
      <c r="C391" s="73" t="s">
        <v>283</v>
      </c>
      <c r="D391" s="74">
        <v>1.119997008674843</v>
      </c>
      <c r="E391" s="75">
        <v>11.560030874831403</v>
      </c>
      <c r="F391" s="76">
        <f t="shared" si="13"/>
        <v>258.94400000000002</v>
      </c>
      <c r="G391" s="74">
        <v>1.21</v>
      </c>
      <c r="H391" s="76">
        <f t="shared" si="12"/>
        <v>279.75274717091997</v>
      </c>
    </row>
    <row r="392" spans="1:8" x14ac:dyDescent="0.2">
      <c r="A392" s="71" t="s">
        <v>119</v>
      </c>
      <c r="B392" s="72">
        <v>1</v>
      </c>
      <c r="C392" s="73" t="s">
        <v>283</v>
      </c>
      <c r="D392" s="74">
        <v>1.1199226305609284</v>
      </c>
      <c r="E392" s="75">
        <v>20.681428670120898</v>
      </c>
      <c r="F392" s="76">
        <f t="shared" si="13"/>
        <v>23.1616</v>
      </c>
      <c r="G392" s="74">
        <v>1.21</v>
      </c>
      <c r="H392" s="76">
        <f t="shared" si="12"/>
        <v>25.024528690846285</v>
      </c>
    </row>
    <row r="393" spans="1:8" x14ac:dyDescent="0.2">
      <c r="A393" s="71" t="s">
        <v>124</v>
      </c>
      <c r="B393" s="72">
        <v>10</v>
      </c>
      <c r="C393" s="73" t="s">
        <v>283</v>
      </c>
      <c r="D393" s="74">
        <v>1.1199999999999999</v>
      </c>
      <c r="E393" s="75">
        <v>9.0400000000000009</v>
      </c>
      <c r="F393" s="76">
        <f t="shared" si="13"/>
        <v>101.248</v>
      </c>
      <c r="G393" s="74">
        <v>1.21</v>
      </c>
      <c r="H393" s="76">
        <f t="shared" si="12"/>
        <v>109.38400000000001</v>
      </c>
    </row>
    <row r="394" spans="1:8" x14ac:dyDescent="0.2">
      <c r="A394" s="71" t="s">
        <v>129</v>
      </c>
      <c r="B394" s="72">
        <v>20</v>
      </c>
      <c r="C394" s="73" t="s">
        <v>283</v>
      </c>
      <c r="D394" s="74">
        <v>1.1199999999999999</v>
      </c>
      <c r="E394" s="75">
        <v>9.0400000000000009</v>
      </c>
      <c r="F394" s="76">
        <f t="shared" si="13"/>
        <v>202.49600000000001</v>
      </c>
      <c r="G394" s="74">
        <v>1.21</v>
      </c>
      <c r="H394" s="76">
        <f t="shared" si="12"/>
        <v>218.76800000000003</v>
      </c>
    </row>
    <row r="395" spans="1:8" x14ac:dyDescent="0.2">
      <c r="A395" s="71" t="s">
        <v>128</v>
      </c>
      <c r="B395" s="72">
        <v>10</v>
      </c>
      <c r="C395" s="73" t="s">
        <v>283</v>
      </c>
      <c r="D395" s="74">
        <v>1.1199999999999999</v>
      </c>
      <c r="E395" s="75">
        <v>14.950000000000001</v>
      </c>
      <c r="F395" s="76">
        <f t="shared" si="13"/>
        <v>167.44</v>
      </c>
      <c r="G395" s="74">
        <v>1.21</v>
      </c>
      <c r="H395" s="76">
        <f t="shared" si="12"/>
        <v>180.89500000000001</v>
      </c>
    </row>
    <row r="396" spans="1:8" x14ac:dyDescent="0.2">
      <c r="A396" s="71" t="s">
        <v>119</v>
      </c>
      <c r="B396" s="72">
        <v>1</v>
      </c>
      <c r="C396" s="73" t="s">
        <v>283</v>
      </c>
      <c r="D396" s="74">
        <v>1.1199226305609284</v>
      </c>
      <c r="E396" s="75">
        <v>20.681428670120898</v>
      </c>
      <c r="F396" s="76">
        <f t="shared" si="13"/>
        <v>23.1616</v>
      </c>
      <c r="G396" s="74">
        <v>1.21</v>
      </c>
      <c r="H396" s="76">
        <f t="shared" si="12"/>
        <v>25.024528690846285</v>
      </c>
    </row>
    <row r="397" spans="1:8" x14ac:dyDescent="0.2">
      <c r="A397" s="71" t="s">
        <v>119</v>
      </c>
      <c r="B397" s="72">
        <v>4</v>
      </c>
      <c r="C397" s="73" t="s">
        <v>283</v>
      </c>
      <c r="D397" s="74">
        <v>1.1200435203094778</v>
      </c>
      <c r="E397" s="75">
        <v>20.679196459794927</v>
      </c>
      <c r="F397" s="76">
        <f t="shared" si="13"/>
        <v>92.6464</v>
      </c>
      <c r="G397" s="74">
        <v>1.21</v>
      </c>
      <c r="H397" s="76">
        <f t="shared" si="12"/>
        <v>100.08731086540745</v>
      </c>
    </row>
    <row r="398" spans="1:8" x14ac:dyDescent="0.2">
      <c r="A398" s="71" t="s">
        <v>118</v>
      </c>
      <c r="B398" s="72">
        <v>40</v>
      </c>
      <c r="C398" s="73" t="s">
        <v>283</v>
      </c>
      <c r="D398" s="74">
        <v>1.1200045724737082</v>
      </c>
      <c r="E398" s="75">
        <v>21.869910714650228</v>
      </c>
      <c r="F398" s="76">
        <f t="shared" si="13"/>
        <v>979.77599999999995</v>
      </c>
      <c r="G398" s="74">
        <v>1.21</v>
      </c>
      <c r="H398" s="76">
        <f t="shared" si="12"/>
        <v>1058.5036785890711</v>
      </c>
    </row>
    <row r="399" spans="1:8" x14ac:dyDescent="0.2">
      <c r="A399" s="71" t="s">
        <v>70</v>
      </c>
      <c r="B399" s="72">
        <v>25</v>
      </c>
      <c r="C399" s="73" t="s">
        <v>283</v>
      </c>
      <c r="D399" s="74">
        <v>1.1200000000000001</v>
      </c>
      <c r="E399" s="75">
        <v>11.559999999999999</v>
      </c>
      <c r="F399" s="76">
        <f t="shared" si="13"/>
        <v>323.68</v>
      </c>
      <c r="G399" s="74">
        <v>1.21</v>
      </c>
      <c r="H399" s="76">
        <f t="shared" si="12"/>
        <v>349.68999999999994</v>
      </c>
    </row>
    <row r="400" spans="1:8" x14ac:dyDescent="0.2">
      <c r="A400" s="71" t="s">
        <v>130</v>
      </c>
      <c r="B400" s="72">
        <v>1</v>
      </c>
      <c r="C400" s="73" t="s">
        <v>283</v>
      </c>
      <c r="D400" s="74">
        <v>1.1200066508708484</v>
      </c>
      <c r="E400" s="75">
        <v>21.869870130641328</v>
      </c>
      <c r="F400" s="76">
        <f t="shared" si="13"/>
        <v>24.494399999999995</v>
      </c>
      <c r="G400" s="74">
        <v>1.21</v>
      </c>
      <c r="H400" s="76">
        <f t="shared" si="12"/>
        <v>26.462542858076006</v>
      </c>
    </row>
    <row r="401" spans="1:8" x14ac:dyDescent="0.2">
      <c r="A401" s="71" t="s">
        <v>70</v>
      </c>
      <c r="B401" s="72">
        <v>40</v>
      </c>
      <c r="C401" s="73" t="s">
        <v>283</v>
      </c>
      <c r="D401" s="74">
        <v>1.1199970635736309</v>
      </c>
      <c r="E401" s="75">
        <v>11.560030308194486</v>
      </c>
      <c r="F401" s="76">
        <f t="shared" si="13"/>
        <v>517.88800000000003</v>
      </c>
      <c r="G401" s="74">
        <v>1.21</v>
      </c>
      <c r="H401" s="76">
        <f t="shared" si="12"/>
        <v>559.50546691661305</v>
      </c>
    </row>
    <row r="402" spans="1:8" x14ac:dyDescent="0.2">
      <c r="A402" s="71" t="s">
        <v>130</v>
      </c>
      <c r="B402" s="72">
        <v>2</v>
      </c>
      <c r="C402" s="73" t="s">
        <v>283</v>
      </c>
      <c r="D402" s="74">
        <v>1.1199764982373679</v>
      </c>
      <c r="E402" s="75">
        <v>21.870458923512746</v>
      </c>
      <c r="F402" s="76">
        <f t="shared" si="13"/>
        <v>48.988799999999998</v>
      </c>
      <c r="G402" s="74">
        <v>1.21</v>
      </c>
      <c r="H402" s="76">
        <f t="shared" si="12"/>
        <v>52.926510594900847</v>
      </c>
    </row>
    <row r="403" spans="1:8" x14ac:dyDescent="0.2">
      <c r="A403" s="71" t="s">
        <v>119</v>
      </c>
      <c r="B403" s="72">
        <v>1</v>
      </c>
      <c r="C403" s="73" t="s">
        <v>283</v>
      </c>
      <c r="D403" s="74">
        <v>1.1199764982373679</v>
      </c>
      <c r="E403" s="75">
        <v>20.680433952365963</v>
      </c>
      <c r="F403" s="76">
        <f t="shared" si="13"/>
        <v>23.1616</v>
      </c>
      <c r="G403" s="74">
        <v>1.21</v>
      </c>
      <c r="H403" s="76">
        <f t="shared" si="12"/>
        <v>25.023325082362813</v>
      </c>
    </row>
    <row r="404" spans="1:8" x14ac:dyDescent="0.2">
      <c r="A404" s="71" t="s">
        <v>70</v>
      </c>
      <c r="B404" s="72">
        <v>25</v>
      </c>
      <c r="C404" s="73" t="s">
        <v>283</v>
      </c>
      <c r="D404" s="74">
        <v>1.1199999999999999</v>
      </c>
      <c r="E404" s="75">
        <v>13.76</v>
      </c>
      <c r="F404" s="76">
        <f t="shared" si="13"/>
        <v>385.27999999999992</v>
      </c>
      <c r="G404" s="74">
        <v>1.21</v>
      </c>
      <c r="H404" s="76">
        <f t="shared" si="12"/>
        <v>416.24</v>
      </c>
    </row>
    <row r="405" spans="1:8" x14ac:dyDescent="0.2">
      <c r="A405" s="71" t="s">
        <v>70</v>
      </c>
      <c r="B405" s="72">
        <v>30</v>
      </c>
      <c r="C405" s="73" t="s">
        <v>283</v>
      </c>
      <c r="D405" s="74">
        <v>1.1200096899224805</v>
      </c>
      <c r="E405" s="75">
        <v>13.75988095341091</v>
      </c>
      <c r="F405" s="76">
        <f t="shared" si="13"/>
        <v>462.33599999999996</v>
      </c>
      <c r="G405" s="74">
        <v>1.21</v>
      </c>
      <c r="H405" s="76">
        <f t="shared" si="12"/>
        <v>499.48367860881598</v>
      </c>
    </row>
    <row r="406" spans="1:8" x14ac:dyDescent="0.2">
      <c r="A406" s="71" t="s">
        <v>70</v>
      </c>
      <c r="B406" s="72">
        <v>30</v>
      </c>
      <c r="C406" s="73" t="s">
        <v>283</v>
      </c>
      <c r="D406" s="74">
        <v>1.1200096899224805</v>
      </c>
      <c r="E406" s="75">
        <v>13.75988095341091</v>
      </c>
      <c r="F406" s="76">
        <f t="shared" si="13"/>
        <v>462.33599999999996</v>
      </c>
      <c r="G406" s="74">
        <v>1.21</v>
      </c>
      <c r="H406" s="76">
        <f t="shared" si="12"/>
        <v>499.48367860881598</v>
      </c>
    </row>
    <row r="407" spans="1:8" x14ac:dyDescent="0.2">
      <c r="A407" s="71" t="s">
        <v>131</v>
      </c>
      <c r="B407" s="72">
        <v>20</v>
      </c>
      <c r="C407" s="73" t="s">
        <v>283</v>
      </c>
      <c r="D407" s="74">
        <v>1.1199999999999999</v>
      </c>
      <c r="E407" s="75">
        <v>6.8500000000000005</v>
      </c>
      <c r="F407" s="76">
        <f t="shared" si="13"/>
        <v>153.44</v>
      </c>
      <c r="G407" s="74">
        <v>1.21</v>
      </c>
      <c r="H407" s="76">
        <f t="shared" si="12"/>
        <v>165.77</v>
      </c>
    </row>
    <row r="408" spans="1:8" x14ac:dyDescent="0.2">
      <c r="A408" s="71" t="s">
        <v>131</v>
      </c>
      <c r="B408" s="72">
        <v>40</v>
      </c>
      <c r="C408" s="73" t="s">
        <v>283</v>
      </c>
      <c r="D408" s="74">
        <v>1.1199999999999999</v>
      </c>
      <c r="E408" s="75">
        <v>6.8500000000000005</v>
      </c>
      <c r="F408" s="76">
        <f t="shared" si="13"/>
        <v>306.88</v>
      </c>
      <c r="G408" s="74">
        <v>1.21</v>
      </c>
      <c r="H408" s="76">
        <f t="shared" si="12"/>
        <v>331.54</v>
      </c>
    </row>
    <row r="409" spans="1:8" x14ac:dyDescent="0.2">
      <c r="A409" s="71" t="s">
        <v>70</v>
      </c>
      <c r="B409" s="72">
        <v>10</v>
      </c>
      <c r="C409" s="73" t="s">
        <v>283</v>
      </c>
      <c r="D409" s="74">
        <v>1.1199854651162793</v>
      </c>
      <c r="E409" s="75">
        <v>13.760178573746023</v>
      </c>
      <c r="F409" s="76">
        <f t="shared" si="13"/>
        <v>154.11199999999999</v>
      </c>
      <c r="G409" s="74">
        <v>1.21</v>
      </c>
      <c r="H409" s="76">
        <f t="shared" si="12"/>
        <v>166.49816074232689</v>
      </c>
    </row>
    <row r="410" spans="1:8" x14ac:dyDescent="0.2">
      <c r="A410" s="71" t="s">
        <v>70</v>
      </c>
      <c r="B410" s="72">
        <v>10</v>
      </c>
      <c r="C410" s="73" t="s">
        <v>283</v>
      </c>
      <c r="D410" s="74">
        <v>1.1199854651162793</v>
      </c>
      <c r="E410" s="75">
        <v>13.760178573746023</v>
      </c>
      <c r="F410" s="76">
        <f t="shared" si="13"/>
        <v>154.11199999999999</v>
      </c>
      <c r="G410" s="74">
        <v>1.21</v>
      </c>
      <c r="H410" s="76">
        <f t="shared" si="12"/>
        <v>166.49816074232689</v>
      </c>
    </row>
    <row r="411" spans="1:8" x14ac:dyDescent="0.2">
      <c r="A411" s="71" t="s">
        <v>70</v>
      </c>
      <c r="B411" s="72">
        <v>50</v>
      </c>
      <c r="C411" s="73" t="s">
        <v>283</v>
      </c>
      <c r="D411" s="74">
        <v>1.1199999999999999</v>
      </c>
      <c r="E411" s="75">
        <v>13.76</v>
      </c>
      <c r="F411" s="76">
        <f t="shared" si="13"/>
        <v>770.55999999999983</v>
      </c>
      <c r="G411" s="74">
        <v>1.21</v>
      </c>
      <c r="H411" s="76">
        <f t="shared" si="12"/>
        <v>832.48</v>
      </c>
    </row>
    <row r="412" spans="1:8" x14ac:dyDescent="0.2">
      <c r="A412" s="71" t="s">
        <v>132</v>
      </c>
      <c r="B412" s="72">
        <v>50</v>
      </c>
      <c r="C412" s="73" t="s">
        <v>289</v>
      </c>
      <c r="D412" s="74">
        <v>1.1200000000000001</v>
      </c>
      <c r="E412" s="75">
        <v>13.499999999999998</v>
      </c>
      <c r="F412" s="76">
        <f t="shared" si="13"/>
        <v>756</v>
      </c>
      <c r="G412" s="74">
        <v>1.21</v>
      </c>
      <c r="H412" s="76">
        <f t="shared" si="12"/>
        <v>816.74999999999989</v>
      </c>
    </row>
    <row r="413" spans="1:8" x14ac:dyDescent="0.2">
      <c r="A413" s="71" t="s">
        <v>89</v>
      </c>
      <c r="B413" s="72">
        <v>12</v>
      </c>
      <c r="C413" s="73" t="s">
        <v>284</v>
      </c>
      <c r="D413" s="74">
        <v>1.1200204290091931</v>
      </c>
      <c r="E413" s="75">
        <v>4.1099250341997262</v>
      </c>
      <c r="F413" s="76">
        <f t="shared" si="13"/>
        <v>55.238399999999999</v>
      </c>
      <c r="G413" s="74">
        <v>1.21</v>
      </c>
      <c r="H413" s="76">
        <f t="shared" si="12"/>
        <v>59.67611149658002</v>
      </c>
    </row>
    <row r="414" spans="1:8" x14ac:dyDescent="0.2">
      <c r="A414" s="71" t="s">
        <v>89</v>
      </c>
      <c r="B414" s="72">
        <v>12</v>
      </c>
      <c r="C414" s="73" t="s">
        <v>284</v>
      </c>
      <c r="D414" s="74">
        <v>1.1200324412003244</v>
      </c>
      <c r="E414" s="75">
        <v>4.1098809558291096</v>
      </c>
      <c r="F414" s="76">
        <f t="shared" si="13"/>
        <v>55.238399999999999</v>
      </c>
      <c r="G414" s="74">
        <v>1.21</v>
      </c>
      <c r="H414" s="76">
        <f t="shared" si="12"/>
        <v>59.67547147863867</v>
      </c>
    </row>
    <row r="415" spans="1:8" x14ac:dyDescent="0.2">
      <c r="A415" s="71" t="s">
        <v>84</v>
      </c>
      <c r="B415" s="72">
        <v>25</v>
      </c>
      <c r="C415" s="73" t="s">
        <v>284</v>
      </c>
      <c r="D415" s="74">
        <v>1.1200000000000001</v>
      </c>
      <c r="E415" s="75">
        <v>3.1399999999999997</v>
      </c>
      <c r="F415" s="76">
        <f t="shared" si="13"/>
        <v>87.92</v>
      </c>
      <c r="G415" s="74">
        <v>1.21</v>
      </c>
      <c r="H415" s="76">
        <f t="shared" si="12"/>
        <v>94.984999999999985</v>
      </c>
    </row>
    <row r="416" spans="1:8" x14ac:dyDescent="0.2">
      <c r="A416" s="71" t="s">
        <v>83</v>
      </c>
      <c r="B416" s="72">
        <v>35</v>
      </c>
      <c r="C416" s="73" t="s">
        <v>285</v>
      </c>
      <c r="D416" s="74">
        <v>1.1200000000000001</v>
      </c>
      <c r="E416" s="75">
        <v>4.1999999999999993</v>
      </c>
      <c r="F416" s="76">
        <f t="shared" si="13"/>
        <v>164.64</v>
      </c>
      <c r="G416" s="74">
        <v>1.21</v>
      </c>
      <c r="H416" s="76">
        <f t="shared" si="12"/>
        <v>177.86999999999998</v>
      </c>
    </row>
    <row r="417" spans="1:8" x14ac:dyDescent="0.2">
      <c r="A417" s="71" t="s">
        <v>87</v>
      </c>
      <c r="B417" s="72">
        <v>35</v>
      </c>
      <c r="C417" s="73" t="s">
        <v>286</v>
      </c>
      <c r="D417" s="74">
        <v>1.1200000000000001</v>
      </c>
      <c r="E417" s="75">
        <v>3.1399999999999997</v>
      </c>
      <c r="F417" s="76">
        <f t="shared" si="13"/>
        <v>123.08799999999999</v>
      </c>
      <c r="G417" s="74">
        <v>1.21</v>
      </c>
      <c r="H417" s="76">
        <f t="shared" si="12"/>
        <v>132.97899999999998</v>
      </c>
    </row>
    <row r="418" spans="1:8" x14ac:dyDescent="0.2">
      <c r="A418" s="71" t="s">
        <v>84</v>
      </c>
      <c r="B418" s="72">
        <v>30</v>
      </c>
      <c r="C418" s="73" t="s">
        <v>284</v>
      </c>
      <c r="D418" s="74">
        <v>1.1200000000000001</v>
      </c>
      <c r="E418" s="75">
        <v>3.1399999999999997</v>
      </c>
      <c r="F418" s="76">
        <f t="shared" si="13"/>
        <v>105.50399999999999</v>
      </c>
      <c r="G418" s="74">
        <v>1.21</v>
      </c>
      <c r="H418" s="76">
        <f t="shared" si="12"/>
        <v>113.98199999999999</v>
      </c>
    </row>
    <row r="419" spans="1:8" x14ac:dyDescent="0.2">
      <c r="A419" s="71" t="s">
        <v>87</v>
      </c>
      <c r="B419" s="72">
        <v>20</v>
      </c>
      <c r="C419" s="73" t="s">
        <v>286</v>
      </c>
      <c r="D419" s="74">
        <v>1.120063694267516</v>
      </c>
      <c r="E419" s="75">
        <v>3.1398214387261869</v>
      </c>
      <c r="F419" s="76">
        <f t="shared" si="13"/>
        <v>70.335999999999999</v>
      </c>
      <c r="G419" s="74">
        <v>1.21</v>
      </c>
      <c r="H419" s="76">
        <f t="shared" si="12"/>
        <v>75.983678817173711</v>
      </c>
    </row>
    <row r="420" spans="1:8" x14ac:dyDescent="0.2">
      <c r="A420" s="71" t="s">
        <v>89</v>
      </c>
      <c r="B420" s="72">
        <v>4</v>
      </c>
      <c r="C420" s="73" t="s">
        <v>284</v>
      </c>
      <c r="D420" s="74">
        <v>1.1200000000000001</v>
      </c>
      <c r="E420" s="75">
        <v>4.1099999999999994</v>
      </c>
      <c r="F420" s="76">
        <f t="shared" si="13"/>
        <v>18.412800000000001</v>
      </c>
      <c r="G420" s="74">
        <v>1.21</v>
      </c>
      <c r="H420" s="76">
        <f t="shared" si="12"/>
        <v>19.892399999999995</v>
      </c>
    </row>
    <row r="421" spans="1:8" x14ac:dyDescent="0.2">
      <c r="A421" s="71" t="s">
        <v>89</v>
      </c>
      <c r="B421" s="72">
        <v>5</v>
      </c>
      <c r="C421" s="73" t="s">
        <v>284</v>
      </c>
      <c r="D421" s="74">
        <v>1.1200000000000001</v>
      </c>
      <c r="E421" s="75">
        <v>4.1099999999999994</v>
      </c>
      <c r="F421" s="76">
        <f t="shared" si="13"/>
        <v>23.016000000000002</v>
      </c>
      <c r="G421" s="74">
        <v>1.21</v>
      </c>
      <c r="H421" s="76">
        <f t="shared" si="12"/>
        <v>24.865499999999994</v>
      </c>
    </row>
    <row r="422" spans="1:8" x14ac:dyDescent="0.2">
      <c r="A422" s="71" t="s">
        <v>87</v>
      </c>
      <c r="B422" s="72">
        <v>5</v>
      </c>
      <c r="C422" s="73" t="s">
        <v>286</v>
      </c>
      <c r="D422" s="74">
        <v>1.1200000000000001</v>
      </c>
      <c r="E422" s="75">
        <v>3.1399999999999997</v>
      </c>
      <c r="F422" s="76">
        <f t="shared" si="13"/>
        <v>17.584</v>
      </c>
      <c r="G422" s="74">
        <v>1.21</v>
      </c>
      <c r="H422" s="76">
        <f t="shared" si="12"/>
        <v>18.996999999999996</v>
      </c>
    </row>
    <row r="423" spans="1:8" x14ac:dyDescent="0.2">
      <c r="A423" s="71" t="s">
        <v>83</v>
      </c>
      <c r="B423" s="72">
        <v>35</v>
      </c>
      <c r="C423" s="73" t="s">
        <v>285</v>
      </c>
      <c r="D423" s="74">
        <v>1.1199999999999999</v>
      </c>
      <c r="E423" s="75">
        <v>4.2</v>
      </c>
      <c r="F423" s="76">
        <f t="shared" si="13"/>
        <v>164.64</v>
      </c>
      <c r="G423" s="74">
        <v>1.21</v>
      </c>
      <c r="H423" s="76">
        <f t="shared" si="12"/>
        <v>177.87</v>
      </c>
    </row>
    <row r="424" spans="1:8" x14ac:dyDescent="0.2">
      <c r="A424" s="71" t="s">
        <v>89</v>
      </c>
      <c r="B424" s="72">
        <v>6</v>
      </c>
      <c r="C424" s="73" t="s">
        <v>284</v>
      </c>
      <c r="D424" s="74">
        <v>1.1200324412003244</v>
      </c>
      <c r="E424" s="75">
        <v>4.1098809558291096</v>
      </c>
      <c r="F424" s="76">
        <f t="shared" si="13"/>
        <v>27.619199999999999</v>
      </c>
      <c r="G424" s="74">
        <v>1.21</v>
      </c>
      <c r="H424" s="76">
        <f t="shared" si="12"/>
        <v>29.837735739319335</v>
      </c>
    </row>
    <row r="425" spans="1:8" x14ac:dyDescent="0.2">
      <c r="A425" s="71" t="s">
        <v>84</v>
      </c>
      <c r="B425" s="72">
        <v>3</v>
      </c>
      <c r="C425" s="73" t="s">
        <v>284</v>
      </c>
      <c r="D425" s="74">
        <v>1.1200204290091931</v>
      </c>
      <c r="E425" s="75">
        <v>3.1399427268581852</v>
      </c>
      <c r="F425" s="76">
        <f t="shared" si="13"/>
        <v>10.5504</v>
      </c>
      <c r="G425" s="74">
        <v>1.21</v>
      </c>
      <c r="H425" s="76">
        <f t="shared" si="12"/>
        <v>11.397992098495212</v>
      </c>
    </row>
    <row r="426" spans="1:8" x14ac:dyDescent="0.2">
      <c r="A426" s="71" t="s">
        <v>89</v>
      </c>
      <c r="B426" s="72">
        <v>5</v>
      </c>
      <c r="C426" s="73" t="s">
        <v>284</v>
      </c>
      <c r="D426" s="74">
        <v>1.1201946472019464</v>
      </c>
      <c r="E426" s="75">
        <v>4.1092858384013908</v>
      </c>
      <c r="F426" s="76">
        <f t="shared" si="13"/>
        <v>23.016000000000002</v>
      </c>
      <c r="G426" s="74">
        <v>1.21</v>
      </c>
      <c r="H426" s="76">
        <f t="shared" si="12"/>
        <v>24.861179322328411</v>
      </c>
    </row>
    <row r="427" spans="1:8" x14ac:dyDescent="0.2">
      <c r="A427" s="71" t="s">
        <v>133</v>
      </c>
      <c r="B427" s="72">
        <v>5</v>
      </c>
      <c r="C427" s="73" t="s">
        <v>284</v>
      </c>
      <c r="D427" s="74">
        <v>1.1200000000000001</v>
      </c>
      <c r="E427" s="75">
        <v>4.67</v>
      </c>
      <c r="F427" s="76">
        <f t="shared" si="13"/>
        <v>26.152000000000001</v>
      </c>
      <c r="G427" s="74">
        <v>1.21</v>
      </c>
      <c r="H427" s="76">
        <f t="shared" si="12"/>
        <v>28.253499999999999</v>
      </c>
    </row>
    <row r="428" spans="1:8" x14ac:dyDescent="0.2">
      <c r="A428" s="71" t="s">
        <v>87</v>
      </c>
      <c r="B428" s="72">
        <v>2</v>
      </c>
      <c r="C428" s="73" t="s">
        <v>286</v>
      </c>
      <c r="D428" s="74">
        <v>1.1200000000000001</v>
      </c>
      <c r="E428" s="75">
        <v>3.1399999999999997</v>
      </c>
      <c r="F428" s="76">
        <f t="shared" si="13"/>
        <v>7.0335999999999999</v>
      </c>
      <c r="G428" s="74">
        <v>1.21</v>
      </c>
      <c r="H428" s="76">
        <f t="shared" si="12"/>
        <v>7.5987999999999989</v>
      </c>
    </row>
    <row r="429" spans="1:8" x14ac:dyDescent="0.2">
      <c r="A429" s="71" t="s">
        <v>87</v>
      </c>
      <c r="B429" s="72">
        <v>26</v>
      </c>
      <c r="C429" s="73" t="s">
        <v>286</v>
      </c>
      <c r="D429" s="74">
        <v>1.1200000000000001</v>
      </c>
      <c r="E429" s="75">
        <v>3.1399999999999997</v>
      </c>
      <c r="F429" s="76">
        <f t="shared" si="13"/>
        <v>91.436800000000005</v>
      </c>
      <c r="G429" s="74">
        <v>1.21</v>
      </c>
      <c r="H429" s="76">
        <f t="shared" si="12"/>
        <v>98.784399999999991</v>
      </c>
    </row>
    <row r="430" spans="1:8" x14ac:dyDescent="0.2">
      <c r="A430" s="71" t="s">
        <v>84</v>
      </c>
      <c r="B430" s="72">
        <v>10</v>
      </c>
      <c r="C430" s="73" t="s">
        <v>284</v>
      </c>
      <c r="D430" s="74">
        <v>1.1200000000000001</v>
      </c>
      <c r="E430" s="75">
        <v>3.1399999999999997</v>
      </c>
      <c r="F430" s="76">
        <f t="shared" si="13"/>
        <v>35.167999999999999</v>
      </c>
      <c r="G430" s="74">
        <v>1.21</v>
      </c>
      <c r="H430" s="76">
        <f t="shared" si="12"/>
        <v>37.993999999999993</v>
      </c>
    </row>
    <row r="431" spans="1:8" x14ac:dyDescent="0.2">
      <c r="A431" s="71" t="s">
        <v>133</v>
      </c>
      <c r="B431" s="72">
        <v>20</v>
      </c>
      <c r="C431" s="73" t="s">
        <v>284</v>
      </c>
      <c r="D431" s="74">
        <v>1.1200000000000001</v>
      </c>
      <c r="E431" s="75">
        <v>4.67</v>
      </c>
      <c r="F431" s="76">
        <f t="shared" si="13"/>
        <v>104.608</v>
      </c>
      <c r="G431" s="74">
        <v>1.21</v>
      </c>
      <c r="H431" s="76">
        <f t="shared" si="12"/>
        <v>113.014</v>
      </c>
    </row>
    <row r="432" spans="1:8" x14ac:dyDescent="0.2">
      <c r="A432" s="71" t="s">
        <v>87</v>
      </c>
      <c r="B432" s="72">
        <v>10</v>
      </c>
      <c r="C432" s="73" t="s">
        <v>286</v>
      </c>
      <c r="D432" s="74">
        <v>1.1200000000000001</v>
      </c>
      <c r="E432" s="75">
        <v>3.1399999999999997</v>
      </c>
      <c r="F432" s="76">
        <f t="shared" si="13"/>
        <v>35.167999999999999</v>
      </c>
      <c r="G432" s="74">
        <v>1.21</v>
      </c>
      <c r="H432" s="76">
        <f t="shared" si="12"/>
        <v>37.993999999999993</v>
      </c>
    </row>
    <row r="433" spans="1:8" x14ac:dyDescent="0.2">
      <c r="A433" s="71" t="s">
        <v>84</v>
      </c>
      <c r="B433" s="72">
        <v>30</v>
      </c>
      <c r="C433" s="73" t="s">
        <v>284</v>
      </c>
      <c r="D433" s="74">
        <v>1.1200000000000001</v>
      </c>
      <c r="E433" s="75">
        <v>3.1399999999999997</v>
      </c>
      <c r="F433" s="76">
        <f t="shared" si="13"/>
        <v>105.50399999999999</v>
      </c>
      <c r="G433" s="74">
        <v>1.21</v>
      </c>
      <c r="H433" s="76">
        <f t="shared" si="12"/>
        <v>113.98199999999999</v>
      </c>
    </row>
    <row r="434" spans="1:8" x14ac:dyDescent="0.2">
      <c r="A434" s="71" t="s">
        <v>87</v>
      </c>
      <c r="B434" s="72">
        <v>80</v>
      </c>
      <c r="C434" s="73" t="s">
        <v>286</v>
      </c>
      <c r="D434" s="74">
        <v>1.1200000000000001</v>
      </c>
      <c r="E434" s="75">
        <v>3.1399999999999997</v>
      </c>
      <c r="F434" s="76">
        <f t="shared" si="13"/>
        <v>281.34399999999999</v>
      </c>
      <c r="G434" s="74">
        <v>1.21</v>
      </c>
      <c r="H434" s="76">
        <f t="shared" si="12"/>
        <v>303.95199999999994</v>
      </c>
    </row>
    <row r="435" spans="1:8" x14ac:dyDescent="0.2">
      <c r="A435" s="71" t="s">
        <v>84</v>
      </c>
      <c r="B435" s="72">
        <v>50</v>
      </c>
      <c r="C435" s="73" t="s">
        <v>284</v>
      </c>
      <c r="D435" s="74">
        <v>1.1200000000000001</v>
      </c>
      <c r="E435" s="75">
        <v>3.1399999999999997</v>
      </c>
      <c r="F435" s="76">
        <f t="shared" si="13"/>
        <v>175.84</v>
      </c>
      <c r="G435" s="74">
        <v>1.21</v>
      </c>
      <c r="H435" s="76">
        <f t="shared" si="12"/>
        <v>189.96999999999997</v>
      </c>
    </row>
    <row r="436" spans="1:8" x14ac:dyDescent="0.2">
      <c r="A436" s="71" t="s">
        <v>133</v>
      </c>
      <c r="B436" s="72">
        <v>12</v>
      </c>
      <c r="C436" s="73" t="s">
        <v>284</v>
      </c>
      <c r="D436" s="74">
        <v>1.1200000000000001</v>
      </c>
      <c r="E436" s="75">
        <v>4.67</v>
      </c>
      <c r="F436" s="76">
        <f t="shared" si="13"/>
        <v>62.764800000000008</v>
      </c>
      <c r="G436" s="74">
        <v>1.21</v>
      </c>
      <c r="H436" s="76">
        <f t="shared" si="12"/>
        <v>67.808399999999992</v>
      </c>
    </row>
    <row r="437" spans="1:8" x14ac:dyDescent="0.2">
      <c r="A437" s="71" t="s">
        <v>84</v>
      </c>
      <c r="B437" s="72">
        <v>30</v>
      </c>
      <c r="C437" s="73" t="s">
        <v>284</v>
      </c>
      <c r="D437" s="74">
        <v>1.119984076433121</v>
      </c>
      <c r="E437" s="75">
        <v>3.1400446434918603</v>
      </c>
      <c r="F437" s="76">
        <f t="shared" si="13"/>
        <v>105.50399999999999</v>
      </c>
      <c r="G437" s="74">
        <v>1.21</v>
      </c>
      <c r="H437" s="76">
        <f t="shared" si="12"/>
        <v>113.98362055875452</v>
      </c>
    </row>
    <row r="438" spans="1:8" x14ac:dyDescent="0.2">
      <c r="A438" s="71" t="s">
        <v>84</v>
      </c>
      <c r="B438" s="72">
        <v>50</v>
      </c>
      <c r="C438" s="73" t="s">
        <v>284</v>
      </c>
      <c r="D438" s="74">
        <v>1.1200000000000001</v>
      </c>
      <c r="E438" s="75">
        <v>3.1399999999999997</v>
      </c>
      <c r="F438" s="76">
        <f t="shared" si="13"/>
        <v>175.84</v>
      </c>
      <c r="G438" s="74">
        <v>1.21</v>
      </c>
      <c r="H438" s="76">
        <f t="shared" si="12"/>
        <v>189.96999999999997</v>
      </c>
    </row>
    <row r="439" spans="1:8" x14ac:dyDescent="0.2">
      <c r="A439" s="71" t="s">
        <v>84</v>
      </c>
      <c r="B439" s="72">
        <v>50</v>
      </c>
      <c r="C439" s="73" t="s">
        <v>284</v>
      </c>
      <c r="D439" s="74">
        <v>1.1200000000000001</v>
      </c>
      <c r="E439" s="75">
        <v>3.1399999999999997</v>
      </c>
      <c r="F439" s="76">
        <f t="shared" si="13"/>
        <v>175.84</v>
      </c>
      <c r="G439" s="74">
        <v>1.21</v>
      </c>
      <c r="H439" s="76">
        <f t="shared" si="12"/>
        <v>189.96999999999997</v>
      </c>
    </row>
    <row r="440" spans="1:8" x14ac:dyDescent="0.2">
      <c r="A440" s="71" t="s">
        <v>89</v>
      </c>
      <c r="B440" s="72">
        <v>6</v>
      </c>
      <c r="C440" s="73" t="s">
        <v>284</v>
      </c>
      <c r="D440" s="74">
        <v>1.1200000000000001</v>
      </c>
      <c r="E440" s="75">
        <v>4.1099999999999994</v>
      </c>
      <c r="F440" s="76">
        <f t="shared" si="13"/>
        <v>27.619199999999999</v>
      </c>
      <c r="G440" s="74">
        <v>1.21</v>
      </c>
      <c r="H440" s="76">
        <f t="shared" si="12"/>
        <v>29.838599999999992</v>
      </c>
    </row>
    <row r="441" spans="1:8" x14ac:dyDescent="0.2">
      <c r="A441" s="71" t="s">
        <v>89</v>
      </c>
      <c r="B441" s="72">
        <v>24</v>
      </c>
      <c r="C441" s="73" t="s">
        <v>284</v>
      </c>
      <c r="D441" s="74">
        <v>1.1200034758428918</v>
      </c>
      <c r="E441" s="75">
        <v>4.1099872449375443</v>
      </c>
      <c r="F441" s="76">
        <f t="shared" si="13"/>
        <v>110.4768</v>
      </c>
      <c r="G441" s="74">
        <v>1.21</v>
      </c>
      <c r="H441" s="76">
        <f t="shared" si="12"/>
        <v>119.35402959298628</v>
      </c>
    </row>
    <row r="442" spans="1:8" x14ac:dyDescent="0.2">
      <c r="A442" s="71" t="s">
        <v>89</v>
      </c>
      <c r="B442" s="72">
        <v>6</v>
      </c>
      <c r="C442" s="73" t="s">
        <v>284</v>
      </c>
      <c r="D442" s="74">
        <v>1.1200000000000001</v>
      </c>
      <c r="E442" s="75">
        <v>4.1099999999999994</v>
      </c>
      <c r="F442" s="76">
        <f t="shared" si="13"/>
        <v>27.619199999999999</v>
      </c>
      <c r="G442" s="74">
        <v>1.21</v>
      </c>
      <c r="H442" s="76">
        <f t="shared" si="12"/>
        <v>29.838599999999992</v>
      </c>
    </row>
    <row r="443" spans="1:8" x14ac:dyDescent="0.2">
      <c r="A443" s="71" t="s">
        <v>83</v>
      </c>
      <c r="B443" s="72">
        <v>36</v>
      </c>
      <c r="C443" s="73" t="s">
        <v>285</v>
      </c>
      <c r="D443" s="74">
        <v>1.1200000000000001</v>
      </c>
      <c r="E443" s="75">
        <v>4.1999999999999993</v>
      </c>
      <c r="F443" s="76">
        <f t="shared" si="13"/>
        <v>169.34399999999999</v>
      </c>
      <c r="G443" s="74">
        <v>1.21</v>
      </c>
      <c r="H443" s="76">
        <f t="shared" si="12"/>
        <v>182.95199999999997</v>
      </c>
    </row>
    <row r="444" spans="1:8" x14ac:dyDescent="0.2">
      <c r="A444" s="71" t="s">
        <v>83</v>
      </c>
      <c r="B444" s="72">
        <v>40</v>
      </c>
      <c r="C444" s="73" t="s">
        <v>285</v>
      </c>
      <c r="D444" s="74">
        <v>1.1199999999999999</v>
      </c>
      <c r="E444" s="75">
        <v>4.2</v>
      </c>
      <c r="F444" s="76">
        <f t="shared" si="13"/>
        <v>188.16</v>
      </c>
      <c r="G444" s="74">
        <v>1.21</v>
      </c>
      <c r="H444" s="76">
        <f t="shared" si="12"/>
        <v>203.28</v>
      </c>
    </row>
    <row r="445" spans="1:8" x14ac:dyDescent="0.2">
      <c r="A445" s="71" t="s">
        <v>133</v>
      </c>
      <c r="B445" s="72">
        <v>24</v>
      </c>
      <c r="C445" s="73" t="s">
        <v>284</v>
      </c>
      <c r="D445" s="74">
        <v>1.1200000000000001</v>
      </c>
      <c r="E445" s="75">
        <v>4.67</v>
      </c>
      <c r="F445" s="76">
        <f t="shared" si="13"/>
        <v>125.52960000000002</v>
      </c>
      <c r="G445" s="74">
        <v>1.21</v>
      </c>
      <c r="H445" s="76">
        <f t="shared" si="12"/>
        <v>135.61679999999998</v>
      </c>
    </row>
    <row r="446" spans="1:8" x14ac:dyDescent="0.2">
      <c r="A446" s="71" t="s">
        <v>87</v>
      </c>
      <c r="B446" s="72">
        <v>80</v>
      </c>
      <c r="C446" s="73" t="s">
        <v>286</v>
      </c>
      <c r="D446" s="74">
        <v>1.119984076433121</v>
      </c>
      <c r="E446" s="75">
        <v>3.1400446434918603</v>
      </c>
      <c r="F446" s="76">
        <f t="shared" si="13"/>
        <v>281.34399999999999</v>
      </c>
      <c r="G446" s="74">
        <v>1.21</v>
      </c>
      <c r="H446" s="76">
        <f t="shared" si="12"/>
        <v>303.95632149001204</v>
      </c>
    </row>
    <row r="447" spans="1:8" x14ac:dyDescent="0.2">
      <c r="A447" s="71" t="s">
        <v>84</v>
      </c>
      <c r="B447" s="72">
        <v>30</v>
      </c>
      <c r="C447" s="73" t="s">
        <v>284</v>
      </c>
      <c r="D447" s="74">
        <v>1.1199575371549892</v>
      </c>
      <c r="E447" s="75">
        <v>3.1401190521327016</v>
      </c>
      <c r="F447" s="76">
        <f t="shared" si="13"/>
        <v>105.50399999999999</v>
      </c>
      <c r="G447" s="74">
        <v>1.21</v>
      </c>
      <c r="H447" s="76">
        <f t="shared" si="12"/>
        <v>113.98632159241707</v>
      </c>
    </row>
    <row r="448" spans="1:8" x14ac:dyDescent="0.2">
      <c r="A448" s="71" t="s">
        <v>87</v>
      </c>
      <c r="B448" s="72">
        <v>32</v>
      </c>
      <c r="C448" s="73" t="s">
        <v>286</v>
      </c>
      <c r="D448" s="74">
        <v>1.1200000000000001</v>
      </c>
      <c r="E448" s="75">
        <v>3.1399999999999997</v>
      </c>
      <c r="F448" s="76">
        <f t="shared" si="13"/>
        <v>112.5376</v>
      </c>
      <c r="G448" s="74">
        <v>1.21</v>
      </c>
      <c r="H448" s="76">
        <f t="shared" si="12"/>
        <v>121.58079999999998</v>
      </c>
    </row>
    <row r="449" spans="1:8" x14ac:dyDescent="0.2">
      <c r="A449" s="71" t="s">
        <v>89</v>
      </c>
      <c r="B449" s="72">
        <v>4</v>
      </c>
      <c r="C449" s="73" t="s">
        <v>284</v>
      </c>
      <c r="D449" s="74">
        <v>1.1200000000000001</v>
      </c>
      <c r="E449" s="75">
        <v>4.1099999999999994</v>
      </c>
      <c r="F449" s="76">
        <f t="shared" si="13"/>
        <v>18.412800000000001</v>
      </c>
      <c r="G449" s="74">
        <v>1.21</v>
      </c>
      <c r="H449" s="76">
        <f t="shared" si="12"/>
        <v>19.892399999999995</v>
      </c>
    </row>
    <row r="450" spans="1:8" x14ac:dyDescent="0.2">
      <c r="A450" s="71" t="s">
        <v>133</v>
      </c>
      <c r="B450" s="72">
        <v>2</v>
      </c>
      <c r="C450" s="73" t="s">
        <v>284</v>
      </c>
      <c r="D450" s="74">
        <v>1.1200000000000001</v>
      </c>
      <c r="E450" s="75">
        <v>4.67</v>
      </c>
      <c r="F450" s="76">
        <f t="shared" si="13"/>
        <v>10.460800000000001</v>
      </c>
      <c r="G450" s="74">
        <v>1.21</v>
      </c>
      <c r="H450" s="76">
        <f t="shared" si="12"/>
        <v>11.301399999999999</v>
      </c>
    </row>
    <row r="451" spans="1:8" x14ac:dyDescent="0.2">
      <c r="A451" s="71" t="s">
        <v>89</v>
      </c>
      <c r="B451" s="72">
        <v>24</v>
      </c>
      <c r="C451" s="73" t="s">
        <v>284</v>
      </c>
      <c r="D451" s="74">
        <v>1.1200000000000001</v>
      </c>
      <c r="E451" s="75">
        <v>4.1099999999999994</v>
      </c>
      <c r="F451" s="76">
        <f t="shared" si="13"/>
        <v>110.4768</v>
      </c>
      <c r="G451" s="74">
        <v>1.21</v>
      </c>
      <c r="H451" s="76">
        <f t="shared" si="12"/>
        <v>119.35439999999997</v>
      </c>
    </row>
    <row r="452" spans="1:8" x14ac:dyDescent="0.2">
      <c r="A452" s="71" t="s">
        <v>89</v>
      </c>
      <c r="B452" s="72">
        <v>60</v>
      </c>
      <c r="C452" s="73" t="s">
        <v>284</v>
      </c>
      <c r="D452" s="74">
        <v>1.1200034758428918</v>
      </c>
      <c r="E452" s="75">
        <v>4.1099872449375443</v>
      </c>
      <c r="F452" s="76">
        <f t="shared" si="13"/>
        <v>276.19200000000001</v>
      </c>
      <c r="G452" s="74">
        <v>1.21</v>
      </c>
      <c r="H452" s="76">
        <f t="shared" si="12"/>
        <v>298.38507398246571</v>
      </c>
    </row>
    <row r="453" spans="1:8" x14ac:dyDescent="0.2">
      <c r="A453" s="71" t="s">
        <v>84</v>
      </c>
      <c r="B453" s="72">
        <v>105</v>
      </c>
      <c r="C453" s="73" t="s">
        <v>284</v>
      </c>
      <c r="D453" s="74">
        <v>1.1200000000000001</v>
      </c>
      <c r="E453" s="75">
        <v>3.1399999999999997</v>
      </c>
      <c r="F453" s="76">
        <f t="shared" si="13"/>
        <v>369.26400000000001</v>
      </c>
      <c r="G453" s="74">
        <v>1.21</v>
      </c>
      <c r="H453" s="76">
        <f t="shared" ref="H453:H516" si="14">(E453*G453)*B453</f>
        <v>398.93699999999995</v>
      </c>
    </row>
    <row r="454" spans="1:8" x14ac:dyDescent="0.2">
      <c r="A454" s="71" t="s">
        <v>83</v>
      </c>
      <c r="B454" s="72">
        <v>28</v>
      </c>
      <c r="C454" s="73" t="s">
        <v>285</v>
      </c>
      <c r="D454" s="74">
        <v>1.1200000000000001</v>
      </c>
      <c r="E454" s="75">
        <v>4.1999999999999993</v>
      </c>
      <c r="F454" s="76">
        <f t="shared" ref="F454:F517" si="15">(D454*E454)*B454</f>
        <v>131.71199999999999</v>
      </c>
      <c r="G454" s="74">
        <v>1.21</v>
      </c>
      <c r="H454" s="76">
        <f t="shared" si="14"/>
        <v>142.29599999999996</v>
      </c>
    </row>
    <row r="455" spans="1:8" x14ac:dyDescent="0.2">
      <c r="A455" s="71" t="s">
        <v>89</v>
      </c>
      <c r="B455" s="72">
        <v>60</v>
      </c>
      <c r="C455" s="73" t="s">
        <v>284</v>
      </c>
      <c r="D455" s="74">
        <v>1.1200000000000001</v>
      </c>
      <c r="E455" s="75">
        <v>4.1099999999999994</v>
      </c>
      <c r="F455" s="76">
        <f t="shared" si="15"/>
        <v>276.19200000000001</v>
      </c>
      <c r="G455" s="74">
        <v>1.21</v>
      </c>
      <c r="H455" s="76">
        <f t="shared" si="14"/>
        <v>298.38599999999991</v>
      </c>
    </row>
    <row r="456" spans="1:8" x14ac:dyDescent="0.2">
      <c r="A456" s="71" t="s">
        <v>87</v>
      </c>
      <c r="B456" s="72">
        <v>10</v>
      </c>
      <c r="C456" s="73" t="s">
        <v>286</v>
      </c>
      <c r="D456" s="74">
        <v>1.119984076433121</v>
      </c>
      <c r="E456" s="75">
        <v>3.1400446434918603</v>
      </c>
      <c r="F456" s="76">
        <f t="shared" si="15"/>
        <v>35.167999999999999</v>
      </c>
      <c r="G456" s="74">
        <v>1.21</v>
      </c>
      <c r="H456" s="76">
        <f t="shared" si="14"/>
        <v>37.994540186251506</v>
      </c>
    </row>
    <row r="457" spans="1:8" x14ac:dyDescent="0.2">
      <c r="A457" s="71" t="s">
        <v>86</v>
      </c>
      <c r="B457" s="72">
        <v>75</v>
      </c>
      <c r="C457" s="73" t="s">
        <v>283</v>
      </c>
      <c r="D457" s="74">
        <v>1.1200000000000001</v>
      </c>
      <c r="E457" s="75">
        <v>4.1999999999999993</v>
      </c>
      <c r="F457" s="76">
        <f t="shared" si="15"/>
        <v>352.79999999999995</v>
      </c>
      <c r="G457" s="74">
        <v>1.21</v>
      </c>
      <c r="H457" s="76">
        <f t="shared" si="14"/>
        <v>381.14999999999992</v>
      </c>
    </row>
    <row r="458" spans="1:8" x14ac:dyDescent="0.2">
      <c r="A458" s="71" t="s">
        <v>83</v>
      </c>
      <c r="B458" s="72">
        <v>30</v>
      </c>
      <c r="C458" s="73" t="s">
        <v>285</v>
      </c>
      <c r="D458" s="74">
        <v>1.1200000000000001</v>
      </c>
      <c r="E458" s="75">
        <v>4.1999999999999993</v>
      </c>
      <c r="F458" s="76">
        <f t="shared" si="15"/>
        <v>141.12</v>
      </c>
      <c r="G458" s="74">
        <v>1.21</v>
      </c>
      <c r="H458" s="76">
        <f t="shared" si="14"/>
        <v>152.45999999999998</v>
      </c>
    </row>
    <row r="459" spans="1:8" x14ac:dyDescent="0.2">
      <c r="A459" s="71" t="s">
        <v>83</v>
      </c>
      <c r="B459" s="72">
        <v>40</v>
      </c>
      <c r="C459" s="73" t="s">
        <v>285</v>
      </c>
      <c r="D459" s="74">
        <v>1.1199999999999999</v>
      </c>
      <c r="E459" s="75">
        <v>4.2</v>
      </c>
      <c r="F459" s="76">
        <f t="shared" si="15"/>
        <v>188.16</v>
      </c>
      <c r="G459" s="74">
        <v>1.21</v>
      </c>
      <c r="H459" s="76">
        <f t="shared" si="14"/>
        <v>203.28</v>
      </c>
    </row>
    <row r="460" spans="1:8" x14ac:dyDescent="0.2">
      <c r="A460" s="71" t="s">
        <v>87</v>
      </c>
      <c r="B460" s="72">
        <v>70</v>
      </c>
      <c r="C460" s="73" t="s">
        <v>286</v>
      </c>
      <c r="D460" s="74">
        <v>1.1200000000000001</v>
      </c>
      <c r="E460" s="75">
        <v>3.1399999999999997</v>
      </c>
      <c r="F460" s="76">
        <f t="shared" si="15"/>
        <v>246.17599999999999</v>
      </c>
      <c r="G460" s="74">
        <v>1.21</v>
      </c>
      <c r="H460" s="76">
        <f t="shared" si="14"/>
        <v>265.95799999999997</v>
      </c>
    </row>
    <row r="461" spans="1:8" x14ac:dyDescent="0.2">
      <c r="A461" s="71" t="s">
        <v>84</v>
      </c>
      <c r="B461" s="72">
        <v>50</v>
      </c>
      <c r="C461" s="73" t="s">
        <v>284</v>
      </c>
      <c r="D461" s="74">
        <v>1.1200000000000001</v>
      </c>
      <c r="E461" s="75">
        <v>3.1399999999999997</v>
      </c>
      <c r="F461" s="76">
        <f t="shared" si="15"/>
        <v>175.84</v>
      </c>
      <c r="G461" s="74">
        <v>1.21</v>
      </c>
      <c r="H461" s="76">
        <f t="shared" si="14"/>
        <v>189.96999999999997</v>
      </c>
    </row>
    <row r="462" spans="1:8" x14ac:dyDescent="0.2">
      <c r="A462" s="71" t="s">
        <v>89</v>
      </c>
      <c r="B462" s="72">
        <v>20</v>
      </c>
      <c r="C462" s="73" t="s">
        <v>284</v>
      </c>
      <c r="D462" s="74">
        <v>1.1200000000000001</v>
      </c>
      <c r="E462" s="75">
        <v>4.1099999999999994</v>
      </c>
      <c r="F462" s="76">
        <f t="shared" si="15"/>
        <v>92.064000000000007</v>
      </c>
      <c r="G462" s="74">
        <v>1.21</v>
      </c>
      <c r="H462" s="76">
        <f t="shared" si="14"/>
        <v>99.461999999999975</v>
      </c>
    </row>
    <row r="463" spans="1:8" x14ac:dyDescent="0.2">
      <c r="A463" s="71" t="s">
        <v>89</v>
      </c>
      <c r="B463" s="72">
        <v>24</v>
      </c>
      <c r="C463" s="73" t="s">
        <v>284</v>
      </c>
      <c r="D463" s="74">
        <v>1.1200324412003244</v>
      </c>
      <c r="E463" s="75">
        <v>4.1098809558291096</v>
      </c>
      <c r="F463" s="76">
        <f t="shared" si="15"/>
        <v>110.4768</v>
      </c>
      <c r="G463" s="74">
        <v>1.21</v>
      </c>
      <c r="H463" s="76">
        <f t="shared" si="14"/>
        <v>119.35094295727734</v>
      </c>
    </row>
    <row r="464" spans="1:8" x14ac:dyDescent="0.2">
      <c r="A464" s="71" t="s">
        <v>89</v>
      </c>
      <c r="B464" s="72">
        <v>12</v>
      </c>
      <c r="C464" s="73" t="s">
        <v>284</v>
      </c>
      <c r="D464" s="74">
        <v>1.1200324412003244</v>
      </c>
      <c r="E464" s="75">
        <v>4.1098809558291096</v>
      </c>
      <c r="F464" s="76">
        <f t="shared" si="15"/>
        <v>55.238399999999999</v>
      </c>
      <c r="G464" s="74">
        <v>1.21</v>
      </c>
      <c r="H464" s="76">
        <f t="shared" si="14"/>
        <v>59.67547147863867</v>
      </c>
    </row>
    <row r="465" spans="1:8" x14ac:dyDescent="0.2">
      <c r="A465" s="71" t="s">
        <v>87</v>
      </c>
      <c r="B465" s="72">
        <v>15</v>
      </c>
      <c r="C465" s="73" t="s">
        <v>286</v>
      </c>
      <c r="D465" s="74">
        <v>1.1199575371549892</v>
      </c>
      <c r="E465" s="75">
        <v>3.1401190521327016</v>
      </c>
      <c r="F465" s="76">
        <f t="shared" si="15"/>
        <v>52.751999999999995</v>
      </c>
      <c r="G465" s="74">
        <v>1.21</v>
      </c>
      <c r="H465" s="76">
        <f t="shared" si="14"/>
        <v>56.993160796208535</v>
      </c>
    </row>
    <row r="466" spans="1:8" x14ac:dyDescent="0.2">
      <c r="A466" s="71" t="s">
        <v>133</v>
      </c>
      <c r="B466" s="72">
        <v>2</v>
      </c>
      <c r="C466" s="73" t="s">
        <v>284</v>
      </c>
      <c r="D466" s="74">
        <v>1.1200000000000001</v>
      </c>
      <c r="E466" s="75">
        <v>4.67</v>
      </c>
      <c r="F466" s="76">
        <f t="shared" si="15"/>
        <v>10.460800000000001</v>
      </c>
      <c r="G466" s="74">
        <v>1.21</v>
      </c>
      <c r="H466" s="76">
        <f t="shared" si="14"/>
        <v>11.301399999999999</v>
      </c>
    </row>
    <row r="467" spans="1:8" x14ac:dyDescent="0.2">
      <c r="A467" s="71" t="s">
        <v>87</v>
      </c>
      <c r="B467" s="72">
        <v>6</v>
      </c>
      <c r="C467" s="73" t="s">
        <v>286</v>
      </c>
      <c r="D467" s="74">
        <v>1.1200000000000001</v>
      </c>
      <c r="E467" s="75">
        <v>3.1399999999999997</v>
      </c>
      <c r="F467" s="76">
        <f t="shared" si="15"/>
        <v>21.1008</v>
      </c>
      <c r="G467" s="74">
        <v>1.21</v>
      </c>
      <c r="H467" s="76">
        <f t="shared" si="14"/>
        <v>22.796399999999998</v>
      </c>
    </row>
    <row r="468" spans="1:8" x14ac:dyDescent="0.2">
      <c r="A468" s="71" t="s">
        <v>89</v>
      </c>
      <c r="B468" s="72">
        <v>3</v>
      </c>
      <c r="C468" s="73" t="s">
        <v>284</v>
      </c>
      <c r="D468" s="74">
        <v>1.1200000000000001</v>
      </c>
      <c r="E468" s="75">
        <v>4.1099999999999994</v>
      </c>
      <c r="F468" s="76">
        <f t="shared" si="15"/>
        <v>13.8096</v>
      </c>
      <c r="G468" s="74">
        <v>1.21</v>
      </c>
      <c r="H468" s="76">
        <f t="shared" si="14"/>
        <v>14.919299999999996</v>
      </c>
    </row>
    <row r="469" spans="1:8" x14ac:dyDescent="0.2">
      <c r="A469" s="71" t="s">
        <v>133</v>
      </c>
      <c r="B469" s="72">
        <v>2</v>
      </c>
      <c r="C469" s="73" t="s">
        <v>284</v>
      </c>
      <c r="D469" s="74">
        <v>1.1200000000000001</v>
      </c>
      <c r="E469" s="75">
        <v>4.67</v>
      </c>
      <c r="F469" s="76">
        <f t="shared" si="15"/>
        <v>10.460800000000001</v>
      </c>
      <c r="G469" s="74">
        <v>1.21</v>
      </c>
      <c r="H469" s="76">
        <f t="shared" si="14"/>
        <v>11.301399999999999</v>
      </c>
    </row>
    <row r="470" spans="1:8" x14ac:dyDescent="0.2">
      <c r="A470" s="71" t="s">
        <v>89</v>
      </c>
      <c r="B470" s="72">
        <v>6</v>
      </c>
      <c r="C470" s="73" t="s">
        <v>284</v>
      </c>
      <c r="D470" s="74">
        <v>1.1200324412003244</v>
      </c>
      <c r="E470" s="75">
        <v>4.1098809558291096</v>
      </c>
      <c r="F470" s="76">
        <f t="shared" si="15"/>
        <v>27.619199999999999</v>
      </c>
      <c r="G470" s="74">
        <v>1.21</v>
      </c>
      <c r="H470" s="76">
        <f t="shared" si="14"/>
        <v>29.837735739319335</v>
      </c>
    </row>
    <row r="471" spans="1:8" x14ac:dyDescent="0.2">
      <c r="A471" s="71" t="s">
        <v>84</v>
      </c>
      <c r="B471" s="72">
        <v>15</v>
      </c>
      <c r="C471" s="73" t="s">
        <v>284</v>
      </c>
      <c r="D471" s="74">
        <v>1.1200000000000001</v>
      </c>
      <c r="E471" s="75">
        <v>3.1399999999999997</v>
      </c>
      <c r="F471" s="76">
        <f t="shared" si="15"/>
        <v>52.751999999999995</v>
      </c>
      <c r="G471" s="74">
        <v>1.21</v>
      </c>
      <c r="H471" s="76">
        <f t="shared" si="14"/>
        <v>56.990999999999993</v>
      </c>
    </row>
    <row r="472" spans="1:8" x14ac:dyDescent="0.2">
      <c r="A472" s="71" t="s">
        <v>133</v>
      </c>
      <c r="B472" s="72">
        <v>6</v>
      </c>
      <c r="C472" s="73" t="s">
        <v>284</v>
      </c>
      <c r="D472" s="74">
        <v>1.1200000000000001</v>
      </c>
      <c r="E472" s="75">
        <v>4.67</v>
      </c>
      <c r="F472" s="76">
        <f t="shared" si="15"/>
        <v>31.382400000000004</v>
      </c>
      <c r="G472" s="74">
        <v>1.21</v>
      </c>
      <c r="H472" s="76">
        <f t="shared" si="14"/>
        <v>33.904199999999996</v>
      </c>
    </row>
    <row r="473" spans="1:8" x14ac:dyDescent="0.2">
      <c r="A473" s="71" t="s">
        <v>86</v>
      </c>
      <c r="B473" s="72">
        <v>65</v>
      </c>
      <c r="C473" s="73" t="s">
        <v>283</v>
      </c>
      <c r="D473" s="74">
        <v>1.1200000000000001</v>
      </c>
      <c r="E473" s="75">
        <v>4.1999999999999993</v>
      </c>
      <c r="F473" s="76">
        <f t="shared" si="15"/>
        <v>305.76</v>
      </c>
      <c r="G473" s="74">
        <v>1.21</v>
      </c>
      <c r="H473" s="76">
        <f t="shared" si="14"/>
        <v>330.32999999999993</v>
      </c>
    </row>
    <row r="474" spans="1:8" x14ac:dyDescent="0.2">
      <c r="A474" s="71" t="s">
        <v>89</v>
      </c>
      <c r="B474" s="72">
        <v>12</v>
      </c>
      <c r="C474" s="73" t="s">
        <v>284</v>
      </c>
      <c r="D474" s="74">
        <v>1.1200000000000001</v>
      </c>
      <c r="E474" s="75">
        <v>4.1099999999999994</v>
      </c>
      <c r="F474" s="76">
        <f t="shared" si="15"/>
        <v>55.238399999999999</v>
      </c>
      <c r="G474" s="74">
        <v>1.21</v>
      </c>
      <c r="H474" s="76">
        <f t="shared" si="14"/>
        <v>59.677199999999985</v>
      </c>
    </row>
    <row r="475" spans="1:8" x14ac:dyDescent="0.2">
      <c r="A475" s="71" t="s">
        <v>89</v>
      </c>
      <c r="B475" s="72">
        <v>10</v>
      </c>
      <c r="C475" s="73" t="s">
        <v>284</v>
      </c>
      <c r="D475" s="74">
        <v>1.1200000000000001</v>
      </c>
      <c r="E475" s="75">
        <v>4.1099999999999994</v>
      </c>
      <c r="F475" s="76">
        <f t="shared" si="15"/>
        <v>46.032000000000004</v>
      </c>
      <c r="G475" s="74">
        <v>1.21</v>
      </c>
      <c r="H475" s="76">
        <f t="shared" si="14"/>
        <v>49.730999999999987</v>
      </c>
    </row>
    <row r="476" spans="1:8" x14ac:dyDescent="0.2">
      <c r="A476" s="71" t="s">
        <v>87</v>
      </c>
      <c r="B476" s="72">
        <v>6</v>
      </c>
      <c r="C476" s="73" t="s">
        <v>286</v>
      </c>
      <c r="D476" s="74">
        <v>1.1200000000000001</v>
      </c>
      <c r="E476" s="75">
        <v>3.1399999999999997</v>
      </c>
      <c r="F476" s="76">
        <f t="shared" si="15"/>
        <v>21.1008</v>
      </c>
      <c r="G476" s="74">
        <v>1.21</v>
      </c>
      <c r="H476" s="76">
        <f t="shared" si="14"/>
        <v>22.796399999999998</v>
      </c>
    </row>
    <row r="477" spans="1:8" x14ac:dyDescent="0.2">
      <c r="A477" s="71" t="s">
        <v>84</v>
      </c>
      <c r="B477" s="72">
        <v>20</v>
      </c>
      <c r="C477" s="73" t="s">
        <v>284</v>
      </c>
      <c r="D477" s="74">
        <v>1.1200000000000001</v>
      </c>
      <c r="E477" s="75">
        <v>3.1399999999999997</v>
      </c>
      <c r="F477" s="76">
        <f t="shared" si="15"/>
        <v>70.335999999999999</v>
      </c>
      <c r="G477" s="74">
        <v>1.21</v>
      </c>
      <c r="H477" s="76">
        <f t="shared" si="14"/>
        <v>75.987999999999985</v>
      </c>
    </row>
    <row r="478" spans="1:8" x14ac:dyDescent="0.2">
      <c r="A478" s="71" t="s">
        <v>87</v>
      </c>
      <c r="B478" s="72">
        <v>40</v>
      </c>
      <c r="C478" s="73" t="s">
        <v>286</v>
      </c>
      <c r="D478" s="74">
        <v>1.1199929228591647</v>
      </c>
      <c r="E478" s="75">
        <v>3.1400198413952172</v>
      </c>
      <c r="F478" s="76">
        <f t="shared" si="15"/>
        <v>140.67200000000003</v>
      </c>
      <c r="G478" s="74">
        <v>1.21</v>
      </c>
      <c r="H478" s="76">
        <f t="shared" si="14"/>
        <v>151.97696032352849</v>
      </c>
    </row>
    <row r="479" spans="1:8" x14ac:dyDescent="0.2">
      <c r="A479" s="71" t="s">
        <v>84</v>
      </c>
      <c r="B479" s="72">
        <v>50</v>
      </c>
      <c r="C479" s="73" t="s">
        <v>284</v>
      </c>
      <c r="D479" s="74">
        <v>1.1199929228591647</v>
      </c>
      <c r="E479" s="75">
        <v>3.1400198413952172</v>
      </c>
      <c r="F479" s="76">
        <f t="shared" si="15"/>
        <v>175.84000000000003</v>
      </c>
      <c r="G479" s="74">
        <v>1.21</v>
      </c>
      <c r="H479" s="76">
        <f t="shared" si="14"/>
        <v>189.97120040441061</v>
      </c>
    </row>
    <row r="480" spans="1:8" x14ac:dyDescent="0.2">
      <c r="A480" s="71" t="s">
        <v>87</v>
      </c>
      <c r="B480" s="72">
        <v>10</v>
      </c>
      <c r="C480" s="73" t="s">
        <v>286</v>
      </c>
      <c r="D480" s="74">
        <v>1.1200000000000001</v>
      </c>
      <c r="E480" s="75">
        <v>3.1399999999999997</v>
      </c>
      <c r="F480" s="76">
        <f t="shared" si="15"/>
        <v>35.167999999999999</v>
      </c>
      <c r="G480" s="74">
        <v>1.21</v>
      </c>
      <c r="H480" s="76">
        <f t="shared" si="14"/>
        <v>37.993999999999993</v>
      </c>
    </row>
    <row r="481" spans="1:8" x14ac:dyDescent="0.2">
      <c r="A481" s="71" t="s">
        <v>89</v>
      </c>
      <c r="B481" s="72">
        <v>12</v>
      </c>
      <c r="C481" s="73" t="s">
        <v>284</v>
      </c>
      <c r="D481" s="74">
        <v>1.1200324412003244</v>
      </c>
      <c r="E481" s="75">
        <v>4.1098809558291096</v>
      </c>
      <c r="F481" s="76">
        <f t="shared" si="15"/>
        <v>55.238399999999999</v>
      </c>
      <c r="G481" s="74">
        <v>1.21</v>
      </c>
      <c r="H481" s="76">
        <f t="shared" si="14"/>
        <v>59.67547147863867</v>
      </c>
    </row>
    <row r="482" spans="1:8" x14ac:dyDescent="0.2">
      <c r="A482" s="71" t="s">
        <v>84</v>
      </c>
      <c r="B482" s="72">
        <v>45</v>
      </c>
      <c r="C482" s="73" t="s">
        <v>284</v>
      </c>
      <c r="D482" s="74">
        <v>1.1200000000000001</v>
      </c>
      <c r="E482" s="75">
        <v>3.1399999999999997</v>
      </c>
      <c r="F482" s="76">
        <f t="shared" si="15"/>
        <v>158.256</v>
      </c>
      <c r="G482" s="74">
        <v>1.21</v>
      </c>
      <c r="H482" s="76">
        <f t="shared" si="14"/>
        <v>170.97299999999998</v>
      </c>
    </row>
    <row r="483" spans="1:8" x14ac:dyDescent="0.2">
      <c r="A483" s="71" t="s">
        <v>87</v>
      </c>
      <c r="B483" s="72">
        <v>20</v>
      </c>
      <c r="C483" s="73" t="s">
        <v>286</v>
      </c>
      <c r="D483" s="74">
        <v>1.120063694267516</v>
      </c>
      <c r="E483" s="75">
        <v>3.1398214387261869</v>
      </c>
      <c r="F483" s="76">
        <f t="shared" si="15"/>
        <v>70.335999999999999</v>
      </c>
      <c r="G483" s="74">
        <v>1.21</v>
      </c>
      <c r="H483" s="76">
        <f t="shared" si="14"/>
        <v>75.983678817173711</v>
      </c>
    </row>
    <row r="484" spans="1:8" x14ac:dyDescent="0.2">
      <c r="A484" s="71" t="s">
        <v>83</v>
      </c>
      <c r="B484" s="72">
        <v>90</v>
      </c>
      <c r="C484" s="73" t="s">
        <v>285</v>
      </c>
      <c r="D484" s="74">
        <v>1.1199905033238367</v>
      </c>
      <c r="E484" s="75">
        <v>4.6800396828761608</v>
      </c>
      <c r="F484" s="76">
        <f t="shared" si="15"/>
        <v>471.74400000000003</v>
      </c>
      <c r="G484" s="74">
        <v>1.21</v>
      </c>
      <c r="H484" s="76">
        <f t="shared" si="14"/>
        <v>509.65632146521392</v>
      </c>
    </row>
    <row r="485" spans="1:8" x14ac:dyDescent="0.2">
      <c r="A485" s="71" t="s">
        <v>83</v>
      </c>
      <c r="B485" s="72">
        <v>18</v>
      </c>
      <c r="C485" s="73" t="s">
        <v>285</v>
      </c>
      <c r="D485" s="74">
        <v>1.120014245014245</v>
      </c>
      <c r="E485" s="75">
        <v>4.6799404769475359</v>
      </c>
      <c r="F485" s="76">
        <f t="shared" si="15"/>
        <v>94.348799999999997</v>
      </c>
      <c r="G485" s="74">
        <v>1.21</v>
      </c>
      <c r="H485" s="76">
        <f t="shared" si="14"/>
        <v>101.92910358791734</v>
      </c>
    </row>
    <row r="486" spans="1:8" x14ac:dyDescent="0.2">
      <c r="A486" s="71" t="s">
        <v>83</v>
      </c>
      <c r="B486" s="72">
        <v>24</v>
      </c>
      <c r="C486" s="73" t="s">
        <v>285</v>
      </c>
      <c r="D486" s="74">
        <v>1.120014245014245</v>
      </c>
      <c r="E486" s="75">
        <v>4.6799404769475359</v>
      </c>
      <c r="F486" s="76">
        <f t="shared" si="15"/>
        <v>125.7984</v>
      </c>
      <c r="G486" s="74">
        <v>1.21</v>
      </c>
      <c r="H486" s="76">
        <f t="shared" si="14"/>
        <v>135.90547145055643</v>
      </c>
    </row>
    <row r="487" spans="1:8" x14ac:dyDescent="0.2">
      <c r="A487" s="71" t="s">
        <v>134</v>
      </c>
      <c r="B487" s="72">
        <v>10</v>
      </c>
      <c r="C487" s="73" t="s">
        <v>283</v>
      </c>
      <c r="D487" s="74">
        <v>1.1200035720664405</v>
      </c>
      <c r="E487" s="75">
        <v>55.989821429140946</v>
      </c>
      <c r="F487" s="76">
        <f t="shared" si="15"/>
        <v>627.08799999999997</v>
      </c>
      <c r="G487" s="74">
        <v>1.21</v>
      </c>
      <c r="H487" s="76">
        <f t="shared" si="14"/>
        <v>677.47683929260552</v>
      </c>
    </row>
    <row r="488" spans="1:8" x14ac:dyDescent="0.2">
      <c r="A488" s="71" t="s">
        <v>83</v>
      </c>
      <c r="B488" s="72">
        <v>36</v>
      </c>
      <c r="C488" s="73" t="s">
        <v>285</v>
      </c>
      <c r="D488" s="74">
        <v>1.120014245014245</v>
      </c>
      <c r="E488" s="75">
        <v>4.6799404769475359</v>
      </c>
      <c r="F488" s="76">
        <f t="shared" si="15"/>
        <v>188.69759999999999</v>
      </c>
      <c r="G488" s="74">
        <v>1.21</v>
      </c>
      <c r="H488" s="76">
        <f t="shared" si="14"/>
        <v>203.85820717583468</v>
      </c>
    </row>
    <row r="489" spans="1:8" x14ac:dyDescent="0.2">
      <c r="A489" s="71" t="s">
        <v>83</v>
      </c>
      <c r="B489" s="72">
        <v>18</v>
      </c>
      <c r="C489" s="73" t="s">
        <v>285</v>
      </c>
      <c r="D489" s="74">
        <v>1.120014245014245</v>
      </c>
      <c r="E489" s="75">
        <v>4.6799404769475359</v>
      </c>
      <c r="F489" s="76">
        <f t="shared" si="15"/>
        <v>94.348799999999997</v>
      </c>
      <c r="G489" s="74">
        <v>1.21</v>
      </c>
      <c r="H489" s="76">
        <f t="shared" si="14"/>
        <v>101.92910358791734</v>
      </c>
    </row>
    <row r="490" spans="1:8" x14ac:dyDescent="0.2">
      <c r="A490" s="71" t="s">
        <v>83</v>
      </c>
      <c r="B490" s="72">
        <v>60</v>
      </c>
      <c r="C490" s="73" t="s">
        <v>285</v>
      </c>
      <c r="D490" s="74">
        <v>1.120014245014245</v>
      </c>
      <c r="E490" s="75">
        <v>4.6799404769475359</v>
      </c>
      <c r="F490" s="76">
        <f t="shared" si="15"/>
        <v>314.49599999999998</v>
      </c>
      <c r="G490" s="74">
        <v>1.21</v>
      </c>
      <c r="H490" s="76">
        <f t="shared" si="14"/>
        <v>339.76367862639114</v>
      </c>
    </row>
    <row r="491" spans="1:8" x14ac:dyDescent="0.2">
      <c r="A491" s="71" t="s">
        <v>83</v>
      </c>
      <c r="B491" s="72">
        <v>18</v>
      </c>
      <c r="C491" s="73" t="s">
        <v>285</v>
      </c>
      <c r="D491" s="74">
        <v>1.120014245014245</v>
      </c>
      <c r="E491" s="75">
        <v>4.6799404769475359</v>
      </c>
      <c r="F491" s="76">
        <f t="shared" si="15"/>
        <v>94.348799999999997</v>
      </c>
      <c r="G491" s="74">
        <v>1.21</v>
      </c>
      <c r="H491" s="76">
        <f t="shared" si="14"/>
        <v>101.92910358791734</v>
      </c>
    </row>
    <row r="492" spans="1:8" x14ac:dyDescent="0.2">
      <c r="A492" s="71" t="s">
        <v>83</v>
      </c>
      <c r="B492" s="72">
        <v>72</v>
      </c>
      <c r="C492" s="73" t="s">
        <v>285</v>
      </c>
      <c r="D492" s="74">
        <v>1.120014245014245</v>
      </c>
      <c r="E492" s="75">
        <v>4.6799404769475359</v>
      </c>
      <c r="F492" s="76">
        <f t="shared" si="15"/>
        <v>377.39519999999999</v>
      </c>
      <c r="G492" s="74">
        <v>1.21</v>
      </c>
      <c r="H492" s="76">
        <f t="shared" si="14"/>
        <v>407.71641435166936</v>
      </c>
    </row>
    <row r="493" spans="1:8" x14ac:dyDescent="0.2">
      <c r="A493" s="71" t="s">
        <v>83</v>
      </c>
      <c r="B493" s="72">
        <v>12</v>
      </c>
      <c r="C493" s="73" t="s">
        <v>285</v>
      </c>
      <c r="D493" s="74">
        <v>1.120014245014245</v>
      </c>
      <c r="E493" s="75">
        <v>4.6799404769475359</v>
      </c>
      <c r="F493" s="76">
        <f t="shared" si="15"/>
        <v>62.8992</v>
      </c>
      <c r="G493" s="74">
        <v>1.21</v>
      </c>
      <c r="H493" s="76">
        <f t="shared" si="14"/>
        <v>67.952735725278217</v>
      </c>
    </row>
    <row r="494" spans="1:8" x14ac:dyDescent="0.2">
      <c r="A494" s="71" t="s">
        <v>83</v>
      </c>
      <c r="B494" s="72">
        <v>18</v>
      </c>
      <c r="C494" s="73" t="s">
        <v>285</v>
      </c>
      <c r="D494" s="74">
        <v>1.120014245014245</v>
      </c>
      <c r="E494" s="75">
        <v>4.6799404769475359</v>
      </c>
      <c r="F494" s="76">
        <f t="shared" si="15"/>
        <v>94.348799999999997</v>
      </c>
      <c r="G494" s="74">
        <v>1.21</v>
      </c>
      <c r="H494" s="76">
        <f t="shared" si="14"/>
        <v>101.92910358791734</v>
      </c>
    </row>
    <row r="495" spans="1:8" x14ac:dyDescent="0.2">
      <c r="A495" s="71" t="s">
        <v>83</v>
      </c>
      <c r="B495" s="72">
        <v>36</v>
      </c>
      <c r="C495" s="73" t="s">
        <v>285</v>
      </c>
      <c r="D495" s="74">
        <v>1.120014245014245</v>
      </c>
      <c r="E495" s="75">
        <v>4.6799404769475359</v>
      </c>
      <c r="F495" s="76">
        <f t="shared" si="15"/>
        <v>188.69759999999999</v>
      </c>
      <c r="G495" s="74">
        <v>1.21</v>
      </c>
      <c r="H495" s="76">
        <f t="shared" si="14"/>
        <v>203.85820717583468</v>
      </c>
    </row>
    <row r="496" spans="1:8" x14ac:dyDescent="0.2">
      <c r="A496" s="71" t="s">
        <v>83</v>
      </c>
      <c r="B496" s="72">
        <v>18</v>
      </c>
      <c r="C496" s="73" t="s">
        <v>285</v>
      </c>
      <c r="D496" s="74">
        <v>1.120014245014245</v>
      </c>
      <c r="E496" s="75">
        <v>4.6799404769475359</v>
      </c>
      <c r="F496" s="76">
        <f t="shared" si="15"/>
        <v>94.348799999999997</v>
      </c>
      <c r="G496" s="74">
        <v>1.21</v>
      </c>
      <c r="H496" s="76">
        <f t="shared" si="14"/>
        <v>101.92910358791734</v>
      </c>
    </row>
    <row r="497" spans="1:8" x14ac:dyDescent="0.2">
      <c r="A497" s="71" t="s">
        <v>83</v>
      </c>
      <c r="B497" s="72">
        <v>120</v>
      </c>
      <c r="C497" s="73" t="s">
        <v>285</v>
      </c>
      <c r="D497" s="74">
        <v>1.1199964387464387</v>
      </c>
      <c r="E497" s="75">
        <v>4.680014880999698</v>
      </c>
      <c r="F497" s="76">
        <f t="shared" si="15"/>
        <v>628.99199999999996</v>
      </c>
      <c r="G497" s="74">
        <v>1.21</v>
      </c>
      <c r="H497" s="76">
        <f t="shared" si="14"/>
        <v>679.53816072115615</v>
      </c>
    </row>
    <row r="498" spans="1:8" x14ac:dyDescent="0.2">
      <c r="A498" s="71" t="s">
        <v>83</v>
      </c>
      <c r="B498" s="72">
        <v>78</v>
      </c>
      <c r="C498" s="73" t="s">
        <v>285</v>
      </c>
      <c r="D498" s="74">
        <v>1.1199868507560813</v>
      </c>
      <c r="E498" s="75">
        <v>4.6800549457000304</v>
      </c>
      <c r="F498" s="76">
        <f t="shared" si="15"/>
        <v>408.84480000000002</v>
      </c>
      <c r="G498" s="74">
        <v>1.21</v>
      </c>
      <c r="H498" s="76">
        <f t="shared" si="14"/>
        <v>441.70358577516885</v>
      </c>
    </row>
    <row r="499" spans="1:8" x14ac:dyDescent="0.2">
      <c r="A499" s="71" t="s">
        <v>134</v>
      </c>
      <c r="B499" s="72">
        <v>10</v>
      </c>
      <c r="C499" s="73" t="s">
        <v>283</v>
      </c>
      <c r="D499" s="74">
        <v>1.1200035720664405</v>
      </c>
      <c r="E499" s="75">
        <v>55.989821429140946</v>
      </c>
      <c r="F499" s="76">
        <f t="shared" si="15"/>
        <v>627.08799999999997</v>
      </c>
      <c r="G499" s="74">
        <v>1.21</v>
      </c>
      <c r="H499" s="76">
        <f t="shared" si="14"/>
        <v>677.47683929260552</v>
      </c>
    </row>
    <row r="500" spans="1:8" x14ac:dyDescent="0.2">
      <c r="A500" s="71" t="s">
        <v>135</v>
      </c>
      <c r="B500" s="72">
        <v>1</v>
      </c>
      <c r="C500" s="73" t="s">
        <v>283</v>
      </c>
      <c r="D500" s="74">
        <v>1.1200000000000001</v>
      </c>
      <c r="E500" s="75">
        <v>195</v>
      </c>
      <c r="F500" s="76">
        <f t="shared" si="15"/>
        <v>218.40000000000003</v>
      </c>
      <c r="G500" s="74">
        <v>1.21</v>
      </c>
      <c r="H500" s="76">
        <f t="shared" si="14"/>
        <v>235.95</v>
      </c>
    </row>
    <row r="501" spans="1:8" x14ac:dyDescent="0.2">
      <c r="A501" s="71" t="s">
        <v>136</v>
      </c>
      <c r="B501" s="72">
        <v>5</v>
      </c>
      <c r="C501" s="73" t="s">
        <v>283</v>
      </c>
      <c r="D501" s="74">
        <v>1.1199999999999999</v>
      </c>
      <c r="E501" s="75">
        <v>242.00000000000006</v>
      </c>
      <c r="F501" s="76">
        <f t="shared" si="15"/>
        <v>1355.2</v>
      </c>
      <c r="G501" s="74">
        <v>1.21</v>
      </c>
      <c r="H501" s="76">
        <f t="shared" si="14"/>
        <v>1464.1000000000004</v>
      </c>
    </row>
    <row r="502" spans="1:8" x14ac:dyDescent="0.2">
      <c r="A502" s="71" t="s">
        <v>135</v>
      </c>
      <c r="B502" s="72">
        <v>1</v>
      </c>
      <c r="C502" s="73" t="s">
        <v>283</v>
      </c>
      <c r="D502" s="74">
        <v>1.1199999999999999</v>
      </c>
      <c r="E502" s="75">
        <v>195.00000000000003</v>
      </c>
      <c r="F502" s="76">
        <f t="shared" si="15"/>
        <v>218.4</v>
      </c>
      <c r="G502" s="74">
        <v>1.21</v>
      </c>
      <c r="H502" s="76">
        <f t="shared" si="14"/>
        <v>235.95000000000002</v>
      </c>
    </row>
    <row r="503" spans="1:8" x14ac:dyDescent="0.2">
      <c r="A503" s="71" t="s">
        <v>135</v>
      </c>
      <c r="B503" s="72">
        <v>3</v>
      </c>
      <c r="C503" s="73" t="s">
        <v>283</v>
      </c>
      <c r="D503" s="74">
        <v>1.1200000000000001</v>
      </c>
      <c r="E503" s="75">
        <v>195</v>
      </c>
      <c r="F503" s="76">
        <f t="shared" si="15"/>
        <v>655.20000000000005</v>
      </c>
      <c r="G503" s="74">
        <v>1.21</v>
      </c>
      <c r="H503" s="76">
        <f t="shared" si="14"/>
        <v>707.84999999999991</v>
      </c>
    </row>
    <row r="504" spans="1:8" x14ac:dyDescent="0.2">
      <c r="A504" s="71" t="s">
        <v>137</v>
      </c>
      <c r="B504" s="72">
        <v>20</v>
      </c>
      <c r="C504" s="73" t="s">
        <v>283</v>
      </c>
      <c r="D504" s="74">
        <v>1.1200000000000001</v>
      </c>
      <c r="E504" s="75">
        <v>13.999999999999998</v>
      </c>
      <c r="F504" s="76">
        <f t="shared" si="15"/>
        <v>313.60000000000002</v>
      </c>
      <c r="G504" s="74">
        <v>1.21</v>
      </c>
      <c r="H504" s="76">
        <f t="shared" si="14"/>
        <v>338.79999999999995</v>
      </c>
    </row>
    <row r="505" spans="1:8" x14ac:dyDescent="0.2">
      <c r="A505" s="71" t="s">
        <v>137</v>
      </c>
      <c r="B505" s="72">
        <v>20</v>
      </c>
      <c r="C505" s="73" t="s">
        <v>283</v>
      </c>
      <c r="D505" s="74">
        <v>1.1200000000000001</v>
      </c>
      <c r="E505" s="75">
        <v>13.999999999999998</v>
      </c>
      <c r="F505" s="76">
        <f t="shared" si="15"/>
        <v>313.60000000000002</v>
      </c>
      <c r="G505" s="74">
        <v>1.21</v>
      </c>
      <c r="H505" s="76">
        <f t="shared" si="14"/>
        <v>338.79999999999995</v>
      </c>
    </row>
    <row r="506" spans="1:8" x14ac:dyDescent="0.2">
      <c r="A506" s="71" t="s">
        <v>137</v>
      </c>
      <c r="B506" s="72">
        <v>20</v>
      </c>
      <c r="C506" s="73" t="s">
        <v>283</v>
      </c>
      <c r="D506" s="74">
        <v>1.1200000000000001</v>
      </c>
      <c r="E506" s="75">
        <v>13.999999999999998</v>
      </c>
      <c r="F506" s="76">
        <f t="shared" si="15"/>
        <v>313.60000000000002</v>
      </c>
      <c r="G506" s="74">
        <v>1.21</v>
      </c>
      <c r="H506" s="76">
        <f t="shared" si="14"/>
        <v>338.79999999999995</v>
      </c>
    </row>
    <row r="507" spans="1:8" x14ac:dyDescent="0.2">
      <c r="A507" s="71" t="s">
        <v>137</v>
      </c>
      <c r="B507" s="72">
        <v>40</v>
      </c>
      <c r="C507" s="73" t="s">
        <v>283</v>
      </c>
      <c r="D507" s="74">
        <v>1.1200000000000001</v>
      </c>
      <c r="E507" s="75">
        <v>13.999999999999998</v>
      </c>
      <c r="F507" s="76">
        <f t="shared" si="15"/>
        <v>627.20000000000005</v>
      </c>
      <c r="G507" s="74">
        <v>1.21</v>
      </c>
      <c r="H507" s="76">
        <f t="shared" si="14"/>
        <v>677.59999999999991</v>
      </c>
    </row>
    <row r="508" spans="1:8" x14ac:dyDescent="0.2">
      <c r="A508" s="71" t="s">
        <v>137</v>
      </c>
      <c r="B508" s="72">
        <v>40</v>
      </c>
      <c r="C508" s="73" t="s">
        <v>283</v>
      </c>
      <c r="D508" s="74">
        <v>1.1200000000000001</v>
      </c>
      <c r="E508" s="75">
        <v>13.999999999999998</v>
      </c>
      <c r="F508" s="76">
        <f t="shared" si="15"/>
        <v>627.20000000000005</v>
      </c>
      <c r="G508" s="74">
        <v>1.21</v>
      </c>
      <c r="H508" s="76">
        <f t="shared" si="14"/>
        <v>677.59999999999991</v>
      </c>
    </row>
    <row r="509" spans="1:8" x14ac:dyDescent="0.2">
      <c r="A509" s="71" t="s">
        <v>137</v>
      </c>
      <c r="B509" s="72">
        <v>20</v>
      </c>
      <c r="C509" s="73" t="s">
        <v>283</v>
      </c>
      <c r="D509" s="74">
        <v>1.1200000000000001</v>
      </c>
      <c r="E509" s="75">
        <v>13.999999999999998</v>
      </c>
      <c r="F509" s="76">
        <f t="shared" si="15"/>
        <v>313.60000000000002</v>
      </c>
      <c r="G509" s="74">
        <v>1.21</v>
      </c>
      <c r="H509" s="76">
        <f t="shared" si="14"/>
        <v>338.79999999999995</v>
      </c>
    </row>
    <row r="510" spans="1:8" x14ac:dyDescent="0.2">
      <c r="A510" s="71" t="s">
        <v>137</v>
      </c>
      <c r="B510" s="72">
        <v>60</v>
      </c>
      <c r="C510" s="73" t="s">
        <v>283</v>
      </c>
      <c r="D510" s="74">
        <v>1.1199999999999999</v>
      </c>
      <c r="E510" s="75">
        <v>14.000000000000002</v>
      </c>
      <c r="F510" s="76">
        <f t="shared" si="15"/>
        <v>940.8</v>
      </c>
      <c r="G510" s="74">
        <v>1.21</v>
      </c>
      <c r="H510" s="76">
        <f t="shared" si="14"/>
        <v>1016.4000000000001</v>
      </c>
    </row>
    <row r="511" spans="1:8" x14ac:dyDescent="0.2">
      <c r="A511" s="71" t="s">
        <v>137</v>
      </c>
      <c r="B511" s="72">
        <v>20</v>
      </c>
      <c r="C511" s="73" t="s">
        <v>283</v>
      </c>
      <c r="D511" s="74">
        <v>1.1200000000000001</v>
      </c>
      <c r="E511" s="75">
        <v>13.999999999999998</v>
      </c>
      <c r="F511" s="76">
        <f t="shared" si="15"/>
        <v>313.60000000000002</v>
      </c>
      <c r="G511" s="74">
        <v>1.21</v>
      </c>
      <c r="H511" s="76">
        <f t="shared" si="14"/>
        <v>338.79999999999995</v>
      </c>
    </row>
    <row r="512" spans="1:8" x14ac:dyDescent="0.2">
      <c r="A512" s="71" t="s">
        <v>137</v>
      </c>
      <c r="B512" s="72">
        <v>100</v>
      </c>
      <c r="C512" s="73" t="s">
        <v>283</v>
      </c>
      <c r="D512" s="74">
        <v>1.1200000000000001</v>
      </c>
      <c r="E512" s="75">
        <v>13.999999999999998</v>
      </c>
      <c r="F512" s="76">
        <f t="shared" si="15"/>
        <v>1568</v>
      </c>
      <c r="G512" s="74">
        <v>1.21</v>
      </c>
      <c r="H512" s="76">
        <f t="shared" si="14"/>
        <v>1693.9999999999998</v>
      </c>
    </row>
    <row r="513" spans="1:8" x14ac:dyDescent="0.2">
      <c r="A513" s="71" t="s">
        <v>137</v>
      </c>
      <c r="B513" s="72">
        <v>20</v>
      </c>
      <c r="C513" s="73" t="s">
        <v>283</v>
      </c>
      <c r="D513" s="74">
        <v>1.1200000000000001</v>
      </c>
      <c r="E513" s="75">
        <v>13.999999999999998</v>
      </c>
      <c r="F513" s="76">
        <f t="shared" si="15"/>
        <v>313.60000000000002</v>
      </c>
      <c r="G513" s="74">
        <v>1.21</v>
      </c>
      <c r="H513" s="76">
        <f t="shared" si="14"/>
        <v>338.79999999999995</v>
      </c>
    </row>
    <row r="514" spans="1:8" x14ac:dyDescent="0.2">
      <c r="A514" s="71" t="s">
        <v>137</v>
      </c>
      <c r="B514" s="72">
        <v>40</v>
      </c>
      <c r="C514" s="73" t="s">
        <v>283</v>
      </c>
      <c r="D514" s="74">
        <v>1.1200000000000001</v>
      </c>
      <c r="E514" s="75">
        <v>13.999999999999998</v>
      </c>
      <c r="F514" s="76">
        <f t="shared" si="15"/>
        <v>627.20000000000005</v>
      </c>
      <c r="G514" s="74">
        <v>1.21</v>
      </c>
      <c r="H514" s="76">
        <f t="shared" si="14"/>
        <v>677.59999999999991</v>
      </c>
    </row>
    <row r="515" spans="1:8" x14ac:dyDescent="0.2">
      <c r="A515" s="71" t="s">
        <v>137</v>
      </c>
      <c r="B515" s="72">
        <v>50</v>
      </c>
      <c r="C515" s="73" t="s">
        <v>283</v>
      </c>
      <c r="D515" s="74">
        <v>1.1200000000000001</v>
      </c>
      <c r="E515" s="75">
        <v>13.999999999999998</v>
      </c>
      <c r="F515" s="76">
        <f t="shared" si="15"/>
        <v>784</v>
      </c>
      <c r="G515" s="74">
        <v>1.21</v>
      </c>
      <c r="H515" s="76">
        <f t="shared" si="14"/>
        <v>846.99999999999989</v>
      </c>
    </row>
    <row r="516" spans="1:8" x14ac:dyDescent="0.2">
      <c r="A516" s="71" t="s">
        <v>137</v>
      </c>
      <c r="B516" s="72">
        <v>20</v>
      </c>
      <c r="C516" s="73" t="s">
        <v>283</v>
      </c>
      <c r="D516" s="74">
        <v>1.1200000000000001</v>
      </c>
      <c r="E516" s="75">
        <v>13.999999999999998</v>
      </c>
      <c r="F516" s="76">
        <f t="shared" si="15"/>
        <v>313.60000000000002</v>
      </c>
      <c r="G516" s="74">
        <v>1.21</v>
      </c>
      <c r="H516" s="76">
        <f t="shared" si="14"/>
        <v>338.79999999999995</v>
      </c>
    </row>
    <row r="517" spans="1:8" x14ac:dyDescent="0.2">
      <c r="A517" s="71" t="s">
        <v>137</v>
      </c>
      <c r="B517" s="72">
        <v>20</v>
      </c>
      <c r="C517" s="73" t="s">
        <v>283</v>
      </c>
      <c r="D517" s="74">
        <v>1.1200000000000001</v>
      </c>
      <c r="E517" s="75">
        <v>13.999999999999998</v>
      </c>
      <c r="F517" s="76">
        <f t="shared" si="15"/>
        <v>313.60000000000002</v>
      </c>
      <c r="G517" s="74">
        <v>1.21</v>
      </c>
      <c r="H517" s="76">
        <f t="shared" ref="H517:H580" si="16">(E517*G517)*B517</f>
        <v>338.79999999999995</v>
      </c>
    </row>
    <row r="518" spans="1:8" x14ac:dyDescent="0.2">
      <c r="A518" s="71" t="s">
        <v>137</v>
      </c>
      <c r="B518" s="72">
        <v>20</v>
      </c>
      <c r="C518" s="73" t="s">
        <v>283</v>
      </c>
      <c r="D518" s="74">
        <v>1.1200000000000001</v>
      </c>
      <c r="E518" s="75">
        <v>13.999999999999998</v>
      </c>
      <c r="F518" s="76">
        <f t="shared" ref="F518:F537" si="17">(D518*E518)*B518</f>
        <v>313.60000000000002</v>
      </c>
      <c r="G518" s="74">
        <v>1.21</v>
      </c>
      <c r="H518" s="76">
        <f t="shared" si="16"/>
        <v>338.79999999999995</v>
      </c>
    </row>
    <row r="519" spans="1:8" x14ac:dyDescent="0.2">
      <c r="A519" s="71" t="s">
        <v>137</v>
      </c>
      <c r="B519" s="72">
        <v>20</v>
      </c>
      <c r="C519" s="73" t="s">
        <v>283</v>
      </c>
      <c r="D519" s="74">
        <v>1.1200000000000001</v>
      </c>
      <c r="E519" s="75">
        <v>13.999999999999998</v>
      </c>
      <c r="F519" s="76">
        <f t="shared" si="17"/>
        <v>313.60000000000002</v>
      </c>
      <c r="G519" s="74">
        <v>1.21</v>
      </c>
      <c r="H519" s="76">
        <f t="shared" si="16"/>
        <v>338.79999999999995</v>
      </c>
    </row>
    <row r="520" spans="1:8" x14ac:dyDescent="0.2">
      <c r="A520" s="71" t="s">
        <v>137</v>
      </c>
      <c r="B520" s="72">
        <v>40</v>
      </c>
      <c r="C520" s="73" t="s">
        <v>283</v>
      </c>
      <c r="D520" s="74">
        <v>1.1200000000000001</v>
      </c>
      <c r="E520" s="75">
        <v>13.999999999999998</v>
      </c>
      <c r="F520" s="76">
        <f t="shared" si="17"/>
        <v>627.20000000000005</v>
      </c>
      <c r="G520" s="74">
        <v>1.21</v>
      </c>
      <c r="H520" s="76">
        <f t="shared" si="16"/>
        <v>677.59999999999991</v>
      </c>
    </row>
    <row r="521" spans="1:8" x14ac:dyDescent="0.2">
      <c r="A521" s="71" t="s">
        <v>137</v>
      </c>
      <c r="B521" s="72">
        <v>40</v>
      </c>
      <c r="C521" s="73" t="s">
        <v>283</v>
      </c>
      <c r="D521" s="74">
        <v>1.1200000000000001</v>
      </c>
      <c r="E521" s="75">
        <v>13.999999999999998</v>
      </c>
      <c r="F521" s="76">
        <f t="shared" si="17"/>
        <v>627.20000000000005</v>
      </c>
      <c r="G521" s="74">
        <v>1.21</v>
      </c>
      <c r="H521" s="76">
        <f t="shared" si="16"/>
        <v>677.59999999999991</v>
      </c>
    </row>
    <row r="522" spans="1:8" x14ac:dyDescent="0.2">
      <c r="A522" s="71" t="s">
        <v>137</v>
      </c>
      <c r="B522" s="72">
        <v>20</v>
      </c>
      <c r="C522" s="73" t="s">
        <v>283</v>
      </c>
      <c r="D522" s="74">
        <v>1.1200000000000001</v>
      </c>
      <c r="E522" s="75">
        <v>13.999999999999998</v>
      </c>
      <c r="F522" s="76">
        <f t="shared" si="17"/>
        <v>313.60000000000002</v>
      </c>
      <c r="G522" s="74">
        <v>1.21</v>
      </c>
      <c r="H522" s="76">
        <f t="shared" si="16"/>
        <v>338.79999999999995</v>
      </c>
    </row>
    <row r="523" spans="1:8" x14ac:dyDescent="0.2">
      <c r="A523" s="71" t="s">
        <v>137</v>
      </c>
      <c r="B523" s="72">
        <v>20</v>
      </c>
      <c r="C523" s="73" t="s">
        <v>283</v>
      </c>
      <c r="D523" s="74">
        <v>1.1200000000000001</v>
      </c>
      <c r="E523" s="75">
        <v>13.999999999999998</v>
      </c>
      <c r="F523" s="76">
        <f t="shared" si="17"/>
        <v>313.60000000000002</v>
      </c>
      <c r="G523" s="74">
        <v>1.21</v>
      </c>
      <c r="H523" s="76">
        <f t="shared" si="16"/>
        <v>338.79999999999995</v>
      </c>
    </row>
    <row r="524" spans="1:8" x14ac:dyDescent="0.2">
      <c r="A524" s="71" t="s">
        <v>137</v>
      </c>
      <c r="B524" s="72">
        <v>80</v>
      </c>
      <c r="C524" s="73" t="s">
        <v>283</v>
      </c>
      <c r="D524" s="74">
        <v>1.1200000000000001</v>
      </c>
      <c r="E524" s="75">
        <v>13.999999999999998</v>
      </c>
      <c r="F524" s="76">
        <f t="shared" si="17"/>
        <v>1254.4000000000001</v>
      </c>
      <c r="G524" s="74">
        <v>1.21</v>
      </c>
      <c r="H524" s="76">
        <f t="shared" si="16"/>
        <v>1355.1999999999998</v>
      </c>
    </row>
    <row r="525" spans="1:8" x14ac:dyDescent="0.2">
      <c r="A525" s="71" t="s">
        <v>138</v>
      </c>
      <c r="B525" s="72">
        <v>45</v>
      </c>
      <c r="C525" s="73" t="s">
        <v>283</v>
      </c>
      <c r="D525" s="74">
        <v>1.1200000000000001</v>
      </c>
      <c r="E525" s="75">
        <v>1.3499999999999999</v>
      </c>
      <c r="F525" s="76">
        <f t="shared" si="17"/>
        <v>68.040000000000006</v>
      </c>
      <c r="G525" s="74">
        <v>1.21</v>
      </c>
      <c r="H525" s="76">
        <f t="shared" si="16"/>
        <v>73.507499999999993</v>
      </c>
    </row>
    <row r="526" spans="1:8" x14ac:dyDescent="0.2">
      <c r="A526" s="71" t="s">
        <v>139</v>
      </c>
      <c r="B526" s="72">
        <v>3</v>
      </c>
      <c r="C526" s="73" t="s">
        <v>283</v>
      </c>
      <c r="D526" s="74">
        <v>1.1200168031926065</v>
      </c>
      <c r="E526" s="75">
        <v>77.998829795214164</v>
      </c>
      <c r="F526" s="76">
        <f t="shared" si="17"/>
        <v>262.08</v>
      </c>
      <c r="G526" s="74">
        <v>1.21</v>
      </c>
      <c r="H526" s="76">
        <f t="shared" si="16"/>
        <v>283.1357521566274</v>
      </c>
    </row>
    <row r="527" spans="1:8" x14ac:dyDescent="0.2">
      <c r="A527" s="71" t="s">
        <v>138</v>
      </c>
      <c r="B527" s="72">
        <v>3</v>
      </c>
      <c r="C527" s="73" t="s">
        <v>283</v>
      </c>
      <c r="D527" s="74">
        <v>1.1200168031926065</v>
      </c>
      <c r="E527" s="75">
        <v>1.3499797464556298</v>
      </c>
      <c r="F527" s="76">
        <f t="shared" si="17"/>
        <v>4.5359999999999996</v>
      </c>
      <c r="G527" s="74">
        <v>1.21</v>
      </c>
      <c r="H527" s="76">
        <f t="shared" si="16"/>
        <v>4.9004264796339356</v>
      </c>
    </row>
    <row r="528" spans="1:8" x14ac:dyDescent="0.2">
      <c r="A528" s="71" t="s">
        <v>139</v>
      </c>
      <c r="B528" s="72">
        <v>6</v>
      </c>
      <c r="C528" s="73" t="s">
        <v>283</v>
      </c>
      <c r="D528" s="74">
        <v>1.1199999999999999</v>
      </c>
      <c r="E528" s="75">
        <v>78.000000000000014</v>
      </c>
      <c r="F528" s="76">
        <f t="shared" si="17"/>
        <v>524.16000000000008</v>
      </c>
      <c r="G528" s="74">
        <v>1.21</v>
      </c>
      <c r="H528" s="76">
        <f t="shared" si="16"/>
        <v>566.28000000000009</v>
      </c>
    </row>
    <row r="529" spans="1:8" x14ac:dyDescent="0.2">
      <c r="A529" s="71" t="s">
        <v>138</v>
      </c>
      <c r="B529" s="72">
        <v>10</v>
      </c>
      <c r="C529" s="73" t="s">
        <v>283</v>
      </c>
      <c r="D529" s="74">
        <v>1.1199999999999999</v>
      </c>
      <c r="E529" s="75">
        <v>1.35</v>
      </c>
      <c r="F529" s="76">
        <f t="shared" si="17"/>
        <v>15.120000000000001</v>
      </c>
      <c r="G529" s="74">
        <v>1.21</v>
      </c>
      <c r="H529" s="76">
        <f t="shared" si="16"/>
        <v>16.335000000000001</v>
      </c>
    </row>
    <row r="530" spans="1:8" x14ac:dyDescent="0.2">
      <c r="A530" s="71" t="s">
        <v>138</v>
      </c>
      <c r="B530" s="72">
        <v>7</v>
      </c>
      <c r="C530" s="73" t="s">
        <v>283</v>
      </c>
      <c r="D530" s="74">
        <v>1.1199927986317399</v>
      </c>
      <c r="E530" s="75">
        <v>1.350008680276483</v>
      </c>
      <c r="F530" s="76">
        <f t="shared" si="17"/>
        <v>10.584</v>
      </c>
      <c r="G530" s="74">
        <v>1.21</v>
      </c>
      <c r="H530" s="76">
        <f t="shared" si="16"/>
        <v>11.434573521941811</v>
      </c>
    </row>
    <row r="531" spans="1:8" x14ac:dyDescent="0.2">
      <c r="A531" s="71" t="s">
        <v>138</v>
      </c>
      <c r="B531" s="72">
        <v>4</v>
      </c>
      <c r="C531" s="73" t="s">
        <v>283</v>
      </c>
      <c r="D531" s="74">
        <v>1.1200063011972277</v>
      </c>
      <c r="E531" s="75">
        <v>1.3499924048496439</v>
      </c>
      <c r="F531" s="76">
        <f t="shared" si="17"/>
        <v>6.048</v>
      </c>
      <c r="G531" s="74">
        <v>1.21</v>
      </c>
      <c r="H531" s="76">
        <f t="shared" si="16"/>
        <v>6.5339632394722766</v>
      </c>
    </row>
    <row r="532" spans="1:8" x14ac:dyDescent="0.2">
      <c r="A532" s="71" t="s">
        <v>139</v>
      </c>
      <c r="B532" s="72">
        <v>4</v>
      </c>
      <c r="C532" s="73" t="s">
        <v>283</v>
      </c>
      <c r="D532" s="74">
        <v>1.1199999999999999</v>
      </c>
      <c r="E532" s="75">
        <v>78.000000000000014</v>
      </c>
      <c r="F532" s="76">
        <f t="shared" si="17"/>
        <v>349.44000000000005</v>
      </c>
      <c r="G532" s="74">
        <v>1.21</v>
      </c>
      <c r="H532" s="76">
        <f t="shared" si="16"/>
        <v>377.52000000000004</v>
      </c>
    </row>
    <row r="533" spans="1:8" x14ac:dyDescent="0.2">
      <c r="A533" s="71" t="s">
        <v>138</v>
      </c>
      <c r="B533" s="72">
        <v>10</v>
      </c>
      <c r="C533" s="73" t="s">
        <v>283</v>
      </c>
      <c r="D533" s="74">
        <v>1.1199999999999999</v>
      </c>
      <c r="E533" s="75">
        <v>1.35</v>
      </c>
      <c r="F533" s="76">
        <f t="shared" si="17"/>
        <v>15.120000000000001</v>
      </c>
      <c r="G533" s="74">
        <v>1.21</v>
      </c>
      <c r="H533" s="76">
        <f t="shared" si="16"/>
        <v>16.335000000000001</v>
      </c>
    </row>
    <row r="534" spans="1:8" x14ac:dyDescent="0.2">
      <c r="A534" s="71" t="s">
        <v>139</v>
      </c>
      <c r="B534" s="72">
        <v>2</v>
      </c>
      <c r="C534" s="73" t="s">
        <v>283</v>
      </c>
      <c r="D534" s="74">
        <v>1.1199747952110903</v>
      </c>
      <c r="E534" s="75">
        <v>78.001755373016749</v>
      </c>
      <c r="F534" s="76">
        <f t="shared" si="17"/>
        <v>174.72</v>
      </c>
      <c r="G534" s="74">
        <v>1.21</v>
      </c>
      <c r="H534" s="76">
        <f t="shared" si="16"/>
        <v>188.76424800270053</v>
      </c>
    </row>
    <row r="535" spans="1:8" x14ac:dyDescent="0.2">
      <c r="A535" s="71" t="s">
        <v>139</v>
      </c>
      <c r="B535" s="72">
        <v>1</v>
      </c>
      <c r="C535" s="73" t="s">
        <v>283</v>
      </c>
      <c r="D535" s="74">
        <v>1.1199504337050805</v>
      </c>
      <c r="E535" s="75">
        <v>78.003452091170615</v>
      </c>
      <c r="F535" s="76">
        <f t="shared" si="17"/>
        <v>87.36</v>
      </c>
      <c r="G535" s="74">
        <v>1.21</v>
      </c>
      <c r="H535" s="76">
        <f t="shared" si="16"/>
        <v>94.384177030316437</v>
      </c>
    </row>
    <row r="536" spans="1:8" x14ac:dyDescent="0.2">
      <c r="A536" s="71" t="s">
        <v>138</v>
      </c>
      <c r="B536" s="72">
        <v>2</v>
      </c>
      <c r="C536" s="73" t="s">
        <v>283</v>
      </c>
      <c r="D536" s="74">
        <v>1.1199747952110903</v>
      </c>
      <c r="E536" s="75">
        <v>1.3500303814560592</v>
      </c>
      <c r="F536" s="76">
        <f t="shared" si="17"/>
        <v>3.0240000000000005</v>
      </c>
      <c r="G536" s="74">
        <v>1.21</v>
      </c>
      <c r="H536" s="76">
        <f t="shared" si="16"/>
        <v>3.2670735231236634</v>
      </c>
    </row>
    <row r="537" spans="1:8" x14ac:dyDescent="0.2">
      <c r="A537" s="71" t="s">
        <v>138</v>
      </c>
      <c r="B537" s="72">
        <v>2</v>
      </c>
      <c r="C537" s="73" t="s">
        <v>283</v>
      </c>
      <c r="D537" s="74">
        <v>1.1199504337050805</v>
      </c>
      <c r="E537" s="75">
        <v>1.350059747731799</v>
      </c>
      <c r="F537" s="76">
        <f t="shared" si="17"/>
        <v>3.024</v>
      </c>
      <c r="G537" s="74">
        <v>1.21</v>
      </c>
      <c r="H537" s="76">
        <f t="shared" si="16"/>
        <v>3.2671445895109534</v>
      </c>
    </row>
    <row r="538" spans="1:8" x14ac:dyDescent="0.2">
      <c r="A538" s="71" t="s">
        <v>139</v>
      </c>
      <c r="B538" s="72">
        <v>12</v>
      </c>
      <c r="C538" s="73" t="s">
        <v>283</v>
      </c>
      <c r="D538" s="74">
        <v>1.1199957992018483</v>
      </c>
      <c r="E538" s="75">
        <v>78.000292556682865</v>
      </c>
      <c r="F538" s="76">
        <f>(D538*E538)*B538</f>
        <v>1048.3200000000002</v>
      </c>
      <c r="G538" s="74">
        <v>1.21</v>
      </c>
      <c r="H538" s="76">
        <f t="shared" si="16"/>
        <v>1132.5642479230353</v>
      </c>
    </row>
    <row r="539" spans="1:8" x14ac:dyDescent="0.2">
      <c r="A539" s="71" t="s">
        <v>138</v>
      </c>
      <c r="B539" s="72">
        <v>12</v>
      </c>
      <c r="C539" s="73" t="s">
        <v>283</v>
      </c>
      <c r="D539" s="74">
        <v>1.1199957992018483</v>
      </c>
      <c r="E539" s="75">
        <v>1.3500050634810494</v>
      </c>
      <c r="F539" s="76">
        <f t="shared" ref="F539:F602" si="18">(D539*E539)*B539</f>
        <v>18.143999999999998</v>
      </c>
      <c r="G539" s="74">
        <v>1.21</v>
      </c>
      <c r="H539" s="76">
        <f t="shared" si="16"/>
        <v>19.602073521744838</v>
      </c>
    </row>
    <row r="540" spans="1:8" x14ac:dyDescent="0.2">
      <c r="A540" s="71" t="s">
        <v>139</v>
      </c>
      <c r="B540" s="72">
        <v>3</v>
      </c>
      <c r="C540" s="73" t="s">
        <v>283</v>
      </c>
      <c r="D540" s="74">
        <v>1.1199915020182707</v>
      </c>
      <c r="E540" s="75">
        <v>78.000591828218063</v>
      </c>
      <c r="F540" s="76">
        <f t="shared" si="18"/>
        <v>262.08</v>
      </c>
      <c r="G540" s="74">
        <v>1.21</v>
      </c>
      <c r="H540" s="76">
        <f t="shared" si="16"/>
        <v>283.14214833643155</v>
      </c>
    </row>
    <row r="541" spans="1:8" x14ac:dyDescent="0.2">
      <c r="A541" s="71" t="s">
        <v>139</v>
      </c>
      <c r="B541" s="72">
        <v>2</v>
      </c>
      <c r="C541" s="73" t="s">
        <v>283</v>
      </c>
      <c r="D541" s="74">
        <v>1.1200000000000001</v>
      </c>
      <c r="E541" s="75">
        <v>77.999999999999986</v>
      </c>
      <c r="F541" s="76">
        <f t="shared" si="18"/>
        <v>174.72</v>
      </c>
      <c r="G541" s="74">
        <v>1.21</v>
      </c>
      <c r="H541" s="76">
        <f t="shared" si="16"/>
        <v>188.75999999999996</v>
      </c>
    </row>
    <row r="542" spans="1:8" x14ac:dyDescent="0.2">
      <c r="A542" s="71" t="s">
        <v>138</v>
      </c>
      <c r="B542" s="72">
        <v>7</v>
      </c>
      <c r="C542" s="73" t="s">
        <v>283</v>
      </c>
      <c r="D542" s="74">
        <v>1.1200000000000001</v>
      </c>
      <c r="E542" s="75">
        <v>1.3499999999999999</v>
      </c>
      <c r="F542" s="76">
        <f t="shared" si="18"/>
        <v>10.584</v>
      </c>
      <c r="G542" s="74">
        <v>1.21</v>
      </c>
      <c r="H542" s="76">
        <f t="shared" si="16"/>
        <v>11.434499999999998</v>
      </c>
    </row>
    <row r="543" spans="1:8" x14ac:dyDescent="0.2">
      <c r="A543" s="71" t="s">
        <v>138</v>
      </c>
      <c r="B543" s="72">
        <v>6</v>
      </c>
      <c r="C543" s="73" t="s">
        <v>283</v>
      </c>
      <c r="D543" s="74">
        <v>1.1199957992018483</v>
      </c>
      <c r="E543" s="75">
        <v>1.3500050634810494</v>
      </c>
      <c r="F543" s="76">
        <f t="shared" si="18"/>
        <v>9.0719999999999992</v>
      </c>
      <c r="G543" s="74">
        <v>1.21</v>
      </c>
      <c r="H543" s="76">
        <f t="shared" si="16"/>
        <v>9.8010367608724192</v>
      </c>
    </row>
    <row r="544" spans="1:8" x14ac:dyDescent="0.2">
      <c r="A544" s="71" t="s">
        <v>139</v>
      </c>
      <c r="B544" s="72">
        <v>1</v>
      </c>
      <c r="C544" s="73" t="s">
        <v>283</v>
      </c>
      <c r="D544" s="74">
        <v>1.1199999999999999</v>
      </c>
      <c r="E544" s="75">
        <v>78.000000000000014</v>
      </c>
      <c r="F544" s="76">
        <f t="shared" si="18"/>
        <v>87.360000000000014</v>
      </c>
      <c r="G544" s="74">
        <v>1.21</v>
      </c>
      <c r="H544" s="76">
        <f t="shared" si="16"/>
        <v>94.38000000000001</v>
      </c>
    </row>
    <row r="545" spans="1:8" x14ac:dyDescent="0.2">
      <c r="A545" s="71" t="s">
        <v>139</v>
      </c>
      <c r="B545" s="72">
        <v>4</v>
      </c>
      <c r="C545" s="73" t="s">
        <v>283</v>
      </c>
      <c r="D545" s="74">
        <v>1.1200063011972277</v>
      </c>
      <c r="E545" s="75">
        <v>77.999561169090541</v>
      </c>
      <c r="F545" s="76">
        <f t="shared" si="18"/>
        <v>349.44</v>
      </c>
      <c r="G545" s="74">
        <v>1.21</v>
      </c>
      <c r="H545" s="76">
        <f t="shared" si="16"/>
        <v>377.5178760583982</v>
      </c>
    </row>
    <row r="546" spans="1:8" x14ac:dyDescent="0.2">
      <c r="A546" s="71" t="s">
        <v>138</v>
      </c>
      <c r="B546" s="72">
        <v>20</v>
      </c>
      <c r="C546" s="73" t="s">
        <v>283</v>
      </c>
      <c r="D546" s="74">
        <v>1.1199999999999999</v>
      </c>
      <c r="E546" s="75">
        <v>1.35</v>
      </c>
      <c r="F546" s="76">
        <f t="shared" si="18"/>
        <v>30.240000000000002</v>
      </c>
      <c r="G546" s="74">
        <v>1.21</v>
      </c>
      <c r="H546" s="76">
        <f t="shared" si="16"/>
        <v>32.67</v>
      </c>
    </row>
    <row r="547" spans="1:8" x14ac:dyDescent="0.2">
      <c r="A547" s="71" t="s">
        <v>140</v>
      </c>
      <c r="B547" s="72">
        <v>1</v>
      </c>
      <c r="C547" s="73" t="s">
        <v>283</v>
      </c>
      <c r="D547" s="74">
        <v>1.1199999999999999</v>
      </c>
      <c r="E547" s="75">
        <v>78.000000000000014</v>
      </c>
      <c r="F547" s="76">
        <f t="shared" si="18"/>
        <v>87.360000000000014</v>
      </c>
      <c r="G547" s="74">
        <v>1.21</v>
      </c>
      <c r="H547" s="76">
        <f t="shared" si="16"/>
        <v>94.38000000000001</v>
      </c>
    </row>
    <row r="548" spans="1:8" x14ac:dyDescent="0.2">
      <c r="A548" s="71" t="s">
        <v>139</v>
      </c>
      <c r="B548" s="72">
        <v>20</v>
      </c>
      <c r="C548" s="73" t="s">
        <v>283</v>
      </c>
      <c r="D548" s="74">
        <v>1.1199999999999999</v>
      </c>
      <c r="E548" s="75">
        <v>78.000000000000014</v>
      </c>
      <c r="F548" s="76">
        <f t="shared" si="18"/>
        <v>1747.2000000000003</v>
      </c>
      <c r="G548" s="74">
        <v>1.21</v>
      </c>
      <c r="H548" s="76">
        <f t="shared" si="16"/>
        <v>1887.6000000000001</v>
      </c>
    </row>
    <row r="549" spans="1:8" x14ac:dyDescent="0.2">
      <c r="A549" s="71" t="s">
        <v>140</v>
      </c>
      <c r="B549" s="72">
        <v>5</v>
      </c>
      <c r="C549" s="73" t="s">
        <v>283</v>
      </c>
      <c r="D549" s="74">
        <v>1.1199903135972877</v>
      </c>
      <c r="E549" s="75">
        <v>78.000674594594599</v>
      </c>
      <c r="F549" s="76">
        <f t="shared" si="18"/>
        <v>436.8</v>
      </c>
      <c r="G549" s="74">
        <v>1.21</v>
      </c>
      <c r="H549" s="76">
        <f t="shared" si="16"/>
        <v>471.90408129729735</v>
      </c>
    </row>
    <row r="550" spans="1:8" x14ac:dyDescent="0.2">
      <c r="A550" s="71" t="s">
        <v>140</v>
      </c>
      <c r="B550" s="72">
        <v>10</v>
      </c>
      <c r="C550" s="73" t="s">
        <v>283</v>
      </c>
      <c r="D550" s="74">
        <v>1.1199999999999999</v>
      </c>
      <c r="E550" s="75">
        <v>78.000000000000014</v>
      </c>
      <c r="F550" s="76">
        <f t="shared" si="18"/>
        <v>873.60000000000014</v>
      </c>
      <c r="G550" s="74">
        <v>1.21</v>
      </c>
      <c r="H550" s="76">
        <f t="shared" si="16"/>
        <v>943.80000000000007</v>
      </c>
    </row>
    <row r="551" spans="1:8" x14ac:dyDescent="0.2">
      <c r="A551" s="71" t="s">
        <v>138</v>
      </c>
      <c r="B551" s="72">
        <v>20</v>
      </c>
      <c r="C551" s="73" t="s">
        <v>283</v>
      </c>
      <c r="D551" s="74">
        <v>1.1199999999999999</v>
      </c>
      <c r="E551" s="75">
        <v>1.35</v>
      </c>
      <c r="F551" s="76">
        <f t="shared" si="18"/>
        <v>30.240000000000002</v>
      </c>
      <c r="G551" s="74">
        <v>1.21</v>
      </c>
      <c r="H551" s="76">
        <f t="shared" si="16"/>
        <v>32.67</v>
      </c>
    </row>
    <row r="552" spans="1:8" x14ac:dyDescent="0.2">
      <c r="A552" s="71" t="s">
        <v>139</v>
      </c>
      <c r="B552" s="72">
        <v>3</v>
      </c>
      <c r="C552" s="73" t="s">
        <v>283</v>
      </c>
      <c r="D552" s="74">
        <v>1.1199999999999999</v>
      </c>
      <c r="E552" s="75">
        <v>78.000000000000014</v>
      </c>
      <c r="F552" s="76">
        <f t="shared" si="18"/>
        <v>262.08000000000004</v>
      </c>
      <c r="G552" s="74">
        <v>1.21</v>
      </c>
      <c r="H552" s="76">
        <f t="shared" si="16"/>
        <v>283.14000000000004</v>
      </c>
    </row>
    <row r="553" spans="1:8" x14ac:dyDescent="0.2">
      <c r="A553" s="71" t="s">
        <v>138</v>
      </c>
      <c r="B553" s="72">
        <v>10</v>
      </c>
      <c r="C553" s="73" t="s">
        <v>283</v>
      </c>
      <c r="D553" s="74">
        <v>1.1199999999999999</v>
      </c>
      <c r="E553" s="75">
        <v>1.35</v>
      </c>
      <c r="F553" s="76">
        <f t="shared" si="18"/>
        <v>15.120000000000001</v>
      </c>
      <c r="G553" s="74">
        <v>1.21</v>
      </c>
      <c r="H553" s="76">
        <f t="shared" si="16"/>
        <v>16.335000000000001</v>
      </c>
    </row>
    <row r="554" spans="1:8" x14ac:dyDescent="0.2">
      <c r="A554" s="71" t="s">
        <v>139</v>
      </c>
      <c r="B554" s="72">
        <v>3</v>
      </c>
      <c r="C554" s="73" t="s">
        <v>283</v>
      </c>
      <c r="D554" s="74">
        <v>1.1199999999999999</v>
      </c>
      <c r="E554" s="75">
        <v>78.000000000000014</v>
      </c>
      <c r="F554" s="76">
        <f t="shared" si="18"/>
        <v>262.08000000000004</v>
      </c>
      <c r="G554" s="74">
        <v>1.21</v>
      </c>
      <c r="H554" s="76">
        <f t="shared" si="16"/>
        <v>283.14000000000004</v>
      </c>
    </row>
    <row r="555" spans="1:8" x14ac:dyDescent="0.2">
      <c r="A555" s="71" t="s">
        <v>140</v>
      </c>
      <c r="B555" s="72">
        <v>2</v>
      </c>
      <c r="C555" s="73" t="s">
        <v>283</v>
      </c>
      <c r="D555" s="74">
        <v>1.1199927986317399</v>
      </c>
      <c r="E555" s="75">
        <v>78.000501527085689</v>
      </c>
      <c r="F555" s="76">
        <f t="shared" si="18"/>
        <v>174.72</v>
      </c>
      <c r="G555" s="74">
        <v>1.21</v>
      </c>
      <c r="H555" s="76">
        <f t="shared" si="16"/>
        <v>188.76121369554735</v>
      </c>
    </row>
    <row r="556" spans="1:8" x14ac:dyDescent="0.2">
      <c r="A556" s="71" t="s">
        <v>139</v>
      </c>
      <c r="B556" s="72">
        <v>3</v>
      </c>
      <c r="C556" s="73" t="s">
        <v>283</v>
      </c>
      <c r="D556" s="74">
        <v>1.1199957992018483</v>
      </c>
      <c r="E556" s="75">
        <v>78.000292556682865</v>
      </c>
      <c r="F556" s="76">
        <f t="shared" si="18"/>
        <v>262.08000000000004</v>
      </c>
      <c r="G556" s="74">
        <v>1.21</v>
      </c>
      <c r="H556" s="76">
        <f t="shared" si="16"/>
        <v>283.14106198075882</v>
      </c>
    </row>
    <row r="557" spans="1:8" x14ac:dyDescent="0.2">
      <c r="A557" s="71" t="s">
        <v>140</v>
      </c>
      <c r="B557" s="72">
        <v>3</v>
      </c>
      <c r="C557" s="73" t="s">
        <v>283</v>
      </c>
      <c r="D557" s="74">
        <v>1.1199957992018483</v>
      </c>
      <c r="E557" s="75">
        <v>78.000292556682865</v>
      </c>
      <c r="F557" s="76">
        <f t="shared" si="18"/>
        <v>262.08000000000004</v>
      </c>
      <c r="G557" s="74">
        <v>1.21</v>
      </c>
      <c r="H557" s="76">
        <f t="shared" si="16"/>
        <v>283.14106198075882</v>
      </c>
    </row>
    <row r="558" spans="1:8" x14ac:dyDescent="0.2">
      <c r="A558" s="71" t="s">
        <v>139</v>
      </c>
      <c r="B558" s="72">
        <v>10</v>
      </c>
      <c r="C558" s="73" t="s">
        <v>283</v>
      </c>
      <c r="D558" s="74">
        <v>1.1199999999999999</v>
      </c>
      <c r="E558" s="75">
        <v>78.000000000000014</v>
      </c>
      <c r="F558" s="76">
        <f t="shared" si="18"/>
        <v>873.60000000000014</v>
      </c>
      <c r="G558" s="74">
        <v>1.21</v>
      </c>
      <c r="H558" s="76">
        <f t="shared" si="16"/>
        <v>943.80000000000007</v>
      </c>
    </row>
    <row r="559" spans="1:8" x14ac:dyDescent="0.2">
      <c r="A559" s="71" t="s">
        <v>138</v>
      </c>
      <c r="B559" s="72">
        <v>6</v>
      </c>
      <c r="C559" s="73" t="s">
        <v>283</v>
      </c>
      <c r="D559" s="74">
        <v>1.1199957992018483</v>
      </c>
      <c r="E559" s="75">
        <v>1.3500050634810494</v>
      </c>
      <c r="F559" s="76">
        <f t="shared" si="18"/>
        <v>9.0719999999999992</v>
      </c>
      <c r="G559" s="74">
        <v>1.21</v>
      </c>
      <c r="H559" s="76">
        <f t="shared" si="16"/>
        <v>9.8010367608724192</v>
      </c>
    </row>
    <row r="560" spans="1:8" x14ac:dyDescent="0.2">
      <c r="A560" s="71" t="s">
        <v>138</v>
      </c>
      <c r="B560" s="72">
        <v>5</v>
      </c>
      <c r="C560" s="73" t="s">
        <v>283</v>
      </c>
      <c r="D560" s="74">
        <v>1.1199999999999999</v>
      </c>
      <c r="E560" s="75">
        <v>1.35</v>
      </c>
      <c r="F560" s="76">
        <f t="shared" si="18"/>
        <v>7.5600000000000005</v>
      </c>
      <c r="G560" s="74">
        <v>1.21</v>
      </c>
      <c r="H560" s="76">
        <f t="shared" si="16"/>
        <v>8.1675000000000004</v>
      </c>
    </row>
    <row r="561" spans="1:8" x14ac:dyDescent="0.2">
      <c r="A561" s="71" t="s">
        <v>140</v>
      </c>
      <c r="B561" s="72">
        <v>2</v>
      </c>
      <c r="C561" s="73" t="s">
        <v>283</v>
      </c>
      <c r="D561" s="74">
        <v>1.1199999999999999</v>
      </c>
      <c r="E561" s="75">
        <v>78.000000000000014</v>
      </c>
      <c r="F561" s="76">
        <f t="shared" si="18"/>
        <v>174.72000000000003</v>
      </c>
      <c r="G561" s="74">
        <v>1.21</v>
      </c>
      <c r="H561" s="76">
        <f t="shared" si="16"/>
        <v>188.76000000000002</v>
      </c>
    </row>
    <row r="562" spans="1:8" x14ac:dyDescent="0.2">
      <c r="A562" s="71" t="s">
        <v>139</v>
      </c>
      <c r="B562" s="72">
        <v>2</v>
      </c>
      <c r="C562" s="73" t="s">
        <v>283</v>
      </c>
      <c r="D562" s="74">
        <v>1.1200249921899406</v>
      </c>
      <c r="E562" s="75">
        <v>77.998259511324335</v>
      </c>
      <c r="F562" s="76">
        <f t="shared" si="18"/>
        <v>174.72</v>
      </c>
      <c r="G562" s="74">
        <v>1.21</v>
      </c>
      <c r="H562" s="76">
        <f t="shared" si="16"/>
        <v>188.75578801740488</v>
      </c>
    </row>
    <row r="563" spans="1:8" x14ac:dyDescent="0.2">
      <c r="A563" s="71" t="s">
        <v>139</v>
      </c>
      <c r="B563" s="72">
        <v>20</v>
      </c>
      <c r="C563" s="73" t="s">
        <v>283</v>
      </c>
      <c r="D563" s="74">
        <v>1.1200000000000001</v>
      </c>
      <c r="E563" s="75">
        <v>77.999999999999986</v>
      </c>
      <c r="F563" s="76">
        <f t="shared" si="18"/>
        <v>1747.2</v>
      </c>
      <c r="G563" s="74">
        <v>1.21</v>
      </c>
      <c r="H563" s="76">
        <f t="shared" si="16"/>
        <v>1887.5999999999997</v>
      </c>
    </row>
    <row r="564" spans="1:8" x14ac:dyDescent="0.2">
      <c r="A564" s="71" t="s">
        <v>138</v>
      </c>
      <c r="B564" s="72">
        <v>3</v>
      </c>
      <c r="C564" s="73" t="s">
        <v>283</v>
      </c>
      <c r="D564" s="74">
        <v>1.1200249921899406</v>
      </c>
      <c r="E564" s="75">
        <v>1.3499698761575367</v>
      </c>
      <c r="F564" s="76">
        <f t="shared" si="18"/>
        <v>4.5359999999999996</v>
      </c>
      <c r="G564" s="74">
        <v>1.21</v>
      </c>
      <c r="H564" s="76">
        <f t="shared" si="16"/>
        <v>4.9003906504518584</v>
      </c>
    </row>
    <row r="565" spans="1:8" x14ac:dyDescent="0.2">
      <c r="A565" s="71" t="s">
        <v>139</v>
      </c>
      <c r="B565" s="72">
        <v>4</v>
      </c>
      <c r="C565" s="73" t="s">
        <v>283</v>
      </c>
      <c r="D565" s="74">
        <v>1.1200000000000001</v>
      </c>
      <c r="E565" s="75">
        <v>77.999999999999986</v>
      </c>
      <c r="F565" s="76">
        <f t="shared" si="18"/>
        <v>349.44</v>
      </c>
      <c r="G565" s="74">
        <v>1.21</v>
      </c>
      <c r="H565" s="76">
        <f t="shared" si="16"/>
        <v>377.51999999999992</v>
      </c>
    </row>
    <row r="566" spans="1:8" x14ac:dyDescent="0.2">
      <c r="A566" s="71" t="s">
        <v>139</v>
      </c>
      <c r="B566" s="72">
        <v>20</v>
      </c>
      <c r="C566" s="73" t="s">
        <v>283</v>
      </c>
      <c r="D566" s="74">
        <v>1.1200000000000001</v>
      </c>
      <c r="E566" s="75">
        <v>77.999999999999986</v>
      </c>
      <c r="F566" s="76">
        <f t="shared" si="18"/>
        <v>1747.2</v>
      </c>
      <c r="G566" s="74">
        <v>1.21</v>
      </c>
      <c r="H566" s="76">
        <f t="shared" si="16"/>
        <v>1887.5999999999997</v>
      </c>
    </row>
    <row r="567" spans="1:8" x14ac:dyDescent="0.2">
      <c r="A567" s="71" t="s">
        <v>138</v>
      </c>
      <c r="B567" s="72">
        <v>20</v>
      </c>
      <c r="C567" s="73" t="s">
        <v>283</v>
      </c>
      <c r="D567" s="74">
        <v>1.1200000000000001</v>
      </c>
      <c r="E567" s="75">
        <v>1.3499999999999999</v>
      </c>
      <c r="F567" s="76">
        <f t="shared" si="18"/>
        <v>30.240000000000002</v>
      </c>
      <c r="G567" s="74">
        <v>1.21</v>
      </c>
      <c r="H567" s="76">
        <f t="shared" si="16"/>
        <v>32.669999999999995</v>
      </c>
    </row>
    <row r="568" spans="1:8" x14ac:dyDescent="0.2">
      <c r="A568" s="71" t="s">
        <v>138</v>
      </c>
      <c r="B568" s="72">
        <v>2</v>
      </c>
      <c r="C568" s="73" t="s">
        <v>283</v>
      </c>
      <c r="D568" s="74">
        <v>1.1199915020182707</v>
      </c>
      <c r="E568" s="75">
        <v>1.3500102431806973</v>
      </c>
      <c r="F568" s="76">
        <f t="shared" si="18"/>
        <v>3.024</v>
      </c>
      <c r="G568" s="74">
        <v>1.21</v>
      </c>
      <c r="H568" s="76">
        <f t="shared" si="16"/>
        <v>3.2670247884972872</v>
      </c>
    </row>
    <row r="569" spans="1:8" x14ac:dyDescent="0.2">
      <c r="A569" s="71" t="s">
        <v>139</v>
      </c>
      <c r="B569" s="72">
        <v>5</v>
      </c>
      <c r="C569" s="73" t="s">
        <v>283</v>
      </c>
      <c r="D569" s="74">
        <v>1.1200000000000001</v>
      </c>
      <c r="E569" s="75">
        <v>77.999999999999986</v>
      </c>
      <c r="F569" s="76">
        <f t="shared" si="18"/>
        <v>436.8</v>
      </c>
      <c r="G569" s="74">
        <v>1.21</v>
      </c>
      <c r="H569" s="76">
        <f t="shared" si="16"/>
        <v>471.89999999999992</v>
      </c>
    </row>
    <row r="570" spans="1:8" x14ac:dyDescent="0.2">
      <c r="A570" s="71" t="s">
        <v>139</v>
      </c>
      <c r="B570" s="72">
        <v>5</v>
      </c>
      <c r="C570" s="73" t="s">
        <v>283</v>
      </c>
      <c r="D570" s="74">
        <v>1.1200000000000001</v>
      </c>
      <c r="E570" s="75">
        <v>77.999999999999986</v>
      </c>
      <c r="F570" s="76">
        <f t="shared" si="18"/>
        <v>436.8</v>
      </c>
      <c r="G570" s="74">
        <v>1.21</v>
      </c>
      <c r="H570" s="76">
        <f t="shared" si="16"/>
        <v>471.89999999999992</v>
      </c>
    </row>
    <row r="571" spans="1:8" x14ac:dyDescent="0.2">
      <c r="A571" s="71" t="s">
        <v>140</v>
      </c>
      <c r="B571" s="72">
        <v>5</v>
      </c>
      <c r="C571" s="73" t="s">
        <v>283</v>
      </c>
      <c r="D571" s="74">
        <v>1.1200000000000001</v>
      </c>
      <c r="E571" s="75">
        <v>77.999999999999986</v>
      </c>
      <c r="F571" s="76">
        <f t="shared" si="18"/>
        <v>436.8</v>
      </c>
      <c r="G571" s="74">
        <v>1.21</v>
      </c>
      <c r="H571" s="76">
        <f t="shared" si="16"/>
        <v>471.89999999999992</v>
      </c>
    </row>
    <row r="572" spans="1:8" x14ac:dyDescent="0.2">
      <c r="A572" s="71" t="s">
        <v>140</v>
      </c>
      <c r="B572" s="72">
        <v>1</v>
      </c>
      <c r="C572" s="73" t="s">
        <v>283</v>
      </c>
      <c r="D572" s="74">
        <v>1.1199999999999999</v>
      </c>
      <c r="E572" s="75">
        <v>78.000000000000014</v>
      </c>
      <c r="F572" s="76">
        <f t="shared" si="18"/>
        <v>87.360000000000014</v>
      </c>
      <c r="G572" s="74">
        <v>1.21</v>
      </c>
      <c r="H572" s="76">
        <f t="shared" si="16"/>
        <v>94.38000000000001</v>
      </c>
    </row>
    <row r="573" spans="1:8" x14ac:dyDescent="0.2">
      <c r="A573" s="71" t="s">
        <v>140</v>
      </c>
      <c r="B573" s="72">
        <v>8</v>
      </c>
      <c r="C573" s="73" t="s">
        <v>283</v>
      </c>
      <c r="D573" s="74">
        <v>1.1200000000000001</v>
      </c>
      <c r="E573" s="75">
        <v>77.999999999999986</v>
      </c>
      <c r="F573" s="76">
        <f t="shared" si="18"/>
        <v>698.88</v>
      </c>
      <c r="G573" s="74">
        <v>1.21</v>
      </c>
      <c r="H573" s="76">
        <f t="shared" si="16"/>
        <v>755.03999999999985</v>
      </c>
    </row>
    <row r="574" spans="1:8" x14ac:dyDescent="0.2">
      <c r="A574" s="71" t="s">
        <v>140</v>
      </c>
      <c r="B574" s="72">
        <v>2</v>
      </c>
      <c r="C574" s="73" t="s">
        <v>283</v>
      </c>
      <c r="D574" s="74">
        <v>1.1199957992018483</v>
      </c>
      <c r="E574" s="75">
        <v>78.000292556682865</v>
      </c>
      <c r="F574" s="76">
        <f t="shared" si="18"/>
        <v>174.72000000000003</v>
      </c>
      <c r="G574" s="74">
        <v>1.21</v>
      </c>
      <c r="H574" s="76">
        <f t="shared" si="16"/>
        <v>188.76070798717254</v>
      </c>
    </row>
    <row r="575" spans="1:8" x14ac:dyDescent="0.2">
      <c r="A575" s="71" t="s">
        <v>138</v>
      </c>
      <c r="B575" s="72">
        <v>20</v>
      </c>
      <c r="C575" s="73" t="s">
        <v>283</v>
      </c>
      <c r="D575" s="74">
        <v>1.1199999999999999</v>
      </c>
      <c r="E575" s="75">
        <v>1.35</v>
      </c>
      <c r="F575" s="76">
        <f t="shared" si="18"/>
        <v>30.240000000000002</v>
      </c>
      <c r="G575" s="74">
        <v>1.21</v>
      </c>
      <c r="H575" s="76">
        <f t="shared" si="16"/>
        <v>32.67</v>
      </c>
    </row>
    <row r="576" spans="1:8" x14ac:dyDescent="0.2">
      <c r="A576" s="71" t="s">
        <v>138</v>
      </c>
      <c r="B576" s="72">
        <v>5</v>
      </c>
      <c r="C576" s="73" t="s">
        <v>283</v>
      </c>
      <c r="D576" s="74">
        <v>1.1199999999999999</v>
      </c>
      <c r="E576" s="75">
        <v>1.35</v>
      </c>
      <c r="F576" s="76">
        <f t="shared" si="18"/>
        <v>7.5600000000000005</v>
      </c>
      <c r="G576" s="74">
        <v>1.21</v>
      </c>
      <c r="H576" s="76">
        <f t="shared" si="16"/>
        <v>8.1675000000000004</v>
      </c>
    </row>
    <row r="577" spans="1:8" x14ac:dyDescent="0.2">
      <c r="A577" s="71" t="s">
        <v>138</v>
      </c>
      <c r="B577" s="72">
        <v>17</v>
      </c>
      <c r="C577" s="73" t="s">
        <v>283</v>
      </c>
      <c r="D577" s="74">
        <v>1.1199903135972877</v>
      </c>
      <c r="E577" s="75">
        <v>1.3500116756756757</v>
      </c>
      <c r="F577" s="76">
        <f t="shared" si="18"/>
        <v>25.704000000000001</v>
      </c>
      <c r="G577" s="74">
        <v>1.21</v>
      </c>
      <c r="H577" s="76">
        <f t="shared" si="16"/>
        <v>27.769740168648649</v>
      </c>
    </row>
    <row r="578" spans="1:8" x14ac:dyDescent="0.2">
      <c r="A578" s="71" t="s">
        <v>139</v>
      </c>
      <c r="B578" s="72">
        <v>2</v>
      </c>
      <c r="C578" s="73" t="s">
        <v>283</v>
      </c>
      <c r="D578" s="74">
        <v>1.1199999999999999</v>
      </c>
      <c r="E578" s="75">
        <v>78.000000000000014</v>
      </c>
      <c r="F578" s="76">
        <f t="shared" si="18"/>
        <v>174.72000000000003</v>
      </c>
      <c r="G578" s="74">
        <v>1.21</v>
      </c>
      <c r="H578" s="76">
        <f t="shared" si="16"/>
        <v>188.76000000000002</v>
      </c>
    </row>
    <row r="579" spans="1:8" x14ac:dyDescent="0.2">
      <c r="A579" s="71" t="s">
        <v>138</v>
      </c>
      <c r="B579" s="72">
        <v>4</v>
      </c>
      <c r="C579" s="73" t="s">
        <v>283</v>
      </c>
      <c r="D579" s="74">
        <v>1.1203703703703702</v>
      </c>
      <c r="E579" s="75">
        <v>1.3495537190082647</v>
      </c>
      <c r="F579" s="76">
        <f t="shared" si="18"/>
        <v>6.048</v>
      </c>
      <c r="G579" s="74">
        <v>1.21</v>
      </c>
      <c r="H579" s="76">
        <f t="shared" si="16"/>
        <v>6.5318400000000008</v>
      </c>
    </row>
    <row r="580" spans="1:8" x14ac:dyDescent="0.2">
      <c r="A580" s="71" t="s">
        <v>140</v>
      </c>
      <c r="B580" s="72">
        <v>20</v>
      </c>
      <c r="C580" s="73" t="s">
        <v>283</v>
      </c>
      <c r="D580" s="74">
        <v>1.1200000000000001</v>
      </c>
      <c r="E580" s="75">
        <v>77.999999999999986</v>
      </c>
      <c r="F580" s="76">
        <f>(D580*E580)*B580</f>
        <v>1747.2</v>
      </c>
      <c r="G580" s="74">
        <v>1.21</v>
      </c>
      <c r="H580" s="76">
        <f t="shared" si="16"/>
        <v>1887.5999999999997</v>
      </c>
    </row>
    <row r="581" spans="1:8" x14ac:dyDescent="0.2">
      <c r="A581" s="71" t="s">
        <v>138</v>
      </c>
      <c r="B581" s="72">
        <v>3</v>
      </c>
      <c r="C581" s="73" t="s">
        <v>283</v>
      </c>
      <c r="D581" s="74">
        <v>1.1209876543209878</v>
      </c>
      <c r="E581" s="75">
        <v>1.3488105726872246</v>
      </c>
      <c r="F581" s="76">
        <f t="shared" si="18"/>
        <v>4.5359999999999996</v>
      </c>
      <c r="G581" s="74">
        <v>1.21</v>
      </c>
      <c r="H581" s="76">
        <f t="shared" ref="H581:H644" si="19">(E581*G581)*B581</f>
        <v>4.8961823788546246</v>
      </c>
    </row>
    <row r="582" spans="1:8" x14ac:dyDescent="0.2">
      <c r="A582" s="71" t="s">
        <v>140</v>
      </c>
      <c r="B582" s="72">
        <v>3</v>
      </c>
      <c r="C582" s="73" t="s">
        <v>283</v>
      </c>
      <c r="D582" s="74">
        <v>1.1199999999999999</v>
      </c>
      <c r="E582" s="75">
        <v>78.000000000000014</v>
      </c>
      <c r="F582" s="76">
        <f t="shared" si="18"/>
        <v>262.08000000000004</v>
      </c>
      <c r="G582" s="74">
        <v>1.21</v>
      </c>
      <c r="H582" s="76">
        <f t="shared" si="19"/>
        <v>283.14000000000004</v>
      </c>
    </row>
    <row r="583" spans="1:8" x14ac:dyDescent="0.2">
      <c r="A583" s="71" t="s">
        <v>140</v>
      </c>
      <c r="B583" s="72">
        <v>3</v>
      </c>
      <c r="C583" s="73" t="s">
        <v>283</v>
      </c>
      <c r="D583" s="74">
        <v>1.1199915020182707</v>
      </c>
      <c r="E583" s="75">
        <v>78.000591828218063</v>
      </c>
      <c r="F583" s="76">
        <f t="shared" si="18"/>
        <v>262.08</v>
      </c>
      <c r="G583" s="74">
        <v>1.21</v>
      </c>
      <c r="H583" s="76">
        <f t="shared" si="19"/>
        <v>283.14214833643155</v>
      </c>
    </row>
    <row r="584" spans="1:8" x14ac:dyDescent="0.2">
      <c r="A584" s="71" t="s">
        <v>138</v>
      </c>
      <c r="B584" s="72">
        <v>3</v>
      </c>
      <c r="C584" s="73" t="s">
        <v>283</v>
      </c>
      <c r="D584" s="74">
        <v>1.1200000000000001</v>
      </c>
      <c r="E584" s="75">
        <v>1.3499999999999999</v>
      </c>
      <c r="F584" s="76">
        <f t="shared" si="18"/>
        <v>4.5359999999999996</v>
      </c>
      <c r="G584" s="74">
        <v>1.21</v>
      </c>
      <c r="H584" s="76">
        <f t="shared" si="19"/>
        <v>4.9004999999999992</v>
      </c>
    </row>
    <row r="585" spans="1:8" x14ac:dyDescent="0.2">
      <c r="A585" s="71" t="s">
        <v>139</v>
      </c>
      <c r="B585" s="72">
        <v>2</v>
      </c>
      <c r="C585" s="73" t="s">
        <v>283</v>
      </c>
      <c r="D585" s="74">
        <v>1.1199999999999999</v>
      </c>
      <c r="E585" s="75">
        <v>78.000000000000014</v>
      </c>
      <c r="F585" s="76">
        <f t="shared" si="18"/>
        <v>174.72000000000003</v>
      </c>
      <c r="G585" s="74">
        <v>1.21</v>
      </c>
      <c r="H585" s="76">
        <f t="shared" si="19"/>
        <v>188.76000000000002</v>
      </c>
    </row>
    <row r="586" spans="1:8" x14ac:dyDescent="0.2">
      <c r="A586" s="71" t="s">
        <v>139</v>
      </c>
      <c r="B586" s="72">
        <v>2</v>
      </c>
      <c r="C586" s="73" t="s">
        <v>283</v>
      </c>
      <c r="D586" s="74">
        <v>1.1199999999999999</v>
      </c>
      <c r="E586" s="75">
        <v>78.000000000000014</v>
      </c>
      <c r="F586" s="76">
        <f t="shared" si="18"/>
        <v>174.72000000000003</v>
      </c>
      <c r="G586" s="74">
        <v>1.21</v>
      </c>
      <c r="H586" s="76">
        <f t="shared" si="19"/>
        <v>188.76000000000002</v>
      </c>
    </row>
    <row r="587" spans="1:8" x14ac:dyDescent="0.2">
      <c r="A587" s="71" t="s">
        <v>139</v>
      </c>
      <c r="B587" s="72">
        <v>5</v>
      </c>
      <c r="C587" s="73" t="s">
        <v>283</v>
      </c>
      <c r="D587" s="74">
        <v>1.1199927986317399</v>
      </c>
      <c r="E587" s="75">
        <v>78.000501527085689</v>
      </c>
      <c r="F587" s="76">
        <f t="shared" si="18"/>
        <v>436.8</v>
      </c>
      <c r="G587" s="74">
        <v>1.21</v>
      </c>
      <c r="H587" s="76">
        <f t="shared" si="19"/>
        <v>471.90303423886837</v>
      </c>
    </row>
    <row r="588" spans="1:8" x14ac:dyDescent="0.2">
      <c r="A588" s="71" t="s">
        <v>139</v>
      </c>
      <c r="B588" s="72">
        <v>2</v>
      </c>
      <c r="C588" s="73" t="s">
        <v>283</v>
      </c>
      <c r="D588" s="74">
        <v>1.1199999999999999</v>
      </c>
      <c r="E588" s="75">
        <v>78.000000000000014</v>
      </c>
      <c r="F588" s="76">
        <f t="shared" si="18"/>
        <v>174.72000000000003</v>
      </c>
      <c r="G588" s="74">
        <v>1.21</v>
      </c>
      <c r="H588" s="76">
        <f t="shared" si="19"/>
        <v>188.76000000000002</v>
      </c>
    </row>
    <row r="589" spans="1:8" x14ac:dyDescent="0.2">
      <c r="A589" s="71" t="s">
        <v>139</v>
      </c>
      <c r="B589" s="72">
        <v>2</v>
      </c>
      <c r="C589" s="73" t="s">
        <v>283</v>
      </c>
      <c r="D589" s="74">
        <v>1.1199999999999999</v>
      </c>
      <c r="E589" s="75">
        <v>78.000000000000014</v>
      </c>
      <c r="F589" s="76">
        <f t="shared" si="18"/>
        <v>174.72000000000003</v>
      </c>
      <c r="G589" s="74">
        <v>1.21</v>
      </c>
      <c r="H589" s="76">
        <f t="shared" si="19"/>
        <v>188.76000000000002</v>
      </c>
    </row>
    <row r="590" spans="1:8" x14ac:dyDescent="0.2">
      <c r="A590" s="71" t="s">
        <v>140</v>
      </c>
      <c r="B590" s="72">
        <v>1</v>
      </c>
      <c r="C590" s="73" t="s">
        <v>283</v>
      </c>
      <c r="D590" s="74">
        <v>1.1199999999999999</v>
      </c>
      <c r="E590" s="75">
        <v>78.000000000000014</v>
      </c>
      <c r="F590" s="76">
        <f t="shared" si="18"/>
        <v>87.360000000000014</v>
      </c>
      <c r="G590" s="74">
        <v>1.21</v>
      </c>
      <c r="H590" s="76">
        <f t="shared" si="19"/>
        <v>94.38000000000001</v>
      </c>
    </row>
    <row r="591" spans="1:8" x14ac:dyDescent="0.2">
      <c r="A591" s="71" t="s">
        <v>139</v>
      </c>
      <c r="B591" s="72">
        <v>3</v>
      </c>
      <c r="C591" s="73" t="s">
        <v>283</v>
      </c>
      <c r="D591" s="74">
        <v>1.1200083542188806</v>
      </c>
      <c r="E591" s="75">
        <v>77.999418192667733</v>
      </c>
      <c r="F591" s="76">
        <f t="shared" si="18"/>
        <v>262.08</v>
      </c>
      <c r="G591" s="74">
        <v>1.21</v>
      </c>
      <c r="H591" s="76">
        <f t="shared" si="19"/>
        <v>283.13788803938388</v>
      </c>
    </row>
    <row r="592" spans="1:8" x14ac:dyDescent="0.2">
      <c r="A592" s="71" t="s">
        <v>138</v>
      </c>
      <c r="B592" s="72">
        <v>4</v>
      </c>
      <c r="C592" s="73" t="s">
        <v>283</v>
      </c>
      <c r="D592" s="74">
        <v>1.1200083542188806</v>
      </c>
      <c r="E592" s="75">
        <v>1.3499899302577107</v>
      </c>
      <c r="F592" s="76">
        <f t="shared" si="18"/>
        <v>6.048</v>
      </c>
      <c r="G592" s="74">
        <v>1.21</v>
      </c>
      <c r="H592" s="76">
        <f t="shared" si="19"/>
        <v>6.5339512624473199</v>
      </c>
    </row>
    <row r="593" spans="1:8" x14ac:dyDescent="0.2">
      <c r="A593" s="71" t="s">
        <v>139</v>
      </c>
      <c r="B593" s="72">
        <v>4</v>
      </c>
      <c r="C593" s="73" t="s">
        <v>283</v>
      </c>
      <c r="D593" s="74">
        <v>1.1199957992018483</v>
      </c>
      <c r="E593" s="75">
        <v>78.000292556682865</v>
      </c>
      <c r="F593" s="76">
        <f t="shared" si="18"/>
        <v>349.44000000000005</v>
      </c>
      <c r="G593" s="74">
        <v>1.21</v>
      </c>
      <c r="H593" s="76">
        <f t="shared" si="19"/>
        <v>377.52141597434508</v>
      </c>
    </row>
    <row r="594" spans="1:8" x14ac:dyDescent="0.2">
      <c r="A594" s="71" t="s">
        <v>139</v>
      </c>
      <c r="B594" s="72">
        <v>4</v>
      </c>
      <c r="C594" s="73" t="s">
        <v>283</v>
      </c>
      <c r="D594" s="74">
        <v>1.1200063011972277</v>
      </c>
      <c r="E594" s="75">
        <v>77.999561169090541</v>
      </c>
      <c r="F594" s="76">
        <f t="shared" si="18"/>
        <v>349.44</v>
      </c>
      <c r="G594" s="74">
        <v>1.21</v>
      </c>
      <c r="H594" s="76">
        <f t="shared" si="19"/>
        <v>377.5178760583982</v>
      </c>
    </row>
    <row r="595" spans="1:8" x14ac:dyDescent="0.2">
      <c r="A595" s="71" t="s">
        <v>138</v>
      </c>
      <c r="B595" s="72">
        <v>4</v>
      </c>
      <c r="C595" s="73" t="s">
        <v>283</v>
      </c>
      <c r="D595" s="74">
        <v>1.1200063011972277</v>
      </c>
      <c r="E595" s="75">
        <v>1.3499924048496439</v>
      </c>
      <c r="F595" s="76">
        <f t="shared" si="18"/>
        <v>6.048</v>
      </c>
      <c r="G595" s="74">
        <v>1.21</v>
      </c>
      <c r="H595" s="76">
        <f t="shared" si="19"/>
        <v>6.5339632394722766</v>
      </c>
    </row>
    <row r="596" spans="1:8" x14ac:dyDescent="0.2">
      <c r="A596" s="71" t="s">
        <v>138</v>
      </c>
      <c r="B596" s="72">
        <v>15</v>
      </c>
      <c r="C596" s="73" t="s">
        <v>283</v>
      </c>
      <c r="D596" s="74">
        <v>1.1199999999999999</v>
      </c>
      <c r="E596" s="75">
        <v>1.35</v>
      </c>
      <c r="F596" s="76">
        <f t="shared" si="18"/>
        <v>22.68</v>
      </c>
      <c r="G596" s="74">
        <v>1.21</v>
      </c>
      <c r="H596" s="76">
        <f t="shared" si="19"/>
        <v>24.502499999999998</v>
      </c>
    </row>
    <row r="597" spans="1:8" x14ac:dyDescent="0.2">
      <c r="A597" s="71" t="s">
        <v>140</v>
      </c>
      <c r="B597" s="72">
        <v>5</v>
      </c>
      <c r="C597" s="73" t="s">
        <v>283</v>
      </c>
      <c r="D597" s="74">
        <v>1.1200000000000001</v>
      </c>
      <c r="E597" s="75">
        <v>77.999999999999986</v>
      </c>
      <c r="F597" s="76">
        <f t="shared" si="18"/>
        <v>436.8</v>
      </c>
      <c r="G597" s="74">
        <v>1.21</v>
      </c>
      <c r="H597" s="76">
        <f t="shared" si="19"/>
        <v>471.89999999999992</v>
      </c>
    </row>
    <row r="598" spans="1:8" x14ac:dyDescent="0.2">
      <c r="A598" s="71" t="s">
        <v>138</v>
      </c>
      <c r="B598" s="72">
        <v>30</v>
      </c>
      <c r="C598" s="73" t="s">
        <v>283</v>
      </c>
      <c r="D598" s="74">
        <v>1.1199999999999999</v>
      </c>
      <c r="E598" s="75">
        <v>1.35</v>
      </c>
      <c r="F598" s="76">
        <f t="shared" si="18"/>
        <v>45.36</v>
      </c>
      <c r="G598" s="74">
        <v>1.21</v>
      </c>
      <c r="H598" s="76">
        <f t="shared" si="19"/>
        <v>49.004999999999995</v>
      </c>
    </row>
    <row r="599" spans="1:8" x14ac:dyDescent="0.2">
      <c r="A599" s="71" t="s">
        <v>139</v>
      </c>
      <c r="B599" s="72">
        <v>4</v>
      </c>
      <c r="C599" s="73" t="s">
        <v>283</v>
      </c>
      <c r="D599" s="74">
        <v>1.1200126562252808</v>
      </c>
      <c r="E599" s="75">
        <v>77.999118594270868</v>
      </c>
      <c r="F599" s="76">
        <f t="shared" si="18"/>
        <v>349.44</v>
      </c>
      <c r="G599" s="74">
        <v>1.21</v>
      </c>
      <c r="H599" s="76">
        <f t="shared" si="19"/>
        <v>377.51573399627097</v>
      </c>
    </row>
    <row r="600" spans="1:8" x14ac:dyDescent="0.2">
      <c r="A600" s="71" t="s">
        <v>138</v>
      </c>
      <c r="B600" s="72">
        <v>3</v>
      </c>
      <c r="C600" s="73" t="s">
        <v>283</v>
      </c>
      <c r="D600" s="74">
        <v>1.1200126562252808</v>
      </c>
      <c r="E600" s="75">
        <v>1.349984744900842</v>
      </c>
      <c r="F600" s="76">
        <f t="shared" si="18"/>
        <v>4.5359999999999996</v>
      </c>
      <c r="G600" s="74">
        <v>1.21</v>
      </c>
      <c r="H600" s="76">
        <f t="shared" si="19"/>
        <v>4.9004446239900563</v>
      </c>
    </row>
    <row r="601" spans="1:8" x14ac:dyDescent="0.2">
      <c r="A601" s="71" t="s">
        <v>139</v>
      </c>
      <c r="B601" s="72">
        <v>1</v>
      </c>
      <c r="C601" s="73" t="s">
        <v>283</v>
      </c>
      <c r="D601" s="74">
        <v>1.1199999999999999</v>
      </c>
      <c r="E601" s="75">
        <v>78.000000000000014</v>
      </c>
      <c r="F601" s="76">
        <f t="shared" si="18"/>
        <v>87.360000000000014</v>
      </c>
      <c r="G601" s="74">
        <v>1.21</v>
      </c>
      <c r="H601" s="76">
        <f t="shared" si="19"/>
        <v>94.38000000000001</v>
      </c>
    </row>
    <row r="602" spans="1:8" x14ac:dyDescent="0.2">
      <c r="A602" s="71" t="s">
        <v>118</v>
      </c>
      <c r="B602" s="72">
        <v>47</v>
      </c>
      <c r="C602" s="73" t="s">
        <v>283</v>
      </c>
      <c r="D602" s="74">
        <v>1.1200000000000001</v>
      </c>
      <c r="E602" s="75">
        <v>29.499999999999996</v>
      </c>
      <c r="F602" s="76">
        <f t="shared" si="18"/>
        <v>1552.8799999999999</v>
      </c>
      <c r="G602" s="74">
        <v>1.21</v>
      </c>
      <c r="H602" s="76">
        <f t="shared" si="19"/>
        <v>1677.6649999999997</v>
      </c>
    </row>
    <row r="603" spans="1:8" x14ac:dyDescent="0.2">
      <c r="A603" s="71" t="s">
        <v>141</v>
      </c>
      <c r="B603" s="72">
        <v>2</v>
      </c>
      <c r="C603" s="73" t="s">
        <v>283</v>
      </c>
      <c r="D603" s="74">
        <v>1.1199996826454675</v>
      </c>
      <c r="E603" s="75">
        <v>26.240007435165442</v>
      </c>
      <c r="F603" s="76">
        <f t="shared" ref="F603:F666" si="20">(D603*E603)*B603</f>
        <v>58.7776</v>
      </c>
      <c r="G603" s="74">
        <v>1.21</v>
      </c>
      <c r="H603" s="76">
        <f t="shared" si="19"/>
        <v>63.50081799310037</v>
      </c>
    </row>
    <row r="604" spans="1:8" x14ac:dyDescent="0.2">
      <c r="A604" s="71" t="s">
        <v>142</v>
      </c>
      <c r="B604" s="72">
        <v>3</v>
      </c>
      <c r="C604" s="73" t="s">
        <v>283</v>
      </c>
      <c r="D604" s="74">
        <v>1.1199996826454675</v>
      </c>
      <c r="E604" s="75">
        <v>204.89005805606124</v>
      </c>
      <c r="F604" s="76">
        <f t="shared" si="20"/>
        <v>688.43039999999996</v>
      </c>
      <c r="G604" s="74">
        <v>1.21</v>
      </c>
      <c r="H604" s="76">
        <f t="shared" si="19"/>
        <v>743.75091074350223</v>
      </c>
    </row>
    <row r="605" spans="1:8" x14ac:dyDescent="0.2">
      <c r="A605" s="71" t="s">
        <v>143</v>
      </c>
      <c r="B605" s="72">
        <v>4</v>
      </c>
      <c r="C605" s="73" t="s">
        <v>283</v>
      </c>
      <c r="D605" s="74">
        <v>1.1199996826454675</v>
      </c>
      <c r="E605" s="75">
        <v>204.89005805606124</v>
      </c>
      <c r="F605" s="76">
        <f t="shared" si="20"/>
        <v>917.90719999999999</v>
      </c>
      <c r="G605" s="74">
        <v>1.21</v>
      </c>
      <c r="H605" s="76">
        <f t="shared" si="19"/>
        <v>991.66788099133635</v>
      </c>
    </row>
    <row r="606" spans="1:8" x14ac:dyDescent="0.2">
      <c r="A606" s="71" t="s">
        <v>143</v>
      </c>
      <c r="B606" s="72">
        <v>5</v>
      </c>
      <c r="C606" s="73" t="s">
        <v>283</v>
      </c>
      <c r="D606" s="74">
        <v>1.1199962683376223</v>
      </c>
      <c r="E606" s="75">
        <v>204.89068266326075</v>
      </c>
      <c r="F606" s="76">
        <f t="shared" si="20"/>
        <v>1147.384</v>
      </c>
      <c r="G606" s="74">
        <v>1.21</v>
      </c>
      <c r="H606" s="76">
        <f t="shared" si="19"/>
        <v>1239.5886301127275</v>
      </c>
    </row>
    <row r="607" spans="1:8" x14ac:dyDescent="0.2">
      <c r="A607" s="71" t="s">
        <v>144</v>
      </c>
      <c r="B607" s="72">
        <v>8</v>
      </c>
      <c r="C607" s="73" t="s">
        <v>283</v>
      </c>
      <c r="D607" s="74">
        <v>1.1199962683376223</v>
      </c>
      <c r="E607" s="75">
        <v>32.730109051532651</v>
      </c>
      <c r="F607" s="76">
        <f t="shared" si="20"/>
        <v>293.26080000000002</v>
      </c>
      <c r="G607" s="74">
        <v>1.21</v>
      </c>
      <c r="H607" s="76">
        <f t="shared" si="19"/>
        <v>316.82745561883604</v>
      </c>
    </row>
    <row r="608" spans="1:8" x14ac:dyDescent="0.2">
      <c r="A608" s="71" t="s">
        <v>145</v>
      </c>
      <c r="B608" s="72">
        <v>1</v>
      </c>
      <c r="C608" s="73" t="s">
        <v>283</v>
      </c>
      <c r="D608" s="74">
        <v>1.1200033976046886</v>
      </c>
      <c r="E608" s="75">
        <v>180.37945280529055</v>
      </c>
      <c r="F608" s="76">
        <f t="shared" si="20"/>
        <v>202.0256</v>
      </c>
      <c r="G608" s="74">
        <v>1.21</v>
      </c>
      <c r="H608" s="76">
        <f t="shared" si="19"/>
        <v>218.25913789440156</v>
      </c>
    </row>
    <row r="609" spans="1:8" x14ac:dyDescent="0.2">
      <c r="A609" s="71" t="s">
        <v>146</v>
      </c>
      <c r="B609" s="72">
        <v>2</v>
      </c>
      <c r="C609" s="73" t="s">
        <v>283</v>
      </c>
      <c r="D609" s="74">
        <v>1.1200033976046886</v>
      </c>
      <c r="E609" s="75">
        <v>22.949930379650841</v>
      </c>
      <c r="F609" s="76">
        <f t="shared" si="20"/>
        <v>51.408000000000001</v>
      </c>
      <c r="G609" s="74">
        <v>1.21</v>
      </c>
      <c r="H609" s="76">
        <f t="shared" si="19"/>
        <v>55.538831518755032</v>
      </c>
    </row>
    <row r="610" spans="1:8" x14ac:dyDescent="0.2">
      <c r="A610" s="71" t="s">
        <v>142</v>
      </c>
      <c r="B610" s="72">
        <v>4</v>
      </c>
      <c r="C610" s="73" t="s">
        <v>283</v>
      </c>
      <c r="D610" s="74">
        <v>1.1199981758574737</v>
      </c>
      <c r="E610" s="75">
        <v>204.89033370461689</v>
      </c>
      <c r="F610" s="76">
        <f t="shared" si="20"/>
        <v>917.90719999999999</v>
      </c>
      <c r="G610" s="74">
        <v>1.21</v>
      </c>
      <c r="H610" s="76">
        <f t="shared" si="19"/>
        <v>991.66921513034572</v>
      </c>
    </row>
    <row r="611" spans="1:8" x14ac:dyDescent="0.2">
      <c r="A611" s="71" t="s">
        <v>147</v>
      </c>
      <c r="B611" s="72">
        <v>1</v>
      </c>
      <c r="C611" s="73" t="s">
        <v>283</v>
      </c>
      <c r="D611" s="74">
        <v>1.1199981758574737</v>
      </c>
      <c r="E611" s="75">
        <v>72.570118194856022</v>
      </c>
      <c r="F611" s="76">
        <f t="shared" si="20"/>
        <v>81.278400000000005</v>
      </c>
      <c r="G611" s="74">
        <v>1.21</v>
      </c>
      <c r="H611" s="76">
        <f t="shared" si="19"/>
        <v>87.809843015775783</v>
      </c>
    </row>
    <row r="612" spans="1:8" x14ac:dyDescent="0.2">
      <c r="A612" s="71" t="s">
        <v>144</v>
      </c>
      <c r="B612" s="72">
        <v>8</v>
      </c>
      <c r="C612" s="73" t="s">
        <v>283</v>
      </c>
      <c r="D612" s="74">
        <v>1.1199981758574737</v>
      </c>
      <c r="E612" s="75">
        <v>32.730053307394755</v>
      </c>
      <c r="F612" s="76">
        <f t="shared" si="20"/>
        <v>293.26080000000002</v>
      </c>
      <c r="G612" s="74">
        <v>1.21</v>
      </c>
      <c r="H612" s="76">
        <f t="shared" si="19"/>
        <v>316.82691601558122</v>
      </c>
    </row>
    <row r="613" spans="1:8" x14ac:dyDescent="0.2">
      <c r="A613" s="71" t="s">
        <v>148</v>
      </c>
      <c r="B613" s="72">
        <v>2</v>
      </c>
      <c r="C613" s="73" t="s">
        <v>283</v>
      </c>
      <c r="D613" s="74">
        <v>1.1200013810459122</v>
      </c>
      <c r="E613" s="75">
        <v>204.88974735522496</v>
      </c>
      <c r="F613" s="76">
        <f t="shared" si="20"/>
        <v>458.95359999999994</v>
      </c>
      <c r="G613" s="74">
        <v>1.21</v>
      </c>
      <c r="H613" s="76">
        <f t="shared" si="19"/>
        <v>495.83318859964436</v>
      </c>
    </row>
    <row r="614" spans="1:8" x14ac:dyDescent="0.2">
      <c r="A614" s="71" t="s">
        <v>149</v>
      </c>
      <c r="B614" s="72">
        <v>2</v>
      </c>
      <c r="C614" s="73" t="s">
        <v>283</v>
      </c>
      <c r="D614" s="74">
        <v>1.1199988371501457</v>
      </c>
      <c r="E614" s="75">
        <v>209.16021716243574</v>
      </c>
      <c r="F614" s="76">
        <f t="shared" si="20"/>
        <v>468.51839999999993</v>
      </c>
      <c r="G614" s="74">
        <v>1.21</v>
      </c>
      <c r="H614" s="76">
        <f t="shared" si="19"/>
        <v>506.16772553309448</v>
      </c>
    </row>
    <row r="615" spans="1:8" x14ac:dyDescent="0.2">
      <c r="A615" s="71" t="s">
        <v>150</v>
      </c>
      <c r="B615" s="72">
        <v>4</v>
      </c>
      <c r="C615" s="73" t="s">
        <v>283</v>
      </c>
      <c r="D615" s="74">
        <v>1.119994121537218</v>
      </c>
      <c r="E615" s="75">
        <v>22.950120456632987</v>
      </c>
      <c r="F615" s="76">
        <f t="shared" si="20"/>
        <v>102.816</v>
      </c>
      <c r="G615" s="74">
        <v>1.21</v>
      </c>
      <c r="H615" s="76">
        <f t="shared" si="19"/>
        <v>111.07858301010366</v>
      </c>
    </row>
    <row r="616" spans="1:8" x14ac:dyDescent="0.2">
      <c r="A616" s="71" t="s">
        <v>151</v>
      </c>
      <c r="B616" s="72">
        <v>1</v>
      </c>
      <c r="C616" s="73" t="s">
        <v>283</v>
      </c>
      <c r="D616" s="74">
        <v>1.1200008749289121</v>
      </c>
      <c r="E616" s="75">
        <v>180.37985908968403</v>
      </c>
      <c r="F616" s="76">
        <f t="shared" si="20"/>
        <v>202.0256</v>
      </c>
      <c r="G616" s="74">
        <v>1.21</v>
      </c>
      <c r="H616" s="76">
        <f t="shared" si="19"/>
        <v>218.25962949851768</v>
      </c>
    </row>
    <row r="617" spans="1:8" x14ac:dyDescent="0.2">
      <c r="A617" s="71" t="s">
        <v>141</v>
      </c>
      <c r="B617" s="72">
        <v>8</v>
      </c>
      <c r="C617" s="73" t="s">
        <v>283</v>
      </c>
      <c r="D617" s="74">
        <v>1.1200008749289121</v>
      </c>
      <c r="E617" s="75">
        <v>26.2399795016815</v>
      </c>
      <c r="F617" s="76">
        <f t="shared" si="20"/>
        <v>235.1104</v>
      </c>
      <c r="G617" s="74">
        <v>1.21</v>
      </c>
      <c r="H617" s="76">
        <f t="shared" si="19"/>
        <v>254.00300157627692</v>
      </c>
    </row>
    <row r="618" spans="1:8" x14ac:dyDescent="0.2">
      <c r="A618" s="71" t="s">
        <v>152</v>
      </c>
      <c r="B618" s="72">
        <v>1</v>
      </c>
      <c r="C618" s="73" t="s">
        <v>283</v>
      </c>
      <c r="D618" s="74">
        <v>1.1200008749289121</v>
      </c>
      <c r="E618" s="75">
        <v>180.37985908968403</v>
      </c>
      <c r="F618" s="76">
        <f t="shared" si="20"/>
        <v>202.0256</v>
      </c>
      <c r="G618" s="74">
        <v>1.21</v>
      </c>
      <c r="H618" s="76">
        <f t="shared" si="19"/>
        <v>218.25962949851768</v>
      </c>
    </row>
    <row r="619" spans="1:8" x14ac:dyDescent="0.2">
      <c r="A619" s="71" t="s">
        <v>153</v>
      </c>
      <c r="B619" s="72">
        <v>1</v>
      </c>
      <c r="C619" s="73" t="s">
        <v>283</v>
      </c>
      <c r="D619" s="74">
        <v>1.1200243929482205</v>
      </c>
      <c r="E619" s="75">
        <v>180.37607151413155</v>
      </c>
      <c r="F619" s="76">
        <f t="shared" si="20"/>
        <v>202.0256</v>
      </c>
      <c r="G619" s="74">
        <v>1.21</v>
      </c>
      <c r="H619" s="76">
        <f t="shared" si="19"/>
        <v>218.25504653209919</v>
      </c>
    </row>
    <row r="620" spans="1:8" x14ac:dyDescent="0.2">
      <c r="A620" s="71" t="s">
        <v>154</v>
      </c>
      <c r="B620" s="72">
        <v>1</v>
      </c>
      <c r="C620" s="73" t="s">
        <v>283</v>
      </c>
      <c r="D620" s="74">
        <v>1.1199990296443647</v>
      </c>
      <c r="E620" s="75">
        <v>180.38015627937602</v>
      </c>
      <c r="F620" s="76">
        <f t="shared" si="20"/>
        <v>202.0256</v>
      </c>
      <c r="G620" s="74">
        <v>1.21</v>
      </c>
      <c r="H620" s="76">
        <f t="shared" si="19"/>
        <v>218.25998909804497</v>
      </c>
    </row>
    <row r="621" spans="1:8" x14ac:dyDescent="0.2">
      <c r="A621" s="71" t="s">
        <v>155</v>
      </c>
      <c r="B621" s="72">
        <v>1</v>
      </c>
      <c r="C621" s="73" t="s">
        <v>283</v>
      </c>
      <c r="D621" s="74">
        <v>1.119994121537218</v>
      </c>
      <c r="E621" s="75">
        <v>22.950120456632987</v>
      </c>
      <c r="F621" s="76">
        <f t="shared" si="20"/>
        <v>25.704000000000001</v>
      </c>
      <c r="G621" s="74">
        <v>1.21</v>
      </c>
      <c r="H621" s="76">
        <f t="shared" si="19"/>
        <v>27.769645752525914</v>
      </c>
    </row>
    <row r="622" spans="1:8" x14ac:dyDescent="0.2">
      <c r="A622" s="71" t="s">
        <v>148</v>
      </c>
      <c r="B622" s="72">
        <v>4</v>
      </c>
      <c r="C622" s="73" t="s">
        <v>283</v>
      </c>
      <c r="D622" s="74">
        <v>1.1200007874497999</v>
      </c>
      <c r="E622" s="75">
        <v>204.88985594600351</v>
      </c>
      <c r="F622" s="76">
        <f t="shared" si="20"/>
        <v>917.90719999999999</v>
      </c>
      <c r="G622" s="74">
        <v>1.21</v>
      </c>
      <c r="H622" s="76">
        <f t="shared" si="19"/>
        <v>991.66690277865689</v>
      </c>
    </row>
    <row r="623" spans="1:8" x14ac:dyDescent="0.2">
      <c r="A623" s="71" t="s">
        <v>143</v>
      </c>
      <c r="B623" s="72">
        <v>2</v>
      </c>
      <c r="C623" s="73" t="s">
        <v>283</v>
      </c>
      <c r="D623" s="74">
        <v>1.1200007874497999</v>
      </c>
      <c r="E623" s="75">
        <v>204.88985594600351</v>
      </c>
      <c r="F623" s="76">
        <f t="shared" si="20"/>
        <v>458.95359999999999</v>
      </c>
      <c r="G623" s="74">
        <v>1.21</v>
      </c>
      <c r="H623" s="76">
        <f t="shared" si="19"/>
        <v>495.83345138932845</v>
      </c>
    </row>
    <row r="624" spans="1:8" x14ac:dyDescent="0.2">
      <c r="A624" s="71" t="s">
        <v>156</v>
      </c>
      <c r="B624" s="72">
        <v>1</v>
      </c>
      <c r="C624" s="73" t="s">
        <v>283</v>
      </c>
      <c r="D624" s="74">
        <v>1.1199996826454675</v>
      </c>
      <c r="E624" s="75">
        <v>173.59004918713296</v>
      </c>
      <c r="F624" s="76">
        <f t="shared" si="20"/>
        <v>194.42080000000001</v>
      </c>
      <c r="G624" s="74">
        <v>1.21</v>
      </c>
      <c r="H624" s="76">
        <f t="shared" si="19"/>
        <v>210.04395951643087</v>
      </c>
    </row>
    <row r="625" spans="1:8" x14ac:dyDescent="0.2">
      <c r="A625" s="71" t="s">
        <v>157</v>
      </c>
      <c r="B625" s="72">
        <v>1</v>
      </c>
      <c r="C625" s="73" t="s">
        <v>283</v>
      </c>
      <c r="D625" s="74">
        <v>1.1199971963271886</v>
      </c>
      <c r="E625" s="75">
        <v>180.38045154264972</v>
      </c>
      <c r="F625" s="76">
        <f t="shared" si="20"/>
        <v>202.0256</v>
      </c>
      <c r="G625" s="74">
        <v>1.21</v>
      </c>
      <c r="H625" s="76">
        <f t="shared" si="19"/>
        <v>218.26034636660617</v>
      </c>
    </row>
    <row r="626" spans="1:8" x14ac:dyDescent="0.2">
      <c r="A626" s="71" t="s">
        <v>158</v>
      </c>
      <c r="B626" s="72">
        <v>3</v>
      </c>
      <c r="C626" s="73" t="s">
        <v>283</v>
      </c>
      <c r="D626" s="74">
        <v>1.119995391439599</v>
      </c>
      <c r="E626" s="75">
        <v>173.59071428865346</v>
      </c>
      <c r="F626" s="76">
        <f t="shared" si="20"/>
        <v>583.26240000000007</v>
      </c>
      <c r="G626" s="74">
        <v>1.21</v>
      </c>
      <c r="H626" s="76">
        <f t="shared" si="19"/>
        <v>630.13429286781206</v>
      </c>
    </row>
    <row r="627" spans="1:8" x14ac:dyDescent="0.2">
      <c r="A627" s="71" t="s">
        <v>159</v>
      </c>
      <c r="B627" s="72">
        <v>2</v>
      </c>
      <c r="C627" s="73" t="s">
        <v>283</v>
      </c>
      <c r="D627" s="74">
        <v>1.1200033976046886</v>
      </c>
      <c r="E627" s="75">
        <v>180.37945280529055</v>
      </c>
      <c r="F627" s="76">
        <f t="shared" si="20"/>
        <v>404.05119999999999</v>
      </c>
      <c r="G627" s="74">
        <v>1.21</v>
      </c>
      <c r="H627" s="76">
        <f t="shared" si="19"/>
        <v>436.51827578880312</v>
      </c>
    </row>
    <row r="628" spans="1:8" x14ac:dyDescent="0.2">
      <c r="A628" s="71" t="s">
        <v>143</v>
      </c>
      <c r="B628" s="72">
        <v>4</v>
      </c>
      <c r="C628" s="73" t="s">
        <v>283</v>
      </c>
      <c r="D628" s="74">
        <v>1.1199981758574737</v>
      </c>
      <c r="E628" s="75">
        <v>204.89033370461689</v>
      </c>
      <c r="F628" s="76">
        <f t="shared" si="20"/>
        <v>917.90719999999999</v>
      </c>
      <c r="G628" s="74">
        <v>1.21</v>
      </c>
      <c r="H628" s="76">
        <f t="shared" si="19"/>
        <v>991.66921513034572</v>
      </c>
    </row>
    <row r="629" spans="1:8" x14ac:dyDescent="0.2">
      <c r="A629" s="71" t="s">
        <v>147</v>
      </c>
      <c r="B629" s="72">
        <v>1</v>
      </c>
      <c r="C629" s="73" t="s">
        <v>283</v>
      </c>
      <c r="D629" s="74">
        <v>1.1200039098773276</v>
      </c>
      <c r="E629" s="75">
        <v>72.569746661779348</v>
      </c>
      <c r="F629" s="76">
        <f t="shared" si="20"/>
        <v>81.278400000000005</v>
      </c>
      <c r="G629" s="74">
        <v>1.21</v>
      </c>
      <c r="H629" s="76">
        <f t="shared" si="19"/>
        <v>87.809393460753014</v>
      </c>
    </row>
    <row r="630" spans="1:8" x14ac:dyDescent="0.2">
      <c r="A630" s="71" t="s">
        <v>144</v>
      </c>
      <c r="B630" s="72">
        <v>4</v>
      </c>
      <c r="C630" s="73" t="s">
        <v>283</v>
      </c>
      <c r="D630" s="74">
        <v>1.1200039098773276</v>
      </c>
      <c r="E630" s="75">
        <v>32.729885741215902</v>
      </c>
      <c r="F630" s="76">
        <f t="shared" si="20"/>
        <v>146.63040000000001</v>
      </c>
      <c r="G630" s="74">
        <v>1.21</v>
      </c>
      <c r="H630" s="76">
        <f t="shared" si="19"/>
        <v>158.41264698748498</v>
      </c>
    </row>
    <row r="631" spans="1:8" x14ac:dyDescent="0.2">
      <c r="A631" s="71" t="s">
        <v>149</v>
      </c>
      <c r="B631" s="72">
        <v>2</v>
      </c>
      <c r="C631" s="73" t="s">
        <v>283</v>
      </c>
      <c r="D631" s="74">
        <v>1.1200013810459122</v>
      </c>
      <c r="E631" s="75">
        <v>209.15974208999393</v>
      </c>
      <c r="F631" s="76">
        <f t="shared" si="20"/>
        <v>468.51839999999999</v>
      </c>
      <c r="G631" s="74">
        <v>1.21</v>
      </c>
      <c r="H631" s="76">
        <f t="shared" si="19"/>
        <v>506.16657585778529</v>
      </c>
    </row>
    <row r="632" spans="1:8" x14ac:dyDescent="0.2">
      <c r="A632" s="71" t="s">
        <v>144</v>
      </c>
      <c r="B632" s="72">
        <v>10</v>
      </c>
      <c r="C632" s="73" t="s">
        <v>283</v>
      </c>
      <c r="D632" s="74">
        <v>1.1200013810459122</v>
      </c>
      <c r="E632" s="75">
        <v>32.729959641449135</v>
      </c>
      <c r="F632" s="76">
        <f t="shared" si="20"/>
        <v>366.57600000000002</v>
      </c>
      <c r="G632" s="74">
        <v>1.21</v>
      </c>
      <c r="H632" s="76">
        <f t="shared" si="19"/>
        <v>396.0325116615345</v>
      </c>
    </row>
    <row r="633" spans="1:8" x14ac:dyDescent="0.2">
      <c r="A633" s="71" t="s">
        <v>160</v>
      </c>
      <c r="B633" s="72">
        <v>2</v>
      </c>
      <c r="C633" s="73" t="s">
        <v>283</v>
      </c>
      <c r="D633" s="74">
        <v>1.1199988371501457</v>
      </c>
      <c r="E633" s="75">
        <v>173.59018023153197</v>
      </c>
      <c r="F633" s="76">
        <f t="shared" si="20"/>
        <v>388.84160000000003</v>
      </c>
      <c r="G633" s="74">
        <v>1.21</v>
      </c>
      <c r="H633" s="76">
        <f t="shared" si="19"/>
        <v>420.08823616030736</v>
      </c>
    </row>
    <row r="634" spans="1:8" x14ac:dyDescent="0.2">
      <c r="A634" s="71" t="s">
        <v>148</v>
      </c>
      <c r="B634" s="72">
        <v>2</v>
      </c>
      <c r="C634" s="73" t="s">
        <v>283</v>
      </c>
      <c r="D634" s="74">
        <v>1.1199988371501457</v>
      </c>
      <c r="E634" s="75">
        <v>204.89021272906609</v>
      </c>
      <c r="F634" s="76">
        <f t="shared" si="20"/>
        <v>458.95359999999999</v>
      </c>
      <c r="G634" s="74">
        <v>1.21</v>
      </c>
      <c r="H634" s="76">
        <f t="shared" si="19"/>
        <v>495.83431480433995</v>
      </c>
    </row>
    <row r="635" spans="1:8" x14ac:dyDescent="0.2">
      <c r="A635" s="71" t="s">
        <v>161</v>
      </c>
      <c r="B635" s="72">
        <v>1</v>
      </c>
      <c r="C635" s="73" t="s">
        <v>283</v>
      </c>
      <c r="D635" s="74">
        <v>1.1200008749289121</v>
      </c>
      <c r="E635" s="75">
        <v>180.37985908968403</v>
      </c>
      <c r="F635" s="76">
        <f t="shared" si="20"/>
        <v>202.0256</v>
      </c>
      <c r="G635" s="74">
        <v>1.21</v>
      </c>
      <c r="H635" s="76">
        <f t="shared" si="19"/>
        <v>218.25962949851768</v>
      </c>
    </row>
    <row r="636" spans="1:8" x14ac:dyDescent="0.2">
      <c r="A636" s="71" t="s">
        <v>162</v>
      </c>
      <c r="B636" s="72">
        <v>1</v>
      </c>
      <c r="C636" s="73" t="s">
        <v>283</v>
      </c>
      <c r="D636" s="74">
        <v>1.1200008749289121</v>
      </c>
      <c r="E636" s="75">
        <v>180.37985908968403</v>
      </c>
      <c r="F636" s="76">
        <f t="shared" si="20"/>
        <v>202.0256</v>
      </c>
      <c r="G636" s="74">
        <v>1.21</v>
      </c>
      <c r="H636" s="76">
        <f t="shared" si="19"/>
        <v>218.25962949851768</v>
      </c>
    </row>
    <row r="637" spans="1:8" x14ac:dyDescent="0.2">
      <c r="A637" s="71" t="s">
        <v>157</v>
      </c>
      <c r="B637" s="72">
        <v>1</v>
      </c>
      <c r="C637" s="73" t="s">
        <v>283</v>
      </c>
      <c r="D637" s="74">
        <v>1.1200008749289121</v>
      </c>
      <c r="E637" s="75">
        <v>180.37985908968403</v>
      </c>
      <c r="F637" s="76">
        <f>(D637*E637)*B637</f>
        <v>202.0256</v>
      </c>
      <c r="G637" s="74">
        <v>1.21</v>
      </c>
      <c r="H637" s="76">
        <f t="shared" si="19"/>
        <v>218.25962949851768</v>
      </c>
    </row>
    <row r="638" spans="1:8" x14ac:dyDescent="0.2">
      <c r="A638" s="71" t="s">
        <v>145</v>
      </c>
      <c r="B638" s="72">
        <v>1</v>
      </c>
      <c r="C638" s="73" t="s">
        <v>283</v>
      </c>
      <c r="D638" s="74">
        <v>1.1200008749289121</v>
      </c>
      <c r="E638" s="75">
        <v>180.37985908968403</v>
      </c>
      <c r="F638" s="76">
        <f t="shared" si="20"/>
        <v>202.0256</v>
      </c>
      <c r="G638" s="74">
        <v>1.21</v>
      </c>
      <c r="H638" s="76">
        <f t="shared" si="19"/>
        <v>218.25962949851768</v>
      </c>
    </row>
    <row r="639" spans="1:8" x14ac:dyDescent="0.2">
      <c r="A639" s="71" t="s">
        <v>143</v>
      </c>
      <c r="B639" s="72">
        <v>8</v>
      </c>
      <c r="C639" s="73" t="s">
        <v>283</v>
      </c>
      <c r="D639" s="74">
        <v>1.1199981758574737</v>
      </c>
      <c r="E639" s="75">
        <v>204.89033370461689</v>
      </c>
      <c r="F639" s="76">
        <f t="shared" si="20"/>
        <v>1835.8144</v>
      </c>
      <c r="G639" s="74">
        <v>1.21</v>
      </c>
      <c r="H639" s="76">
        <f t="shared" si="19"/>
        <v>1983.3384302606914</v>
      </c>
    </row>
    <row r="640" spans="1:8" x14ac:dyDescent="0.2">
      <c r="A640" s="71" t="s">
        <v>147</v>
      </c>
      <c r="B640" s="72">
        <v>1</v>
      </c>
      <c r="C640" s="73" t="s">
        <v>283</v>
      </c>
      <c r="D640" s="74">
        <v>1.1199981758574737</v>
      </c>
      <c r="E640" s="75">
        <v>72.570118194856022</v>
      </c>
      <c r="F640" s="76">
        <f t="shared" si="20"/>
        <v>81.278400000000005</v>
      </c>
      <c r="G640" s="74">
        <v>1.21</v>
      </c>
      <c r="H640" s="76">
        <f t="shared" si="19"/>
        <v>87.809843015775783</v>
      </c>
    </row>
    <row r="641" spans="1:8" x14ac:dyDescent="0.2">
      <c r="A641" s="71" t="s">
        <v>148</v>
      </c>
      <c r="B641" s="72">
        <v>4</v>
      </c>
      <c r="C641" s="73" t="s">
        <v>283</v>
      </c>
      <c r="D641" s="74">
        <v>1.1199981758574737</v>
      </c>
      <c r="E641" s="75">
        <v>204.89033370461689</v>
      </c>
      <c r="F641" s="76">
        <f t="shared" si="20"/>
        <v>917.90719999999999</v>
      </c>
      <c r="G641" s="74">
        <v>1.21</v>
      </c>
      <c r="H641" s="76">
        <f t="shared" si="19"/>
        <v>991.66921513034572</v>
      </c>
    </row>
    <row r="642" spans="1:8" x14ac:dyDescent="0.2">
      <c r="A642" s="71" t="s">
        <v>143</v>
      </c>
      <c r="B642" s="72">
        <v>4</v>
      </c>
      <c r="C642" s="73" t="s">
        <v>283</v>
      </c>
      <c r="D642" s="74">
        <v>1.1199981758574737</v>
      </c>
      <c r="E642" s="75">
        <v>204.89033370461689</v>
      </c>
      <c r="F642" s="76">
        <f t="shared" si="20"/>
        <v>917.90719999999999</v>
      </c>
      <c r="G642" s="74">
        <v>1.21</v>
      </c>
      <c r="H642" s="76">
        <f t="shared" si="19"/>
        <v>991.66921513034572</v>
      </c>
    </row>
    <row r="643" spans="1:8" x14ac:dyDescent="0.2">
      <c r="A643" s="71" t="s">
        <v>163</v>
      </c>
      <c r="B643" s="72">
        <v>4</v>
      </c>
      <c r="C643" s="73" t="s">
        <v>283</v>
      </c>
      <c r="D643" s="74">
        <v>1.1199990296443647</v>
      </c>
      <c r="E643" s="75">
        <v>204.89017751458783</v>
      </c>
      <c r="F643" s="76">
        <f t="shared" si="20"/>
        <v>917.90719999999999</v>
      </c>
      <c r="G643" s="74">
        <v>1.21</v>
      </c>
      <c r="H643" s="76">
        <f t="shared" si="19"/>
        <v>991.66845917060505</v>
      </c>
    </row>
    <row r="644" spans="1:8" x14ac:dyDescent="0.2">
      <c r="A644" s="71" t="s">
        <v>144</v>
      </c>
      <c r="B644" s="72">
        <v>8</v>
      </c>
      <c r="C644" s="73" t="s">
        <v>283</v>
      </c>
      <c r="D644" s="74">
        <v>1.1199990296443647</v>
      </c>
      <c r="E644" s="75">
        <v>32.730028356935236</v>
      </c>
      <c r="F644" s="76">
        <f t="shared" si="20"/>
        <v>293.26080000000002</v>
      </c>
      <c r="G644" s="74">
        <v>1.21</v>
      </c>
      <c r="H644" s="76">
        <f t="shared" si="19"/>
        <v>316.82667449513309</v>
      </c>
    </row>
    <row r="645" spans="1:8" x14ac:dyDescent="0.2">
      <c r="A645" s="71" t="s">
        <v>144</v>
      </c>
      <c r="B645" s="72">
        <v>4</v>
      </c>
      <c r="C645" s="73" t="s">
        <v>283</v>
      </c>
      <c r="D645" s="74">
        <v>1.1200025250399797</v>
      </c>
      <c r="E645" s="75">
        <v>32.729926210381954</v>
      </c>
      <c r="F645" s="76">
        <f t="shared" si="20"/>
        <v>146.63040000000001</v>
      </c>
      <c r="G645" s="74">
        <v>1.21</v>
      </c>
      <c r="H645" s="76">
        <f t="shared" ref="H645:H708" si="21">(E645*G645)*B645</f>
        <v>158.41284285824867</v>
      </c>
    </row>
    <row r="646" spans="1:8" x14ac:dyDescent="0.2">
      <c r="A646" s="71" t="s">
        <v>164</v>
      </c>
      <c r="B646" s="72">
        <v>1</v>
      </c>
      <c r="C646" s="73" t="s">
        <v>283</v>
      </c>
      <c r="D646" s="74">
        <v>1.119994121537218</v>
      </c>
      <c r="E646" s="75">
        <v>22.950120456632987</v>
      </c>
      <c r="F646" s="76">
        <f t="shared" si="20"/>
        <v>25.704000000000001</v>
      </c>
      <c r="G646" s="74">
        <v>1.21</v>
      </c>
      <c r="H646" s="76">
        <f t="shared" si="21"/>
        <v>27.769645752525914</v>
      </c>
    </row>
    <row r="647" spans="1:8" x14ac:dyDescent="0.2">
      <c r="A647" s="71" t="s">
        <v>157</v>
      </c>
      <c r="B647" s="72">
        <v>2</v>
      </c>
      <c r="C647" s="73" t="s">
        <v>283</v>
      </c>
      <c r="D647" s="74">
        <v>1.1200012575452716</v>
      </c>
      <c r="E647" s="75">
        <v>180.37979746807019</v>
      </c>
      <c r="F647" s="76">
        <f t="shared" si="20"/>
        <v>404.05120000000005</v>
      </c>
      <c r="G647" s="74">
        <v>1.21</v>
      </c>
      <c r="H647" s="76">
        <f t="shared" si="21"/>
        <v>436.51910987272987</v>
      </c>
    </row>
    <row r="648" spans="1:8" x14ac:dyDescent="0.2">
      <c r="A648" s="71" t="s">
        <v>165</v>
      </c>
      <c r="B648" s="72">
        <v>6</v>
      </c>
      <c r="C648" s="73" t="s">
        <v>283</v>
      </c>
      <c r="D648" s="74">
        <v>1.1200012575452716</v>
      </c>
      <c r="E648" s="75">
        <v>22.949974231578949</v>
      </c>
      <c r="F648" s="76">
        <f t="shared" si="20"/>
        <v>154.22399999999999</v>
      </c>
      <c r="G648" s="74">
        <v>1.21</v>
      </c>
      <c r="H648" s="76">
        <f t="shared" si="21"/>
        <v>166.61681292126315</v>
      </c>
    </row>
    <row r="649" spans="1:8" x14ac:dyDescent="0.2">
      <c r="A649" s="71" t="s">
        <v>143</v>
      </c>
      <c r="B649" s="72">
        <v>6</v>
      </c>
      <c r="C649" s="73" t="s">
        <v>283</v>
      </c>
      <c r="D649" s="74">
        <v>1.1199967963478366</v>
      </c>
      <c r="E649" s="75">
        <v>204.89058606979404</v>
      </c>
      <c r="F649" s="76">
        <f t="shared" si="20"/>
        <v>1376.8607999999999</v>
      </c>
      <c r="G649" s="74">
        <v>1.21</v>
      </c>
      <c r="H649" s="76">
        <f t="shared" si="21"/>
        <v>1487.5056548667046</v>
      </c>
    </row>
    <row r="650" spans="1:8" x14ac:dyDescent="0.2">
      <c r="A650" s="71" t="s">
        <v>142</v>
      </c>
      <c r="B650" s="72">
        <v>8</v>
      </c>
      <c r="C650" s="73" t="s">
        <v>283</v>
      </c>
      <c r="D650" s="74">
        <v>1.1200007874497999</v>
      </c>
      <c r="E650" s="75">
        <v>204.88985594600351</v>
      </c>
      <c r="F650" s="76">
        <f t="shared" si="20"/>
        <v>1835.8144</v>
      </c>
      <c r="G650" s="74">
        <v>1.21</v>
      </c>
      <c r="H650" s="76">
        <f t="shared" si="21"/>
        <v>1983.3338055573138</v>
      </c>
    </row>
    <row r="651" spans="1:8" x14ac:dyDescent="0.2">
      <c r="A651" s="71" t="s">
        <v>147</v>
      </c>
      <c r="B651" s="72">
        <v>2</v>
      </c>
      <c r="C651" s="73" t="s">
        <v>283</v>
      </c>
      <c r="D651" s="74">
        <v>1.1200007874497999</v>
      </c>
      <c r="E651" s="75">
        <v>72.569948977507323</v>
      </c>
      <c r="F651" s="76">
        <f t="shared" si="20"/>
        <v>162.55680000000001</v>
      </c>
      <c r="G651" s="74">
        <v>1.21</v>
      </c>
      <c r="H651" s="76">
        <f t="shared" si="21"/>
        <v>175.61927652556773</v>
      </c>
    </row>
    <row r="652" spans="1:8" x14ac:dyDescent="0.2">
      <c r="A652" s="71" t="s">
        <v>144</v>
      </c>
      <c r="B652" s="72">
        <v>20</v>
      </c>
      <c r="C652" s="73" t="s">
        <v>283</v>
      </c>
      <c r="D652" s="74">
        <v>1.1200007874497999</v>
      </c>
      <c r="E652" s="75">
        <v>32.72997698820194</v>
      </c>
      <c r="F652" s="76">
        <f t="shared" si="20"/>
        <v>733.15200000000004</v>
      </c>
      <c r="G652" s="74">
        <v>1.21</v>
      </c>
      <c r="H652" s="76">
        <f t="shared" si="21"/>
        <v>792.06544311448692</v>
      </c>
    </row>
    <row r="653" spans="1:8" x14ac:dyDescent="0.2">
      <c r="A653" s="71" t="s">
        <v>143</v>
      </c>
      <c r="B653" s="72">
        <v>4</v>
      </c>
      <c r="C653" s="73" t="s">
        <v>283</v>
      </c>
      <c r="D653" s="74">
        <v>1.1200025250399797</v>
      </c>
      <c r="E653" s="75">
        <v>204.88953807654013</v>
      </c>
      <c r="F653" s="76">
        <f t="shared" si="20"/>
        <v>917.90719999999999</v>
      </c>
      <c r="G653" s="74">
        <v>1.21</v>
      </c>
      <c r="H653" s="76">
        <f t="shared" si="21"/>
        <v>991.66536429045425</v>
      </c>
    </row>
    <row r="654" spans="1:8" x14ac:dyDescent="0.2">
      <c r="A654" s="71" t="s">
        <v>144</v>
      </c>
      <c r="B654" s="72">
        <v>6</v>
      </c>
      <c r="C654" s="73" t="s">
        <v>283</v>
      </c>
      <c r="D654" s="74">
        <v>1.1200025250399797</v>
      </c>
      <c r="E654" s="75">
        <v>32.729926210381954</v>
      </c>
      <c r="F654" s="76">
        <f t="shared" si="20"/>
        <v>219.94560000000001</v>
      </c>
      <c r="G654" s="74">
        <v>1.21</v>
      </c>
      <c r="H654" s="76">
        <f t="shared" si="21"/>
        <v>237.619264287373</v>
      </c>
    </row>
    <row r="655" spans="1:8" x14ac:dyDescent="0.2">
      <c r="A655" s="71" t="s">
        <v>166</v>
      </c>
      <c r="B655" s="72">
        <v>2</v>
      </c>
      <c r="C655" s="73" t="s">
        <v>283</v>
      </c>
      <c r="D655" s="74">
        <v>1.1200457317073171</v>
      </c>
      <c r="E655" s="75">
        <v>26.238928615175229</v>
      </c>
      <c r="F655" s="76">
        <f t="shared" si="20"/>
        <v>58.7776</v>
      </c>
      <c r="G655" s="74">
        <v>1.21</v>
      </c>
      <c r="H655" s="76">
        <f t="shared" si="21"/>
        <v>63.49820724872405</v>
      </c>
    </row>
    <row r="656" spans="1:8" x14ac:dyDescent="0.2">
      <c r="A656" s="71" t="s">
        <v>150</v>
      </c>
      <c r="B656" s="72">
        <v>2</v>
      </c>
      <c r="C656" s="73" t="s">
        <v>283</v>
      </c>
      <c r="D656" s="74">
        <v>1.1200033976046886</v>
      </c>
      <c r="E656" s="75">
        <v>22.949930379650841</v>
      </c>
      <c r="F656" s="76">
        <f t="shared" si="20"/>
        <v>51.408000000000001</v>
      </c>
      <c r="G656" s="74">
        <v>1.21</v>
      </c>
      <c r="H656" s="76">
        <f t="shared" si="21"/>
        <v>55.538831518755032</v>
      </c>
    </row>
    <row r="657" spans="1:8" x14ac:dyDescent="0.2">
      <c r="A657" s="71" t="s">
        <v>167</v>
      </c>
      <c r="B657" s="72">
        <v>8</v>
      </c>
      <c r="C657" s="73" t="s">
        <v>283</v>
      </c>
      <c r="D657" s="74">
        <v>1.1200033976046886</v>
      </c>
      <c r="E657" s="75">
        <v>22.949930379650841</v>
      </c>
      <c r="F657" s="76">
        <f t="shared" si="20"/>
        <v>205.63200000000001</v>
      </c>
      <c r="G657" s="74">
        <v>1.21</v>
      </c>
      <c r="H657" s="76">
        <f t="shared" si="21"/>
        <v>222.15532607502013</v>
      </c>
    </row>
    <row r="658" spans="1:8" x14ac:dyDescent="0.2">
      <c r="A658" s="71" t="s">
        <v>160</v>
      </c>
      <c r="B658" s="72">
        <v>2</v>
      </c>
      <c r="C658" s="73" t="s">
        <v>283</v>
      </c>
      <c r="D658" s="74">
        <v>1.1200013810459122</v>
      </c>
      <c r="E658" s="75">
        <v>173.58978595047833</v>
      </c>
      <c r="F658" s="76">
        <f t="shared" si="20"/>
        <v>388.84160000000003</v>
      </c>
      <c r="G658" s="74">
        <v>1.21</v>
      </c>
      <c r="H658" s="76">
        <f t="shared" si="21"/>
        <v>420.08728200015753</v>
      </c>
    </row>
    <row r="659" spans="1:8" x14ac:dyDescent="0.2">
      <c r="A659" s="71" t="s">
        <v>143</v>
      </c>
      <c r="B659" s="72">
        <v>2</v>
      </c>
      <c r="C659" s="73" t="s">
        <v>283</v>
      </c>
      <c r="D659" s="74">
        <v>1.1200013810459122</v>
      </c>
      <c r="E659" s="75">
        <v>204.88974735522496</v>
      </c>
      <c r="F659" s="76">
        <f t="shared" si="20"/>
        <v>458.95359999999994</v>
      </c>
      <c r="G659" s="74">
        <v>1.21</v>
      </c>
      <c r="H659" s="76">
        <f t="shared" si="21"/>
        <v>495.83318859964436</v>
      </c>
    </row>
    <row r="660" spans="1:8" x14ac:dyDescent="0.2">
      <c r="A660" s="71" t="s">
        <v>168</v>
      </c>
      <c r="B660" s="72">
        <v>1</v>
      </c>
      <c r="C660" s="73" t="s">
        <v>283</v>
      </c>
      <c r="D660" s="74">
        <v>1.1200008749289121</v>
      </c>
      <c r="E660" s="75">
        <v>180.37985908968403</v>
      </c>
      <c r="F660" s="76">
        <f t="shared" si="20"/>
        <v>202.0256</v>
      </c>
      <c r="G660" s="74">
        <v>1.21</v>
      </c>
      <c r="H660" s="76">
        <f t="shared" si="21"/>
        <v>218.25962949851768</v>
      </c>
    </row>
    <row r="661" spans="1:8" x14ac:dyDescent="0.2">
      <c r="A661" s="71" t="s">
        <v>169</v>
      </c>
      <c r="B661" s="72">
        <v>2</v>
      </c>
      <c r="C661" s="73" t="s">
        <v>283</v>
      </c>
      <c r="D661" s="74">
        <v>1.1200008749289121</v>
      </c>
      <c r="E661" s="75">
        <v>180.37985908968403</v>
      </c>
      <c r="F661" s="76">
        <f t="shared" si="20"/>
        <v>404.05119999999999</v>
      </c>
      <c r="G661" s="74">
        <v>1.21</v>
      </c>
      <c r="H661" s="76">
        <f t="shared" si="21"/>
        <v>436.51925899703537</v>
      </c>
    </row>
    <row r="662" spans="1:8" x14ac:dyDescent="0.2">
      <c r="A662" s="71" t="s">
        <v>170</v>
      </c>
      <c r="B662" s="72">
        <v>4</v>
      </c>
      <c r="C662" s="73" t="s">
        <v>283</v>
      </c>
      <c r="D662" s="74">
        <v>1.1200008749289121</v>
      </c>
      <c r="E662" s="75">
        <v>22.949982071783172</v>
      </c>
      <c r="F662" s="76">
        <f t="shared" si="20"/>
        <v>102.816</v>
      </c>
      <c r="G662" s="74">
        <v>1.21</v>
      </c>
      <c r="H662" s="76">
        <f t="shared" si="21"/>
        <v>111.07791322743054</v>
      </c>
    </row>
    <row r="663" spans="1:8" x14ac:dyDescent="0.2">
      <c r="A663" s="71" t="s">
        <v>144</v>
      </c>
      <c r="B663" s="72">
        <v>8</v>
      </c>
      <c r="C663" s="73" t="s">
        <v>283</v>
      </c>
      <c r="D663" s="74">
        <v>1.1199981758574737</v>
      </c>
      <c r="E663" s="75">
        <v>32.730053307394755</v>
      </c>
      <c r="F663" s="76">
        <f t="shared" si="20"/>
        <v>293.26080000000002</v>
      </c>
      <c r="G663" s="74">
        <v>1.21</v>
      </c>
      <c r="H663" s="76">
        <f t="shared" si="21"/>
        <v>316.82691601558122</v>
      </c>
    </row>
    <row r="664" spans="1:8" x14ac:dyDescent="0.2">
      <c r="A664" s="71" t="s">
        <v>147</v>
      </c>
      <c r="B664" s="72">
        <v>1</v>
      </c>
      <c r="C664" s="73" t="s">
        <v>283</v>
      </c>
      <c r="D664" s="74">
        <v>1.1199981758574737</v>
      </c>
      <c r="E664" s="75">
        <v>72.570118194856022</v>
      </c>
      <c r="F664" s="76">
        <f t="shared" si="20"/>
        <v>81.278400000000005</v>
      </c>
      <c r="G664" s="74">
        <v>1.21</v>
      </c>
      <c r="H664" s="76">
        <f t="shared" si="21"/>
        <v>87.809843015775783</v>
      </c>
    </row>
    <row r="665" spans="1:8" x14ac:dyDescent="0.2">
      <c r="A665" s="71" t="s">
        <v>144</v>
      </c>
      <c r="B665" s="72">
        <v>8</v>
      </c>
      <c r="C665" s="73" t="s">
        <v>283</v>
      </c>
      <c r="D665" s="74">
        <v>1.1199981758574737</v>
      </c>
      <c r="E665" s="75">
        <v>32.730053307394755</v>
      </c>
      <c r="F665" s="76">
        <f t="shared" si="20"/>
        <v>293.26080000000002</v>
      </c>
      <c r="G665" s="74">
        <v>1.21</v>
      </c>
      <c r="H665" s="76">
        <f t="shared" si="21"/>
        <v>316.82691601558122</v>
      </c>
    </row>
    <row r="666" spans="1:8" x14ac:dyDescent="0.2">
      <c r="A666" s="71" t="s">
        <v>160</v>
      </c>
      <c r="B666" s="72">
        <v>4</v>
      </c>
      <c r="C666" s="73" t="s">
        <v>283</v>
      </c>
      <c r="D666" s="74">
        <v>1.1199990296443647</v>
      </c>
      <c r="E666" s="75">
        <v>173.59015039658991</v>
      </c>
      <c r="F666" s="76">
        <f t="shared" si="20"/>
        <v>777.68320000000006</v>
      </c>
      <c r="G666" s="74">
        <v>1.21</v>
      </c>
      <c r="H666" s="76">
        <f t="shared" si="21"/>
        <v>840.17632791949507</v>
      </c>
    </row>
    <row r="667" spans="1:8" x14ac:dyDescent="0.2">
      <c r="A667" s="71" t="s">
        <v>148</v>
      </c>
      <c r="B667" s="72">
        <v>4</v>
      </c>
      <c r="C667" s="73" t="s">
        <v>283</v>
      </c>
      <c r="D667" s="74">
        <v>1.1200025250399797</v>
      </c>
      <c r="E667" s="75">
        <v>204.88953807654013</v>
      </c>
      <c r="F667" s="76">
        <f t="shared" ref="F667:F730" si="22">(D667*E667)*B667</f>
        <v>917.90719999999999</v>
      </c>
      <c r="G667" s="74">
        <v>1.21</v>
      </c>
      <c r="H667" s="76">
        <f t="shared" si="21"/>
        <v>991.66536429045425</v>
      </c>
    </row>
    <row r="668" spans="1:8" x14ac:dyDescent="0.2">
      <c r="A668" s="71" t="s">
        <v>152</v>
      </c>
      <c r="B668" s="72">
        <v>1</v>
      </c>
      <c r="C668" s="73" t="s">
        <v>283</v>
      </c>
      <c r="D668" s="74">
        <v>1.119994121537218</v>
      </c>
      <c r="E668" s="75">
        <v>180.38094675239469</v>
      </c>
      <c r="F668" s="76">
        <f t="shared" si="22"/>
        <v>202.0256</v>
      </c>
      <c r="G668" s="74">
        <v>1.21</v>
      </c>
      <c r="H668" s="76">
        <f t="shared" si="21"/>
        <v>218.26094557039758</v>
      </c>
    </row>
    <row r="669" spans="1:8" x14ac:dyDescent="0.2">
      <c r="A669" s="71" t="s">
        <v>143</v>
      </c>
      <c r="B669" s="72">
        <v>7</v>
      </c>
      <c r="C669" s="73" t="s">
        <v>283</v>
      </c>
      <c r="D669" s="74">
        <v>1.1199995190400038</v>
      </c>
      <c r="E669" s="75">
        <v>204.89008798565709</v>
      </c>
      <c r="F669" s="76">
        <f t="shared" si="22"/>
        <v>1606.3376000000001</v>
      </c>
      <c r="G669" s="74">
        <v>1.21</v>
      </c>
      <c r="H669" s="76">
        <f t="shared" si="21"/>
        <v>1735.4190452385155</v>
      </c>
    </row>
    <row r="670" spans="1:8" x14ac:dyDescent="0.2">
      <c r="A670" s="71" t="s">
        <v>144</v>
      </c>
      <c r="B670" s="72">
        <v>7</v>
      </c>
      <c r="C670" s="73" t="s">
        <v>283</v>
      </c>
      <c r="D670" s="74">
        <v>1.1199995190400038</v>
      </c>
      <c r="E670" s="75">
        <v>32.730014055203071</v>
      </c>
      <c r="F670" s="76">
        <f t="shared" si="22"/>
        <v>256.60320000000002</v>
      </c>
      <c r="G670" s="74">
        <v>1.21</v>
      </c>
      <c r="H670" s="76">
        <f t="shared" si="21"/>
        <v>277.22321904757001</v>
      </c>
    </row>
    <row r="671" spans="1:8" x14ac:dyDescent="0.2">
      <c r="A671" s="71" t="s">
        <v>149</v>
      </c>
      <c r="B671" s="72">
        <v>1</v>
      </c>
      <c r="C671" s="73" t="s">
        <v>283</v>
      </c>
      <c r="D671" s="74">
        <v>1.1200007874497999</v>
      </c>
      <c r="E671" s="75">
        <v>209.15985294385325</v>
      </c>
      <c r="F671" s="76">
        <f t="shared" si="22"/>
        <v>234.25919999999999</v>
      </c>
      <c r="G671" s="74">
        <v>1.21</v>
      </c>
      <c r="H671" s="76">
        <f t="shared" si="21"/>
        <v>253.08342206206243</v>
      </c>
    </row>
    <row r="672" spans="1:8" x14ac:dyDescent="0.2">
      <c r="A672" s="71" t="s">
        <v>171</v>
      </c>
      <c r="B672" s="72">
        <v>2</v>
      </c>
      <c r="C672" s="73" t="s">
        <v>283</v>
      </c>
      <c r="D672" s="74">
        <v>1.1200038248231019</v>
      </c>
      <c r="E672" s="75">
        <v>209.15928571672501</v>
      </c>
      <c r="F672" s="76">
        <f t="shared" si="22"/>
        <v>468.51839999999999</v>
      </c>
      <c r="G672" s="74">
        <v>1.21</v>
      </c>
      <c r="H672" s="76">
        <f t="shared" si="21"/>
        <v>506.16547143447451</v>
      </c>
    </row>
    <row r="673" spans="1:8" x14ac:dyDescent="0.2">
      <c r="A673" s="71" t="s">
        <v>161</v>
      </c>
      <c r="B673" s="72">
        <v>1</v>
      </c>
      <c r="C673" s="73" t="s">
        <v>283</v>
      </c>
      <c r="D673" s="74">
        <v>1.1199996826454675</v>
      </c>
      <c r="E673" s="75">
        <v>180.38005111109536</v>
      </c>
      <c r="F673" s="76">
        <f t="shared" si="22"/>
        <v>202.0256</v>
      </c>
      <c r="G673" s="74">
        <v>1.21</v>
      </c>
      <c r="H673" s="76">
        <f t="shared" si="21"/>
        <v>218.25986184442539</v>
      </c>
    </row>
    <row r="674" spans="1:8" x14ac:dyDescent="0.2">
      <c r="A674" s="71" t="s">
        <v>149</v>
      </c>
      <c r="B674" s="72">
        <v>2</v>
      </c>
      <c r="C674" s="73" t="s">
        <v>283</v>
      </c>
      <c r="D674" s="74">
        <v>1.1199996826454675</v>
      </c>
      <c r="E674" s="75">
        <v>209.16005926597575</v>
      </c>
      <c r="F674" s="76">
        <f t="shared" si="22"/>
        <v>468.51839999999999</v>
      </c>
      <c r="G674" s="74">
        <v>1.21</v>
      </c>
      <c r="H674" s="76">
        <f t="shared" si="21"/>
        <v>506.16734342366129</v>
      </c>
    </row>
    <row r="675" spans="1:8" x14ac:dyDescent="0.2">
      <c r="A675" s="71" t="s">
        <v>144</v>
      </c>
      <c r="B675" s="72">
        <v>8</v>
      </c>
      <c r="C675" s="73" t="s">
        <v>283</v>
      </c>
      <c r="D675" s="74">
        <v>1.1199996826454675</v>
      </c>
      <c r="E675" s="75">
        <v>32.730009274122139</v>
      </c>
      <c r="F675" s="76">
        <f t="shared" si="22"/>
        <v>293.26080000000002</v>
      </c>
      <c r="G675" s="74">
        <v>1.21</v>
      </c>
      <c r="H675" s="76">
        <f t="shared" si="21"/>
        <v>316.82648977350232</v>
      </c>
    </row>
    <row r="676" spans="1:8" x14ac:dyDescent="0.2">
      <c r="A676" s="71" t="s">
        <v>141</v>
      </c>
      <c r="B676" s="72">
        <v>4</v>
      </c>
      <c r="C676" s="73" t="s">
        <v>283</v>
      </c>
      <c r="D676" s="74">
        <v>1.1199971963271886</v>
      </c>
      <c r="E676" s="75">
        <v>26.240065686213153</v>
      </c>
      <c r="F676" s="76">
        <f t="shared" si="22"/>
        <v>117.5552</v>
      </c>
      <c r="G676" s="74">
        <v>1.21</v>
      </c>
      <c r="H676" s="76">
        <f t="shared" si="21"/>
        <v>127.00191792127166</v>
      </c>
    </row>
    <row r="677" spans="1:8" x14ac:dyDescent="0.2">
      <c r="A677" s="71" t="s">
        <v>172</v>
      </c>
      <c r="B677" s="72">
        <v>2</v>
      </c>
      <c r="C677" s="73" t="s">
        <v>283</v>
      </c>
      <c r="D677" s="74">
        <v>1.1200033976046886</v>
      </c>
      <c r="E677" s="75">
        <v>180.37945280529055</v>
      </c>
      <c r="F677" s="76">
        <f t="shared" si="22"/>
        <v>404.05119999999999</v>
      </c>
      <c r="G677" s="74">
        <v>1.21</v>
      </c>
      <c r="H677" s="76">
        <f t="shared" si="21"/>
        <v>436.51827578880312</v>
      </c>
    </row>
    <row r="678" spans="1:8" x14ac:dyDescent="0.2">
      <c r="A678" s="71" t="s">
        <v>142</v>
      </c>
      <c r="B678" s="72">
        <v>4</v>
      </c>
      <c r="C678" s="73" t="s">
        <v>283</v>
      </c>
      <c r="D678" s="74">
        <v>1.1200039098773276</v>
      </c>
      <c r="E678" s="75">
        <v>204.88928473931333</v>
      </c>
      <c r="F678" s="76">
        <f t="shared" si="22"/>
        <v>917.90719999999999</v>
      </c>
      <c r="G678" s="74">
        <v>1.21</v>
      </c>
      <c r="H678" s="76">
        <f t="shared" si="21"/>
        <v>991.66413813827648</v>
      </c>
    </row>
    <row r="679" spans="1:8" x14ac:dyDescent="0.2">
      <c r="A679" s="71" t="s">
        <v>156</v>
      </c>
      <c r="B679" s="72">
        <v>4</v>
      </c>
      <c r="C679" s="73" t="s">
        <v>283</v>
      </c>
      <c r="D679" s="74">
        <v>1.1200013810459122</v>
      </c>
      <c r="E679" s="75">
        <v>173.58978595047833</v>
      </c>
      <c r="F679" s="76">
        <f t="shared" si="22"/>
        <v>777.68320000000006</v>
      </c>
      <c r="G679" s="74">
        <v>1.21</v>
      </c>
      <c r="H679" s="76">
        <f t="shared" si="21"/>
        <v>840.17456400031506</v>
      </c>
    </row>
    <row r="680" spans="1:8" x14ac:dyDescent="0.2">
      <c r="A680" s="71" t="s">
        <v>156</v>
      </c>
      <c r="B680" s="72">
        <v>4</v>
      </c>
      <c r="C680" s="73" t="s">
        <v>283</v>
      </c>
      <c r="D680" s="74">
        <v>1.1199988371501457</v>
      </c>
      <c r="E680" s="75">
        <v>173.59018023153197</v>
      </c>
      <c r="F680" s="76">
        <f t="shared" si="22"/>
        <v>777.68320000000006</v>
      </c>
      <c r="G680" s="74">
        <v>1.21</v>
      </c>
      <c r="H680" s="76">
        <f t="shared" si="21"/>
        <v>840.17647232061472</v>
      </c>
    </row>
    <row r="681" spans="1:8" x14ac:dyDescent="0.2">
      <c r="A681" s="71" t="s">
        <v>143</v>
      </c>
      <c r="B681" s="72">
        <v>2</v>
      </c>
      <c r="C681" s="73" t="s">
        <v>283</v>
      </c>
      <c r="D681" s="74">
        <v>1.1199988371501457</v>
      </c>
      <c r="E681" s="75">
        <v>204.89021272906609</v>
      </c>
      <c r="F681" s="76">
        <f t="shared" si="22"/>
        <v>458.95359999999999</v>
      </c>
      <c r="G681" s="74">
        <v>1.21</v>
      </c>
      <c r="H681" s="76">
        <f t="shared" si="21"/>
        <v>495.83431480433995</v>
      </c>
    </row>
    <row r="682" spans="1:8" x14ac:dyDescent="0.2">
      <c r="A682" s="71" t="s">
        <v>147</v>
      </c>
      <c r="B682" s="72">
        <v>2</v>
      </c>
      <c r="C682" s="73" t="s">
        <v>283</v>
      </c>
      <c r="D682" s="74">
        <v>1.1199988371501457</v>
      </c>
      <c r="E682" s="75">
        <v>72.570075346519246</v>
      </c>
      <c r="F682" s="76">
        <f t="shared" si="22"/>
        <v>162.55680000000004</v>
      </c>
      <c r="G682" s="74">
        <v>1.21</v>
      </c>
      <c r="H682" s="76">
        <f t="shared" si="21"/>
        <v>175.61958233857658</v>
      </c>
    </row>
    <row r="683" spans="1:8" x14ac:dyDescent="0.2">
      <c r="A683" s="71" t="s">
        <v>144</v>
      </c>
      <c r="B683" s="72">
        <v>10</v>
      </c>
      <c r="C683" s="73" t="s">
        <v>283</v>
      </c>
      <c r="D683" s="74">
        <v>1.1199988371501457</v>
      </c>
      <c r="E683" s="75">
        <v>32.730033982245757</v>
      </c>
      <c r="F683" s="76">
        <f t="shared" si="22"/>
        <v>366.57600000000002</v>
      </c>
      <c r="G683" s="74">
        <v>1.21</v>
      </c>
      <c r="H683" s="76">
        <f t="shared" si="21"/>
        <v>396.03341118517363</v>
      </c>
    </row>
    <row r="684" spans="1:8" x14ac:dyDescent="0.2">
      <c r="A684" s="71" t="s">
        <v>173</v>
      </c>
      <c r="B684" s="72">
        <v>1</v>
      </c>
      <c r="C684" s="73" t="s">
        <v>283</v>
      </c>
      <c r="D684" s="74">
        <v>1.119994121537218</v>
      </c>
      <c r="E684" s="75">
        <v>180.38094675239469</v>
      </c>
      <c r="F684" s="76">
        <f t="shared" si="22"/>
        <v>202.0256</v>
      </c>
      <c r="G684" s="74">
        <v>1.21</v>
      </c>
      <c r="H684" s="76">
        <f t="shared" si="21"/>
        <v>218.26094557039758</v>
      </c>
    </row>
    <row r="685" spans="1:8" x14ac:dyDescent="0.2">
      <c r="A685" s="71" t="s">
        <v>174</v>
      </c>
      <c r="B685" s="72">
        <v>1</v>
      </c>
      <c r="C685" s="73" t="s">
        <v>283</v>
      </c>
      <c r="D685" s="74">
        <v>1.1200008749289121</v>
      </c>
      <c r="E685" s="75">
        <v>180.37985908968403</v>
      </c>
      <c r="F685" s="76">
        <f t="shared" si="22"/>
        <v>202.0256</v>
      </c>
      <c r="G685" s="74">
        <v>1.21</v>
      </c>
      <c r="H685" s="76">
        <f t="shared" si="21"/>
        <v>218.25962949851768</v>
      </c>
    </row>
    <row r="686" spans="1:8" x14ac:dyDescent="0.2">
      <c r="A686" s="71" t="s">
        <v>175</v>
      </c>
      <c r="B686" s="72">
        <v>1</v>
      </c>
      <c r="C686" s="73" t="s">
        <v>283</v>
      </c>
      <c r="D686" s="74">
        <v>1.1200008749289121</v>
      </c>
      <c r="E686" s="75">
        <v>180.37985908968403</v>
      </c>
      <c r="F686" s="76">
        <f t="shared" si="22"/>
        <v>202.0256</v>
      </c>
      <c r="G686" s="74">
        <v>1.21</v>
      </c>
      <c r="H686" s="76">
        <f t="shared" si="21"/>
        <v>218.25962949851768</v>
      </c>
    </row>
    <row r="687" spans="1:8" x14ac:dyDescent="0.2">
      <c r="A687" s="71" t="s">
        <v>166</v>
      </c>
      <c r="B687" s="72">
        <v>2</v>
      </c>
      <c r="C687" s="73" t="s">
        <v>283</v>
      </c>
      <c r="D687" s="74">
        <v>1.1199990296443647</v>
      </c>
      <c r="E687" s="75">
        <v>26.240022734066009</v>
      </c>
      <c r="F687" s="76">
        <f t="shared" si="22"/>
        <v>58.7776</v>
      </c>
      <c r="G687" s="74">
        <v>1.21</v>
      </c>
      <c r="H687" s="76">
        <f t="shared" si="21"/>
        <v>63.500855016439743</v>
      </c>
    </row>
    <row r="688" spans="1:8" x14ac:dyDescent="0.2">
      <c r="A688" s="71" t="s">
        <v>141</v>
      </c>
      <c r="B688" s="72">
        <v>2</v>
      </c>
      <c r="C688" s="73" t="s">
        <v>283</v>
      </c>
      <c r="D688" s="74">
        <v>1.1199990296443647</v>
      </c>
      <c r="E688" s="75">
        <v>26.240022734066009</v>
      </c>
      <c r="F688" s="76">
        <f t="shared" si="22"/>
        <v>58.7776</v>
      </c>
      <c r="G688" s="74">
        <v>1.21</v>
      </c>
      <c r="H688" s="76">
        <f t="shared" si="21"/>
        <v>63.500855016439743</v>
      </c>
    </row>
    <row r="689" spans="1:8" x14ac:dyDescent="0.2">
      <c r="A689" s="71" t="s">
        <v>176</v>
      </c>
      <c r="B689" s="72">
        <v>2</v>
      </c>
      <c r="C689" s="73" t="s">
        <v>283</v>
      </c>
      <c r="D689" s="74">
        <v>1.119994121537218</v>
      </c>
      <c r="E689" s="75">
        <v>22.950120456632987</v>
      </c>
      <c r="F689" s="76">
        <f t="shared" si="22"/>
        <v>51.408000000000001</v>
      </c>
      <c r="G689" s="74">
        <v>1.21</v>
      </c>
      <c r="H689" s="76">
        <f t="shared" si="21"/>
        <v>55.539291505051828</v>
      </c>
    </row>
    <row r="690" spans="1:8" x14ac:dyDescent="0.2">
      <c r="A690" s="71" t="s">
        <v>170</v>
      </c>
      <c r="B690" s="72">
        <v>6</v>
      </c>
      <c r="C690" s="73" t="s">
        <v>283</v>
      </c>
      <c r="D690" s="74">
        <v>1.1200012575452716</v>
      </c>
      <c r="E690" s="75">
        <v>22.949974231578949</v>
      </c>
      <c r="F690" s="76">
        <f t="shared" si="22"/>
        <v>154.22399999999999</v>
      </c>
      <c r="G690" s="74">
        <v>1.21</v>
      </c>
      <c r="H690" s="76">
        <f t="shared" si="21"/>
        <v>166.61681292126315</v>
      </c>
    </row>
    <row r="691" spans="1:8" x14ac:dyDescent="0.2">
      <c r="A691" s="71" t="s">
        <v>147</v>
      </c>
      <c r="B691" s="72">
        <v>1</v>
      </c>
      <c r="C691" s="73" t="s">
        <v>283</v>
      </c>
      <c r="D691" s="74">
        <v>1.1199967963478366</v>
      </c>
      <c r="E691" s="75">
        <v>72.570207580091534</v>
      </c>
      <c r="F691" s="76">
        <f t="shared" si="22"/>
        <v>81.278400000000005</v>
      </c>
      <c r="G691" s="74">
        <v>1.21</v>
      </c>
      <c r="H691" s="76">
        <f t="shared" si="21"/>
        <v>87.809951171910754</v>
      </c>
    </row>
    <row r="692" spans="1:8" x14ac:dyDescent="0.2">
      <c r="A692" s="71" t="s">
        <v>144</v>
      </c>
      <c r="B692" s="72">
        <v>6</v>
      </c>
      <c r="C692" s="73" t="s">
        <v>283</v>
      </c>
      <c r="D692" s="74">
        <v>1.1199967963478366</v>
      </c>
      <c r="E692" s="75">
        <v>32.730093621281469</v>
      </c>
      <c r="F692" s="76">
        <f t="shared" si="22"/>
        <v>219.94560000000001</v>
      </c>
      <c r="G692" s="74">
        <v>1.21</v>
      </c>
      <c r="H692" s="76">
        <f t="shared" si="21"/>
        <v>237.62047969050346</v>
      </c>
    </row>
    <row r="693" spans="1:8" x14ac:dyDescent="0.2">
      <c r="A693" s="71" t="s">
        <v>177</v>
      </c>
      <c r="B693" s="72">
        <v>4</v>
      </c>
      <c r="C693" s="73" t="s">
        <v>283</v>
      </c>
      <c r="D693" s="74">
        <v>1.1200007874497999</v>
      </c>
      <c r="E693" s="75">
        <v>173.58987795239764</v>
      </c>
      <c r="F693" s="76">
        <f t="shared" si="22"/>
        <v>777.68320000000006</v>
      </c>
      <c r="G693" s="74">
        <v>1.21</v>
      </c>
      <c r="H693" s="76">
        <f t="shared" si="21"/>
        <v>840.17500928960453</v>
      </c>
    </row>
    <row r="694" spans="1:8" x14ac:dyDescent="0.2">
      <c r="A694" s="71" t="s">
        <v>142</v>
      </c>
      <c r="B694" s="72">
        <v>2</v>
      </c>
      <c r="C694" s="73" t="s">
        <v>283</v>
      </c>
      <c r="D694" s="74">
        <v>1.1200025250399797</v>
      </c>
      <c r="E694" s="75">
        <v>204.88953807654013</v>
      </c>
      <c r="F694" s="76">
        <f t="shared" si="22"/>
        <v>458.95359999999999</v>
      </c>
      <c r="G694" s="74">
        <v>1.21</v>
      </c>
      <c r="H694" s="76">
        <f t="shared" si="21"/>
        <v>495.83268214522712</v>
      </c>
    </row>
    <row r="695" spans="1:8" x14ac:dyDescent="0.2">
      <c r="A695" s="71" t="s">
        <v>178</v>
      </c>
      <c r="B695" s="72">
        <v>2</v>
      </c>
      <c r="C695" s="73" t="s">
        <v>283</v>
      </c>
      <c r="D695" s="74">
        <v>1.1200001892672833</v>
      </c>
      <c r="E695" s="75">
        <v>518.78991233039528</v>
      </c>
      <c r="F695" s="76">
        <f t="shared" si="22"/>
        <v>1162.0896</v>
      </c>
      <c r="G695" s="74">
        <v>1.21</v>
      </c>
      <c r="H695" s="76">
        <f t="shared" si="21"/>
        <v>1255.4715878395566</v>
      </c>
    </row>
    <row r="696" spans="1:8" x14ac:dyDescent="0.2">
      <c r="A696" s="71" t="s">
        <v>179</v>
      </c>
      <c r="B696" s="72">
        <v>2</v>
      </c>
      <c r="C696" s="73" t="s">
        <v>283</v>
      </c>
      <c r="D696" s="74">
        <v>1.1200001892672833</v>
      </c>
      <c r="E696" s="75">
        <v>518.78991233039528</v>
      </c>
      <c r="F696" s="76">
        <f t="shared" si="22"/>
        <v>1162.0896</v>
      </c>
      <c r="G696" s="74">
        <v>1.21</v>
      </c>
      <c r="H696" s="76">
        <f t="shared" si="21"/>
        <v>1255.4715878395566</v>
      </c>
    </row>
    <row r="697" spans="1:8" x14ac:dyDescent="0.2">
      <c r="A697" s="71" t="s">
        <v>180</v>
      </c>
      <c r="B697" s="72">
        <v>4</v>
      </c>
      <c r="C697" s="73" t="s">
        <v>283</v>
      </c>
      <c r="D697" s="74">
        <v>1.1200001892672833</v>
      </c>
      <c r="E697" s="75">
        <v>170.00997127024519</v>
      </c>
      <c r="F697" s="76">
        <f t="shared" si="22"/>
        <v>761.64480000000003</v>
      </c>
      <c r="G697" s="74">
        <v>1.21</v>
      </c>
      <c r="H697" s="76">
        <f t="shared" si="21"/>
        <v>822.84826094798666</v>
      </c>
    </row>
    <row r="698" spans="1:8" x14ac:dyDescent="0.2">
      <c r="A698" s="71" t="s">
        <v>181</v>
      </c>
      <c r="B698" s="72">
        <v>4</v>
      </c>
      <c r="C698" s="73" t="s">
        <v>283</v>
      </c>
      <c r="D698" s="74">
        <v>1.1200001892672833</v>
      </c>
      <c r="E698" s="75">
        <v>170.00997127024519</v>
      </c>
      <c r="F698" s="76">
        <f t="shared" si="22"/>
        <v>761.64480000000003</v>
      </c>
      <c r="G698" s="74">
        <v>1.21</v>
      </c>
      <c r="H698" s="76">
        <f t="shared" si="21"/>
        <v>822.84826094798666</v>
      </c>
    </row>
    <row r="699" spans="1:8" x14ac:dyDescent="0.2">
      <c r="A699" s="71" t="s">
        <v>182</v>
      </c>
      <c r="B699" s="72">
        <v>40</v>
      </c>
      <c r="C699" s="73" t="s">
        <v>283</v>
      </c>
      <c r="D699" s="74">
        <v>1.1200001892672833</v>
      </c>
      <c r="E699" s="75">
        <v>41.49999298697238</v>
      </c>
      <c r="F699" s="76">
        <f t="shared" si="22"/>
        <v>1859.1999999999998</v>
      </c>
      <c r="G699" s="74">
        <v>1.21</v>
      </c>
      <c r="H699" s="76">
        <f t="shared" si="21"/>
        <v>2008.5996605694631</v>
      </c>
    </row>
    <row r="700" spans="1:8" x14ac:dyDescent="0.2">
      <c r="A700" s="71" t="s">
        <v>183</v>
      </c>
      <c r="B700" s="72">
        <v>30</v>
      </c>
      <c r="C700" s="73" t="s">
        <v>283</v>
      </c>
      <c r="D700" s="74">
        <v>1.1200001892672833</v>
      </c>
      <c r="E700" s="75">
        <v>41.49999298697238</v>
      </c>
      <c r="F700" s="76">
        <f t="shared" si="22"/>
        <v>1394.3999999999999</v>
      </c>
      <c r="G700" s="74">
        <v>1.21</v>
      </c>
      <c r="H700" s="76">
        <f t="shared" si="21"/>
        <v>1506.4497454270975</v>
      </c>
    </row>
    <row r="701" spans="1:8" x14ac:dyDescent="0.2">
      <c r="A701" s="71" t="s">
        <v>90</v>
      </c>
      <c r="B701" s="72">
        <v>3</v>
      </c>
      <c r="C701" s="73" t="s">
        <v>283</v>
      </c>
      <c r="D701" s="74">
        <v>1.1199954165234329</v>
      </c>
      <c r="E701" s="75">
        <v>145.45059524053121</v>
      </c>
      <c r="F701" s="76">
        <f t="shared" si="22"/>
        <v>488.71199999999999</v>
      </c>
      <c r="G701" s="74">
        <v>1.21</v>
      </c>
      <c r="H701" s="76">
        <f t="shared" si="21"/>
        <v>527.98566072312838</v>
      </c>
    </row>
    <row r="702" spans="1:8" x14ac:dyDescent="0.2">
      <c r="A702" s="71" t="s">
        <v>184</v>
      </c>
      <c r="B702" s="72">
        <v>3</v>
      </c>
      <c r="C702" s="73" t="s">
        <v>283</v>
      </c>
      <c r="D702" s="74">
        <v>1.1200000000000001</v>
      </c>
      <c r="E702" s="75">
        <v>2096.9999999999995</v>
      </c>
      <c r="F702" s="76">
        <f t="shared" si="22"/>
        <v>7045.92</v>
      </c>
      <c r="G702" s="74">
        <v>1.21</v>
      </c>
      <c r="H702" s="76">
        <f t="shared" si="21"/>
        <v>7612.1099999999988</v>
      </c>
    </row>
    <row r="703" spans="1:8" x14ac:dyDescent="0.2">
      <c r="A703" s="71" t="s">
        <v>185</v>
      </c>
      <c r="B703" s="72">
        <v>1</v>
      </c>
      <c r="C703" s="73" t="s">
        <v>283</v>
      </c>
      <c r="D703" s="74">
        <v>1.1200000000000001</v>
      </c>
      <c r="E703" s="75">
        <v>2096.9999999999995</v>
      </c>
      <c r="F703" s="76">
        <f t="shared" si="22"/>
        <v>2348.64</v>
      </c>
      <c r="G703" s="74">
        <v>1.21</v>
      </c>
      <c r="H703" s="76">
        <f t="shared" si="21"/>
        <v>2537.3699999999994</v>
      </c>
    </row>
    <row r="704" spans="1:8" x14ac:dyDescent="0.2">
      <c r="A704" s="71" t="s">
        <v>186</v>
      </c>
      <c r="B704" s="72">
        <v>1</v>
      </c>
      <c r="C704" s="73" t="s">
        <v>283</v>
      </c>
      <c r="D704" s="74">
        <v>1.1200000000000001</v>
      </c>
      <c r="E704" s="75">
        <v>2096.9999999999995</v>
      </c>
      <c r="F704" s="76">
        <f t="shared" si="22"/>
        <v>2348.64</v>
      </c>
      <c r="G704" s="74">
        <v>1.21</v>
      </c>
      <c r="H704" s="76">
        <f t="shared" si="21"/>
        <v>2537.3699999999994</v>
      </c>
    </row>
    <row r="705" spans="1:8" x14ac:dyDescent="0.2">
      <c r="A705" s="71" t="s">
        <v>187</v>
      </c>
      <c r="B705" s="72">
        <v>2</v>
      </c>
      <c r="C705" s="73" t="s">
        <v>283</v>
      </c>
      <c r="D705" s="74">
        <v>1.1207729468599035</v>
      </c>
      <c r="E705" s="75">
        <v>2.0685724137931034</v>
      </c>
      <c r="F705" s="76">
        <f t="shared" si="22"/>
        <v>4.6368</v>
      </c>
      <c r="G705" s="74">
        <v>1.21</v>
      </c>
      <c r="H705" s="76">
        <f t="shared" si="21"/>
        <v>5.00594524137931</v>
      </c>
    </row>
    <row r="706" spans="1:8" x14ac:dyDescent="0.2">
      <c r="A706" s="71" t="s">
        <v>85</v>
      </c>
      <c r="B706" s="72">
        <v>2000</v>
      </c>
      <c r="C706" s="73" t="s">
        <v>283</v>
      </c>
      <c r="D706" s="74">
        <v>1.1199074074074074</v>
      </c>
      <c r="E706" s="75">
        <v>2.1601785861926417E-2</v>
      </c>
      <c r="F706" s="76">
        <f t="shared" si="22"/>
        <v>48.384</v>
      </c>
      <c r="G706" s="74">
        <v>1.21</v>
      </c>
      <c r="H706" s="76">
        <f t="shared" si="21"/>
        <v>52.276321785861931</v>
      </c>
    </row>
    <row r="707" spans="1:8" x14ac:dyDescent="0.2">
      <c r="A707" s="71" t="s">
        <v>85</v>
      </c>
      <c r="B707" s="72">
        <v>5000</v>
      </c>
      <c r="C707" s="73" t="s">
        <v>283</v>
      </c>
      <c r="D707" s="74">
        <v>1.1199999999999999</v>
      </c>
      <c r="E707" s="75">
        <v>2.1600000000000005E-2</v>
      </c>
      <c r="F707" s="76">
        <f t="shared" si="22"/>
        <v>120.96000000000001</v>
      </c>
      <c r="G707" s="74">
        <v>1.21</v>
      </c>
      <c r="H707" s="76">
        <f t="shared" si="21"/>
        <v>130.68000000000004</v>
      </c>
    </row>
    <row r="708" spans="1:8" x14ac:dyDescent="0.2">
      <c r="A708" s="71" t="s">
        <v>187</v>
      </c>
      <c r="B708" s="72">
        <v>10</v>
      </c>
      <c r="C708" s="73" t="s">
        <v>283</v>
      </c>
      <c r="D708" s="74">
        <v>1.1198067632850242</v>
      </c>
      <c r="E708" s="75">
        <v>2.0703572044866263</v>
      </c>
      <c r="F708" s="76">
        <f t="shared" si="22"/>
        <v>23.184000000000001</v>
      </c>
      <c r="G708" s="74">
        <v>1.21</v>
      </c>
      <c r="H708" s="76">
        <f t="shared" si="21"/>
        <v>25.051322174288178</v>
      </c>
    </row>
    <row r="709" spans="1:8" x14ac:dyDescent="0.2">
      <c r="A709" s="71" t="s">
        <v>85</v>
      </c>
      <c r="B709" s="72">
        <v>4000</v>
      </c>
      <c r="C709" s="73" t="s">
        <v>283</v>
      </c>
      <c r="D709" s="74">
        <v>1.1199891067538126</v>
      </c>
      <c r="E709" s="75">
        <v>2.1600210086076935E-2</v>
      </c>
      <c r="F709" s="76">
        <f t="shared" si="22"/>
        <v>96.768000000000001</v>
      </c>
      <c r="G709" s="74">
        <v>1.21</v>
      </c>
      <c r="H709" s="76">
        <f t="shared" ref="H709:H772" si="23">(E709*G709)*B709</f>
        <v>104.54501681661236</v>
      </c>
    </row>
    <row r="710" spans="1:8" x14ac:dyDescent="0.2">
      <c r="A710" s="71" t="s">
        <v>85</v>
      </c>
      <c r="B710" s="72">
        <v>10000</v>
      </c>
      <c r="C710" s="73" t="s">
        <v>283</v>
      </c>
      <c r="D710" s="74">
        <v>1.1199999999999999</v>
      </c>
      <c r="E710" s="75">
        <v>2.1600000000000005E-2</v>
      </c>
      <c r="F710" s="76">
        <f t="shared" si="22"/>
        <v>241.92000000000002</v>
      </c>
      <c r="G710" s="74">
        <v>1.21</v>
      </c>
      <c r="H710" s="76">
        <f t="shared" si="23"/>
        <v>261.36000000000007</v>
      </c>
    </row>
    <row r="711" spans="1:8" x14ac:dyDescent="0.2">
      <c r="A711" s="71" t="s">
        <v>85</v>
      </c>
      <c r="B711" s="72">
        <v>15000</v>
      </c>
      <c r="C711" s="73" t="s">
        <v>283</v>
      </c>
      <c r="D711" s="74">
        <v>1.1200000000000001</v>
      </c>
      <c r="E711" s="75">
        <v>2.1600000000000001E-2</v>
      </c>
      <c r="F711" s="76">
        <f t="shared" si="22"/>
        <v>362.88000000000005</v>
      </c>
      <c r="G711" s="74">
        <v>1.21</v>
      </c>
      <c r="H711" s="76">
        <f t="shared" si="23"/>
        <v>392.04</v>
      </c>
    </row>
    <row r="712" spans="1:8" x14ac:dyDescent="0.2">
      <c r="A712" s="71" t="s">
        <v>85</v>
      </c>
      <c r="B712" s="72">
        <v>8000</v>
      </c>
      <c r="C712" s="73" t="s">
        <v>283</v>
      </c>
      <c r="D712" s="74">
        <v>1.1199877563513927</v>
      </c>
      <c r="E712" s="75">
        <v>2.160023613009019E-2</v>
      </c>
      <c r="F712" s="76">
        <f t="shared" si="22"/>
        <v>193.536</v>
      </c>
      <c r="G712" s="74">
        <v>1.21</v>
      </c>
      <c r="H712" s="76">
        <f t="shared" si="23"/>
        <v>209.09028573927304</v>
      </c>
    </row>
    <row r="713" spans="1:8" x14ac:dyDescent="0.2">
      <c r="A713" s="71" t="s">
        <v>85</v>
      </c>
      <c r="B713" s="72">
        <v>10000</v>
      </c>
      <c r="C713" s="73" t="s">
        <v>283</v>
      </c>
      <c r="D713" s="74">
        <v>1.1199999999999999</v>
      </c>
      <c r="E713" s="75">
        <v>2.1600000000000005E-2</v>
      </c>
      <c r="F713" s="76">
        <f t="shared" si="22"/>
        <v>241.92000000000002</v>
      </c>
      <c r="G713" s="74">
        <v>1.21</v>
      </c>
      <c r="H713" s="76">
        <f t="shared" si="23"/>
        <v>261.36000000000007</v>
      </c>
    </row>
    <row r="714" spans="1:8" x14ac:dyDescent="0.2">
      <c r="A714" s="71" t="s">
        <v>85</v>
      </c>
      <c r="B714" s="72">
        <v>4700</v>
      </c>
      <c r="C714" s="73" t="s">
        <v>283</v>
      </c>
      <c r="D714" s="74">
        <v>1.1199955015744489</v>
      </c>
      <c r="E714" s="75">
        <v>2.1600086755698366E-2</v>
      </c>
      <c r="F714" s="76">
        <f t="shared" si="22"/>
        <v>113.70240000000001</v>
      </c>
      <c r="G714" s="74">
        <v>1.21</v>
      </c>
      <c r="H714" s="76">
        <f t="shared" si="23"/>
        <v>122.83969337965661</v>
      </c>
    </row>
    <row r="715" spans="1:8" x14ac:dyDescent="0.2">
      <c r="A715" s="71" t="s">
        <v>85</v>
      </c>
      <c r="B715" s="72">
        <v>2000</v>
      </c>
      <c r="C715" s="73" t="s">
        <v>283</v>
      </c>
      <c r="D715" s="74">
        <v>1.1200049640109209</v>
      </c>
      <c r="E715" s="75">
        <v>2.1599904265927977E-2</v>
      </c>
      <c r="F715" s="76">
        <f t="shared" si="22"/>
        <v>48.384</v>
      </c>
      <c r="G715" s="74">
        <v>1.21</v>
      </c>
      <c r="H715" s="76">
        <f t="shared" si="23"/>
        <v>52.2717683235457</v>
      </c>
    </row>
    <row r="716" spans="1:8" x14ac:dyDescent="0.2">
      <c r="A716" s="71" t="s">
        <v>85</v>
      </c>
      <c r="B716" s="72">
        <v>10000</v>
      </c>
      <c r="C716" s="73" t="s">
        <v>283</v>
      </c>
      <c r="D716" s="74">
        <v>1.1199999999999999</v>
      </c>
      <c r="E716" s="75">
        <v>2.1600000000000005E-2</v>
      </c>
      <c r="F716" s="76">
        <f t="shared" si="22"/>
        <v>241.92000000000002</v>
      </c>
      <c r="G716" s="74">
        <v>1.21</v>
      </c>
      <c r="H716" s="76">
        <f t="shared" si="23"/>
        <v>261.36000000000007</v>
      </c>
    </row>
    <row r="717" spans="1:8" x14ac:dyDescent="0.2">
      <c r="A717" s="71" t="s">
        <v>85</v>
      </c>
      <c r="B717" s="72">
        <v>6000</v>
      </c>
      <c r="C717" s="73" t="s">
        <v>283</v>
      </c>
      <c r="D717" s="74">
        <v>1.1199931412894375</v>
      </c>
      <c r="E717" s="75">
        <v>2.1600132275942315E-2</v>
      </c>
      <c r="F717" s="76">
        <f t="shared" si="22"/>
        <v>145.15200000000002</v>
      </c>
      <c r="G717" s="74">
        <v>1.21</v>
      </c>
      <c r="H717" s="76">
        <f t="shared" si="23"/>
        <v>156.81696032334119</v>
      </c>
    </row>
    <row r="718" spans="1:8" x14ac:dyDescent="0.2">
      <c r="A718" s="71" t="s">
        <v>85</v>
      </c>
      <c r="B718" s="72">
        <v>3000</v>
      </c>
      <c r="C718" s="73" t="s">
        <v>283</v>
      </c>
      <c r="D718" s="74">
        <v>1.119994212962963</v>
      </c>
      <c r="E718" s="75">
        <v>2.1600111607719536E-2</v>
      </c>
      <c r="F718" s="76">
        <f t="shared" si="22"/>
        <v>72.576000000000008</v>
      </c>
      <c r="G718" s="74">
        <v>1.21</v>
      </c>
      <c r="H718" s="76">
        <f t="shared" si="23"/>
        <v>78.408405136021912</v>
      </c>
    </row>
    <row r="719" spans="1:8" x14ac:dyDescent="0.2">
      <c r="A719" s="71" t="s">
        <v>85</v>
      </c>
      <c r="B719" s="72">
        <v>10000</v>
      </c>
      <c r="C719" s="73" t="s">
        <v>283</v>
      </c>
      <c r="D719" s="74">
        <v>1.1199964387464387</v>
      </c>
      <c r="E719" s="75">
        <v>2.160006868153707E-2</v>
      </c>
      <c r="F719" s="76">
        <f t="shared" si="22"/>
        <v>241.92000000000002</v>
      </c>
      <c r="G719" s="74">
        <v>1.21</v>
      </c>
      <c r="H719" s="76">
        <f t="shared" si="23"/>
        <v>261.36083104659855</v>
      </c>
    </row>
    <row r="720" spans="1:8" x14ac:dyDescent="0.2">
      <c r="A720" s="71" t="s">
        <v>85</v>
      </c>
      <c r="B720" s="72">
        <v>10000</v>
      </c>
      <c r="C720" s="73" t="s">
        <v>283</v>
      </c>
      <c r="D720" s="74">
        <v>1.1199999999999999</v>
      </c>
      <c r="E720" s="75">
        <v>2.1600000000000005E-2</v>
      </c>
      <c r="F720" s="76">
        <f t="shared" si="22"/>
        <v>241.92000000000002</v>
      </c>
      <c r="G720" s="74">
        <v>1.21</v>
      </c>
      <c r="H720" s="76">
        <f t="shared" si="23"/>
        <v>261.36000000000007</v>
      </c>
    </row>
    <row r="721" spans="1:8" x14ac:dyDescent="0.2">
      <c r="A721" s="71" t="s">
        <v>85</v>
      </c>
      <c r="B721" s="72">
        <v>4000</v>
      </c>
      <c r="C721" s="73" t="s">
        <v>283</v>
      </c>
      <c r="D721" s="74">
        <v>1.1200027233115468</v>
      </c>
      <c r="E721" s="75">
        <v>2.1599947479119305E-2</v>
      </c>
      <c r="F721" s="76">
        <f t="shared" si="22"/>
        <v>96.768000000000001</v>
      </c>
      <c r="G721" s="74">
        <v>1.21</v>
      </c>
      <c r="H721" s="76">
        <f t="shared" si="23"/>
        <v>104.54374579893744</v>
      </c>
    </row>
    <row r="722" spans="1:8" x14ac:dyDescent="0.2">
      <c r="A722" s="71" t="s">
        <v>85</v>
      </c>
      <c r="B722" s="72">
        <v>6000</v>
      </c>
      <c r="C722" s="73" t="s">
        <v>283</v>
      </c>
      <c r="D722" s="74">
        <v>1.1200054888165363</v>
      </c>
      <c r="E722" s="75">
        <v>2.1599894144771283E-2</v>
      </c>
      <c r="F722" s="76">
        <f t="shared" si="22"/>
        <v>145.15200000000002</v>
      </c>
      <c r="G722" s="74">
        <v>1.21</v>
      </c>
      <c r="H722" s="76">
        <f>(E722*G722)*B722</f>
        <v>156.8152314910395</v>
      </c>
    </row>
    <row r="723" spans="1:8" x14ac:dyDescent="0.2">
      <c r="A723" s="71" t="s">
        <v>85</v>
      </c>
      <c r="B723" s="72">
        <v>25000</v>
      </c>
      <c r="C723" s="73" t="s">
        <v>283</v>
      </c>
      <c r="D723" s="74">
        <v>1.1199987816764132</v>
      </c>
      <c r="E723" s="75">
        <v>2.1600023496266163E-2</v>
      </c>
      <c r="F723" s="76">
        <f>(D723*E723)*B723</f>
        <v>604.80000000000007</v>
      </c>
      <c r="G723" s="74">
        <v>1.21</v>
      </c>
      <c r="H723" s="76">
        <f t="shared" si="23"/>
        <v>653.4007107620514</v>
      </c>
    </row>
    <row r="724" spans="1:8" x14ac:dyDescent="0.2">
      <c r="A724" s="71" t="s">
        <v>85</v>
      </c>
      <c r="B724" s="72">
        <v>10000</v>
      </c>
      <c r="C724" s="73" t="s">
        <v>283</v>
      </c>
      <c r="D724" s="74">
        <v>1.1200077209237032</v>
      </c>
      <c r="E724" s="75">
        <v>2.1599851097497926E-2</v>
      </c>
      <c r="F724" s="76">
        <f t="shared" si="22"/>
        <v>241.92000000000002</v>
      </c>
      <c r="G724" s="74">
        <v>1.21</v>
      </c>
      <c r="H724" s="76">
        <f t="shared" si="23"/>
        <v>261.35819827972489</v>
      </c>
    </row>
    <row r="725" spans="1:8" x14ac:dyDescent="0.2">
      <c r="A725" s="71" t="s">
        <v>85</v>
      </c>
      <c r="B725" s="72">
        <v>29000</v>
      </c>
      <c r="C725" s="73" t="s">
        <v>283</v>
      </c>
      <c r="D725" s="74">
        <v>1.1200014467592592</v>
      </c>
      <c r="E725" s="75">
        <v>2.159997209825033E-2</v>
      </c>
      <c r="F725" s="76">
        <f t="shared" si="22"/>
        <v>701.5680000000001</v>
      </c>
      <c r="G725" s="74">
        <v>1.21</v>
      </c>
      <c r="H725" s="76">
        <f t="shared" si="23"/>
        <v>757.94302092760404</v>
      </c>
    </row>
    <row r="726" spans="1:8" x14ac:dyDescent="0.2">
      <c r="A726" s="71" t="s">
        <v>85</v>
      </c>
      <c r="B726" s="72">
        <v>7000</v>
      </c>
      <c r="C726" s="73" t="s">
        <v>283</v>
      </c>
      <c r="D726" s="74">
        <v>1.1199891067538126</v>
      </c>
      <c r="E726" s="75">
        <v>2.1600210086076935E-2</v>
      </c>
      <c r="F726" s="76">
        <f t="shared" si="22"/>
        <v>169.34400000000002</v>
      </c>
      <c r="G726" s="74">
        <v>1.21</v>
      </c>
      <c r="H726" s="76">
        <f t="shared" si="23"/>
        <v>182.95377942907163</v>
      </c>
    </row>
    <row r="727" spans="1:8" x14ac:dyDescent="0.2">
      <c r="A727" s="71" t="s">
        <v>85</v>
      </c>
      <c r="B727" s="72">
        <v>3000</v>
      </c>
      <c r="C727" s="73" t="s">
        <v>283</v>
      </c>
      <c r="D727" s="74">
        <v>1.1199891067538126</v>
      </c>
      <c r="E727" s="75">
        <v>2.1600210086076935E-2</v>
      </c>
      <c r="F727" s="76">
        <f t="shared" si="22"/>
        <v>72.576000000000008</v>
      </c>
      <c r="G727" s="74">
        <v>1.21</v>
      </c>
      <c r="H727" s="76">
        <f t="shared" si="23"/>
        <v>78.40876261245927</v>
      </c>
    </row>
    <row r="728" spans="1:8" x14ac:dyDescent="0.2">
      <c r="A728" s="71" t="s">
        <v>187</v>
      </c>
      <c r="B728" s="72">
        <v>6</v>
      </c>
      <c r="C728" s="73" t="s">
        <v>283</v>
      </c>
      <c r="D728" s="74">
        <v>1.1199677938808374</v>
      </c>
      <c r="E728" s="75">
        <v>2.0700595255212075</v>
      </c>
      <c r="F728" s="76">
        <f t="shared" si="22"/>
        <v>13.910399999999999</v>
      </c>
      <c r="G728" s="74">
        <v>1.21</v>
      </c>
      <c r="H728" s="76">
        <f t="shared" si="23"/>
        <v>15.028632155283967</v>
      </c>
    </row>
    <row r="729" spans="1:8" x14ac:dyDescent="0.2">
      <c r="A729" s="71" t="s">
        <v>187</v>
      </c>
      <c r="B729" s="72">
        <v>20</v>
      </c>
      <c r="C729" s="73" t="s">
        <v>283</v>
      </c>
      <c r="D729" s="74">
        <v>1.1200483091787439</v>
      </c>
      <c r="E729" s="75">
        <v>2.0699107181367267</v>
      </c>
      <c r="F729" s="76">
        <f t="shared" si="22"/>
        <v>46.368000000000002</v>
      </c>
      <c r="G729" s="74">
        <v>1.21</v>
      </c>
      <c r="H729" s="76">
        <f t="shared" si="23"/>
        <v>50.09183937890878</v>
      </c>
    </row>
    <row r="730" spans="1:8" x14ac:dyDescent="0.2">
      <c r="A730" s="71" t="s">
        <v>85</v>
      </c>
      <c r="B730" s="72">
        <v>5000</v>
      </c>
      <c r="C730" s="73" t="s">
        <v>283</v>
      </c>
      <c r="D730" s="74">
        <v>1.1199999999999999</v>
      </c>
      <c r="E730" s="75">
        <v>2.1600000000000005E-2</v>
      </c>
      <c r="F730" s="76">
        <f t="shared" si="22"/>
        <v>120.96000000000001</v>
      </c>
      <c r="G730" s="74">
        <v>1.21</v>
      </c>
      <c r="H730" s="76">
        <f t="shared" si="23"/>
        <v>130.68000000000004</v>
      </c>
    </row>
    <row r="731" spans="1:8" x14ac:dyDescent="0.2">
      <c r="A731" s="71" t="s">
        <v>188</v>
      </c>
      <c r="B731" s="72">
        <v>20</v>
      </c>
      <c r="C731" s="73" t="s">
        <v>283</v>
      </c>
      <c r="D731" s="74">
        <v>1.1195372750642674</v>
      </c>
      <c r="E731" s="75">
        <v>0.18007439724454649</v>
      </c>
      <c r="F731" s="76">
        <f t="shared" ref="F731:F794" si="24">(D731*E731)*B731</f>
        <v>4.032</v>
      </c>
      <c r="G731" s="74">
        <v>1.21</v>
      </c>
      <c r="H731" s="76">
        <f t="shared" si="23"/>
        <v>4.3578004133180244</v>
      </c>
    </row>
    <row r="732" spans="1:8" x14ac:dyDescent="0.2">
      <c r="A732" s="71" t="s">
        <v>187</v>
      </c>
      <c r="B732" s="72">
        <v>5</v>
      </c>
      <c r="C732" s="73" t="s">
        <v>283</v>
      </c>
      <c r="D732" s="74">
        <v>1.1199789510612175</v>
      </c>
      <c r="E732" s="75">
        <v>2.0700389036805009</v>
      </c>
      <c r="F732" s="76">
        <f t="shared" si="24"/>
        <v>11.592000000000001</v>
      </c>
      <c r="G732" s="74">
        <v>1.21</v>
      </c>
      <c r="H732" s="76">
        <f t="shared" si="23"/>
        <v>12.52373536726703</v>
      </c>
    </row>
    <row r="733" spans="1:8" x14ac:dyDescent="0.2">
      <c r="A733" s="71" t="s">
        <v>80</v>
      </c>
      <c r="B733" s="72">
        <v>100</v>
      </c>
      <c r="C733" s="73" t="s">
        <v>283</v>
      </c>
      <c r="D733" s="74">
        <v>1.1199789510612175</v>
      </c>
      <c r="E733" s="75">
        <v>1.6900317619420516E-2</v>
      </c>
      <c r="F733" s="76">
        <f t="shared" si="24"/>
        <v>1.8928</v>
      </c>
      <c r="G733" s="74">
        <v>1.21</v>
      </c>
      <c r="H733" s="76">
        <f t="shared" si="23"/>
        <v>2.0449384319498822</v>
      </c>
    </row>
    <row r="734" spans="1:8" x14ac:dyDescent="0.2">
      <c r="A734" s="71" t="s">
        <v>80</v>
      </c>
      <c r="B734" s="72">
        <v>100</v>
      </c>
      <c r="C734" s="73" t="s">
        <v>283</v>
      </c>
      <c r="D734" s="74">
        <v>1.1200000000000001</v>
      </c>
      <c r="E734" s="75">
        <v>1.7000000000000001E-2</v>
      </c>
      <c r="F734" s="76">
        <f t="shared" si="24"/>
        <v>1.9040000000000006</v>
      </c>
      <c r="G734" s="74">
        <v>1.21</v>
      </c>
      <c r="H734" s="76">
        <f t="shared" si="23"/>
        <v>2.0569999999999999</v>
      </c>
    </row>
    <row r="735" spans="1:8" x14ac:dyDescent="0.2">
      <c r="A735" s="71" t="s">
        <v>85</v>
      </c>
      <c r="B735" s="72">
        <v>3000</v>
      </c>
      <c r="C735" s="73" t="s">
        <v>283</v>
      </c>
      <c r="D735" s="74">
        <v>1.1200000000000001</v>
      </c>
      <c r="E735" s="75">
        <v>2.1600000000000001E-2</v>
      </c>
      <c r="F735" s="76">
        <f t="shared" si="24"/>
        <v>72.576000000000022</v>
      </c>
      <c r="G735" s="74">
        <v>1.21</v>
      </c>
      <c r="H735" s="76">
        <f t="shared" si="23"/>
        <v>78.408000000000001</v>
      </c>
    </row>
    <row r="736" spans="1:8" x14ac:dyDescent="0.2">
      <c r="A736" s="71" t="s">
        <v>85</v>
      </c>
      <c r="B736" s="72">
        <v>5000</v>
      </c>
      <c r="C736" s="73" t="s">
        <v>283</v>
      </c>
      <c r="D736" s="74">
        <v>1.1199955015744489</v>
      </c>
      <c r="E736" s="75">
        <v>2.1600086755698366E-2</v>
      </c>
      <c r="F736" s="76">
        <f t="shared" si="24"/>
        <v>120.96000000000001</v>
      </c>
      <c r="G736" s="74">
        <v>1.21</v>
      </c>
      <c r="H736" s="76">
        <f t="shared" si="23"/>
        <v>130.68052487197511</v>
      </c>
    </row>
    <row r="737" spans="1:8" x14ac:dyDescent="0.2">
      <c r="A737" s="71" t="s">
        <v>85</v>
      </c>
      <c r="B737" s="72">
        <v>2500</v>
      </c>
      <c r="C737" s="73" t="s">
        <v>283</v>
      </c>
      <c r="D737" s="74">
        <v>1.1199999999999999</v>
      </c>
      <c r="E737" s="75">
        <v>2.1600000000000005E-2</v>
      </c>
      <c r="F737" s="76">
        <f t="shared" si="24"/>
        <v>60.480000000000004</v>
      </c>
      <c r="G737" s="74">
        <v>1.21</v>
      </c>
      <c r="H737" s="76">
        <f t="shared" si="23"/>
        <v>65.340000000000018</v>
      </c>
    </row>
    <row r="738" spans="1:8" x14ac:dyDescent="0.2">
      <c r="A738" s="71" t="s">
        <v>85</v>
      </c>
      <c r="B738" s="72">
        <v>10000</v>
      </c>
      <c r="C738" s="73" t="s">
        <v>283</v>
      </c>
      <c r="D738" s="74">
        <v>1.1199999999999999</v>
      </c>
      <c r="E738" s="75">
        <v>2.1600000000000005E-2</v>
      </c>
      <c r="F738" s="76">
        <f t="shared" si="24"/>
        <v>241.92000000000002</v>
      </c>
      <c r="G738" s="74">
        <v>1.21</v>
      </c>
      <c r="H738" s="76">
        <f t="shared" si="23"/>
        <v>261.36000000000007</v>
      </c>
    </row>
    <row r="739" spans="1:8" x14ac:dyDescent="0.2">
      <c r="A739" s="71" t="s">
        <v>187</v>
      </c>
      <c r="B739" s="72">
        <v>3</v>
      </c>
      <c r="C739" s="73" t="s">
        <v>283</v>
      </c>
      <c r="D739" s="74">
        <v>1.1207729468599035</v>
      </c>
      <c r="E739" s="75">
        <v>2.0685724137931034</v>
      </c>
      <c r="F739" s="76">
        <f t="shared" si="24"/>
        <v>6.9551999999999996</v>
      </c>
      <c r="G739" s="74">
        <v>1.21</v>
      </c>
      <c r="H739" s="76">
        <f t="shared" si="23"/>
        <v>7.5089178620689649</v>
      </c>
    </row>
    <row r="740" spans="1:8" x14ac:dyDescent="0.2">
      <c r="A740" s="71" t="s">
        <v>187</v>
      </c>
      <c r="B740" s="72">
        <v>7</v>
      </c>
      <c r="C740" s="73" t="s">
        <v>283</v>
      </c>
      <c r="D740" s="74">
        <v>1.1200052062996224</v>
      </c>
      <c r="E740" s="75">
        <v>2.0699903776873914</v>
      </c>
      <c r="F740" s="76">
        <f t="shared" si="24"/>
        <v>16.2288</v>
      </c>
      <c r="G740" s="74">
        <v>1.21</v>
      </c>
      <c r="H740" s="76">
        <f t="shared" si="23"/>
        <v>17.532818499012205</v>
      </c>
    </row>
    <row r="741" spans="1:8" x14ac:dyDescent="0.2">
      <c r="A741" s="71" t="s">
        <v>85</v>
      </c>
      <c r="B741" s="72">
        <v>10000</v>
      </c>
      <c r="C741" s="73" t="s">
        <v>283</v>
      </c>
      <c r="D741" s="74">
        <v>1.1199931412894375</v>
      </c>
      <c r="E741" s="75">
        <v>2.1600132275942315E-2</v>
      </c>
      <c r="F741" s="76">
        <f t="shared" si="24"/>
        <v>241.92000000000002</v>
      </c>
      <c r="G741" s="74">
        <v>1.21</v>
      </c>
      <c r="H741" s="76">
        <f t="shared" si="23"/>
        <v>261.361600538902</v>
      </c>
    </row>
    <row r="742" spans="1:8" x14ac:dyDescent="0.2">
      <c r="A742" s="71" t="s">
        <v>85</v>
      </c>
      <c r="B742" s="72">
        <v>3000</v>
      </c>
      <c r="C742" s="73" t="s">
        <v>283</v>
      </c>
      <c r="D742" s="74">
        <v>1.1199931412894375</v>
      </c>
      <c r="E742" s="75">
        <v>2.1600132275942315E-2</v>
      </c>
      <c r="F742" s="76">
        <f t="shared" si="24"/>
        <v>72.576000000000008</v>
      </c>
      <c r="G742" s="74">
        <v>1.21</v>
      </c>
      <c r="H742" s="76">
        <f t="shared" si="23"/>
        <v>78.408480161670596</v>
      </c>
    </row>
    <row r="743" spans="1:8" x14ac:dyDescent="0.2">
      <c r="A743" s="71" t="s">
        <v>187</v>
      </c>
      <c r="B743" s="72">
        <v>10</v>
      </c>
      <c r="C743" s="73" t="s">
        <v>283</v>
      </c>
      <c r="D743" s="74">
        <v>1.1198067632850242</v>
      </c>
      <c r="E743" s="75">
        <v>2.0703572044866263</v>
      </c>
      <c r="F743" s="76">
        <f t="shared" si="24"/>
        <v>23.184000000000001</v>
      </c>
      <c r="G743" s="74">
        <v>1.21</v>
      </c>
      <c r="H743" s="76">
        <f t="shared" si="23"/>
        <v>25.051322174288178</v>
      </c>
    </row>
    <row r="744" spans="1:8" x14ac:dyDescent="0.2">
      <c r="A744" s="71" t="s">
        <v>85</v>
      </c>
      <c r="B744" s="72">
        <v>6000</v>
      </c>
      <c r="C744" s="73" t="s">
        <v>283</v>
      </c>
      <c r="D744" s="74">
        <v>1.1199964387464387</v>
      </c>
      <c r="E744" s="75">
        <v>2.160006868153707E-2</v>
      </c>
      <c r="F744" s="76">
        <f t="shared" si="24"/>
        <v>145.15200000000002</v>
      </c>
      <c r="G744" s="74">
        <v>1.21</v>
      </c>
      <c r="H744" s="76">
        <f t="shared" si="23"/>
        <v>156.81649862795913</v>
      </c>
    </row>
    <row r="745" spans="1:8" x14ac:dyDescent="0.2">
      <c r="A745" s="71" t="s">
        <v>85</v>
      </c>
      <c r="B745" s="72">
        <v>10000</v>
      </c>
      <c r="C745" s="73" t="s">
        <v>283</v>
      </c>
      <c r="D745" s="74">
        <v>1.1200027233115468</v>
      </c>
      <c r="E745" s="75">
        <v>2.1599947479119305E-2</v>
      </c>
      <c r="F745" s="76">
        <f t="shared" si="24"/>
        <v>241.92000000000002</v>
      </c>
      <c r="G745" s="74">
        <v>1.21</v>
      </c>
      <c r="H745" s="76">
        <f t="shared" si="23"/>
        <v>261.35936449734362</v>
      </c>
    </row>
    <row r="746" spans="1:8" x14ac:dyDescent="0.2">
      <c r="A746" s="71" t="s">
        <v>85</v>
      </c>
      <c r="B746" s="72">
        <v>10000</v>
      </c>
      <c r="C746" s="73" t="s">
        <v>283</v>
      </c>
      <c r="D746" s="74">
        <v>1.1200054888165363</v>
      </c>
      <c r="E746" s="75">
        <v>2.1599894144771283E-2</v>
      </c>
      <c r="F746" s="76">
        <f t="shared" si="24"/>
        <v>241.92000000000002</v>
      </c>
      <c r="G746" s="74">
        <v>1.21</v>
      </c>
      <c r="H746" s="76">
        <f t="shared" si="23"/>
        <v>261.35871915173249</v>
      </c>
    </row>
    <row r="747" spans="1:8" x14ac:dyDescent="0.2">
      <c r="A747" s="71" t="s">
        <v>85</v>
      </c>
      <c r="B747" s="72">
        <v>3000</v>
      </c>
      <c r="C747" s="73" t="s">
        <v>283</v>
      </c>
      <c r="D747" s="74">
        <v>1.1199891067538126</v>
      </c>
      <c r="E747" s="75">
        <v>2.1600210086076935E-2</v>
      </c>
      <c r="F747" s="76">
        <f t="shared" si="24"/>
        <v>72.576000000000008</v>
      </c>
      <c r="G747" s="74">
        <v>1.21</v>
      </c>
      <c r="H747" s="76">
        <f t="shared" si="23"/>
        <v>78.40876261245927</v>
      </c>
    </row>
    <row r="748" spans="1:8" x14ac:dyDescent="0.2">
      <c r="A748" s="71" t="s">
        <v>85</v>
      </c>
      <c r="B748" s="72">
        <v>35000</v>
      </c>
      <c r="C748" s="73" t="s">
        <v>283</v>
      </c>
      <c r="D748" s="74">
        <v>1.1199987816764132</v>
      </c>
      <c r="E748" s="75">
        <v>2.1600023496266163E-2</v>
      </c>
      <c r="F748" s="76">
        <f t="shared" si="24"/>
        <v>846.72</v>
      </c>
      <c r="G748" s="74">
        <v>1.21</v>
      </c>
      <c r="H748" s="76">
        <f t="shared" si="23"/>
        <v>914.76099506687194</v>
      </c>
    </row>
    <row r="749" spans="1:8" x14ac:dyDescent="0.2">
      <c r="A749" s="71" t="s">
        <v>85</v>
      </c>
      <c r="B749" s="72">
        <v>10000</v>
      </c>
      <c r="C749" s="73" t="s">
        <v>283</v>
      </c>
      <c r="D749" s="74">
        <v>1.1200077209237032</v>
      </c>
      <c r="E749" s="75">
        <v>2.1599851097497926E-2</v>
      </c>
      <c r="F749" s="76">
        <f t="shared" si="24"/>
        <v>241.92000000000002</v>
      </c>
      <c r="G749" s="74">
        <v>1.21</v>
      </c>
      <c r="H749" s="76">
        <f t="shared" si="23"/>
        <v>261.35819827972489</v>
      </c>
    </row>
    <row r="750" spans="1:8" x14ac:dyDescent="0.2">
      <c r="A750" s="71" t="s">
        <v>85</v>
      </c>
      <c r="B750" s="72">
        <v>5000</v>
      </c>
      <c r="C750" s="73" t="s">
        <v>283</v>
      </c>
      <c r="D750" s="74">
        <v>1.1200077209237032</v>
      </c>
      <c r="E750" s="75">
        <v>2.1599851097497926E-2</v>
      </c>
      <c r="F750" s="76">
        <f t="shared" si="24"/>
        <v>120.96000000000001</v>
      </c>
      <c r="G750" s="74">
        <v>1.21</v>
      </c>
      <c r="H750" s="76">
        <f t="shared" si="23"/>
        <v>130.67909913986244</v>
      </c>
    </row>
    <row r="751" spans="1:8" x14ac:dyDescent="0.2">
      <c r="A751" s="71" t="s">
        <v>85</v>
      </c>
      <c r="B751" s="72">
        <v>10000</v>
      </c>
      <c r="C751" s="73" t="s">
        <v>283</v>
      </c>
      <c r="D751" s="74">
        <v>1.1199999999999999</v>
      </c>
      <c r="E751" s="75">
        <v>2.1600000000000005E-2</v>
      </c>
      <c r="F751" s="76">
        <f t="shared" si="24"/>
        <v>241.92000000000002</v>
      </c>
      <c r="G751" s="74">
        <v>1.21</v>
      </c>
      <c r="H751" s="76">
        <f t="shared" si="23"/>
        <v>261.36000000000007</v>
      </c>
    </row>
    <row r="752" spans="1:8" x14ac:dyDescent="0.2">
      <c r="A752" s="71" t="s">
        <v>73</v>
      </c>
      <c r="B752" s="72">
        <v>57</v>
      </c>
      <c r="C752" s="73" t="s">
        <v>283</v>
      </c>
      <c r="D752" s="74">
        <v>1.1199904580152673</v>
      </c>
      <c r="E752" s="75">
        <v>1.6000136315228966</v>
      </c>
      <c r="F752" s="76">
        <f t="shared" si="24"/>
        <v>102.14400000000001</v>
      </c>
      <c r="G752" s="74">
        <v>1.21</v>
      </c>
      <c r="H752" s="76">
        <f t="shared" si="23"/>
        <v>110.35294016613418</v>
      </c>
    </row>
    <row r="753" spans="1:8" x14ac:dyDescent="0.2">
      <c r="A753" s="71" t="s">
        <v>85</v>
      </c>
      <c r="B753" s="72">
        <v>10000</v>
      </c>
      <c r="C753" s="73" t="s">
        <v>283</v>
      </c>
      <c r="D753" s="74">
        <v>1.1200000000000001</v>
      </c>
      <c r="E753" s="75">
        <v>2.1600000000000001E-2</v>
      </c>
      <c r="F753" s="76">
        <f t="shared" si="24"/>
        <v>241.92000000000004</v>
      </c>
      <c r="G753" s="74">
        <v>1.21</v>
      </c>
      <c r="H753" s="76">
        <f t="shared" si="23"/>
        <v>261.36</v>
      </c>
    </row>
    <row r="754" spans="1:8" x14ac:dyDescent="0.2">
      <c r="A754" s="71" t="s">
        <v>85</v>
      </c>
      <c r="B754" s="72">
        <v>5000</v>
      </c>
      <c r="C754" s="73" t="s">
        <v>283</v>
      </c>
      <c r="D754" s="74">
        <v>1.1200000000000001</v>
      </c>
      <c r="E754" s="75">
        <v>2.1600000000000001E-2</v>
      </c>
      <c r="F754" s="76">
        <f t="shared" si="24"/>
        <v>120.96000000000002</v>
      </c>
      <c r="G754" s="74">
        <v>1.21</v>
      </c>
      <c r="H754" s="76">
        <f t="shared" si="23"/>
        <v>130.68</v>
      </c>
    </row>
    <row r="755" spans="1:8" x14ac:dyDescent="0.2">
      <c r="A755" s="71" t="s">
        <v>187</v>
      </c>
      <c r="B755" s="72">
        <v>4</v>
      </c>
      <c r="C755" s="73" t="s">
        <v>283</v>
      </c>
      <c r="D755" s="74">
        <v>1.1195652173913044</v>
      </c>
      <c r="E755" s="75">
        <v>2.0708038834951457</v>
      </c>
      <c r="F755" s="76">
        <f t="shared" si="24"/>
        <v>9.2736000000000001</v>
      </c>
      <c r="G755" s="74">
        <v>1.21</v>
      </c>
      <c r="H755" s="76">
        <f t="shared" si="23"/>
        <v>10.022690796116505</v>
      </c>
    </row>
    <row r="756" spans="1:8" x14ac:dyDescent="0.2">
      <c r="A756" s="71" t="s">
        <v>73</v>
      </c>
      <c r="B756" s="72">
        <v>74</v>
      </c>
      <c r="C756" s="73" t="s">
        <v>283</v>
      </c>
      <c r="D756" s="74">
        <v>1.1199904580152673</v>
      </c>
      <c r="E756" s="75">
        <v>1.6000136315228966</v>
      </c>
      <c r="F756" s="76">
        <f t="shared" si="24"/>
        <v>132.608</v>
      </c>
      <c r="G756" s="74">
        <v>1.21</v>
      </c>
      <c r="H756" s="76">
        <f t="shared" si="23"/>
        <v>143.26522056656015</v>
      </c>
    </row>
    <row r="757" spans="1:8" x14ac:dyDescent="0.2">
      <c r="A757" s="71" t="s">
        <v>85</v>
      </c>
      <c r="B757" s="72">
        <v>10000</v>
      </c>
      <c r="C757" s="73" t="s">
        <v>283</v>
      </c>
      <c r="D757" s="74">
        <v>1.1199964387464387</v>
      </c>
      <c r="E757" s="75">
        <v>2.160006868153707E-2</v>
      </c>
      <c r="F757" s="76">
        <f t="shared" si="24"/>
        <v>241.92000000000002</v>
      </c>
      <c r="G757" s="74">
        <v>1.21</v>
      </c>
      <c r="H757" s="76">
        <f t="shared" si="23"/>
        <v>261.36083104659855</v>
      </c>
    </row>
    <row r="758" spans="1:8" x14ac:dyDescent="0.2">
      <c r="A758" s="71" t="s">
        <v>85</v>
      </c>
      <c r="B758" s="72">
        <v>10000</v>
      </c>
      <c r="C758" s="73" t="s">
        <v>283</v>
      </c>
      <c r="D758" s="74">
        <v>1.1199999999999999</v>
      </c>
      <c r="E758" s="75">
        <v>2.1600000000000005E-2</v>
      </c>
      <c r="F758" s="76">
        <f t="shared" si="24"/>
        <v>241.92000000000002</v>
      </c>
      <c r="G758" s="74">
        <v>1.21</v>
      </c>
      <c r="H758" s="76">
        <f t="shared" si="23"/>
        <v>261.36000000000007</v>
      </c>
    </row>
    <row r="759" spans="1:8" x14ac:dyDescent="0.2">
      <c r="A759" s="71" t="s">
        <v>85</v>
      </c>
      <c r="B759" s="72">
        <v>10000</v>
      </c>
      <c r="C759" s="73" t="s">
        <v>283</v>
      </c>
      <c r="D759" s="74">
        <v>1.1200000000000001</v>
      </c>
      <c r="E759" s="75">
        <v>2.1600000000000001E-2</v>
      </c>
      <c r="F759" s="76">
        <f t="shared" si="24"/>
        <v>241.92000000000004</v>
      </c>
      <c r="G759" s="74">
        <v>1.21</v>
      </c>
      <c r="H759" s="76">
        <f t="shared" si="23"/>
        <v>261.36</v>
      </c>
    </row>
    <row r="760" spans="1:8" x14ac:dyDescent="0.2">
      <c r="A760" s="71" t="s">
        <v>85</v>
      </c>
      <c r="B760" s="72">
        <v>10000</v>
      </c>
      <c r="C760" s="73" t="s">
        <v>283</v>
      </c>
      <c r="D760" s="74">
        <v>1.1200027233115468</v>
      </c>
      <c r="E760" s="75">
        <v>2.1599947479119305E-2</v>
      </c>
      <c r="F760" s="76">
        <f t="shared" si="24"/>
        <v>241.92000000000002</v>
      </c>
      <c r="G760" s="74">
        <v>1.21</v>
      </c>
      <c r="H760" s="76">
        <f t="shared" si="23"/>
        <v>261.35936449734362</v>
      </c>
    </row>
    <row r="761" spans="1:8" x14ac:dyDescent="0.2">
      <c r="A761" s="71" t="s">
        <v>85</v>
      </c>
      <c r="B761" s="72">
        <v>10000</v>
      </c>
      <c r="C761" s="73" t="s">
        <v>283</v>
      </c>
      <c r="D761" s="74">
        <v>1.1200027233115468</v>
      </c>
      <c r="E761" s="75">
        <v>2.1599947479119305E-2</v>
      </c>
      <c r="F761" s="76">
        <f t="shared" si="24"/>
        <v>241.92000000000002</v>
      </c>
      <c r="G761" s="74">
        <v>1.21</v>
      </c>
      <c r="H761" s="76">
        <f t="shared" si="23"/>
        <v>261.35936449734362</v>
      </c>
    </row>
    <row r="762" spans="1:8" x14ac:dyDescent="0.2">
      <c r="A762" s="71" t="s">
        <v>189</v>
      </c>
      <c r="B762" s="72">
        <v>300</v>
      </c>
      <c r="C762" s="73" t="s">
        <v>283</v>
      </c>
      <c r="D762" s="74">
        <v>1.1200054888165363</v>
      </c>
      <c r="E762" s="75">
        <v>8.0099607453526844E-2</v>
      </c>
      <c r="F762" s="76">
        <f t="shared" si="24"/>
        <v>26.913599999999999</v>
      </c>
      <c r="G762" s="74">
        <v>1.21</v>
      </c>
      <c r="H762" s="76">
        <f t="shared" si="23"/>
        <v>29.076157505630245</v>
      </c>
    </row>
    <row r="763" spans="1:8" x14ac:dyDescent="0.2">
      <c r="A763" s="71" t="s">
        <v>85</v>
      </c>
      <c r="B763" s="72">
        <v>10000</v>
      </c>
      <c r="C763" s="73" t="s">
        <v>283</v>
      </c>
      <c r="D763" s="74">
        <v>1.1200054888165363</v>
      </c>
      <c r="E763" s="75">
        <v>2.1599894144771283E-2</v>
      </c>
      <c r="F763" s="76">
        <f t="shared" si="24"/>
        <v>241.92000000000002</v>
      </c>
      <c r="G763" s="74">
        <v>1.21</v>
      </c>
      <c r="H763" s="76">
        <f t="shared" si="23"/>
        <v>261.35871915173249</v>
      </c>
    </row>
    <row r="764" spans="1:8" x14ac:dyDescent="0.2">
      <c r="A764" s="71" t="s">
        <v>187</v>
      </c>
      <c r="B764" s="72">
        <v>4</v>
      </c>
      <c r="C764" s="73" t="s">
        <v>283</v>
      </c>
      <c r="D764" s="74">
        <v>1.1200077209237032</v>
      </c>
      <c r="E764" s="75">
        <v>2.0699857301768847</v>
      </c>
      <c r="F764" s="76">
        <f t="shared" si="24"/>
        <v>9.2736000000000001</v>
      </c>
      <c r="G764" s="74">
        <v>1.21</v>
      </c>
      <c r="H764" s="76">
        <f t="shared" si="23"/>
        <v>10.018730934056121</v>
      </c>
    </row>
    <row r="765" spans="1:8" x14ac:dyDescent="0.2">
      <c r="A765" s="71" t="s">
        <v>85</v>
      </c>
      <c r="B765" s="72">
        <v>5000</v>
      </c>
      <c r="C765" s="73" t="s">
        <v>283</v>
      </c>
      <c r="D765" s="74">
        <v>1.1199999999999999</v>
      </c>
      <c r="E765" s="75">
        <v>2.1600000000000005E-2</v>
      </c>
      <c r="F765" s="76">
        <f t="shared" si="24"/>
        <v>120.96000000000001</v>
      </c>
      <c r="G765" s="74">
        <v>1.21</v>
      </c>
      <c r="H765" s="76">
        <f t="shared" si="23"/>
        <v>130.68000000000004</v>
      </c>
    </row>
    <row r="766" spans="1:8" x14ac:dyDescent="0.2">
      <c r="A766" s="71" t="s">
        <v>85</v>
      </c>
      <c r="B766" s="72">
        <v>35000</v>
      </c>
      <c r="C766" s="73" t="s">
        <v>283</v>
      </c>
      <c r="D766" s="74">
        <v>1.1200014467592592</v>
      </c>
      <c r="E766" s="75">
        <v>2.159997209825033E-2</v>
      </c>
      <c r="F766" s="76">
        <f t="shared" si="24"/>
        <v>846.72</v>
      </c>
      <c r="G766" s="74">
        <v>1.21</v>
      </c>
      <c r="H766" s="76">
        <f t="shared" si="23"/>
        <v>914.7588183609015</v>
      </c>
    </row>
    <row r="767" spans="1:8" x14ac:dyDescent="0.2">
      <c r="A767" s="71" t="s">
        <v>85</v>
      </c>
      <c r="B767" s="72">
        <v>5000</v>
      </c>
      <c r="C767" s="73" t="s">
        <v>283</v>
      </c>
      <c r="D767" s="74">
        <v>1.1199999999999999</v>
      </c>
      <c r="E767" s="75">
        <v>2.1600000000000005E-2</v>
      </c>
      <c r="F767" s="76">
        <f t="shared" si="24"/>
        <v>120.96000000000001</v>
      </c>
      <c r="G767" s="74">
        <v>1.21</v>
      </c>
      <c r="H767" s="76">
        <f t="shared" si="23"/>
        <v>130.68000000000004</v>
      </c>
    </row>
    <row r="768" spans="1:8" x14ac:dyDescent="0.2">
      <c r="A768" s="71" t="s">
        <v>85</v>
      </c>
      <c r="B768" s="72">
        <v>7000</v>
      </c>
      <c r="C768" s="73" t="s">
        <v>283</v>
      </c>
      <c r="D768" s="74">
        <v>1.1200066137566138</v>
      </c>
      <c r="E768" s="75">
        <v>2.1599872449732795E-2</v>
      </c>
      <c r="F768" s="76">
        <f t="shared" si="24"/>
        <v>169.34400000000002</v>
      </c>
      <c r="G768" s="74">
        <v>1.21</v>
      </c>
      <c r="H768" s="76">
        <f t="shared" si="23"/>
        <v>182.95091964923677</v>
      </c>
    </row>
    <row r="769" spans="1:8" x14ac:dyDescent="0.2">
      <c r="A769" s="71" t="s">
        <v>85</v>
      </c>
      <c r="B769" s="72">
        <v>5000</v>
      </c>
      <c r="C769" s="73" t="s">
        <v>283</v>
      </c>
      <c r="D769" s="74">
        <v>1.1199789510612175</v>
      </c>
      <c r="E769" s="75">
        <v>2.1600405951448708E-2</v>
      </c>
      <c r="F769" s="76">
        <f t="shared" si="24"/>
        <v>120.96000000000001</v>
      </c>
      <c r="G769" s="74">
        <v>1.21</v>
      </c>
      <c r="H769" s="76">
        <f t="shared" si="23"/>
        <v>130.68245600626469</v>
      </c>
    </row>
    <row r="770" spans="1:8" x14ac:dyDescent="0.2">
      <c r="A770" s="71" t="s">
        <v>80</v>
      </c>
      <c r="B770" s="72">
        <v>150</v>
      </c>
      <c r="C770" s="73" t="s">
        <v>283</v>
      </c>
      <c r="D770" s="74">
        <v>1.1199881199881199</v>
      </c>
      <c r="E770" s="75">
        <v>1.6933215327499338E-2</v>
      </c>
      <c r="F770" s="76">
        <f t="shared" si="24"/>
        <v>2.8447499999999999</v>
      </c>
      <c r="G770" s="74">
        <v>1.21</v>
      </c>
      <c r="H770" s="76">
        <f t="shared" si="23"/>
        <v>3.0733785819411295</v>
      </c>
    </row>
    <row r="771" spans="1:8" x14ac:dyDescent="0.2">
      <c r="A771" s="71" t="s">
        <v>85</v>
      </c>
      <c r="B771" s="72">
        <v>2000</v>
      </c>
      <c r="C771" s="73" t="s">
        <v>283</v>
      </c>
      <c r="D771" s="74">
        <v>1.1199881199881199</v>
      </c>
      <c r="E771" s="75">
        <v>2.1600229116945112E-2</v>
      </c>
      <c r="F771" s="76">
        <f t="shared" si="24"/>
        <v>48.384</v>
      </c>
      <c r="G771" s="74">
        <v>1.21</v>
      </c>
      <c r="H771" s="76">
        <f t="shared" si="23"/>
        <v>52.272554463007168</v>
      </c>
    </row>
    <row r="772" spans="1:8" x14ac:dyDescent="0.2">
      <c r="A772" s="71" t="s">
        <v>85</v>
      </c>
      <c r="B772" s="72">
        <v>15000</v>
      </c>
      <c r="C772" s="73" t="s">
        <v>283</v>
      </c>
      <c r="D772" s="74">
        <v>1.1199931412894375</v>
      </c>
      <c r="E772" s="75">
        <v>2.1600132275942315E-2</v>
      </c>
      <c r="F772" s="76">
        <f t="shared" si="24"/>
        <v>362.88000000000005</v>
      </c>
      <c r="G772" s="74">
        <v>1.21</v>
      </c>
      <c r="H772" s="76">
        <f t="shared" si="23"/>
        <v>392.04240080835302</v>
      </c>
    </row>
    <row r="773" spans="1:8" x14ac:dyDescent="0.2">
      <c r="A773" s="71" t="s">
        <v>85</v>
      </c>
      <c r="B773" s="72">
        <v>5000</v>
      </c>
      <c r="C773" s="73" t="s">
        <v>283</v>
      </c>
      <c r="D773" s="74">
        <v>1.1200052062996224</v>
      </c>
      <c r="E773" s="75">
        <v>2.1599899593259735E-2</v>
      </c>
      <c r="F773" s="76">
        <f t="shared" si="24"/>
        <v>120.96000000000001</v>
      </c>
      <c r="G773" s="74">
        <v>1.21</v>
      </c>
      <c r="H773" s="76">
        <f t="shared" ref="H773:H836" si="25">(E773*G773)*B773</f>
        <v>130.6793925392214</v>
      </c>
    </row>
    <row r="774" spans="1:8" x14ac:dyDescent="0.2">
      <c r="A774" s="71" t="s">
        <v>85</v>
      </c>
      <c r="B774" s="72">
        <v>100</v>
      </c>
      <c r="C774" s="73" t="s">
        <v>283</v>
      </c>
      <c r="D774" s="74">
        <v>1.1199877563513927</v>
      </c>
      <c r="E774" s="75">
        <v>2.160023613009019E-2</v>
      </c>
      <c r="F774" s="76">
        <f t="shared" si="24"/>
        <v>2.4192</v>
      </c>
      <c r="G774" s="74">
        <v>1.21</v>
      </c>
      <c r="H774" s="76">
        <f t="shared" si="25"/>
        <v>2.6136285717409131</v>
      </c>
    </row>
    <row r="775" spans="1:8" x14ac:dyDescent="0.2">
      <c r="A775" s="71" t="s">
        <v>85</v>
      </c>
      <c r="B775" s="72">
        <v>5000</v>
      </c>
      <c r="C775" s="73" t="s">
        <v>283</v>
      </c>
      <c r="D775" s="74">
        <v>1.1199955015744489</v>
      </c>
      <c r="E775" s="75">
        <v>2.1600086755698366E-2</v>
      </c>
      <c r="F775" s="76">
        <f t="shared" si="24"/>
        <v>120.96000000000001</v>
      </c>
      <c r="G775" s="74">
        <v>1.21</v>
      </c>
      <c r="H775" s="76">
        <f t="shared" si="25"/>
        <v>130.68052487197511</v>
      </c>
    </row>
    <row r="776" spans="1:8" x14ac:dyDescent="0.2">
      <c r="A776" s="71" t="s">
        <v>187</v>
      </c>
      <c r="B776" s="72">
        <v>2</v>
      </c>
      <c r="C776" s="73" t="s">
        <v>283</v>
      </c>
      <c r="D776" s="74">
        <v>1.1200049640109209</v>
      </c>
      <c r="E776" s="75">
        <v>2.0699908254847643</v>
      </c>
      <c r="F776" s="76">
        <f t="shared" si="24"/>
        <v>4.6368</v>
      </c>
      <c r="G776" s="74">
        <v>1.21</v>
      </c>
      <c r="H776" s="76">
        <f t="shared" si="25"/>
        <v>5.0093777976731291</v>
      </c>
    </row>
    <row r="777" spans="1:8" x14ac:dyDescent="0.2">
      <c r="A777" s="71" t="s">
        <v>85</v>
      </c>
      <c r="B777" s="72">
        <v>3000</v>
      </c>
      <c r="C777" s="73" t="s">
        <v>283</v>
      </c>
      <c r="D777" s="74">
        <v>1.1200049640109209</v>
      </c>
      <c r="E777" s="75">
        <v>2.1599904265927977E-2</v>
      </c>
      <c r="F777" s="76">
        <f t="shared" si="24"/>
        <v>72.576000000000008</v>
      </c>
      <c r="G777" s="74">
        <v>1.21</v>
      </c>
      <c r="H777" s="76">
        <f t="shared" si="25"/>
        <v>78.40765248531855</v>
      </c>
    </row>
    <row r="778" spans="1:8" x14ac:dyDescent="0.2">
      <c r="A778" s="71" t="s">
        <v>187</v>
      </c>
      <c r="B778" s="72">
        <v>6</v>
      </c>
      <c r="C778" s="73" t="s">
        <v>283</v>
      </c>
      <c r="D778" s="74">
        <v>1.1199677938808374</v>
      </c>
      <c r="E778" s="75">
        <v>2.0700595255212075</v>
      </c>
      <c r="F778" s="76">
        <f t="shared" si="24"/>
        <v>13.910399999999999</v>
      </c>
      <c r="G778" s="74">
        <v>1.21</v>
      </c>
      <c r="H778" s="76">
        <f t="shared" si="25"/>
        <v>15.028632155283967</v>
      </c>
    </row>
    <row r="779" spans="1:8" x14ac:dyDescent="0.2">
      <c r="A779" s="71" t="s">
        <v>190</v>
      </c>
      <c r="B779" s="72">
        <v>20</v>
      </c>
      <c r="C779" s="73" t="s">
        <v>283</v>
      </c>
      <c r="D779" s="74">
        <v>1.1195372750642674</v>
      </c>
      <c r="E779" s="75">
        <v>0.20908638346727901</v>
      </c>
      <c r="F779" s="76">
        <f t="shared" si="24"/>
        <v>4.6816000000000004</v>
      </c>
      <c r="G779" s="74">
        <v>1.21</v>
      </c>
      <c r="H779" s="76">
        <f t="shared" si="25"/>
        <v>5.0598904799081525</v>
      </c>
    </row>
    <row r="780" spans="1:8" x14ac:dyDescent="0.2">
      <c r="A780" s="71" t="s">
        <v>85</v>
      </c>
      <c r="B780" s="72">
        <v>7000</v>
      </c>
      <c r="C780" s="73" t="s">
        <v>283</v>
      </c>
      <c r="D780" s="74">
        <v>1.1200066137566138</v>
      </c>
      <c r="E780" s="75">
        <v>2.1599872449732795E-2</v>
      </c>
      <c r="F780" s="76">
        <f t="shared" si="24"/>
        <v>169.34400000000002</v>
      </c>
      <c r="G780" s="74">
        <v>1.21</v>
      </c>
      <c r="H780" s="76">
        <f t="shared" si="25"/>
        <v>182.95091964923677</v>
      </c>
    </row>
    <row r="781" spans="1:8" x14ac:dyDescent="0.2">
      <c r="A781" s="71" t="s">
        <v>85</v>
      </c>
      <c r="B781" s="72">
        <v>10000</v>
      </c>
      <c r="C781" s="73" t="s">
        <v>283</v>
      </c>
      <c r="D781" s="74">
        <v>1.1199999999999999</v>
      </c>
      <c r="E781" s="75">
        <v>2.1600000000000005E-2</v>
      </c>
      <c r="F781" s="76">
        <f t="shared" si="24"/>
        <v>241.92000000000002</v>
      </c>
      <c r="G781" s="74">
        <v>1.21</v>
      </c>
      <c r="H781" s="76">
        <f t="shared" si="25"/>
        <v>261.36000000000007</v>
      </c>
    </row>
    <row r="782" spans="1:8" x14ac:dyDescent="0.2">
      <c r="A782" s="71" t="s">
        <v>85</v>
      </c>
      <c r="B782" s="72">
        <v>10000</v>
      </c>
      <c r="C782" s="73" t="s">
        <v>283</v>
      </c>
      <c r="D782" s="74">
        <v>1.1200000000000001</v>
      </c>
      <c r="E782" s="75">
        <v>2.1600000000000001E-2</v>
      </c>
      <c r="F782" s="76">
        <f t="shared" si="24"/>
        <v>241.92000000000004</v>
      </c>
      <c r="G782" s="74">
        <v>1.21</v>
      </c>
      <c r="H782" s="76">
        <f t="shared" si="25"/>
        <v>261.36</v>
      </c>
    </row>
    <row r="783" spans="1:8" x14ac:dyDescent="0.2">
      <c r="A783" s="71" t="s">
        <v>85</v>
      </c>
      <c r="B783" s="72">
        <v>10000</v>
      </c>
      <c r="C783" s="73" t="s">
        <v>283</v>
      </c>
      <c r="D783" s="74">
        <v>1.1200054888165363</v>
      </c>
      <c r="E783" s="75">
        <v>2.1599894144771283E-2</v>
      </c>
      <c r="F783" s="76">
        <f t="shared" si="24"/>
        <v>241.92000000000002</v>
      </c>
      <c r="G783" s="74">
        <v>1.21</v>
      </c>
      <c r="H783" s="76">
        <f t="shared" si="25"/>
        <v>261.35871915173249</v>
      </c>
    </row>
    <row r="784" spans="1:8" x14ac:dyDescent="0.2">
      <c r="A784" s="71" t="s">
        <v>85</v>
      </c>
      <c r="B784" s="72">
        <v>16000</v>
      </c>
      <c r="C784" s="73" t="s">
        <v>283</v>
      </c>
      <c r="D784" s="74">
        <v>1.1199987816764132</v>
      </c>
      <c r="E784" s="75">
        <v>2.1600023496266163E-2</v>
      </c>
      <c r="F784" s="76">
        <f t="shared" si="24"/>
        <v>387.072</v>
      </c>
      <c r="G784" s="74">
        <v>1.21</v>
      </c>
      <c r="H784" s="76">
        <f t="shared" si="25"/>
        <v>418.17645488771285</v>
      </c>
    </row>
    <row r="785" spans="1:8" x14ac:dyDescent="0.2">
      <c r="A785" s="71" t="s">
        <v>85</v>
      </c>
      <c r="B785" s="72">
        <v>1000</v>
      </c>
      <c r="C785" s="73" t="s">
        <v>283</v>
      </c>
      <c r="D785" s="74">
        <v>1.1200077209237032</v>
      </c>
      <c r="E785" s="75">
        <v>2.1599851097497926E-2</v>
      </c>
      <c r="F785" s="76">
        <f t="shared" si="24"/>
        <v>24.192</v>
      </c>
      <c r="G785" s="74">
        <v>1.21</v>
      </c>
      <c r="H785" s="76">
        <f t="shared" si="25"/>
        <v>26.13581982797249</v>
      </c>
    </row>
    <row r="786" spans="1:8" x14ac:dyDescent="0.2">
      <c r="A786" s="71" t="s">
        <v>85</v>
      </c>
      <c r="B786" s="72">
        <v>10000</v>
      </c>
      <c r="C786" s="73" t="s">
        <v>283</v>
      </c>
      <c r="D786" s="74">
        <v>1.1199999999999999</v>
      </c>
      <c r="E786" s="75">
        <v>2.1600000000000005E-2</v>
      </c>
      <c r="F786" s="76">
        <f t="shared" si="24"/>
        <v>241.92000000000002</v>
      </c>
      <c r="G786" s="74">
        <v>1.21</v>
      </c>
      <c r="H786" s="76">
        <f t="shared" si="25"/>
        <v>261.36000000000007</v>
      </c>
    </row>
    <row r="787" spans="1:8" x14ac:dyDescent="0.2">
      <c r="A787" s="71" t="s">
        <v>85</v>
      </c>
      <c r="B787" s="72">
        <v>10000</v>
      </c>
      <c r="C787" s="73" t="s">
        <v>283</v>
      </c>
      <c r="D787" s="74">
        <v>1.1199999999999999</v>
      </c>
      <c r="E787" s="75">
        <v>2.1600000000000005E-2</v>
      </c>
      <c r="F787" s="76">
        <f t="shared" si="24"/>
        <v>241.92000000000002</v>
      </c>
      <c r="G787" s="74">
        <v>1.21</v>
      </c>
      <c r="H787" s="76">
        <f t="shared" si="25"/>
        <v>261.36000000000007</v>
      </c>
    </row>
    <row r="788" spans="1:8" x14ac:dyDescent="0.2">
      <c r="A788" s="71" t="s">
        <v>85</v>
      </c>
      <c r="B788" s="72">
        <v>8000</v>
      </c>
      <c r="C788" s="73" t="s">
        <v>283</v>
      </c>
      <c r="D788" s="74">
        <v>1.1199931412894375</v>
      </c>
      <c r="E788" s="75">
        <v>2.1600132275942315E-2</v>
      </c>
      <c r="F788" s="76">
        <f t="shared" si="24"/>
        <v>193.536</v>
      </c>
      <c r="G788" s="74">
        <v>1.21</v>
      </c>
      <c r="H788" s="76">
        <f t="shared" si="25"/>
        <v>209.08928043112161</v>
      </c>
    </row>
    <row r="789" spans="1:8" x14ac:dyDescent="0.2">
      <c r="A789" s="71" t="s">
        <v>189</v>
      </c>
      <c r="B789" s="72">
        <v>800</v>
      </c>
      <c r="C789" s="73" t="s">
        <v>283</v>
      </c>
      <c r="D789" s="74">
        <v>1.1200062421972534</v>
      </c>
      <c r="E789" s="75">
        <v>8.0099553573916682E-2</v>
      </c>
      <c r="F789" s="76">
        <f t="shared" si="24"/>
        <v>71.769599999999997</v>
      </c>
      <c r="G789" s="74">
        <v>1.21</v>
      </c>
      <c r="H789" s="76">
        <f t="shared" si="25"/>
        <v>77.536367859551348</v>
      </c>
    </row>
    <row r="790" spans="1:8" x14ac:dyDescent="0.2">
      <c r="A790" s="71" t="s">
        <v>85</v>
      </c>
      <c r="B790" s="72">
        <v>5000</v>
      </c>
      <c r="C790" s="73" t="s">
        <v>283</v>
      </c>
      <c r="D790" s="74">
        <v>1.1199789510612175</v>
      </c>
      <c r="E790" s="75">
        <v>2.1600405951448708E-2</v>
      </c>
      <c r="F790" s="76">
        <f t="shared" si="24"/>
        <v>120.96000000000001</v>
      </c>
      <c r="G790" s="74">
        <v>1.21</v>
      </c>
      <c r="H790" s="76">
        <f t="shared" si="25"/>
        <v>130.68245600626469</v>
      </c>
    </row>
    <row r="791" spans="1:8" x14ac:dyDescent="0.2">
      <c r="A791" s="71" t="s">
        <v>85</v>
      </c>
      <c r="B791" s="72">
        <v>2500</v>
      </c>
      <c r="C791" s="73" t="s">
        <v>283</v>
      </c>
      <c r="D791" s="74">
        <v>1.1199999999999999</v>
      </c>
      <c r="E791" s="75">
        <v>2.1600000000000005E-2</v>
      </c>
      <c r="F791" s="76">
        <f t="shared" si="24"/>
        <v>60.480000000000004</v>
      </c>
      <c r="G791" s="74">
        <v>1.21</v>
      </c>
      <c r="H791" s="76">
        <f t="shared" si="25"/>
        <v>65.340000000000018</v>
      </c>
    </row>
    <row r="792" spans="1:8" x14ac:dyDescent="0.2">
      <c r="A792" s="71" t="s">
        <v>85</v>
      </c>
      <c r="B792" s="72">
        <v>5000</v>
      </c>
      <c r="C792" s="73" t="s">
        <v>283</v>
      </c>
      <c r="D792" s="74">
        <v>1.1200000000000001</v>
      </c>
      <c r="E792" s="75">
        <v>2.1600000000000001E-2</v>
      </c>
      <c r="F792" s="76">
        <f t="shared" si="24"/>
        <v>120.96000000000002</v>
      </c>
      <c r="G792" s="74">
        <v>1.21</v>
      </c>
      <c r="H792" s="76">
        <f t="shared" si="25"/>
        <v>130.68</v>
      </c>
    </row>
    <row r="793" spans="1:8" x14ac:dyDescent="0.2">
      <c r="A793" s="71" t="s">
        <v>85</v>
      </c>
      <c r="B793" s="72">
        <v>4000</v>
      </c>
      <c r="C793" s="73" t="s">
        <v>283</v>
      </c>
      <c r="D793" s="74">
        <v>1.1199877563513927</v>
      </c>
      <c r="E793" s="75">
        <v>2.160023613009019E-2</v>
      </c>
      <c r="F793" s="76">
        <f t="shared" si="24"/>
        <v>96.768000000000001</v>
      </c>
      <c r="G793" s="74">
        <v>1.21</v>
      </c>
      <c r="H793" s="76">
        <f t="shared" si="25"/>
        <v>104.54514286963652</v>
      </c>
    </row>
    <row r="794" spans="1:8" x14ac:dyDescent="0.2">
      <c r="A794" s="71" t="s">
        <v>85</v>
      </c>
      <c r="B794" s="72">
        <v>10000</v>
      </c>
      <c r="C794" s="73" t="s">
        <v>283</v>
      </c>
      <c r="D794" s="74">
        <v>1.1199999999999999</v>
      </c>
      <c r="E794" s="75">
        <v>2.1600000000000005E-2</v>
      </c>
      <c r="F794" s="76">
        <f t="shared" si="24"/>
        <v>241.92000000000002</v>
      </c>
      <c r="G794" s="74">
        <v>1.21</v>
      </c>
      <c r="H794" s="76">
        <f t="shared" si="25"/>
        <v>261.36000000000007</v>
      </c>
    </row>
    <row r="795" spans="1:8" x14ac:dyDescent="0.2">
      <c r="A795" s="71" t="s">
        <v>85</v>
      </c>
      <c r="B795" s="72">
        <v>10000</v>
      </c>
      <c r="C795" s="73" t="s">
        <v>283</v>
      </c>
      <c r="D795" s="74">
        <v>1.1199955015744489</v>
      </c>
      <c r="E795" s="75">
        <v>2.1600086755698366E-2</v>
      </c>
      <c r="F795" s="76">
        <f t="shared" ref="F795:F858" si="26">(D795*E795)*B795</f>
        <v>241.92000000000002</v>
      </c>
      <c r="G795" s="74">
        <v>1.21</v>
      </c>
      <c r="H795" s="76">
        <f t="shared" si="25"/>
        <v>261.36104974395022</v>
      </c>
    </row>
    <row r="796" spans="1:8" x14ac:dyDescent="0.2">
      <c r="A796" s="71" t="s">
        <v>85</v>
      </c>
      <c r="B796" s="72">
        <v>3000</v>
      </c>
      <c r="C796" s="73" t="s">
        <v>283</v>
      </c>
      <c r="D796" s="74">
        <v>1.1200049640109209</v>
      </c>
      <c r="E796" s="75">
        <v>2.1599904265927977E-2</v>
      </c>
      <c r="F796" s="76">
        <f t="shared" si="26"/>
        <v>72.576000000000008</v>
      </c>
      <c r="G796" s="74">
        <v>1.21</v>
      </c>
      <c r="H796" s="76">
        <f t="shared" si="25"/>
        <v>78.40765248531855</v>
      </c>
    </row>
    <row r="797" spans="1:8" x14ac:dyDescent="0.2">
      <c r="A797" s="71" t="s">
        <v>85</v>
      </c>
      <c r="B797" s="72">
        <v>3000</v>
      </c>
      <c r="C797" s="73" t="s">
        <v>283</v>
      </c>
      <c r="D797" s="74">
        <v>1.1200049640109209</v>
      </c>
      <c r="E797" s="75">
        <v>2.1599904265927977E-2</v>
      </c>
      <c r="F797" s="76">
        <f t="shared" si="26"/>
        <v>72.576000000000008</v>
      </c>
      <c r="G797" s="74">
        <v>1.21</v>
      </c>
      <c r="H797" s="76">
        <f t="shared" si="25"/>
        <v>78.40765248531855</v>
      </c>
    </row>
    <row r="798" spans="1:8" x14ac:dyDescent="0.2">
      <c r="A798" s="71" t="s">
        <v>85</v>
      </c>
      <c r="B798" s="72">
        <v>2000</v>
      </c>
      <c r="C798" s="73" t="s">
        <v>283</v>
      </c>
      <c r="D798" s="74">
        <v>1.1199074074074074</v>
      </c>
      <c r="E798" s="75">
        <v>2.1601785861926417E-2</v>
      </c>
      <c r="F798" s="76">
        <f t="shared" si="26"/>
        <v>48.384</v>
      </c>
      <c r="G798" s="74">
        <v>1.21</v>
      </c>
      <c r="H798" s="76">
        <f t="shared" si="25"/>
        <v>52.276321785861931</v>
      </c>
    </row>
    <row r="799" spans="1:8" x14ac:dyDescent="0.2">
      <c r="A799" s="71" t="s">
        <v>85</v>
      </c>
      <c r="B799" s="72">
        <v>10000</v>
      </c>
      <c r="C799" s="73" t="s">
        <v>283</v>
      </c>
      <c r="D799" s="74">
        <v>1.1199999999999999</v>
      </c>
      <c r="E799" s="75">
        <v>2.1600000000000005E-2</v>
      </c>
      <c r="F799" s="76">
        <f t="shared" si="26"/>
        <v>241.92000000000002</v>
      </c>
      <c r="G799" s="74">
        <v>1.21</v>
      </c>
      <c r="H799" s="76">
        <f t="shared" si="25"/>
        <v>261.36000000000007</v>
      </c>
    </row>
    <row r="800" spans="1:8" x14ac:dyDescent="0.2">
      <c r="A800" s="71" t="s">
        <v>85</v>
      </c>
      <c r="B800" s="72">
        <v>13000</v>
      </c>
      <c r="C800" s="73" t="s">
        <v>283</v>
      </c>
      <c r="D800" s="74">
        <v>1.119994212962963</v>
      </c>
      <c r="E800" s="75">
        <v>2.1600111607719536E-2</v>
      </c>
      <c r="F800" s="76">
        <f t="shared" si="26"/>
        <v>314.49600000000004</v>
      </c>
      <c r="G800" s="74">
        <v>1.21</v>
      </c>
      <c r="H800" s="76">
        <f t="shared" si="25"/>
        <v>339.76975558942831</v>
      </c>
    </row>
    <row r="801" spans="1:8" x14ac:dyDescent="0.2">
      <c r="A801" s="71" t="s">
        <v>85</v>
      </c>
      <c r="B801" s="72">
        <v>1000</v>
      </c>
      <c r="C801" s="73" t="s">
        <v>283</v>
      </c>
      <c r="D801" s="74">
        <v>1.1199881199881199</v>
      </c>
      <c r="E801" s="75">
        <v>2.1600229116945112E-2</v>
      </c>
      <c r="F801" s="76">
        <f t="shared" si="26"/>
        <v>24.192</v>
      </c>
      <c r="G801" s="74">
        <v>1.21</v>
      </c>
      <c r="H801" s="76">
        <f t="shared" si="25"/>
        <v>26.136277231503584</v>
      </c>
    </row>
    <row r="802" spans="1:8" x14ac:dyDescent="0.2">
      <c r="A802" s="71" t="s">
        <v>85</v>
      </c>
      <c r="B802" s="72">
        <v>12000</v>
      </c>
      <c r="C802" s="73" t="s">
        <v>283</v>
      </c>
      <c r="D802" s="74">
        <v>1.1199931412894375</v>
      </c>
      <c r="E802" s="75">
        <v>2.1600132275942315E-2</v>
      </c>
      <c r="F802" s="76">
        <f t="shared" si="26"/>
        <v>290.30400000000003</v>
      </c>
      <c r="G802" s="74">
        <v>1.21</v>
      </c>
      <c r="H802" s="76">
        <f t="shared" si="25"/>
        <v>313.63392064668238</v>
      </c>
    </row>
    <row r="803" spans="1:8" x14ac:dyDescent="0.2">
      <c r="A803" s="71" t="s">
        <v>85</v>
      </c>
      <c r="B803" s="72">
        <v>5000</v>
      </c>
      <c r="C803" s="73" t="s">
        <v>283</v>
      </c>
      <c r="D803" s="74">
        <v>1.1200052062996224</v>
      </c>
      <c r="E803" s="75">
        <v>2.1599899593259735E-2</v>
      </c>
      <c r="F803" s="76">
        <f t="shared" si="26"/>
        <v>120.96000000000001</v>
      </c>
      <c r="G803" s="74">
        <v>1.21</v>
      </c>
      <c r="H803" s="76">
        <f t="shared" si="25"/>
        <v>130.6793925392214</v>
      </c>
    </row>
    <row r="804" spans="1:8" x14ac:dyDescent="0.2">
      <c r="A804" s="71" t="s">
        <v>187</v>
      </c>
      <c r="B804" s="72">
        <v>10</v>
      </c>
      <c r="C804" s="73" t="s">
        <v>283</v>
      </c>
      <c r="D804" s="74">
        <v>1.1198067632850242</v>
      </c>
      <c r="E804" s="75">
        <v>2.0703572044866263</v>
      </c>
      <c r="F804" s="76">
        <f t="shared" si="26"/>
        <v>23.184000000000001</v>
      </c>
      <c r="G804" s="74">
        <v>1.21</v>
      </c>
      <c r="H804" s="76">
        <f t="shared" si="25"/>
        <v>25.051322174288178</v>
      </c>
    </row>
    <row r="805" spans="1:8" x14ac:dyDescent="0.2">
      <c r="A805" s="71" t="s">
        <v>191</v>
      </c>
      <c r="B805" s="72">
        <v>450</v>
      </c>
      <c r="C805" s="73" t="s">
        <v>283</v>
      </c>
      <c r="D805" s="74">
        <v>1.1199936342899581</v>
      </c>
      <c r="E805" s="75">
        <v>0.41891309524937242</v>
      </c>
      <c r="F805" s="76">
        <f t="shared" si="26"/>
        <v>211.13100000000003</v>
      </c>
      <c r="G805" s="74">
        <v>1.21</v>
      </c>
      <c r="H805" s="76">
        <f t="shared" si="25"/>
        <v>228.09818036328326</v>
      </c>
    </row>
    <row r="806" spans="1:8" x14ac:dyDescent="0.2">
      <c r="A806" s="71" t="s">
        <v>192</v>
      </c>
      <c r="B806" s="72">
        <v>1000</v>
      </c>
      <c r="C806" s="73" t="s">
        <v>283</v>
      </c>
      <c r="D806" s="74">
        <v>1.1199527279889698</v>
      </c>
      <c r="E806" s="75">
        <v>2.8201190291945129E-2</v>
      </c>
      <c r="F806" s="76">
        <f t="shared" si="26"/>
        <v>31.584</v>
      </c>
      <c r="G806" s="74">
        <v>1.21</v>
      </c>
      <c r="H806" s="76">
        <f t="shared" si="25"/>
        <v>34.123440253253605</v>
      </c>
    </row>
    <row r="807" spans="1:8" x14ac:dyDescent="0.2">
      <c r="A807" s="71" t="s">
        <v>193</v>
      </c>
      <c r="B807" s="72">
        <v>10</v>
      </c>
      <c r="C807" s="73" t="s">
        <v>283</v>
      </c>
      <c r="D807" s="74">
        <v>1.1200279134682485</v>
      </c>
      <c r="E807" s="75">
        <v>0.25999352024922118</v>
      </c>
      <c r="F807" s="76">
        <f t="shared" si="26"/>
        <v>2.9119999999999999</v>
      </c>
      <c r="G807" s="74">
        <v>1.21</v>
      </c>
      <c r="H807" s="76">
        <f t="shared" si="25"/>
        <v>3.1459215950155759</v>
      </c>
    </row>
    <row r="808" spans="1:8" x14ac:dyDescent="0.2">
      <c r="A808" s="71" t="s">
        <v>192</v>
      </c>
      <c r="B808" s="72">
        <v>2400</v>
      </c>
      <c r="C808" s="73" t="s">
        <v>283</v>
      </c>
      <c r="D808" s="74">
        <v>1.1199892386333063</v>
      </c>
      <c r="E808" s="75">
        <v>2.8200270958443432E-2</v>
      </c>
      <c r="F808" s="76">
        <f t="shared" si="26"/>
        <v>75.801600000000008</v>
      </c>
      <c r="G808" s="74">
        <v>1.21</v>
      </c>
      <c r="H808" s="76">
        <f t="shared" si="25"/>
        <v>81.893586863319712</v>
      </c>
    </row>
    <row r="809" spans="1:8" x14ac:dyDescent="0.2">
      <c r="A809" s="71" t="s">
        <v>193</v>
      </c>
      <c r="B809" s="72">
        <v>30</v>
      </c>
      <c r="C809" s="73" t="s">
        <v>283</v>
      </c>
      <c r="D809" s="74">
        <v>1.1205128205128205</v>
      </c>
      <c r="E809" s="75">
        <v>0.25988100686498855</v>
      </c>
      <c r="F809" s="76">
        <f t="shared" si="26"/>
        <v>8.7360000000000007</v>
      </c>
      <c r="G809" s="74">
        <v>1.21</v>
      </c>
      <c r="H809" s="76">
        <f t="shared" si="25"/>
        <v>9.4336805491990852</v>
      </c>
    </row>
    <row r="810" spans="1:8" x14ac:dyDescent="0.2">
      <c r="A810" s="71" t="s">
        <v>194</v>
      </c>
      <c r="B810" s="72">
        <v>2</v>
      </c>
      <c r="C810" s="73" t="s">
        <v>283</v>
      </c>
      <c r="D810" s="74">
        <v>1.1200475435816166</v>
      </c>
      <c r="E810" s="75">
        <v>1.9999151043509019E-2</v>
      </c>
      <c r="F810" s="76">
        <f t="shared" si="26"/>
        <v>4.4800000000000006E-2</v>
      </c>
      <c r="G810" s="74">
        <v>1.21</v>
      </c>
      <c r="H810" s="76">
        <f t="shared" si="25"/>
        <v>4.8397945525291822E-2</v>
      </c>
    </row>
    <row r="811" spans="1:8" x14ac:dyDescent="0.2">
      <c r="A811" s="71" t="s">
        <v>195</v>
      </c>
      <c r="B811" s="72">
        <v>3</v>
      </c>
      <c r="C811" s="73" t="s">
        <v>283</v>
      </c>
      <c r="D811" s="74">
        <v>1.1200475435816166</v>
      </c>
      <c r="E811" s="75">
        <v>0.25998896356561724</v>
      </c>
      <c r="F811" s="76">
        <f t="shared" si="26"/>
        <v>0.87360000000000004</v>
      </c>
      <c r="G811" s="74">
        <v>1.21</v>
      </c>
      <c r="H811" s="76">
        <f t="shared" si="25"/>
        <v>0.94375993774319045</v>
      </c>
    </row>
    <row r="812" spans="1:8" x14ac:dyDescent="0.2">
      <c r="A812" s="71" t="s">
        <v>196</v>
      </c>
      <c r="B812" s="72">
        <v>50</v>
      </c>
      <c r="C812" s="73" t="s">
        <v>283</v>
      </c>
      <c r="D812" s="74">
        <v>1.1200475435816166</v>
      </c>
      <c r="E812" s="75">
        <v>0.19999151043509017</v>
      </c>
      <c r="F812" s="76">
        <f t="shared" si="26"/>
        <v>11.200000000000001</v>
      </c>
      <c r="G812" s="74">
        <v>1.21</v>
      </c>
      <c r="H812" s="76">
        <f t="shared" si="25"/>
        <v>12.099486381322954</v>
      </c>
    </row>
    <row r="813" spans="1:8" x14ac:dyDescent="0.2">
      <c r="A813" s="71" t="s">
        <v>197</v>
      </c>
      <c r="B813" s="72">
        <v>15</v>
      </c>
      <c r="C813" s="73" t="s">
        <v>283</v>
      </c>
      <c r="D813" s="74">
        <v>1.119935170178282</v>
      </c>
      <c r="E813" s="75">
        <v>0.60003473227206949</v>
      </c>
      <c r="F813" s="76">
        <f t="shared" si="26"/>
        <v>10.08</v>
      </c>
      <c r="G813" s="74">
        <v>1.21</v>
      </c>
      <c r="H813" s="76">
        <f t="shared" si="25"/>
        <v>10.890630390738062</v>
      </c>
    </row>
    <row r="814" spans="1:8" x14ac:dyDescent="0.2">
      <c r="A814" s="71" t="s">
        <v>198</v>
      </c>
      <c r="B814" s="72">
        <v>50</v>
      </c>
      <c r="C814" s="73" t="s">
        <v>283</v>
      </c>
      <c r="D814" s="74">
        <v>1.119935170178282</v>
      </c>
      <c r="E814" s="75">
        <v>7.2404191027496373E-2</v>
      </c>
      <c r="F814" s="76">
        <f t="shared" si="26"/>
        <v>4.0543999999999993</v>
      </c>
      <c r="G814" s="74">
        <v>1.21</v>
      </c>
      <c r="H814" s="76">
        <f t="shared" si="25"/>
        <v>4.3804535571635306</v>
      </c>
    </row>
    <row r="815" spans="1:8" x14ac:dyDescent="0.2">
      <c r="A815" s="71" t="s">
        <v>191</v>
      </c>
      <c r="B815" s="72">
        <v>450</v>
      </c>
      <c r="C815" s="73" t="s">
        <v>283</v>
      </c>
      <c r="D815" s="74">
        <v>1.1199936342899581</v>
      </c>
      <c r="E815" s="75">
        <v>0.41891309524937242</v>
      </c>
      <c r="F815" s="76">
        <f t="shared" si="26"/>
        <v>211.13100000000003</v>
      </c>
      <c r="G815" s="74">
        <v>1.21</v>
      </c>
      <c r="H815" s="76">
        <f t="shared" si="25"/>
        <v>228.09818036328326</v>
      </c>
    </row>
    <row r="816" spans="1:8" x14ac:dyDescent="0.2">
      <c r="A816" s="71" t="s">
        <v>192</v>
      </c>
      <c r="B816" s="72">
        <v>2400</v>
      </c>
      <c r="C816" s="73" t="s">
        <v>283</v>
      </c>
      <c r="D816" s="74">
        <v>1.1200648202710666</v>
      </c>
      <c r="E816" s="75">
        <v>2.8198368012626596E-2</v>
      </c>
      <c r="F816" s="76">
        <f t="shared" si="26"/>
        <v>75.801600000000008</v>
      </c>
      <c r="G816" s="74">
        <v>1.21</v>
      </c>
      <c r="H816" s="76">
        <f t="shared" si="25"/>
        <v>81.888060708667638</v>
      </c>
    </row>
    <row r="817" spans="1:8" x14ac:dyDescent="0.2">
      <c r="A817" s="71" t="s">
        <v>195</v>
      </c>
      <c r="B817" s="72">
        <v>10</v>
      </c>
      <c r="C817" s="73" t="s">
        <v>283</v>
      </c>
      <c r="D817" s="74">
        <v>1.1198770491803278</v>
      </c>
      <c r="E817" s="75">
        <v>0.26002854528819763</v>
      </c>
      <c r="F817" s="76">
        <f t="shared" si="26"/>
        <v>2.9119999999999999</v>
      </c>
      <c r="G817" s="74">
        <v>1.21</v>
      </c>
      <c r="H817" s="76">
        <f t="shared" si="25"/>
        <v>3.1463453979871914</v>
      </c>
    </row>
    <row r="818" spans="1:8" x14ac:dyDescent="0.2">
      <c r="A818" s="71" t="s">
        <v>193</v>
      </c>
      <c r="B818" s="72">
        <v>10</v>
      </c>
      <c r="C818" s="73" t="s">
        <v>283</v>
      </c>
      <c r="D818" s="74">
        <v>1.1198770491803278</v>
      </c>
      <c r="E818" s="75">
        <v>0.26002854528819763</v>
      </c>
      <c r="F818" s="76">
        <f t="shared" si="26"/>
        <v>2.9119999999999999</v>
      </c>
      <c r="G818" s="74">
        <v>1.21</v>
      </c>
      <c r="H818" s="76">
        <f t="shared" si="25"/>
        <v>3.1463453979871914</v>
      </c>
    </row>
    <row r="819" spans="1:8" x14ac:dyDescent="0.2">
      <c r="A819" s="71" t="s">
        <v>85</v>
      </c>
      <c r="B819" s="72">
        <v>20000</v>
      </c>
      <c r="C819" s="73" t="s">
        <v>283</v>
      </c>
      <c r="D819" s="74">
        <v>1.1200000000000001</v>
      </c>
      <c r="E819" s="75">
        <v>2.1999999999999995E-2</v>
      </c>
      <c r="F819" s="76">
        <f t="shared" si="26"/>
        <v>492.79999999999995</v>
      </c>
      <c r="G819" s="74">
        <v>1.21</v>
      </c>
      <c r="H819" s="76">
        <f t="shared" si="25"/>
        <v>532.39999999999986</v>
      </c>
    </row>
    <row r="820" spans="1:8" x14ac:dyDescent="0.2">
      <c r="A820" s="71" t="s">
        <v>199</v>
      </c>
      <c r="B820" s="72">
        <v>500</v>
      </c>
      <c r="C820" s="73" t="s">
        <v>283</v>
      </c>
      <c r="D820" s="74">
        <v>1.1200614911606457</v>
      </c>
      <c r="E820" s="75">
        <v>2.4798638484765302E-2</v>
      </c>
      <c r="F820" s="76">
        <f t="shared" si="26"/>
        <v>13.888</v>
      </c>
      <c r="G820" s="74">
        <v>1.21</v>
      </c>
      <c r="H820" s="76">
        <f t="shared" si="25"/>
        <v>15.003176283283008</v>
      </c>
    </row>
    <row r="821" spans="1:8" x14ac:dyDescent="0.2">
      <c r="A821" s="71" t="s">
        <v>85</v>
      </c>
      <c r="B821" s="72">
        <v>100000</v>
      </c>
      <c r="C821" s="73" t="s">
        <v>283</v>
      </c>
      <c r="D821" s="74">
        <v>1.1200000000000001</v>
      </c>
      <c r="E821" s="75">
        <v>2.1999999999999995E-2</v>
      </c>
      <c r="F821" s="76">
        <f t="shared" si="26"/>
        <v>2464</v>
      </c>
      <c r="G821" s="74">
        <v>1.21</v>
      </c>
      <c r="H821" s="76">
        <f t="shared" si="25"/>
        <v>2661.9999999999995</v>
      </c>
    </row>
    <row r="822" spans="1:8" x14ac:dyDescent="0.2">
      <c r="A822" s="71" t="s">
        <v>196</v>
      </c>
      <c r="B822" s="72">
        <v>50</v>
      </c>
      <c r="C822" s="73" t="s">
        <v>283</v>
      </c>
      <c r="D822" s="74">
        <v>1.12004212004212</v>
      </c>
      <c r="E822" s="75">
        <v>0.19999247884675653</v>
      </c>
      <c r="F822" s="76">
        <f t="shared" si="26"/>
        <v>11.200000000000001</v>
      </c>
      <c r="G822" s="74">
        <v>1.21</v>
      </c>
      <c r="H822" s="76">
        <f t="shared" si="25"/>
        <v>12.099544970228768</v>
      </c>
    </row>
    <row r="823" spans="1:8" x14ac:dyDescent="0.2">
      <c r="A823" s="71" t="s">
        <v>85</v>
      </c>
      <c r="B823" s="72">
        <v>20000</v>
      </c>
      <c r="C823" s="73" t="s">
        <v>283</v>
      </c>
      <c r="D823" s="74">
        <v>1.1200000000000001</v>
      </c>
      <c r="E823" s="75">
        <v>2.1999999999999995E-2</v>
      </c>
      <c r="F823" s="76">
        <f t="shared" si="26"/>
        <v>492.79999999999995</v>
      </c>
      <c r="G823" s="74">
        <v>1.21</v>
      </c>
      <c r="H823" s="76">
        <f t="shared" si="25"/>
        <v>532.39999999999986</v>
      </c>
    </row>
    <row r="824" spans="1:8" x14ac:dyDescent="0.2">
      <c r="A824" s="71" t="s">
        <v>192</v>
      </c>
      <c r="B824" s="72">
        <v>12000</v>
      </c>
      <c r="C824" s="73" t="s">
        <v>283</v>
      </c>
      <c r="D824" s="74">
        <v>1.1200059101654847</v>
      </c>
      <c r="E824" s="75">
        <v>2.8199851191261446E-2</v>
      </c>
      <c r="F824" s="76">
        <f t="shared" si="26"/>
        <v>379.00800000000004</v>
      </c>
      <c r="G824" s="74">
        <v>1.21</v>
      </c>
      <c r="H824" s="76">
        <f t="shared" si="25"/>
        <v>409.46183929711623</v>
      </c>
    </row>
    <row r="825" spans="1:8" x14ac:dyDescent="0.2">
      <c r="A825" s="71" t="s">
        <v>192</v>
      </c>
      <c r="B825" s="72">
        <v>2400</v>
      </c>
      <c r="C825" s="73" t="s">
        <v>283</v>
      </c>
      <c r="D825" s="74">
        <v>1.1199684858902736</v>
      </c>
      <c r="E825" s="75">
        <v>2.820079350259001E-2</v>
      </c>
      <c r="F825" s="76">
        <f t="shared" si="26"/>
        <v>75.801600000000008</v>
      </c>
      <c r="G825" s="74">
        <v>1.21</v>
      </c>
      <c r="H825" s="76">
        <f t="shared" si="25"/>
        <v>81.895104331521381</v>
      </c>
    </row>
    <row r="826" spans="1:8" x14ac:dyDescent="0.2">
      <c r="A826" s="71" t="s">
        <v>191</v>
      </c>
      <c r="B826" s="72">
        <v>150</v>
      </c>
      <c r="C826" s="73" t="s">
        <v>283</v>
      </c>
      <c r="D826" s="74">
        <v>1.1199294532627866</v>
      </c>
      <c r="E826" s="75">
        <v>0.41895942519685037</v>
      </c>
      <c r="F826" s="76">
        <f t="shared" si="26"/>
        <v>70.380749999999992</v>
      </c>
      <c r="G826" s="74">
        <v>1.21</v>
      </c>
      <c r="H826" s="76">
        <f t="shared" si="25"/>
        <v>76.041135673228339</v>
      </c>
    </row>
    <row r="827" spans="1:8" x14ac:dyDescent="0.2">
      <c r="A827" s="71" t="s">
        <v>195</v>
      </c>
      <c r="B827" s="72">
        <v>5</v>
      </c>
      <c r="C827" s="73" t="s">
        <v>283</v>
      </c>
      <c r="D827" s="74">
        <v>1.119990944079692</v>
      </c>
      <c r="E827" s="75">
        <v>0.26000210228421267</v>
      </c>
      <c r="F827" s="76">
        <f t="shared" si="26"/>
        <v>1.456</v>
      </c>
      <c r="G827" s="74">
        <v>1.21</v>
      </c>
      <c r="H827" s="76">
        <f t="shared" si="25"/>
        <v>1.5730127188194865</v>
      </c>
    </row>
    <row r="828" spans="1:8" x14ac:dyDescent="0.2">
      <c r="A828" s="71" t="s">
        <v>196</v>
      </c>
      <c r="B828" s="72">
        <v>50</v>
      </c>
      <c r="C828" s="73" t="s">
        <v>283</v>
      </c>
      <c r="D828" s="74">
        <v>1.119990944079692</v>
      </c>
      <c r="E828" s="75">
        <v>0.20000161714170206</v>
      </c>
      <c r="F828" s="76">
        <f t="shared" si="26"/>
        <v>11.200000000000001</v>
      </c>
      <c r="G828" s="74">
        <v>1.21</v>
      </c>
      <c r="H828" s="76">
        <f t="shared" si="25"/>
        <v>12.100097837072974</v>
      </c>
    </row>
    <row r="829" spans="1:8" x14ac:dyDescent="0.2">
      <c r="A829" s="71" t="s">
        <v>200</v>
      </c>
      <c r="B829" s="72">
        <v>30</v>
      </c>
      <c r="C829" s="73" t="s">
        <v>283</v>
      </c>
      <c r="D829" s="74">
        <v>1.119990944079692</v>
      </c>
      <c r="E829" s="75">
        <v>0.11233394400646858</v>
      </c>
      <c r="F829" s="76">
        <f t="shared" si="26"/>
        <v>3.7743900000000004</v>
      </c>
      <c r="G829" s="74">
        <v>1.21</v>
      </c>
      <c r="H829" s="76">
        <f t="shared" si="25"/>
        <v>4.0777221674348096</v>
      </c>
    </row>
    <row r="830" spans="1:8" x14ac:dyDescent="0.2">
      <c r="A830" s="71" t="s">
        <v>195</v>
      </c>
      <c r="B830" s="72">
        <v>5</v>
      </c>
      <c r="C830" s="73" t="s">
        <v>283</v>
      </c>
      <c r="D830" s="74">
        <v>1.1199588477366256</v>
      </c>
      <c r="E830" s="75">
        <v>0.26000955355502481</v>
      </c>
      <c r="F830" s="76">
        <f t="shared" si="26"/>
        <v>1.456</v>
      </c>
      <c r="G830" s="74">
        <v>1.21</v>
      </c>
      <c r="H830" s="76">
        <f t="shared" si="25"/>
        <v>1.5730577990079</v>
      </c>
    </row>
    <row r="831" spans="1:8" x14ac:dyDescent="0.2">
      <c r="A831" s="71" t="s">
        <v>85</v>
      </c>
      <c r="B831" s="72">
        <v>40000</v>
      </c>
      <c r="C831" s="73" t="s">
        <v>283</v>
      </c>
      <c r="D831" s="74">
        <v>1.1200000000000001</v>
      </c>
      <c r="E831" s="75">
        <v>2.1999999999999995E-2</v>
      </c>
      <c r="F831" s="76">
        <f t="shared" si="26"/>
        <v>985.59999999999991</v>
      </c>
      <c r="G831" s="74">
        <v>1.21</v>
      </c>
      <c r="H831" s="76">
        <f t="shared" si="25"/>
        <v>1064.7999999999997</v>
      </c>
    </row>
    <row r="832" spans="1:8" x14ac:dyDescent="0.2">
      <c r="A832" s="71" t="s">
        <v>195</v>
      </c>
      <c r="B832" s="72">
        <v>15</v>
      </c>
      <c r="C832" s="73" t="s">
        <v>283</v>
      </c>
      <c r="D832" s="74">
        <v>1.1200425614238732</v>
      </c>
      <c r="E832" s="75">
        <v>0.2599901200449089</v>
      </c>
      <c r="F832" s="76">
        <f t="shared" si="26"/>
        <v>4.3680000000000003</v>
      </c>
      <c r="G832" s="74">
        <v>1.21</v>
      </c>
      <c r="H832" s="76">
        <f t="shared" si="25"/>
        <v>4.7188206788150966</v>
      </c>
    </row>
    <row r="833" spans="1:8" x14ac:dyDescent="0.2">
      <c r="A833" s="71" t="s">
        <v>192</v>
      </c>
      <c r="B833" s="72">
        <v>2400</v>
      </c>
      <c r="C833" s="73" t="s">
        <v>283</v>
      </c>
      <c r="D833" s="74">
        <v>1.1200425614238732</v>
      </c>
      <c r="E833" s="75">
        <v>2.8198928404870885E-2</v>
      </c>
      <c r="F833" s="76">
        <f t="shared" si="26"/>
        <v>75.801600000000008</v>
      </c>
      <c r="G833" s="74">
        <v>1.21</v>
      </c>
      <c r="H833" s="76">
        <f t="shared" si="25"/>
        <v>81.889688087745043</v>
      </c>
    </row>
    <row r="834" spans="1:8" x14ac:dyDescent="0.2">
      <c r="A834" s="71" t="s">
        <v>196</v>
      </c>
      <c r="B834" s="72">
        <v>100</v>
      </c>
      <c r="C834" s="73" t="s">
        <v>283</v>
      </c>
      <c r="D834" s="74">
        <v>1.1199742494293907</v>
      </c>
      <c r="E834" s="75">
        <v>0.20000459842190521</v>
      </c>
      <c r="F834" s="76">
        <f t="shared" si="26"/>
        <v>22.400000000000002</v>
      </c>
      <c r="G834" s="74">
        <v>1.21</v>
      </c>
      <c r="H834" s="76">
        <f t="shared" si="25"/>
        <v>24.200556409050531</v>
      </c>
    </row>
    <row r="835" spans="1:8" x14ac:dyDescent="0.2">
      <c r="A835" s="71" t="s">
        <v>115</v>
      </c>
      <c r="B835" s="72">
        <v>1500</v>
      </c>
      <c r="C835" s="73" t="s">
        <v>283</v>
      </c>
      <c r="D835" s="74">
        <v>1.1199742494293907</v>
      </c>
      <c r="E835" s="75">
        <v>5.8501345038407274E-2</v>
      </c>
      <c r="F835" s="76">
        <f t="shared" si="26"/>
        <v>98.279999999999987</v>
      </c>
      <c r="G835" s="74">
        <v>1.21</v>
      </c>
      <c r="H835" s="76">
        <f t="shared" si="25"/>
        <v>106.1799412447092</v>
      </c>
    </row>
    <row r="836" spans="1:8" x14ac:dyDescent="0.2">
      <c r="A836" s="71" t="s">
        <v>192</v>
      </c>
      <c r="B836" s="72">
        <v>2000</v>
      </c>
      <c r="C836" s="73" t="s">
        <v>283</v>
      </c>
      <c r="D836" s="74">
        <v>1.1199742494293907</v>
      </c>
      <c r="E836" s="75">
        <v>2.8200648377488636E-2</v>
      </c>
      <c r="F836" s="76">
        <f t="shared" si="26"/>
        <v>63.167999999999999</v>
      </c>
      <c r="G836" s="74">
        <v>1.21</v>
      </c>
      <c r="H836" s="76">
        <f t="shared" si="25"/>
        <v>68.245569073522503</v>
      </c>
    </row>
    <row r="837" spans="1:8" x14ac:dyDescent="0.2">
      <c r="A837" s="71" t="s">
        <v>193</v>
      </c>
      <c r="B837" s="72">
        <v>10</v>
      </c>
      <c r="C837" s="73" t="s">
        <v>283</v>
      </c>
      <c r="D837" s="74">
        <v>1.1199742494293907</v>
      </c>
      <c r="E837" s="75">
        <v>0.2600059779484768</v>
      </c>
      <c r="F837" s="76">
        <f t="shared" si="26"/>
        <v>2.9119999999999999</v>
      </c>
      <c r="G837" s="74">
        <v>1.21</v>
      </c>
      <c r="H837" s="76">
        <f t="shared" ref="H837:H900" si="27">(E837*G837)*B837</f>
        <v>3.1460723331765688</v>
      </c>
    </row>
    <row r="838" spans="1:8" x14ac:dyDescent="0.2">
      <c r="A838" s="71" t="s">
        <v>195</v>
      </c>
      <c r="B838" s="72">
        <v>5</v>
      </c>
      <c r="C838" s="73" t="s">
        <v>283</v>
      </c>
      <c r="D838" s="74">
        <v>1.1198010849909583</v>
      </c>
      <c r="E838" s="75">
        <v>0.26004618490109005</v>
      </c>
      <c r="F838" s="76">
        <f t="shared" si="26"/>
        <v>1.456</v>
      </c>
      <c r="G838" s="74">
        <v>1.21</v>
      </c>
      <c r="H838" s="76">
        <f t="shared" si="27"/>
        <v>1.5732794186515946</v>
      </c>
    </row>
    <row r="839" spans="1:8" x14ac:dyDescent="0.2">
      <c r="A839" s="71" t="s">
        <v>194</v>
      </c>
      <c r="B839" s="72">
        <v>10</v>
      </c>
      <c r="C839" s="73" t="s">
        <v>283</v>
      </c>
      <c r="D839" s="74">
        <v>1.1201058201058203</v>
      </c>
      <c r="E839" s="75">
        <v>0.25997543693906466</v>
      </c>
      <c r="F839" s="76">
        <f t="shared" si="26"/>
        <v>2.9119999999999995</v>
      </c>
      <c r="G839" s="74">
        <v>1.21</v>
      </c>
      <c r="H839" s="76">
        <f t="shared" si="27"/>
        <v>3.1457027869626826</v>
      </c>
    </row>
    <row r="840" spans="1:8" x14ac:dyDescent="0.2">
      <c r="A840" s="71" t="s">
        <v>196</v>
      </c>
      <c r="B840" s="72">
        <v>300</v>
      </c>
      <c r="C840" s="73" t="s">
        <v>283</v>
      </c>
      <c r="D840" s="74">
        <v>1.1200105658605306</v>
      </c>
      <c r="E840" s="75">
        <v>0.19999811325699013</v>
      </c>
      <c r="F840" s="76">
        <f t="shared" si="26"/>
        <v>67.2</v>
      </c>
      <c r="G840" s="74">
        <v>1.21</v>
      </c>
      <c r="H840" s="76">
        <f t="shared" si="27"/>
        <v>72.599315112287414</v>
      </c>
    </row>
    <row r="841" spans="1:8" x14ac:dyDescent="0.2">
      <c r="A841" s="71" t="s">
        <v>194</v>
      </c>
      <c r="B841" s="72">
        <v>2</v>
      </c>
      <c r="C841" s="73" t="s">
        <v>283</v>
      </c>
      <c r="D841" s="74">
        <v>1.1204620462046206</v>
      </c>
      <c r="E841" s="75">
        <v>0.2598927835051546</v>
      </c>
      <c r="F841" s="76">
        <f t="shared" si="26"/>
        <v>0.58240000000000003</v>
      </c>
      <c r="G841" s="74">
        <v>1.21</v>
      </c>
      <c r="H841" s="76">
        <f t="shared" si="27"/>
        <v>0.62894053608247413</v>
      </c>
    </row>
    <row r="842" spans="1:8" x14ac:dyDescent="0.2">
      <c r="A842" s="71" t="s">
        <v>196</v>
      </c>
      <c r="B842" s="72">
        <v>100</v>
      </c>
      <c r="C842" s="73" t="s">
        <v>283</v>
      </c>
      <c r="D842" s="74">
        <v>1.1199999999999999</v>
      </c>
      <c r="E842" s="75">
        <v>0.2</v>
      </c>
      <c r="F842" s="76">
        <f t="shared" si="26"/>
        <v>22.4</v>
      </c>
      <c r="G842" s="74">
        <v>1.21</v>
      </c>
      <c r="H842" s="76">
        <f t="shared" si="27"/>
        <v>24.2</v>
      </c>
    </row>
    <row r="843" spans="1:8" x14ac:dyDescent="0.2">
      <c r="A843" s="71" t="s">
        <v>192</v>
      </c>
      <c r="B843" s="72">
        <v>2400</v>
      </c>
      <c r="C843" s="73" t="s">
        <v>283</v>
      </c>
      <c r="D843" s="74">
        <v>1.119957677555879</v>
      </c>
      <c r="E843" s="75">
        <v>2.8201065658951342E-2</v>
      </c>
      <c r="F843" s="76">
        <f t="shared" si="26"/>
        <v>75.801600000000008</v>
      </c>
      <c r="G843" s="74">
        <v>1.21</v>
      </c>
      <c r="H843" s="76">
        <f t="shared" si="27"/>
        <v>81.895894673594697</v>
      </c>
    </row>
    <row r="844" spans="1:8" x14ac:dyDescent="0.2">
      <c r="A844" s="71" t="s">
        <v>195</v>
      </c>
      <c r="B844" s="72">
        <v>10</v>
      </c>
      <c r="C844" s="73" t="s">
        <v>283</v>
      </c>
      <c r="D844" s="74">
        <v>1.1200000000000001</v>
      </c>
      <c r="E844" s="75">
        <v>0.26</v>
      </c>
      <c r="F844" s="76">
        <f t="shared" si="26"/>
        <v>2.9119999999999999</v>
      </c>
      <c r="G844" s="74">
        <v>1.21</v>
      </c>
      <c r="H844" s="76">
        <f t="shared" si="27"/>
        <v>3.1459999999999999</v>
      </c>
    </row>
    <row r="845" spans="1:8" x14ac:dyDescent="0.2">
      <c r="A845" s="71" t="s">
        <v>193</v>
      </c>
      <c r="B845" s="72">
        <v>5</v>
      </c>
      <c r="C845" s="73" t="s">
        <v>283</v>
      </c>
      <c r="D845" s="74">
        <v>1.1200000000000001</v>
      </c>
      <c r="E845" s="75">
        <v>0.26</v>
      </c>
      <c r="F845" s="76">
        <f t="shared" si="26"/>
        <v>1.456</v>
      </c>
      <c r="G845" s="74">
        <v>1.21</v>
      </c>
      <c r="H845" s="76">
        <f t="shared" si="27"/>
        <v>1.573</v>
      </c>
    </row>
    <row r="846" spans="1:8" x14ac:dyDescent="0.2">
      <c r="A846" s="71" t="s">
        <v>192</v>
      </c>
      <c r="B846" s="72">
        <v>2400</v>
      </c>
      <c r="C846" s="73" t="s">
        <v>283</v>
      </c>
      <c r="D846" s="74">
        <v>1.1199763593380614</v>
      </c>
      <c r="E846" s="75">
        <v>2.8200595250659634E-2</v>
      </c>
      <c r="F846" s="76">
        <f t="shared" si="26"/>
        <v>75.801600000000008</v>
      </c>
      <c r="G846" s="74">
        <v>1.21</v>
      </c>
      <c r="H846" s="76">
        <f t="shared" si="27"/>
        <v>81.894528607915575</v>
      </c>
    </row>
    <row r="847" spans="1:8" x14ac:dyDescent="0.2">
      <c r="A847" s="71" t="s">
        <v>201</v>
      </c>
      <c r="B847" s="72">
        <v>10</v>
      </c>
      <c r="C847" s="73" t="s">
        <v>283</v>
      </c>
      <c r="D847" s="74">
        <v>1.1198979591836735</v>
      </c>
      <c r="E847" s="75">
        <v>1.7601603644646924</v>
      </c>
      <c r="F847" s="76">
        <f t="shared" si="26"/>
        <v>19.712</v>
      </c>
      <c r="G847" s="74">
        <v>1.21</v>
      </c>
      <c r="H847" s="76">
        <f t="shared" si="27"/>
        <v>21.297940410022775</v>
      </c>
    </row>
    <row r="848" spans="1:8" x14ac:dyDescent="0.2">
      <c r="A848" s="71" t="s">
        <v>115</v>
      </c>
      <c r="B848" s="72">
        <v>900</v>
      </c>
      <c r="C848" s="73" t="s">
        <v>283</v>
      </c>
      <c r="D848" s="74">
        <v>1.1200379867046535</v>
      </c>
      <c r="E848" s="75">
        <v>5.8498015940308623E-2</v>
      </c>
      <c r="F848" s="76">
        <f t="shared" si="26"/>
        <v>58.967999999999996</v>
      </c>
      <c r="G848" s="74">
        <v>1.21</v>
      </c>
      <c r="H848" s="76">
        <f t="shared" si="27"/>
        <v>63.704339358996087</v>
      </c>
    </row>
    <row r="849" spans="1:8" x14ac:dyDescent="0.2">
      <c r="A849" s="71" t="s">
        <v>191</v>
      </c>
      <c r="B849" s="72">
        <v>30</v>
      </c>
      <c r="C849" s="73" t="s">
        <v>283</v>
      </c>
      <c r="D849" s="74">
        <v>1.1199527279889698</v>
      </c>
      <c r="E849" s="75">
        <v>0.41901768554344004</v>
      </c>
      <c r="F849" s="76">
        <f t="shared" si="26"/>
        <v>14.0784</v>
      </c>
      <c r="G849" s="74">
        <v>1.21</v>
      </c>
      <c r="H849" s="76">
        <f t="shared" si="27"/>
        <v>15.210341985226874</v>
      </c>
    </row>
    <row r="850" spans="1:8" x14ac:dyDescent="0.2">
      <c r="A850" s="71" t="s">
        <v>196</v>
      </c>
      <c r="B850" s="72">
        <v>100</v>
      </c>
      <c r="C850" s="73" t="s">
        <v>283</v>
      </c>
      <c r="D850" s="74">
        <v>1.1200279134682485</v>
      </c>
      <c r="E850" s="75">
        <v>0.19999501557632399</v>
      </c>
      <c r="F850" s="76">
        <f t="shared" si="26"/>
        <v>22.400000000000002</v>
      </c>
      <c r="G850" s="74">
        <v>1.21</v>
      </c>
      <c r="H850" s="76">
        <f t="shared" si="27"/>
        <v>24.199396884735201</v>
      </c>
    </row>
    <row r="851" spans="1:8" x14ac:dyDescent="0.2">
      <c r="A851" s="71" t="s">
        <v>202</v>
      </c>
      <c r="B851" s="72">
        <v>500</v>
      </c>
      <c r="C851" s="73" t="s">
        <v>283</v>
      </c>
      <c r="D851" s="74">
        <v>1.1200060350030177</v>
      </c>
      <c r="E851" s="75">
        <v>2.079988792197645E-2</v>
      </c>
      <c r="F851" s="76">
        <f t="shared" si="26"/>
        <v>11.648</v>
      </c>
      <c r="G851" s="74">
        <v>1.21</v>
      </c>
      <c r="H851" s="76">
        <f t="shared" si="27"/>
        <v>12.583932192795752</v>
      </c>
    </row>
    <row r="852" spans="1:8" x14ac:dyDescent="0.2">
      <c r="A852" s="71" t="s">
        <v>191</v>
      </c>
      <c r="B852" s="72">
        <v>150</v>
      </c>
      <c r="C852" s="73" t="s">
        <v>283</v>
      </c>
      <c r="D852" s="74">
        <v>1.120012746972594</v>
      </c>
      <c r="E852" s="75">
        <v>0.41886130427360152</v>
      </c>
      <c r="F852" s="76">
        <f t="shared" si="26"/>
        <v>70.369500000000002</v>
      </c>
      <c r="G852" s="74">
        <v>1.21</v>
      </c>
      <c r="H852" s="76">
        <f t="shared" si="27"/>
        <v>76.023326725658663</v>
      </c>
    </row>
    <row r="853" spans="1:8" x14ac:dyDescent="0.2">
      <c r="A853" s="71" t="s">
        <v>192</v>
      </c>
      <c r="B853" s="72">
        <v>2400</v>
      </c>
      <c r="C853" s="73" t="s">
        <v>283</v>
      </c>
      <c r="D853" s="74">
        <v>1.120012746972594</v>
      </c>
      <c r="E853" s="75">
        <v>2.8199679053092813E-2</v>
      </c>
      <c r="F853" s="76">
        <f t="shared" si="26"/>
        <v>75.801600000000008</v>
      </c>
      <c r="G853" s="74">
        <v>1.21</v>
      </c>
      <c r="H853" s="76">
        <f t="shared" si="27"/>
        <v>81.891867970181522</v>
      </c>
    </row>
    <row r="854" spans="1:8" x14ac:dyDescent="0.2">
      <c r="A854" s="71" t="s">
        <v>191</v>
      </c>
      <c r="B854" s="72">
        <v>20</v>
      </c>
      <c r="C854" s="73" t="s">
        <v>283</v>
      </c>
      <c r="D854" s="74">
        <v>1.1200475435816166</v>
      </c>
      <c r="E854" s="75">
        <v>0.41898221436151389</v>
      </c>
      <c r="F854" s="76">
        <f t="shared" si="26"/>
        <v>9.3856000000000002</v>
      </c>
      <c r="G854" s="74">
        <v>1.21</v>
      </c>
      <c r="H854" s="76">
        <f t="shared" si="27"/>
        <v>10.139369587548636</v>
      </c>
    </row>
    <row r="855" spans="1:8" x14ac:dyDescent="0.2">
      <c r="A855" s="71" t="s">
        <v>192</v>
      </c>
      <c r="B855" s="72">
        <v>900</v>
      </c>
      <c r="C855" s="73" t="s">
        <v>283</v>
      </c>
      <c r="D855" s="74">
        <v>1.120173364854216</v>
      </c>
      <c r="E855" s="75">
        <v>2.8195635596201193E-2</v>
      </c>
      <c r="F855" s="76">
        <f t="shared" si="26"/>
        <v>28.425599999999999</v>
      </c>
      <c r="G855" s="74">
        <v>1.21</v>
      </c>
      <c r="H855" s="76">
        <f t="shared" si="27"/>
        <v>30.7050471642631</v>
      </c>
    </row>
    <row r="856" spans="1:8" x14ac:dyDescent="0.2">
      <c r="A856" s="71" t="s">
        <v>192</v>
      </c>
      <c r="B856" s="72">
        <v>500</v>
      </c>
      <c r="C856" s="73" t="s">
        <v>283</v>
      </c>
      <c r="D856" s="74">
        <v>1.1202031602708804</v>
      </c>
      <c r="E856" s="75">
        <v>2.8194885642317379E-2</v>
      </c>
      <c r="F856" s="76">
        <f t="shared" si="26"/>
        <v>15.792</v>
      </c>
      <c r="G856" s="74">
        <v>1.21</v>
      </c>
      <c r="H856" s="76">
        <f t="shared" si="27"/>
        <v>17.057905813602012</v>
      </c>
    </row>
    <row r="857" spans="1:8" x14ac:dyDescent="0.2">
      <c r="A857" s="71" t="s">
        <v>192</v>
      </c>
      <c r="B857" s="72">
        <v>9600</v>
      </c>
      <c r="C857" s="73" t="s">
        <v>283</v>
      </c>
      <c r="D857" s="74">
        <v>1.1200132978723403</v>
      </c>
      <c r="E857" s="75">
        <v>2.8199665182546754E-2</v>
      </c>
      <c r="F857" s="76">
        <f t="shared" si="26"/>
        <v>303.20640000000003</v>
      </c>
      <c r="G857" s="74">
        <v>1.21</v>
      </c>
      <c r="H857" s="76">
        <f t="shared" si="27"/>
        <v>327.5673107604631</v>
      </c>
    </row>
    <row r="858" spans="1:8" x14ac:dyDescent="0.2">
      <c r="A858" s="71" t="s">
        <v>192</v>
      </c>
      <c r="B858" s="72">
        <v>1200</v>
      </c>
      <c r="C858" s="73" t="s">
        <v>283</v>
      </c>
      <c r="D858" s="74">
        <v>1.1198770491803278</v>
      </c>
      <c r="E858" s="75">
        <v>2.8203096065873744E-2</v>
      </c>
      <c r="F858" s="76">
        <f t="shared" si="26"/>
        <v>37.900800000000004</v>
      </c>
      <c r="G858" s="74">
        <v>1.21</v>
      </c>
      <c r="H858" s="76">
        <f t="shared" si="27"/>
        <v>40.95089548764868</v>
      </c>
    </row>
    <row r="859" spans="1:8" x14ac:dyDescent="0.2">
      <c r="A859" s="71" t="s">
        <v>194</v>
      </c>
      <c r="B859" s="72">
        <v>3</v>
      </c>
      <c r="C859" s="73" t="s">
        <v>283</v>
      </c>
      <c r="D859" s="74">
        <v>1.11996825854855</v>
      </c>
      <c r="E859" s="75">
        <v>2.0000566827697262E-2</v>
      </c>
      <c r="F859" s="76">
        <f t="shared" ref="F859:F922" si="28">(D859*E859)*B859</f>
        <v>6.7199999999999996E-2</v>
      </c>
      <c r="G859" s="74">
        <v>1.21</v>
      </c>
      <c r="H859" s="76">
        <f t="shared" si="27"/>
        <v>7.2602057584541052E-2</v>
      </c>
    </row>
    <row r="860" spans="1:8" x14ac:dyDescent="0.2">
      <c r="A860" s="71" t="s">
        <v>195</v>
      </c>
      <c r="B860" s="72">
        <v>10</v>
      </c>
      <c r="C860" s="73" t="s">
        <v>283</v>
      </c>
      <c r="D860" s="74">
        <v>1.11996825854855</v>
      </c>
      <c r="E860" s="75">
        <v>0.26000736876006442</v>
      </c>
      <c r="F860" s="76">
        <f t="shared" si="28"/>
        <v>2.9119999999999999</v>
      </c>
      <c r="G860" s="74">
        <v>1.21</v>
      </c>
      <c r="H860" s="76">
        <f t="shared" si="27"/>
        <v>3.1460891619967795</v>
      </c>
    </row>
    <row r="861" spans="1:8" x14ac:dyDescent="0.2">
      <c r="A861" s="71" t="s">
        <v>192</v>
      </c>
      <c r="B861" s="72">
        <v>2400</v>
      </c>
      <c r="C861" s="73" t="s">
        <v>283</v>
      </c>
      <c r="D861" s="74">
        <v>1.11996825854855</v>
      </c>
      <c r="E861" s="75">
        <v>2.8200799227053142E-2</v>
      </c>
      <c r="F861" s="76">
        <f t="shared" si="28"/>
        <v>75.801600000000008</v>
      </c>
      <c r="G861" s="74">
        <v>1.21</v>
      </c>
      <c r="H861" s="76">
        <f t="shared" si="27"/>
        <v>81.895120955362316</v>
      </c>
    </row>
    <row r="862" spans="1:8" x14ac:dyDescent="0.2">
      <c r="A862" s="71" t="s">
        <v>193</v>
      </c>
      <c r="B862" s="72">
        <v>10</v>
      </c>
      <c r="C862" s="73" t="s">
        <v>283</v>
      </c>
      <c r="D862" s="74">
        <v>1.11996825854855</v>
      </c>
      <c r="E862" s="75">
        <v>0.26000736876006442</v>
      </c>
      <c r="F862" s="76">
        <f t="shared" si="28"/>
        <v>2.9119999999999999</v>
      </c>
      <c r="G862" s="74">
        <v>1.21</v>
      </c>
      <c r="H862" s="76">
        <f t="shared" si="27"/>
        <v>3.1460891619967795</v>
      </c>
    </row>
    <row r="863" spans="1:8" x14ac:dyDescent="0.2">
      <c r="A863" s="71" t="s">
        <v>191</v>
      </c>
      <c r="B863" s="72">
        <v>150</v>
      </c>
      <c r="C863" s="73" t="s">
        <v>283</v>
      </c>
      <c r="D863" s="74">
        <v>1.1200053276505062</v>
      </c>
      <c r="E863" s="75">
        <v>0.41893104293019379</v>
      </c>
      <c r="F863" s="76">
        <f t="shared" si="28"/>
        <v>70.380749999999992</v>
      </c>
      <c r="G863" s="74">
        <v>1.21</v>
      </c>
      <c r="H863" s="76">
        <f t="shared" si="27"/>
        <v>76.035984291830175</v>
      </c>
    </row>
    <row r="864" spans="1:8" x14ac:dyDescent="0.2">
      <c r="A864" s="71" t="s">
        <v>196</v>
      </c>
      <c r="B864" s="72">
        <v>300</v>
      </c>
      <c r="C864" s="73" t="s">
        <v>283</v>
      </c>
      <c r="D864" s="74">
        <v>1.1200053276505062</v>
      </c>
      <c r="E864" s="75">
        <v>0.19999904863836365</v>
      </c>
      <c r="F864" s="76">
        <f t="shared" si="28"/>
        <v>67.2</v>
      </c>
      <c r="G864" s="74">
        <v>1.21</v>
      </c>
      <c r="H864" s="76">
        <f t="shared" si="27"/>
        <v>72.599654655725999</v>
      </c>
    </row>
    <row r="865" spans="1:8" x14ac:dyDescent="0.2">
      <c r="A865" s="71" t="s">
        <v>192</v>
      </c>
      <c r="B865" s="72">
        <v>1750</v>
      </c>
      <c r="C865" s="73" t="s">
        <v>283</v>
      </c>
      <c r="D865" s="74">
        <v>1.12004212004212</v>
      </c>
      <c r="E865" s="75">
        <v>2.819893951739267E-2</v>
      </c>
      <c r="F865" s="76">
        <f t="shared" si="28"/>
        <v>55.271999999999998</v>
      </c>
      <c r="G865" s="74">
        <v>1.21</v>
      </c>
      <c r="H865" s="76">
        <f t="shared" si="27"/>
        <v>59.711254428078973</v>
      </c>
    </row>
    <row r="866" spans="1:8" x14ac:dyDescent="0.2">
      <c r="A866" s="71" t="s">
        <v>192</v>
      </c>
      <c r="B866" s="72">
        <v>1250</v>
      </c>
      <c r="C866" s="73" t="s">
        <v>283</v>
      </c>
      <c r="D866" s="74">
        <v>1.12004212004212</v>
      </c>
      <c r="E866" s="75">
        <v>2.819893951739267E-2</v>
      </c>
      <c r="F866" s="76">
        <f t="shared" si="28"/>
        <v>39.480000000000004</v>
      </c>
      <c r="G866" s="74">
        <v>1.21</v>
      </c>
      <c r="H866" s="76">
        <f t="shared" si="27"/>
        <v>42.650896020056415</v>
      </c>
    </row>
    <row r="867" spans="1:8" x14ac:dyDescent="0.2">
      <c r="A867" s="71" t="s">
        <v>85</v>
      </c>
      <c r="B867" s="72">
        <v>20000</v>
      </c>
      <c r="C867" s="73" t="s">
        <v>283</v>
      </c>
      <c r="D867" s="74">
        <v>1.1200000000000001</v>
      </c>
      <c r="E867" s="75">
        <v>2.1999999999999995E-2</v>
      </c>
      <c r="F867" s="76">
        <f t="shared" si="28"/>
        <v>492.79999999999995</v>
      </c>
      <c r="G867" s="74">
        <v>1.21</v>
      </c>
      <c r="H867" s="76">
        <f t="shared" si="27"/>
        <v>532.39999999999986</v>
      </c>
    </row>
    <row r="868" spans="1:8" x14ac:dyDescent="0.2">
      <c r="A868" s="71" t="s">
        <v>203</v>
      </c>
      <c r="B868" s="72">
        <v>10</v>
      </c>
      <c r="C868" s="73" t="s">
        <v>283</v>
      </c>
      <c r="D868" s="74">
        <v>1.1199999999999999</v>
      </c>
      <c r="E868" s="75">
        <v>10.900000000000002</v>
      </c>
      <c r="F868" s="76">
        <f t="shared" si="28"/>
        <v>122.08000000000001</v>
      </c>
      <c r="G868" s="74">
        <v>1.21</v>
      </c>
      <c r="H868" s="76">
        <f t="shared" si="27"/>
        <v>131.89000000000001</v>
      </c>
    </row>
    <row r="869" spans="1:8" x14ac:dyDescent="0.2">
      <c r="A869" s="71" t="s">
        <v>197</v>
      </c>
      <c r="B869" s="72">
        <v>10</v>
      </c>
      <c r="C869" s="73" t="s">
        <v>283</v>
      </c>
      <c r="D869" s="74">
        <v>1.1199865183687225</v>
      </c>
      <c r="E869" s="75">
        <v>0.60000722238940729</v>
      </c>
      <c r="F869" s="76">
        <f t="shared" si="28"/>
        <v>6.7200000000000015</v>
      </c>
      <c r="G869" s="74">
        <v>1.21</v>
      </c>
      <c r="H869" s="76">
        <f t="shared" si="27"/>
        <v>7.2600873909118278</v>
      </c>
    </row>
    <row r="870" spans="1:8" x14ac:dyDescent="0.2">
      <c r="A870" s="71" t="s">
        <v>191</v>
      </c>
      <c r="B870" s="72">
        <v>150</v>
      </c>
      <c r="C870" s="73" t="s">
        <v>283</v>
      </c>
      <c r="D870" s="74">
        <v>1.1199684858902736</v>
      </c>
      <c r="E870" s="75">
        <v>0.41894482381530979</v>
      </c>
      <c r="F870" s="76">
        <f t="shared" si="28"/>
        <v>70.380749999999992</v>
      </c>
      <c r="G870" s="74">
        <v>1.21</v>
      </c>
      <c r="H870" s="76">
        <f t="shared" si="27"/>
        <v>76.038485522478723</v>
      </c>
    </row>
    <row r="871" spans="1:8" x14ac:dyDescent="0.2">
      <c r="A871" s="71" t="s">
        <v>195</v>
      </c>
      <c r="B871" s="72">
        <v>5</v>
      </c>
      <c r="C871" s="73" t="s">
        <v>283</v>
      </c>
      <c r="D871" s="74">
        <v>1.1199684858902736</v>
      </c>
      <c r="E871" s="75">
        <v>0.26000731598132637</v>
      </c>
      <c r="F871" s="76">
        <f t="shared" si="28"/>
        <v>1.4560000000000004</v>
      </c>
      <c r="G871" s="74">
        <v>1.21</v>
      </c>
      <c r="H871" s="76">
        <f t="shared" si="27"/>
        <v>1.5730442616870244</v>
      </c>
    </row>
    <row r="872" spans="1:8" x14ac:dyDescent="0.2">
      <c r="A872" s="71" t="s">
        <v>195</v>
      </c>
      <c r="B872" s="72">
        <v>20</v>
      </c>
      <c r="C872" s="73" t="s">
        <v>283</v>
      </c>
      <c r="D872" s="74">
        <v>1.1192307692307693</v>
      </c>
      <c r="E872" s="75">
        <v>0.2601786941580756</v>
      </c>
      <c r="F872" s="76">
        <f t="shared" si="28"/>
        <v>5.8239999999999998</v>
      </c>
      <c r="G872" s="74">
        <v>1.21</v>
      </c>
      <c r="H872" s="76">
        <f t="shared" si="27"/>
        <v>6.2963243986254289</v>
      </c>
    </row>
    <row r="873" spans="1:8" x14ac:dyDescent="0.2">
      <c r="A873" s="71" t="s">
        <v>193</v>
      </c>
      <c r="B873" s="72">
        <v>20</v>
      </c>
      <c r="C873" s="73" t="s">
        <v>283</v>
      </c>
      <c r="D873" s="74">
        <v>1.1199294532627866</v>
      </c>
      <c r="E873" s="75">
        <v>0.26001637795275589</v>
      </c>
      <c r="F873" s="76">
        <f t="shared" si="28"/>
        <v>5.823999999999999</v>
      </c>
      <c r="G873" s="74">
        <v>1.21</v>
      </c>
      <c r="H873" s="76">
        <f t="shared" si="27"/>
        <v>6.2923963464566928</v>
      </c>
    </row>
    <row r="874" spans="1:8" x14ac:dyDescent="0.2">
      <c r="A874" s="71" t="s">
        <v>195</v>
      </c>
      <c r="B874" s="72">
        <v>4</v>
      </c>
      <c r="C874" s="73" t="s">
        <v>283</v>
      </c>
      <c r="D874" s="74">
        <v>1.1194968553459119</v>
      </c>
      <c r="E874" s="75">
        <v>0.26011685393258427</v>
      </c>
      <c r="F874" s="76">
        <f t="shared" si="28"/>
        <v>1.1648000000000001</v>
      </c>
      <c r="G874" s="74">
        <v>1.21</v>
      </c>
      <c r="H874" s="76">
        <f t="shared" si="27"/>
        <v>1.2589655730337079</v>
      </c>
    </row>
    <row r="875" spans="1:8" x14ac:dyDescent="0.2">
      <c r="A875" s="71" t="s">
        <v>193</v>
      </c>
      <c r="B875" s="72">
        <v>8</v>
      </c>
      <c r="C875" s="73" t="s">
        <v>283</v>
      </c>
      <c r="D875" s="74">
        <v>1.1194968553459119</v>
      </c>
      <c r="E875" s="75">
        <v>0.26011685393258427</v>
      </c>
      <c r="F875" s="76">
        <f t="shared" si="28"/>
        <v>2.3296000000000001</v>
      </c>
      <c r="G875" s="74">
        <v>1.21</v>
      </c>
      <c r="H875" s="76">
        <f t="shared" si="27"/>
        <v>2.5179311460674159</v>
      </c>
    </row>
    <row r="876" spans="1:8" x14ac:dyDescent="0.2">
      <c r="A876" s="71" t="s">
        <v>198</v>
      </c>
      <c r="B876" s="72">
        <v>50</v>
      </c>
      <c r="C876" s="73" t="s">
        <v>283</v>
      </c>
      <c r="D876" s="74">
        <v>1.1196911196911197</v>
      </c>
      <c r="E876" s="75">
        <v>7.2419972413793096E-2</v>
      </c>
      <c r="F876" s="76">
        <f t="shared" si="28"/>
        <v>4.0543999999999993</v>
      </c>
      <c r="G876" s="74">
        <v>1.21</v>
      </c>
      <c r="H876" s="76">
        <f t="shared" si="27"/>
        <v>4.381408331034482</v>
      </c>
    </row>
    <row r="877" spans="1:8" x14ac:dyDescent="0.2">
      <c r="A877" s="71" t="s">
        <v>193</v>
      </c>
      <c r="B877" s="72">
        <v>5</v>
      </c>
      <c r="C877" s="73" t="s">
        <v>283</v>
      </c>
      <c r="D877" s="74">
        <v>1.1201764057331862</v>
      </c>
      <c r="E877" s="75">
        <v>0.25995905511811029</v>
      </c>
      <c r="F877" s="76">
        <f t="shared" si="28"/>
        <v>1.456</v>
      </c>
      <c r="G877" s="74">
        <v>1.21</v>
      </c>
      <c r="H877" s="76">
        <f t="shared" si="27"/>
        <v>1.5727522834645671</v>
      </c>
    </row>
    <row r="878" spans="1:8" x14ac:dyDescent="0.2">
      <c r="A878" s="71" t="s">
        <v>195</v>
      </c>
      <c r="B878" s="72">
        <v>5</v>
      </c>
      <c r="C878" s="73" t="s">
        <v>283</v>
      </c>
      <c r="D878" s="74">
        <v>1.1199588477366256</v>
      </c>
      <c r="E878" s="75">
        <v>0.26000955355502481</v>
      </c>
      <c r="F878" s="76">
        <f t="shared" si="28"/>
        <v>1.456</v>
      </c>
      <c r="G878" s="74">
        <v>1.21</v>
      </c>
      <c r="H878" s="76">
        <f t="shared" si="27"/>
        <v>1.5730577990079</v>
      </c>
    </row>
    <row r="879" spans="1:8" x14ac:dyDescent="0.2">
      <c r="A879" s="71" t="s">
        <v>192</v>
      </c>
      <c r="B879" s="72">
        <v>2400</v>
      </c>
      <c r="C879" s="73" t="s">
        <v>283</v>
      </c>
      <c r="D879" s="74">
        <v>1.1199588477366256</v>
      </c>
      <c r="E879" s="75">
        <v>2.8201036193275766E-2</v>
      </c>
      <c r="F879" s="76">
        <f t="shared" si="28"/>
        <v>75.801600000000008</v>
      </c>
      <c r="G879" s="74">
        <v>1.21</v>
      </c>
      <c r="H879" s="76">
        <f t="shared" si="27"/>
        <v>81.895809105272818</v>
      </c>
    </row>
    <row r="880" spans="1:8" x14ac:dyDescent="0.2">
      <c r="A880" s="71" t="s">
        <v>85</v>
      </c>
      <c r="B880" s="72">
        <v>2160</v>
      </c>
      <c r="C880" s="73" t="s">
        <v>283</v>
      </c>
      <c r="D880" s="74">
        <v>1.1199494949494948</v>
      </c>
      <c r="E880" s="75">
        <v>2.2000992108229991E-2</v>
      </c>
      <c r="F880" s="76">
        <f t="shared" si="28"/>
        <v>53.2224</v>
      </c>
      <c r="G880" s="74">
        <v>1.21</v>
      </c>
      <c r="H880" s="76">
        <f t="shared" si="27"/>
        <v>57.501792974069907</v>
      </c>
    </row>
    <row r="881" spans="1:8" x14ac:dyDescent="0.2">
      <c r="A881" s="71" t="s">
        <v>85</v>
      </c>
      <c r="B881" s="72">
        <v>6000</v>
      </c>
      <c r="C881" s="73" t="s">
        <v>283</v>
      </c>
      <c r="D881" s="74">
        <v>1.1200000000000001</v>
      </c>
      <c r="E881" s="75">
        <v>2.1999999999999995E-2</v>
      </c>
      <c r="F881" s="76">
        <f t="shared" si="28"/>
        <v>147.84</v>
      </c>
      <c r="G881" s="74">
        <v>1.21</v>
      </c>
      <c r="H881" s="76">
        <f t="shared" si="27"/>
        <v>159.71999999999997</v>
      </c>
    </row>
    <row r="882" spans="1:8" x14ac:dyDescent="0.2">
      <c r="A882" s="71" t="s">
        <v>85</v>
      </c>
      <c r="B882" s="72">
        <v>14000</v>
      </c>
      <c r="C882" s="73" t="s">
        <v>283</v>
      </c>
      <c r="D882" s="74">
        <v>1.1199999999999999</v>
      </c>
      <c r="E882" s="75">
        <v>2.2000000000000002E-2</v>
      </c>
      <c r="F882" s="76">
        <f t="shared" si="28"/>
        <v>344.96</v>
      </c>
      <c r="G882" s="74">
        <v>1.21</v>
      </c>
      <c r="H882" s="76">
        <f t="shared" si="27"/>
        <v>372.68</v>
      </c>
    </row>
    <row r="883" spans="1:8" x14ac:dyDescent="0.2">
      <c r="A883" s="71" t="s">
        <v>196</v>
      </c>
      <c r="B883" s="72">
        <v>100</v>
      </c>
      <c r="C883" s="73" t="s">
        <v>283</v>
      </c>
      <c r="D883" s="74">
        <v>1.1200425614238732</v>
      </c>
      <c r="E883" s="75">
        <v>0.1999924000345453</v>
      </c>
      <c r="F883" s="76">
        <f t="shared" si="28"/>
        <v>22.400000000000002</v>
      </c>
      <c r="G883" s="74">
        <v>1.21</v>
      </c>
      <c r="H883" s="76">
        <f t="shared" si="27"/>
        <v>24.199080404179981</v>
      </c>
    </row>
    <row r="884" spans="1:8" x14ac:dyDescent="0.2">
      <c r="A884" s="71" t="s">
        <v>192</v>
      </c>
      <c r="B884" s="72">
        <v>2400</v>
      </c>
      <c r="C884" s="73" t="s">
        <v>283</v>
      </c>
      <c r="D884" s="74">
        <v>1.1200301962757926</v>
      </c>
      <c r="E884" s="75">
        <v>2.8199239721410922E-2</v>
      </c>
      <c r="F884" s="76">
        <f t="shared" si="28"/>
        <v>75.801600000000008</v>
      </c>
      <c r="G884" s="74">
        <v>1.21</v>
      </c>
      <c r="H884" s="76">
        <f t="shared" si="27"/>
        <v>81.890592150977312</v>
      </c>
    </row>
    <row r="885" spans="1:8" x14ac:dyDescent="0.2">
      <c r="A885" s="71" t="s">
        <v>204</v>
      </c>
      <c r="B885" s="72">
        <v>2</v>
      </c>
      <c r="C885" s="73" t="s">
        <v>283</v>
      </c>
      <c r="D885" s="74">
        <v>1.1198010849909583</v>
      </c>
      <c r="E885" s="75">
        <v>2.0003552684699236E-2</v>
      </c>
      <c r="F885" s="76">
        <f t="shared" si="28"/>
        <v>4.48E-2</v>
      </c>
      <c r="G885" s="74">
        <v>1.21</v>
      </c>
      <c r="H885" s="76">
        <f t="shared" si="27"/>
        <v>4.8408597496972149E-2</v>
      </c>
    </row>
    <row r="886" spans="1:8" x14ac:dyDescent="0.2">
      <c r="A886" s="71" t="s">
        <v>194</v>
      </c>
      <c r="B886" s="72">
        <v>3</v>
      </c>
      <c r="C886" s="73" t="s">
        <v>283</v>
      </c>
      <c r="D886" s="74">
        <v>1.1203814064362336</v>
      </c>
      <c r="E886" s="75">
        <v>1.9993191489361701E-2</v>
      </c>
      <c r="F886" s="76">
        <f t="shared" si="28"/>
        <v>6.7199999999999996E-2</v>
      </c>
      <c r="G886" s="74">
        <v>1.21</v>
      </c>
      <c r="H886" s="76">
        <f t="shared" si="27"/>
        <v>7.2575285106382975E-2</v>
      </c>
    </row>
    <row r="887" spans="1:8" x14ac:dyDescent="0.2">
      <c r="A887" s="71" t="s">
        <v>196</v>
      </c>
      <c r="B887" s="72">
        <v>200</v>
      </c>
      <c r="C887" s="73" t="s">
        <v>283</v>
      </c>
      <c r="D887" s="74">
        <v>1.1200000000000001</v>
      </c>
      <c r="E887" s="75">
        <v>0.19999999999999998</v>
      </c>
      <c r="F887" s="76">
        <f t="shared" si="28"/>
        <v>44.800000000000004</v>
      </c>
      <c r="G887" s="74">
        <v>1.21</v>
      </c>
      <c r="H887" s="76">
        <f t="shared" si="27"/>
        <v>48.399999999999991</v>
      </c>
    </row>
    <row r="888" spans="1:8" x14ac:dyDescent="0.2">
      <c r="A888" s="71" t="s">
        <v>204</v>
      </c>
      <c r="B888" s="72">
        <v>21</v>
      </c>
      <c r="C888" s="73" t="s">
        <v>283</v>
      </c>
      <c r="D888" s="74">
        <v>1.1190476190476191</v>
      </c>
      <c r="E888" s="75">
        <v>2.0017021276595746E-2</v>
      </c>
      <c r="F888" s="76">
        <f t="shared" si="28"/>
        <v>0.47040000000000004</v>
      </c>
      <c r="G888" s="74">
        <v>1.21</v>
      </c>
      <c r="H888" s="76">
        <f t="shared" si="27"/>
        <v>0.50863251063829795</v>
      </c>
    </row>
    <row r="889" spans="1:8" x14ac:dyDescent="0.2">
      <c r="A889" s="71" t="s">
        <v>201</v>
      </c>
      <c r="B889" s="72">
        <v>5</v>
      </c>
      <c r="C889" s="73" t="s">
        <v>283</v>
      </c>
      <c r="D889" s="74">
        <v>1.1200068870523416</v>
      </c>
      <c r="E889" s="75">
        <v>1.7599891775557264</v>
      </c>
      <c r="F889" s="76">
        <f t="shared" si="28"/>
        <v>9.8559999999999999</v>
      </c>
      <c r="G889" s="74">
        <v>1.21</v>
      </c>
      <c r="H889" s="76">
        <f t="shared" si="27"/>
        <v>10.647934524212143</v>
      </c>
    </row>
    <row r="890" spans="1:8" x14ac:dyDescent="0.2">
      <c r="A890" s="71" t="s">
        <v>192</v>
      </c>
      <c r="B890" s="72">
        <v>2400</v>
      </c>
      <c r="C890" s="73" t="s">
        <v>283</v>
      </c>
      <c r="D890" s="74">
        <v>1.1200431292680004</v>
      </c>
      <c r="E890" s="75">
        <v>2.8198914108460801E-2</v>
      </c>
      <c r="F890" s="76">
        <f t="shared" si="28"/>
        <v>75.801600000000008</v>
      </c>
      <c r="G890" s="74">
        <v>1.21</v>
      </c>
      <c r="H890" s="76">
        <f t="shared" si="27"/>
        <v>81.889646570970172</v>
      </c>
    </row>
    <row r="891" spans="1:8" x14ac:dyDescent="0.2">
      <c r="A891" s="71" t="s">
        <v>205</v>
      </c>
      <c r="B891" s="72">
        <v>61</v>
      </c>
      <c r="C891" s="73" t="s">
        <v>283</v>
      </c>
      <c r="D891" s="74">
        <v>1.1200068870523416</v>
      </c>
      <c r="E891" s="75">
        <v>1.7599891775557264</v>
      </c>
      <c r="F891" s="76">
        <f t="shared" si="28"/>
        <v>120.2432</v>
      </c>
      <c r="G891" s="74">
        <v>1.21</v>
      </c>
      <c r="H891" s="76">
        <f t="shared" si="27"/>
        <v>129.90480119538816</v>
      </c>
    </row>
    <row r="892" spans="1:8" x14ac:dyDescent="0.2">
      <c r="A892" s="71" t="s">
        <v>194</v>
      </c>
      <c r="B892" s="72">
        <v>2</v>
      </c>
      <c r="C892" s="73" t="s">
        <v>283</v>
      </c>
      <c r="D892" s="74">
        <v>1.1200378071833648</v>
      </c>
      <c r="E892" s="75">
        <v>1.999932489451477E-2</v>
      </c>
      <c r="F892" s="76">
        <f t="shared" si="28"/>
        <v>4.48E-2</v>
      </c>
      <c r="G892" s="74">
        <v>1.21</v>
      </c>
      <c r="H892" s="76">
        <f t="shared" si="27"/>
        <v>4.8398366244725745E-2</v>
      </c>
    </row>
    <row r="893" spans="1:8" x14ac:dyDescent="0.2">
      <c r="A893" s="71" t="s">
        <v>201</v>
      </c>
      <c r="B893" s="72">
        <v>2</v>
      </c>
      <c r="C893" s="73" t="s">
        <v>283</v>
      </c>
      <c r="D893" s="74">
        <v>1.1200378071833648</v>
      </c>
      <c r="E893" s="75">
        <v>1.7599405907172998</v>
      </c>
      <c r="F893" s="76">
        <f t="shared" si="28"/>
        <v>3.9424000000000001</v>
      </c>
      <c r="G893" s="74">
        <v>1.21</v>
      </c>
      <c r="H893" s="76">
        <f t="shared" si="27"/>
        <v>4.2590562295358652</v>
      </c>
    </row>
    <row r="894" spans="1:8" x14ac:dyDescent="0.2">
      <c r="A894" s="71" t="s">
        <v>194</v>
      </c>
      <c r="B894" s="72">
        <v>3</v>
      </c>
      <c r="C894" s="73" t="s">
        <v>283</v>
      </c>
      <c r="D894" s="74">
        <v>1.119957677555879</v>
      </c>
      <c r="E894" s="75">
        <v>0.2600098252243741</v>
      </c>
      <c r="F894" s="76">
        <f t="shared" si="28"/>
        <v>0.87360000000000004</v>
      </c>
      <c r="G894" s="74">
        <v>1.21</v>
      </c>
      <c r="H894" s="76">
        <f t="shared" si="27"/>
        <v>0.94383566556447795</v>
      </c>
    </row>
    <row r="895" spans="1:8" x14ac:dyDescent="0.2">
      <c r="A895" s="71" t="s">
        <v>192</v>
      </c>
      <c r="B895" s="72">
        <v>500</v>
      </c>
      <c r="C895" s="73" t="s">
        <v>283</v>
      </c>
      <c r="D895" s="74">
        <v>1.1198581560283687</v>
      </c>
      <c r="E895" s="75">
        <v>2.8203571880937306E-2</v>
      </c>
      <c r="F895" s="76">
        <f t="shared" si="28"/>
        <v>15.792</v>
      </c>
      <c r="G895" s="74">
        <v>1.21</v>
      </c>
      <c r="H895" s="76">
        <f t="shared" si="27"/>
        <v>17.06316098796707</v>
      </c>
    </row>
    <row r="896" spans="1:8" x14ac:dyDescent="0.2">
      <c r="A896" s="71" t="s">
        <v>194</v>
      </c>
      <c r="B896" s="72">
        <v>5</v>
      </c>
      <c r="C896" s="73" t="s">
        <v>283</v>
      </c>
      <c r="D896" s="74">
        <v>1.1199765327075391</v>
      </c>
      <c r="E896" s="75">
        <v>0.26000544787847035</v>
      </c>
      <c r="F896" s="76">
        <f t="shared" si="28"/>
        <v>1.456</v>
      </c>
      <c r="G896" s="74">
        <v>1.21</v>
      </c>
      <c r="H896" s="76">
        <f t="shared" si="27"/>
        <v>1.5730329596647454</v>
      </c>
    </row>
    <row r="897" spans="1:8" x14ac:dyDescent="0.2">
      <c r="A897" s="71" t="s">
        <v>195</v>
      </c>
      <c r="B897" s="72">
        <v>10</v>
      </c>
      <c r="C897" s="73" t="s">
        <v>283</v>
      </c>
      <c r="D897" s="74">
        <v>1.1200000000000001</v>
      </c>
      <c r="E897" s="75">
        <v>0.26</v>
      </c>
      <c r="F897" s="76">
        <f t="shared" si="28"/>
        <v>2.9119999999999999</v>
      </c>
      <c r="G897" s="74">
        <v>1.21</v>
      </c>
      <c r="H897" s="76">
        <f t="shared" si="27"/>
        <v>3.1459999999999999</v>
      </c>
    </row>
    <row r="898" spans="1:8" x14ac:dyDescent="0.2">
      <c r="A898" s="71" t="s">
        <v>196</v>
      </c>
      <c r="B898" s="72">
        <v>100</v>
      </c>
      <c r="C898" s="73" t="s">
        <v>283</v>
      </c>
      <c r="D898" s="74">
        <v>1.1199999999999999</v>
      </c>
      <c r="E898" s="75">
        <v>0.2</v>
      </c>
      <c r="F898" s="76">
        <f t="shared" si="28"/>
        <v>22.4</v>
      </c>
      <c r="G898" s="74">
        <v>1.21</v>
      </c>
      <c r="H898" s="76">
        <f t="shared" si="27"/>
        <v>24.2</v>
      </c>
    </row>
    <row r="899" spans="1:8" x14ac:dyDescent="0.2">
      <c r="A899" s="71" t="s">
        <v>198</v>
      </c>
      <c r="B899" s="72">
        <v>50</v>
      </c>
      <c r="C899" s="73" t="s">
        <v>283</v>
      </c>
      <c r="D899" s="74">
        <v>1.1200279134682485</v>
      </c>
      <c r="E899" s="75">
        <v>4.8798783800623052E-2</v>
      </c>
      <c r="F899" s="76">
        <f t="shared" si="28"/>
        <v>2.7328000000000001</v>
      </c>
      <c r="G899" s="74">
        <v>1.21</v>
      </c>
      <c r="H899" s="76">
        <f t="shared" si="27"/>
        <v>2.9523264199376946</v>
      </c>
    </row>
    <row r="900" spans="1:8" x14ac:dyDescent="0.2">
      <c r="A900" s="71" t="s">
        <v>205</v>
      </c>
      <c r="B900" s="72">
        <v>10</v>
      </c>
      <c r="C900" s="73" t="s">
        <v>283</v>
      </c>
      <c r="D900" s="74">
        <v>1.1200378071833648</v>
      </c>
      <c r="E900" s="75">
        <v>1.7599405907172998</v>
      </c>
      <c r="F900" s="76">
        <f t="shared" si="28"/>
        <v>19.712</v>
      </c>
      <c r="G900" s="74">
        <v>1.21</v>
      </c>
      <c r="H900" s="76">
        <f t="shared" si="27"/>
        <v>21.295281147679326</v>
      </c>
    </row>
    <row r="901" spans="1:8" x14ac:dyDescent="0.2">
      <c r="A901" s="71" t="s">
        <v>194</v>
      </c>
      <c r="B901" s="72">
        <v>3</v>
      </c>
      <c r="C901" s="73" t="s">
        <v>283</v>
      </c>
      <c r="D901" s="74">
        <v>1.1199892386333063</v>
      </c>
      <c r="E901" s="75">
        <v>2.0000192169108817E-2</v>
      </c>
      <c r="F901" s="76">
        <f t="shared" si="28"/>
        <v>6.7199999999999996E-2</v>
      </c>
      <c r="G901" s="74">
        <v>1.21</v>
      </c>
      <c r="H901" s="76">
        <f t="shared" ref="H901:H964" si="29">(E901*G901)*B901</f>
        <v>7.2600697573865003E-2</v>
      </c>
    </row>
    <row r="902" spans="1:8" x14ac:dyDescent="0.2">
      <c r="A902" s="71" t="s">
        <v>202</v>
      </c>
      <c r="B902" s="72">
        <v>1000</v>
      </c>
      <c r="C902" s="73" t="s">
        <v>283</v>
      </c>
      <c r="D902" s="74">
        <v>1.1199675324675324</v>
      </c>
      <c r="E902" s="75">
        <v>2.0800602985939991E-2</v>
      </c>
      <c r="F902" s="76">
        <f t="shared" si="28"/>
        <v>23.295999999999996</v>
      </c>
      <c r="G902" s="74">
        <v>1.21</v>
      </c>
      <c r="H902" s="76">
        <f t="shared" si="29"/>
        <v>25.168729612987388</v>
      </c>
    </row>
    <row r="903" spans="1:8" x14ac:dyDescent="0.2">
      <c r="A903" s="71" t="s">
        <v>202</v>
      </c>
      <c r="B903" s="72">
        <v>500</v>
      </c>
      <c r="C903" s="73" t="s">
        <v>283</v>
      </c>
      <c r="D903" s="74">
        <v>1.1200060350030177</v>
      </c>
      <c r="E903" s="75">
        <v>2.079988792197645E-2</v>
      </c>
      <c r="F903" s="76">
        <f t="shared" si="28"/>
        <v>11.648</v>
      </c>
      <c r="G903" s="74">
        <v>1.21</v>
      </c>
      <c r="H903" s="76">
        <f t="shared" si="29"/>
        <v>12.583932192795752</v>
      </c>
    </row>
    <row r="904" spans="1:8" x14ac:dyDescent="0.2">
      <c r="A904" s="71" t="s">
        <v>192</v>
      </c>
      <c r="B904" s="72">
        <v>2400</v>
      </c>
      <c r="C904" s="73" t="s">
        <v>283</v>
      </c>
      <c r="D904" s="74">
        <v>1.1200499687695191</v>
      </c>
      <c r="E904" s="75">
        <v>2.8198741913896944E-2</v>
      </c>
      <c r="F904" s="76">
        <f t="shared" si="28"/>
        <v>75.801600000000008</v>
      </c>
      <c r="G904" s="74">
        <v>1.21</v>
      </c>
      <c r="H904" s="76">
        <f t="shared" si="29"/>
        <v>81.889146517956718</v>
      </c>
    </row>
    <row r="905" spans="1:8" x14ac:dyDescent="0.2">
      <c r="A905" s="71" t="s">
        <v>197</v>
      </c>
      <c r="B905" s="72">
        <v>25</v>
      </c>
      <c r="C905" s="73" t="s">
        <v>283</v>
      </c>
      <c r="D905" s="74">
        <v>1.1200500682749204</v>
      </c>
      <c r="E905" s="75">
        <v>0.59997317890886925</v>
      </c>
      <c r="F905" s="76">
        <f t="shared" si="28"/>
        <v>16.8</v>
      </c>
      <c r="G905" s="74">
        <v>1.21</v>
      </c>
      <c r="H905" s="76">
        <f t="shared" si="29"/>
        <v>18.149188661993296</v>
      </c>
    </row>
    <row r="906" spans="1:8" x14ac:dyDescent="0.2">
      <c r="A906" s="71" t="s">
        <v>193</v>
      </c>
      <c r="B906" s="72">
        <v>20</v>
      </c>
      <c r="C906" s="73" t="s">
        <v>283</v>
      </c>
      <c r="D906" s="74">
        <v>1.1200500682749204</v>
      </c>
      <c r="E906" s="75">
        <v>0.25998837752717668</v>
      </c>
      <c r="F906" s="76">
        <f t="shared" si="28"/>
        <v>5.8239999999999998</v>
      </c>
      <c r="G906" s="74">
        <v>1.21</v>
      </c>
      <c r="H906" s="76">
        <f t="shared" si="29"/>
        <v>6.2917187361576756</v>
      </c>
    </row>
    <row r="907" spans="1:8" x14ac:dyDescent="0.2">
      <c r="A907" s="71" t="s">
        <v>197</v>
      </c>
      <c r="B907" s="72">
        <v>10</v>
      </c>
      <c r="C907" s="73" t="s">
        <v>283</v>
      </c>
      <c r="D907" s="74">
        <v>1.1200475435816166</v>
      </c>
      <c r="E907" s="75">
        <v>0.59997453130527056</v>
      </c>
      <c r="F907" s="76">
        <f t="shared" si="28"/>
        <v>6.7200000000000006</v>
      </c>
      <c r="G907" s="74">
        <v>1.21</v>
      </c>
      <c r="H907" s="76">
        <f t="shared" si="29"/>
        <v>7.2596918287937742</v>
      </c>
    </row>
    <row r="908" spans="1:8" x14ac:dyDescent="0.2">
      <c r="A908" s="71" t="s">
        <v>198</v>
      </c>
      <c r="B908" s="72">
        <v>50</v>
      </c>
      <c r="C908" s="73" t="s">
        <v>283</v>
      </c>
      <c r="D908" s="74">
        <v>1.1202031602708804</v>
      </c>
      <c r="E908" s="75">
        <v>7.2386869521410574E-2</v>
      </c>
      <c r="F908" s="76">
        <f t="shared" si="28"/>
        <v>4.0543999999999993</v>
      </c>
      <c r="G908" s="74">
        <v>1.21</v>
      </c>
      <c r="H908" s="76">
        <f t="shared" si="29"/>
        <v>4.3794056060453395</v>
      </c>
    </row>
    <row r="909" spans="1:8" x14ac:dyDescent="0.2">
      <c r="A909" s="71" t="s">
        <v>204</v>
      </c>
      <c r="B909" s="72">
        <v>15</v>
      </c>
      <c r="C909" s="73" t="s">
        <v>283</v>
      </c>
      <c r="D909" s="74">
        <v>1.1200000000000001</v>
      </c>
      <c r="E909" s="75">
        <v>1.9999999999999997E-2</v>
      </c>
      <c r="F909" s="76">
        <f t="shared" si="28"/>
        <v>0.33600000000000002</v>
      </c>
      <c r="G909" s="74">
        <v>1.21</v>
      </c>
      <c r="H909" s="76">
        <f t="shared" si="29"/>
        <v>0.36299999999999993</v>
      </c>
    </row>
    <row r="910" spans="1:8" x14ac:dyDescent="0.2">
      <c r="A910" s="71" t="s">
        <v>191</v>
      </c>
      <c r="B910" s="72">
        <v>30</v>
      </c>
      <c r="C910" s="73" t="s">
        <v>283</v>
      </c>
      <c r="D910" s="74">
        <v>1.11996825854855</v>
      </c>
      <c r="E910" s="75">
        <v>0.41901187504025761</v>
      </c>
      <c r="F910" s="76">
        <f t="shared" si="28"/>
        <v>14.078399999999998</v>
      </c>
      <c r="G910" s="74">
        <v>1.21</v>
      </c>
      <c r="H910" s="76">
        <f t="shared" si="29"/>
        <v>15.210131063961351</v>
      </c>
    </row>
    <row r="911" spans="1:8" x14ac:dyDescent="0.2">
      <c r="A911" s="71" t="s">
        <v>196</v>
      </c>
      <c r="B911" s="72">
        <v>100</v>
      </c>
      <c r="C911" s="73" t="s">
        <v>283</v>
      </c>
      <c r="D911" s="74">
        <v>1.1200053276505062</v>
      </c>
      <c r="E911" s="75">
        <v>0.19999904863836365</v>
      </c>
      <c r="F911" s="76">
        <f t="shared" si="28"/>
        <v>22.400000000000002</v>
      </c>
      <c r="G911" s="74">
        <v>1.21</v>
      </c>
      <c r="H911" s="76">
        <f t="shared" si="29"/>
        <v>24.199884885242</v>
      </c>
    </row>
    <row r="912" spans="1:8" x14ac:dyDescent="0.2">
      <c r="A912" s="71" t="s">
        <v>202</v>
      </c>
      <c r="B912" s="72">
        <v>1000</v>
      </c>
      <c r="C912" s="73" t="s">
        <v>283</v>
      </c>
      <c r="D912" s="74">
        <v>1.1200053276505062</v>
      </c>
      <c r="E912" s="75">
        <v>2.079990105838982E-2</v>
      </c>
      <c r="F912" s="76">
        <f t="shared" si="28"/>
        <v>23.295999999999999</v>
      </c>
      <c r="G912" s="74">
        <v>1.21</v>
      </c>
      <c r="H912" s="76">
        <f t="shared" si="29"/>
        <v>25.167880280651683</v>
      </c>
    </row>
    <row r="913" spans="1:8" x14ac:dyDescent="0.2">
      <c r="A913" s="71" t="s">
        <v>189</v>
      </c>
      <c r="B913" s="72">
        <v>200</v>
      </c>
      <c r="C913" s="73" t="s">
        <v>283</v>
      </c>
      <c r="D913" s="74">
        <v>1.1199376947040498</v>
      </c>
      <c r="E913" s="75">
        <v>0.19261071488178025</v>
      </c>
      <c r="F913" s="76">
        <f t="shared" si="28"/>
        <v>43.142399999999995</v>
      </c>
      <c r="G913" s="74">
        <v>1.21</v>
      </c>
      <c r="H913" s="76">
        <f t="shared" si="29"/>
        <v>46.611793001390815</v>
      </c>
    </row>
    <row r="914" spans="1:8" x14ac:dyDescent="0.2">
      <c r="A914" s="71" t="s">
        <v>193</v>
      </c>
      <c r="B914" s="72">
        <v>10</v>
      </c>
      <c r="C914" s="73" t="s">
        <v>283</v>
      </c>
      <c r="D914" s="74">
        <v>1.1197703035274815</v>
      </c>
      <c r="E914" s="75">
        <v>0.26005333333333336</v>
      </c>
      <c r="F914" s="76">
        <f t="shared" si="28"/>
        <v>2.9119999999999999</v>
      </c>
      <c r="G914" s="74">
        <v>1.21</v>
      </c>
      <c r="H914" s="76">
        <f t="shared" si="29"/>
        <v>3.1466453333333333</v>
      </c>
    </row>
    <row r="915" spans="1:8" x14ac:dyDescent="0.2">
      <c r="A915" s="71" t="s">
        <v>85</v>
      </c>
      <c r="B915" s="72">
        <v>100000</v>
      </c>
      <c r="C915" s="73" t="s">
        <v>283</v>
      </c>
      <c r="D915" s="74">
        <v>1.1200000000000001</v>
      </c>
      <c r="E915" s="75">
        <v>2.1999999999999995E-2</v>
      </c>
      <c r="F915" s="76">
        <f t="shared" si="28"/>
        <v>2464</v>
      </c>
      <c r="G915" s="74">
        <v>1.21</v>
      </c>
      <c r="H915" s="76">
        <f t="shared" si="29"/>
        <v>2661.9999999999995</v>
      </c>
    </row>
    <row r="916" spans="1:8" x14ac:dyDescent="0.2">
      <c r="A916" s="71" t="s">
        <v>195</v>
      </c>
      <c r="B916" s="72">
        <v>5</v>
      </c>
      <c r="C916" s="73" t="s">
        <v>283</v>
      </c>
      <c r="D916" s="74">
        <v>1.12004212004212</v>
      </c>
      <c r="E916" s="75">
        <v>0.25999022250078346</v>
      </c>
      <c r="F916" s="76">
        <f t="shared" si="28"/>
        <v>1.456</v>
      </c>
      <c r="G916" s="74">
        <v>1.21</v>
      </c>
      <c r="H916" s="76">
        <f t="shared" si="29"/>
        <v>1.5729408461297398</v>
      </c>
    </row>
    <row r="917" spans="1:8" x14ac:dyDescent="0.2">
      <c r="A917" s="71" t="s">
        <v>85</v>
      </c>
      <c r="B917" s="72">
        <v>20000</v>
      </c>
      <c r="C917" s="73" t="s">
        <v>283</v>
      </c>
      <c r="D917" s="74">
        <v>1.1200000000000001</v>
      </c>
      <c r="E917" s="75">
        <v>2.1999999999999995E-2</v>
      </c>
      <c r="F917" s="76">
        <f t="shared" si="28"/>
        <v>492.79999999999995</v>
      </c>
      <c r="G917" s="74">
        <v>1.21</v>
      </c>
      <c r="H917" s="76">
        <f t="shared" si="29"/>
        <v>532.39999999999986</v>
      </c>
    </row>
    <row r="918" spans="1:8" x14ac:dyDescent="0.2">
      <c r="A918" s="71" t="s">
        <v>85</v>
      </c>
      <c r="B918" s="72">
        <v>20000</v>
      </c>
      <c r="C918" s="73" t="s">
        <v>283</v>
      </c>
      <c r="D918" s="74">
        <v>1.1200000000000001</v>
      </c>
      <c r="E918" s="75">
        <v>2.1999999999999995E-2</v>
      </c>
      <c r="F918" s="76">
        <f t="shared" si="28"/>
        <v>492.79999999999995</v>
      </c>
      <c r="G918" s="74">
        <v>1.21</v>
      </c>
      <c r="H918" s="76">
        <f t="shared" si="29"/>
        <v>532.39999999999986</v>
      </c>
    </row>
    <row r="919" spans="1:8" x14ac:dyDescent="0.2">
      <c r="A919" s="71" t="s">
        <v>195</v>
      </c>
      <c r="B919" s="72">
        <v>30</v>
      </c>
      <c r="C919" s="73" t="s">
        <v>283</v>
      </c>
      <c r="D919" s="74">
        <v>1.1202380952380953</v>
      </c>
      <c r="E919" s="75">
        <v>0.25994473963868225</v>
      </c>
      <c r="F919" s="76">
        <f t="shared" si="28"/>
        <v>8.7360000000000007</v>
      </c>
      <c r="G919" s="74">
        <v>1.21</v>
      </c>
      <c r="H919" s="76">
        <f t="shared" si="29"/>
        <v>9.4359940488841652</v>
      </c>
    </row>
    <row r="920" spans="1:8" x14ac:dyDescent="0.2">
      <c r="A920" s="71" t="s">
        <v>204</v>
      </c>
      <c r="B920" s="72">
        <v>3</v>
      </c>
      <c r="C920" s="73" t="s">
        <v>283</v>
      </c>
      <c r="D920" s="74">
        <v>1.1199865183687225</v>
      </c>
      <c r="E920" s="75">
        <v>2.0000240746313572E-2</v>
      </c>
      <c r="F920" s="76">
        <f t="shared" si="28"/>
        <v>6.7199999999999996E-2</v>
      </c>
      <c r="G920" s="74">
        <v>1.21</v>
      </c>
      <c r="H920" s="76">
        <f t="shared" si="29"/>
        <v>7.2600873909118263E-2</v>
      </c>
    </row>
    <row r="921" spans="1:8" x14ac:dyDescent="0.2">
      <c r="A921" s="71" t="s">
        <v>192</v>
      </c>
      <c r="B921" s="72">
        <v>2400</v>
      </c>
      <c r="C921" s="73" t="s">
        <v>283</v>
      </c>
      <c r="D921" s="74">
        <v>1.1199865183687225</v>
      </c>
      <c r="E921" s="75">
        <v>2.8200339452302138E-2</v>
      </c>
      <c r="F921" s="76">
        <f t="shared" si="28"/>
        <v>75.801600000000008</v>
      </c>
      <c r="G921" s="74">
        <v>1.21</v>
      </c>
      <c r="H921" s="76">
        <f t="shared" si="29"/>
        <v>81.893785769485405</v>
      </c>
    </row>
    <row r="922" spans="1:8" x14ac:dyDescent="0.2">
      <c r="A922" s="71" t="s">
        <v>193</v>
      </c>
      <c r="B922" s="72">
        <v>8</v>
      </c>
      <c r="C922" s="73" t="s">
        <v>283</v>
      </c>
      <c r="D922" s="74">
        <v>1.1199865183687225</v>
      </c>
      <c r="E922" s="75">
        <v>0.26000312970207645</v>
      </c>
      <c r="F922" s="76">
        <f t="shared" si="28"/>
        <v>2.3296000000000001</v>
      </c>
      <c r="G922" s="74">
        <v>1.21</v>
      </c>
      <c r="H922" s="76">
        <f t="shared" si="29"/>
        <v>2.5168302955161002</v>
      </c>
    </row>
    <row r="923" spans="1:8" x14ac:dyDescent="0.2">
      <c r="A923" s="71" t="s">
        <v>195</v>
      </c>
      <c r="B923" s="72">
        <v>10</v>
      </c>
      <c r="C923" s="73" t="s">
        <v>283</v>
      </c>
      <c r="D923" s="74">
        <v>1.1199684858902736</v>
      </c>
      <c r="E923" s="75">
        <v>0.26000731598132637</v>
      </c>
      <c r="F923" s="76">
        <f t="shared" ref="F923:F986" si="30">(D923*E923)*B923</f>
        <v>2.9120000000000008</v>
      </c>
      <c r="G923" s="74">
        <v>1.21</v>
      </c>
      <c r="H923" s="76">
        <f t="shared" si="29"/>
        <v>3.1460885233740488</v>
      </c>
    </row>
    <row r="924" spans="1:8" x14ac:dyDescent="0.2">
      <c r="A924" s="71" t="s">
        <v>193</v>
      </c>
      <c r="B924" s="72">
        <v>20</v>
      </c>
      <c r="C924" s="73" t="s">
        <v>283</v>
      </c>
      <c r="D924" s="74">
        <v>1.1199684858902736</v>
      </c>
      <c r="E924" s="75">
        <v>0.26000731598132637</v>
      </c>
      <c r="F924" s="76">
        <f t="shared" si="30"/>
        <v>5.8240000000000016</v>
      </c>
      <c r="G924" s="74">
        <v>1.21</v>
      </c>
      <c r="H924" s="76">
        <f t="shared" si="29"/>
        <v>6.2921770467480975</v>
      </c>
    </row>
    <row r="925" spans="1:8" x14ac:dyDescent="0.2">
      <c r="A925" s="71" t="s">
        <v>194</v>
      </c>
      <c r="B925" s="72">
        <v>3</v>
      </c>
      <c r="C925" s="73" t="s">
        <v>283</v>
      </c>
      <c r="D925" s="74">
        <v>1.1194968553459119</v>
      </c>
      <c r="E925" s="75">
        <v>2.0008988764044944E-2</v>
      </c>
      <c r="F925" s="76">
        <f t="shared" si="30"/>
        <v>6.7199999999999996E-2</v>
      </c>
      <c r="G925" s="74">
        <v>1.21</v>
      </c>
      <c r="H925" s="76">
        <f t="shared" si="29"/>
        <v>7.2632629213483152E-2</v>
      </c>
    </row>
    <row r="926" spans="1:8" x14ac:dyDescent="0.2">
      <c r="A926" s="71" t="s">
        <v>76</v>
      </c>
      <c r="B926" s="72">
        <v>300</v>
      </c>
      <c r="C926" s="73" t="s">
        <v>283</v>
      </c>
      <c r="D926" s="74">
        <v>1.1200439428742637</v>
      </c>
      <c r="E926" s="75">
        <v>0.289788630227374</v>
      </c>
      <c r="F926" s="76">
        <f t="shared" si="30"/>
        <v>97.372800000000012</v>
      </c>
      <c r="G926" s="74">
        <v>1.21</v>
      </c>
      <c r="H926" s="76">
        <f t="shared" si="29"/>
        <v>105.19327277253677</v>
      </c>
    </row>
    <row r="927" spans="1:8" x14ac:dyDescent="0.2">
      <c r="A927" s="71" t="s">
        <v>195</v>
      </c>
      <c r="B927" s="72">
        <v>5</v>
      </c>
      <c r="C927" s="73" t="s">
        <v>283</v>
      </c>
      <c r="D927" s="74">
        <v>1.119990944079692</v>
      </c>
      <c r="E927" s="75">
        <v>0.26000210228421267</v>
      </c>
      <c r="F927" s="76">
        <f t="shared" si="30"/>
        <v>1.456</v>
      </c>
      <c r="G927" s="74">
        <v>1.21</v>
      </c>
      <c r="H927" s="76">
        <f t="shared" si="29"/>
        <v>1.5730127188194865</v>
      </c>
    </row>
    <row r="928" spans="1:8" x14ac:dyDescent="0.2">
      <c r="A928" s="71" t="s">
        <v>192</v>
      </c>
      <c r="B928" s="72">
        <v>1000</v>
      </c>
      <c r="C928" s="73" t="s">
        <v>283</v>
      </c>
      <c r="D928" s="74">
        <v>1.119990944079692</v>
      </c>
      <c r="E928" s="75">
        <v>2.8200228016979991E-2</v>
      </c>
      <c r="F928" s="76">
        <f t="shared" si="30"/>
        <v>31.584</v>
      </c>
      <c r="G928" s="74">
        <v>1.21</v>
      </c>
      <c r="H928" s="76">
        <f t="shared" si="29"/>
        <v>34.122275900545795</v>
      </c>
    </row>
    <row r="929" spans="1:8" x14ac:dyDescent="0.2">
      <c r="A929" s="71" t="s">
        <v>85</v>
      </c>
      <c r="B929" s="72">
        <v>40000</v>
      </c>
      <c r="C929" s="73" t="s">
        <v>283</v>
      </c>
      <c r="D929" s="74">
        <v>1.1200000000000001</v>
      </c>
      <c r="E929" s="75">
        <v>2.1999999999999995E-2</v>
      </c>
      <c r="F929" s="76">
        <f t="shared" si="30"/>
        <v>985.59999999999991</v>
      </c>
      <c r="G929" s="74">
        <v>1.21</v>
      </c>
      <c r="H929" s="76">
        <f t="shared" si="29"/>
        <v>1064.7999999999997</v>
      </c>
    </row>
    <row r="930" spans="1:8" x14ac:dyDescent="0.2">
      <c r="A930" s="71" t="s">
        <v>200</v>
      </c>
      <c r="B930" s="72">
        <v>60</v>
      </c>
      <c r="C930" s="73" t="s">
        <v>283</v>
      </c>
      <c r="D930" s="74">
        <v>1.1196911196911197</v>
      </c>
      <c r="E930" s="75">
        <v>0.11236402413793105</v>
      </c>
      <c r="F930" s="76">
        <f t="shared" si="30"/>
        <v>7.5487800000000007</v>
      </c>
      <c r="G930" s="74">
        <v>1.21</v>
      </c>
      <c r="H930" s="76">
        <f t="shared" si="29"/>
        <v>8.1576281524137926</v>
      </c>
    </row>
    <row r="931" spans="1:8" x14ac:dyDescent="0.2">
      <c r="A931" s="71" t="s">
        <v>204</v>
      </c>
      <c r="B931" s="72">
        <v>5</v>
      </c>
      <c r="C931" s="73" t="s">
        <v>283</v>
      </c>
      <c r="D931" s="74">
        <v>1.1194029850746268</v>
      </c>
      <c r="E931" s="75">
        <v>2.001066666666667E-2</v>
      </c>
      <c r="F931" s="76">
        <f t="shared" si="30"/>
        <v>0.112</v>
      </c>
      <c r="G931" s="74">
        <v>1.21</v>
      </c>
      <c r="H931" s="76">
        <f t="shared" si="29"/>
        <v>0.12106453333333335</v>
      </c>
    </row>
    <row r="932" spans="1:8" x14ac:dyDescent="0.2">
      <c r="A932" s="71" t="s">
        <v>204</v>
      </c>
      <c r="B932" s="72">
        <v>12</v>
      </c>
      <c r="C932" s="73" t="s">
        <v>283</v>
      </c>
      <c r="D932" s="74">
        <v>1.1201764057331862</v>
      </c>
      <c r="E932" s="75">
        <v>1.9996850393700791E-2</v>
      </c>
      <c r="F932" s="76">
        <f t="shared" si="30"/>
        <v>0.26880000000000004</v>
      </c>
      <c r="G932" s="74">
        <v>1.21</v>
      </c>
      <c r="H932" s="76">
        <f t="shared" si="29"/>
        <v>0.29035426771653544</v>
      </c>
    </row>
    <row r="933" spans="1:8" x14ac:dyDescent="0.2">
      <c r="A933" s="71" t="s">
        <v>198</v>
      </c>
      <c r="B933" s="72">
        <v>50</v>
      </c>
      <c r="C933" s="73" t="s">
        <v>283</v>
      </c>
      <c r="D933" s="74">
        <v>1.1199588477366256</v>
      </c>
      <c r="E933" s="75">
        <v>7.240266029762997E-2</v>
      </c>
      <c r="F933" s="76">
        <f t="shared" si="30"/>
        <v>4.0543999999999993</v>
      </c>
      <c r="G933" s="74">
        <v>1.21</v>
      </c>
      <c r="H933" s="76">
        <f t="shared" si="29"/>
        <v>4.3803609480066132</v>
      </c>
    </row>
    <row r="934" spans="1:8" x14ac:dyDescent="0.2">
      <c r="A934" s="71" t="s">
        <v>85</v>
      </c>
      <c r="B934" s="72">
        <v>60000</v>
      </c>
      <c r="C934" s="73" t="s">
        <v>283</v>
      </c>
      <c r="D934" s="74">
        <v>1.1200000000000001</v>
      </c>
      <c r="E934" s="75">
        <v>2.1999999999999995E-2</v>
      </c>
      <c r="F934" s="76">
        <f t="shared" si="30"/>
        <v>1478.3999999999999</v>
      </c>
      <c r="G934" s="74">
        <v>1.21</v>
      </c>
      <c r="H934" s="76">
        <f t="shared" si="29"/>
        <v>1597.1999999999996</v>
      </c>
    </row>
    <row r="935" spans="1:8" x14ac:dyDescent="0.2">
      <c r="A935" s="71" t="s">
        <v>85</v>
      </c>
      <c r="B935" s="72">
        <v>30000</v>
      </c>
      <c r="C935" s="73" t="s">
        <v>283</v>
      </c>
      <c r="D935" s="74">
        <v>1.1200000000000001</v>
      </c>
      <c r="E935" s="75">
        <v>2.1999999999999995E-2</v>
      </c>
      <c r="F935" s="76">
        <f t="shared" si="30"/>
        <v>739.19999999999993</v>
      </c>
      <c r="G935" s="74">
        <v>1.21</v>
      </c>
      <c r="H935" s="76">
        <f t="shared" si="29"/>
        <v>798.5999999999998</v>
      </c>
    </row>
    <row r="936" spans="1:8" x14ac:dyDescent="0.2">
      <c r="A936" s="71" t="s">
        <v>193</v>
      </c>
      <c r="B936" s="72">
        <v>20</v>
      </c>
      <c r="C936" s="73" t="s">
        <v>283</v>
      </c>
      <c r="D936" s="74">
        <v>1.1200425614238732</v>
      </c>
      <c r="E936" s="75">
        <v>0.2599901200449089</v>
      </c>
      <c r="F936" s="76">
        <f t="shared" si="30"/>
        <v>5.8239999999999998</v>
      </c>
      <c r="G936" s="74">
        <v>1.21</v>
      </c>
      <c r="H936" s="76">
        <f t="shared" si="29"/>
        <v>6.2917609050867949</v>
      </c>
    </row>
    <row r="937" spans="1:8" x14ac:dyDescent="0.2">
      <c r="A937" s="71" t="s">
        <v>195</v>
      </c>
      <c r="B937" s="72">
        <v>10</v>
      </c>
      <c r="C937" s="73" t="s">
        <v>283</v>
      </c>
      <c r="D937" s="74">
        <v>1.1200301962757926</v>
      </c>
      <c r="E937" s="75">
        <v>0.25999299033924961</v>
      </c>
      <c r="F937" s="76">
        <f t="shared" si="30"/>
        <v>2.9119999999999995</v>
      </c>
      <c r="G937" s="74">
        <v>1.21</v>
      </c>
      <c r="H937" s="76">
        <f t="shared" si="29"/>
        <v>3.1459151831049201</v>
      </c>
    </row>
    <row r="938" spans="1:8" x14ac:dyDescent="0.2">
      <c r="A938" s="71" t="s">
        <v>195</v>
      </c>
      <c r="B938" s="72">
        <v>3</v>
      </c>
      <c r="C938" s="73" t="s">
        <v>283</v>
      </c>
      <c r="D938" s="74">
        <v>1.1198010849909583</v>
      </c>
      <c r="E938" s="75">
        <v>0.26004618490109005</v>
      </c>
      <c r="F938" s="76">
        <f t="shared" si="30"/>
        <v>0.87360000000000004</v>
      </c>
      <c r="G938" s="74">
        <v>1.21</v>
      </c>
      <c r="H938" s="76">
        <f t="shared" si="29"/>
        <v>0.94396765119095682</v>
      </c>
    </row>
    <row r="939" spans="1:8" x14ac:dyDescent="0.2">
      <c r="A939" s="71" t="s">
        <v>194</v>
      </c>
      <c r="B939" s="72">
        <v>20</v>
      </c>
      <c r="C939" s="73" t="s">
        <v>283</v>
      </c>
      <c r="D939" s="74">
        <v>1.1201058201058203</v>
      </c>
      <c r="E939" s="75">
        <v>1.9998110533774205E-2</v>
      </c>
      <c r="F939" s="76">
        <f t="shared" si="30"/>
        <v>0.44800000000000001</v>
      </c>
      <c r="G939" s="74">
        <v>1.21</v>
      </c>
      <c r="H939" s="76">
        <f t="shared" si="29"/>
        <v>0.48395427491733578</v>
      </c>
    </row>
    <row r="940" spans="1:8" x14ac:dyDescent="0.2">
      <c r="A940" s="71" t="s">
        <v>195</v>
      </c>
      <c r="B940" s="72">
        <v>20</v>
      </c>
      <c r="C940" s="73" t="s">
        <v>283</v>
      </c>
      <c r="D940" s="74">
        <v>1.1201058201058203</v>
      </c>
      <c r="E940" s="75">
        <v>0.25997543693906466</v>
      </c>
      <c r="F940" s="76">
        <f t="shared" si="30"/>
        <v>5.823999999999999</v>
      </c>
      <c r="G940" s="74">
        <v>1.21</v>
      </c>
      <c r="H940" s="76">
        <f t="shared" si="29"/>
        <v>6.2914055739253651</v>
      </c>
    </row>
    <row r="941" spans="1:8" x14ac:dyDescent="0.2">
      <c r="A941" s="71" t="s">
        <v>193</v>
      </c>
      <c r="B941" s="72">
        <v>20</v>
      </c>
      <c r="C941" s="73" t="s">
        <v>283</v>
      </c>
      <c r="D941" s="74">
        <v>1.1201058201058203</v>
      </c>
      <c r="E941" s="75">
        <v>0.25997543693906466</v>
      </c>
      <c r="F941" s="76">
        <f t="shared" si="30"/>
        <v>5.823999999999999</v>
      </c>
      <c r="G941" s="74">
        <v>1.21</v>
      </c>
      <c r="H941" s="76">
        <f t="shared" si="29"/>
        <v>6.2914055739253651</v>
      </c>
    </row>
    <row r="942" spans="1:8" x14ac:dyDescent="0.2">
      <c r="A942" s="71" t="s">
        <v>196</v>
      </c>
      <c r="B942" s="72">
        <v>50</v>
      </c>
      <c r="C942" s="73" t="s">
        <v>283</v>
      </c>
      <c r="D942" s="74">
        <v>1.1200105658605306</v>
      </c>
      <c r="E942" s="75">
        <v>0.19999811325699013</v>
      </c>
      <c r="F942" s="76">
        <f t="shared" si="30"/>
        <v>11.200000000000001</v>
      </c>
      <c r="G942" s="74">
        <v>1.21</v>
      </c>
      <c r="H942" s="76">
        <f t="shared" si="29"/>
        <v>12.099885852047903</v>
      </c>
    </row>
    <row r="943" spans="1:8" x14ac:dyDescent="0.2">
      <c r="A943" s="71" t="s">
        <v>192</v>
      </c>
      <c r="B943" s="72">
        <v>9600</v>
      </c>
      <c r="C943" s="73" t="s">
        <v>283</v>
      </c>
      <c r="D943" s="74">
        <v>1.1200105658605306</v>
      </c>
      <c r="E943" s="75">
        <v>2.819973396923561E-2</v>
      </c>
      <c r="F943" s="76">
        <f t="shared" si="30"/>
        <v>303.20640000000003</v>
      </c>
      <c r="G943" s="74">
        <v>1.21</v>
      </c>
      <c r="H943" s="76">
        <f t="shared" si="29"/>
        <v>327.56810978664083</v>
      </c>
    </row>
    <row r="944" spans="1:8" x14ac:dyDescent="0.2">
      <c r="A944" s="71" t="s">
        <v>194</v>
      </c>
      <c r="B944" s="72">
        <v>1</v>
      </c>
      <c r="C944" s="73" t="s">
        <v>283</v>
      </c>
      <c r="D944" s="74">
        <v>1.1204620462046206</v>
      </c>
      <c r="E944" s="75">
        <v>0.2598927835051546</v>
      </c>
      <c r="F944" s="76">
        <f t="shared" si="30"/>
        <v>0.29120000000000001</v>
      </c>
      <c r="G944" s="74">
        <v>1.21</v>
      </c>
      <c r="H944" s="76">
        <f t="shared" si="29"/>
        <v>0.31447026804123707</v>
      </c>
    </row>
    <row r="945" spans="1:8" x14ac:dyDescent="0.2">
      <c r="A945" s="71" t="s">
        <v>195</v>
      </c>
      <c r="B945" s="72">
        <v>10</v>
      </c>
      <c r="C945" s="73" t="s">
        <v>283</v>
      </c>
      <c r="D945" s="74">
        <v>1.1204620462046206</v>
      </c>
      <c r="E945" s="75">
        <v>0.2598927835051546</v>
      </c>
      <c r="F945" s="76">
        <f t="shared" si="30"/>
        <v>2.9119999999999999</v>
      </c>
      <c r="G945" s="74">
        <v>1.21</v>
      </c>
      <c r="H945" s="76">
        <f t="shared" si="29"/>
        <v>3.1447026804123706</v>
      </c>
    </row>
    <row r="946" spans="1:8" x14ac:dyDescent="0.2">
      <c r="A946" s="71" t="s">
        <v>193</v>
      </c>
      <c r="B946" s="72">
        <v>10</v>
      </c>
      <c r="C946" s="73" t="s">
        <v>283</v>
      </c>
      <c r="D946" s="74">
        <v>1.1204620462046206</v>
      </c>
      <c r="E946" s="75">
        <v>0.2598927835051546</v>
      </c>
      <c r="F946" s="76">
        <f t="shared" si="30"/>
        <v>2.9119999999999999</v>
      </c>
      <c r="G946" s="74">
        <v>1.21</v>
      </c>
      <c r="H946" s="76">
        <f t="shared" si="29"/>
        <v>3.1447026804123706</v>
      </c>
    </row>
    <row r="947" spans="1:8" x14ac:dyDescent="0.2">
      <c r="A947" s="71" t="s">
        <v>194</v>
      </c>
      <c r="B947" s="72">
        <v>5</v>
      </c>
      <c r="C947" s="73" t="s">
        <v>283</v>
      </c>
      <c r="D947" s="74">
        <v>1.1203814064362336</v>
      </c>
      <c r="E947" s="75">
        <v>0.25991148936170216</v>
      </c>
      <c r="F947" s="76">
        <f t="shared" si="30"/>
        <v>1.4560000000000004</v>
      </c>
      <c r="G947" s="74">
        <v>1.21</v>
      </c>
      <c r="H947" s="76">
        <f t="shared" si="29"/>
        <v>1.5724645106382982</v>
      </c>
    </row>
    <row r="948" spans="1:8" x14ac:dyDescent="0.2">
      <c r="A948" s="71" t="s">
        <v>198</v>
      </c>
      <c r="B948" s="72">
        <v>50</v>
      </c>
      <c r="C948" s="73" t="s">
        <v>283</v>
      </c>
      <c r="D948" s="74">
        <v>1.1203814064362336</v>
      </c>
      <c r="E948" s="75">
        <v>7.2375353191489356E-2</v>
      </c>
      <c r="F948" s="76">
        <f t="shared" si="30"/>
        <v>4.0543999999999993</v>
      </c>
      <c r="G948" s="74">
        <v>1.21</v>
      </c>
      <c r="H948" s="76">
        <f t="shared" si="29"/>
        <v>4.3787088680851056</v>
      </c>
    </row>
    <row r="949" spans="1:8" x14ac:dyDescent="0.2">
      <c r="A949" s="71" t="s">
        <v>200</v>
      </c>
      <c r="B949" s="72">
        <v>30</v>
      </c>
      <c r="C949" s="73" t="s">
        <v>283</v>
      </c>
      <c r="D949" s="74">
        <v>1.1203814064362336</v>
      </c>
      <c r="E949" s="75">
        <v>0.11229479468085107</v>
      </c>
      <c r="F949" s="76">
        <f t="shared" si="30"/>
        <v>3.7743900000000004</v>
      </c>
      <c r="G949" s="74">
        <v>1.21</v>
      </c>
      <c r="H949" s="76">
        <f t="shared" si="29"/>
        <v>4.0763010469148941</v>
      </c>
    </row>
    <row r="950" spans="1:8" x14ac:dyDescent="0.2">
      <c r="A950" s="71" t="s">
        <v>196</v>
      </c>
      <c r="B950" s="72">
        <v>100</v>
      </c>
      <c r="C950" s="73" t="s">
        <v>283</v>
      </c>
      <c r="D950" s="74">
        <v>1.1200000000000001</v>
      </c>
      <c r="E950" s="75">
        <v>0.19999999999999998</v>
      </c>
      <c r="F950" s="76">
        <f t="shared" si="30"/>
        <v>22.400000000000002</v>
      </c>
      <c r="G950" s="74">
        <v>1.21</v>
      </c>
      <c r="H950" s="76">
        <f t="shared" si="29"/>
        <v>24.199999999999996</v>
      </c>
    </row>
    <row r="951" spans="1:8" x14ac:dyDescent="0.2">
      <c r="A951" s="71" t="s">
        <v>204</v>
      </c>
      <c r="B951" s="72">
        <v>5</v>
      </c>
      <c r="C951" s="73" t="s">
        <v>283</v>
      </c>
      <c r="D951" s="74">
        <v>1.119957677555879</v>
      </c>
      <c r="E951" s="75">
        <v>2.0000755786490312E-2</v>
      </c>
      <c r="F951" s="76">
        <f t="shared" si="30"/>
        <v>0.112</v>
      </c>
      <c r="G951" s="74">
        <v>1.21</v>
      </c>
      <c r="H951" s="76">
        <f t="shared" si="29"/>
        <v>0.12100457250826639</v>
      </c>
    </row>
    <row r="952" spans="1:8" x14ac:dyDescent="0.2">
      <c r="A952" s="71" t="s">
        <v>200</v>
      </c>
      <c r="B952" s="72">
        <v>30</v>
      </c>
      <c r="C952" s="73" t="s">
        <v>283</v>
      </c>
      <c r="D952" s="74">
        <v>1.119957677555879</v>
      </c>
      <c r="E952" s="75">
        <v>0.11233728070382616</v>
      </c>
      <c r="F952" s="76">
        <f t="shared" si="30"/>
        <v>3.7743900000000004</v>
      </c>
      <c r="G952" s="74">
        <v>1.21</v>
      </c>
      <c r="H952" s="76">
        <f t="shared" si="29"/>
        <v>4.0778432895488894</v>
      </c>
    </row>
    <row r="953" spans="1:8" x14ac:dyDescent="0.2">
      <c r="A953" s="71" t="s">
        <v>197</v>
      </c>
      <c r="B953" s="72">
        <v>2</v>
      </c>
      <c r="C953" s="73" t="s">
        <v>283</v>
      </c>
      <c r="D953" s="74">
        <v>1.1200000000000001</v>
      </c>
      <c r="E953" s="75">
        <v>0.6</v>
      </c>
      <c r="F953" s="76">
        <f t="shared" si="30"/>
        <v>1.3440000000000001</v>
      </c>
      <c r="G953" s="74">
        <v>1.21</v>
      </c>
      <c r="H953" s="76">
        <f t="shared" si="29"/>
        <v>1.452</v>
      </c>
    </row>
    <row r="954" spans="1:8" x14ac:dyDescent="0.2">
      <c r="A954" s="71" t="s">
        <v>196</v>
      </c>
      <c r="B954" s="72">
        <v>100</v>
      </c>
      <c r="C954" s="73" t="s">
        <v>283</v>
      </c>
      <c r="D954" s="74">
        <v>1.1200000000000001</v>
      </c>
      <c r="E954" s="75">
        <v>0.19999999999999998</v>
      </c>
      <c r="F954" s="76">
        <f t="shared" si="30"/>
        <v>22.400000000000002</v>
      </c>
      <c r="G954" s="74">
        <v>1.21</v>
      </c>
      <c r="H954" s="76">
        <f t="shared" si="29"/>
        <v>24.199999999999996</v>
      </c>
    </row>
    <row r="955" spans="1:8" x14ac:dyDescent="0.2">
      <c r="A955" s="71" t="s">
        <v>192</v>
      </c>
      <c r="B955" s="72">
        <v>1500</v>
      </c>
      <c r="C955" s="73" t="s">
        <v>283</v>
      </c>
      <c r="D955" s="74">
        <v>1.1200000000000001</v>
      </c>
      <c r="E955" s="75">
        <v>2.8199999999999999E-2</v>
      </c>
      <c r="F955" s="76">
        <f t="shared" si="30"/>
        <v>47.376000000000005</v>
      </c>
      <c r="G955" s="74">
        <v>1.21</v>
      </c>
      <c r="H955" s="76">
        <f t="shared" si="29"/>
        <v>51.183</v>
      </c>
    </row>
    <row r="956" spans="1:8" x14ac:dyDescent="0.2">
      <c r="A956" s="71" t="s">
        <v>193</v>
      </c>
      <c r="B956" s="72">
        <v>20</v>
      </c>
      <c r="C956" s="73" t="s">
        <v>283</v>
      </c>
      <c r="D956" s="74">
        <v>1.1192307692307693</v>
      </c>
      <c r="E956" s="75">
        <v>0.2601786941580756</v>
      </c>
      <c r="F956" s="76">
        <f t="shared" si="30"/>
        <v>5.8239999999999998</v>
      </c>
      <c r="G956" s="74">
        <v>1.21</v>
      </c>
      <c r="H956" s="76">
        <f t="shared" si="29"/>
        <v>6.2963243986254289</v>
      </c>
    </row>
    <row r="957" spans="1:8" x14ac:dyDescent="0.2">
      <c r="A957" s="71" t="s">
        <v>196</v>
      </c>
      <c r="B957" s="72">
        <v>50</v>
      </c>
      <c r="C957" s="73" t="s">
        <v>283</v>
      </c>
      <c r="D957" s="74">
        <v>1.1199527279889698</v>
      </c>
      <c r="E957" s="75">
        <v>0.2000084417868449</v>
      </c>
      <c r="F957" s="76">
        <f t="shared" si="30"/>
        <v>11.200000000000001</v>
      </c>
      <c r="G957" s="74">
        <v>1.21</v>
      </c>
      <c r="H957" s="76">
        <f t="shared" si="29"/>
        <v>12.100510728104116</v>
      </c>
    </row>
    <row r="958" spans="1:8" x14ac:dyDescent="0.2">
      <c r="A958" s="71" t="s">
        <v>191</v>
      </c>
      <c r="B958" s="72">
        <v>300</v>
      </c>
      <c r="C958" s="73" t="s">
        <v>283</v>
      </c>
      <c r="D958" s="74">
        <v>1.1199982275003324</v>
      </c>
      <c r="E958" s="75">
        <v>0.41890066294757661</v>
      </c>
      <c r="F958" s="76">
        <f t="shared" si="30"/>
        <v>140.75039999999998</v>
      </c>
      <c r="G958" s="74">
        <v>1.21</v>
      </c>
      <c r="H958" s="76">
        <f t="shared" si="29"/>
        <v>152.06094064997029</v>
      </c>
    </row>
    <row r="959" spans="1:8" x14ac:dyDescent="0.2">
      <c r="A959" s="71" t="s">
        <v>196</v>
      </c>
      <c r="B959" s="72">
        <v>500</v>
      </c>
      <c r="C959" s="73" t="s">
        <v>283</v>
      </c>
      <c r="D959" s="74">
        <v>1.1199982275003324</v>
      </c>
      <c r="E959" s="75">
        <v>0.20000031651829872</v>
      </c>
      <c r="F959" s="76">
        <f t="shared" si="30"/>
        <v>112.00000000000001</v>
      </c>
      <c r="G959" s="74">
        <v>1.21</v>
      </c>
      <c r="H959" s="76">
        <f t="shared" si="29"/>
        <v>121.00019149357072</v>
      </c>
    </row>
    <row r="960" spans="1:8" x14ac:dyDescent="0.2">
      <c r="A960" s="71" t="s">
        <v>200</v>
      </c>
      <c r="B960" s="72">
        <v>50</v>
      </c>
      <c r="C960" s="73" t="s">
        <v>283</v>
      </c>
      <c r="D960" s="74">
        <v>1.1200279134682485</v>
      </c>
      <c r="E960" s="75">
        <v>7.2398195638629273E-2</v>
      </c>
      <c r="F960" s="76">
        <f t="shared" si="30"/>
        <v>4.0543999999999993</v>
      </c>
      <c r="G960" s="74">
        <v>1.21</v>
      </c>
      <c r="H960" s="76">
        <f t="shared" si="29"/>
        <v>4.3800908361370707</v>
      </c>
    </row>
    <row r="961" spans="1:8" x14ac:dyDescent="0.2">
      <c r="A961" s="71" t="s">
        <v>196</v>
      </c>
      <c r="B961" s="72">
        <v>100</v>
      </c>
      <c r="C961" s="73" t="s">
        <v>283</v>
      </c>
      <c r="D961" s="74">
        <v>1.1199675324675324</v>
      </c>
      <c r="E961" s="75">
        <v>0.20000579794173071</v>
      </c>
      <c r="F961" s="76">
        <f t="shared" si="30"/>
        <v>22.400000000000002</v>
      </c>
      <c r="G961" s="74">
        <v>1.21</v>
      </c>
      <c r="H961" s="76">
        <f t="shared" si="29"/>
        <v>24.200701550949415</v>
      </c>
    </row>
    <row r="962" spans="1:8" x14ac:dyDescent="0.2">
      <c r="A962" s="71" t="s">
        <v>202</v>
      </c>
      <c r="B962" s="72">
        <v>1000</v>
      </c>
      <c r="C962" s="73" t="s">
        <v>283</v>
      </c>
      <c r="D962" s="74">
        <v>1.1199675324675324</v>
      </c>
      <c r="E962" s="75">
        <v>2.0800602985939991E-2</v>
      </c>
      <c r="F962" s="76">
        <f t="shared" si="30"/>
        <v>23.295999999999996</v>
      </c>
      <c r="G962" s="74">
        <v>1.21</v>
      </c>
      <c r="H962" s="76">
        <f t="shared" si="29"/>
        <v>25.168729612987388</v>
      </c>
    </row>
    <row r="963" spans="1:8" x14ac:dyDescent="0.2">
      <c r="A963" s="71" t="s">
        <v>76</v>
      </c>
      <c r="B963" s="72">
        <v>1000</v>
      </c>
      <c r="C963" s="73" t="s">
        <v>283</v>
      </c>
      <c r="D963" s="74">
        <v>1.1200060350030177</v>
      </c>
      <c r="E963" s="75">
        <v>0.28979843845138342</v>
      </c>
      <c r="F963" s="76">
        <f t="shared" si="30"/>
        <v>324.57599999999996</v>
      </c>
      <c r="G963" s="74">
        <v>1.21</v>
      </c>
      <c r="H963" s="76">
        <f t="shared" si="29"/>
        <v>350.6561105261739</v>
      </c>
    </row>
    <row r="964" spans="1:8" x14ac:dyDescent="0.2">
      <c r="A964" s="71" t="s">
        <v>202</v>
      </c>
      <c r="B964" s="72">
        <v>1000</v>
      </c>
      <c r="C964" s="73" t="s">
        <v>283</v>
      </c>
      <c r="D964" s="74">
        <v>1.1200060350030177</v>
      </c>
      <c r="E964" s="75">
        <v>2.079988792197645E-2</v>
      </c>
      <c r="F964" s="76">
        <f t="shared" si="30"/>
        <v>23.295999999999999</v>
      </c>
      <c r="G964" s="74">
        <v>1.21</v>
      </c>
      <c r="H964" s="76">
        <f t="shared" si="29"/>
        <v>25.167864385591503</v>
      </c>
    </row>
    <row r="965" spans="1:8" x14ac:dyDescent="0.2">
      <c r="A965" s="71" t="s">
        <v>192</v>
      </c>
      <c r="B965" s="72">
        <v>2400</v>
      </c>
      <c r="C965" s="73" t="s">
        <v>283</v>
      </c>
      <c r="D965" s="74">
        <v>1.1200500682749204</v>
      </c>
      <c r="E965" s="75">
        <v>2.8198739408716856E-2</v>
      </c>
      <c r="F965" s="76">
        <f t="shared" si="30"/>
        <v>75.801600000000008</v>
      </c>
      <c r="G965" s="74">
        <v>1.21</v>
      </c>
      <c r="H965" s="76">
        <f t="shared" ref="H965:H1028" si="31">(E965*G965)*B965</f>
        <v>81.889139242913757</v>
      </c>
    </row>
    <row r="966" spans="1:8" x14ac:dyDescent="0.2">
      <c r="A966" s="71" t="s">
        <v>204</v>
      </c>
      <c r="B966" s="72">
        <v>2</v>
      </c>
      <c r="C966" s="73" t="s">
        <v>283</v>
      </c>
      <c r="D966" s="74">
        <v>1.1200475435816166</v>
      </c>
      <c r="E966" s="75">
        <v>1.9999151043509019E-2</v>
      </c>
      <c r="F966" s="76">
        <f t="shared" si="30"/>
        <v>4.4800000000000006E-2</v>
      </c>
      <c r="G966" s="74">
        <v>1.21</v>
      </c>
      <c r="H966" s="76">
        <f t="shared" si="31"/>
        <v>4.8397945525291822E-2</v>
      </c>
    </row>
    <row r="967" spans="1:8" x14ac:dyDescent="0.2">
      <c r="A967" s="71" t="s">
        <v>192</v>
      </c>
      <c r="B967" s="72">
        <v>100</v>
      </c>
      <c r="C967" s="73" t="s">
        <v>283</v>
      </c>
      <c r="D967" s="74">
        <v>1.119935170178282</v>
      </c>
      <c r="E967" s="75">
        <v>2.8201632416787265E-2</v>
      </c>
      <c r="F967" s="76">
        <f t="shared" si="30"/>
        <v>3.1584000000000003</v>
      </c>
      <c r="G967" s="74">
        <v>1.21</v>
      </c>
      <c r="H967" s="76">
        <f t="shared" si="31"/>
        <v>3.412397522431259</v>
      </c>
    </row>
    <row r="968" spans="1:8" x14ac:dyDescent="0.2">
      <c r="A968" s="71" t="s">
        <v>200</v>
      </c>
      <c r="B968" s="72">
        <v>30</v>
      </c>
      <c r="C968" s="73" t="s">
        <v>283</v>
      </c>
      <c r="D968" s="74">
        <v>1.119935170178282</v>
      </c>
      <c r="E968" s="75">
        <v>0.10233895947901592</v>
      </c>
      <c r="F968" s="76">
        <f t="shared" si="30"/>
        <v>3.4383900000000001</v>
      </c>
      <c r="G968" s="74">
        <v>1.21</v>
      </c>
      <c r="H968" s="76">
        <f t="shared" si="31"/>
        <v>3.7149042290882779</v>
      </c>
    </row>
    <row r="969" spans="1:8" x14ac:dyDescent="0.2">
      <c r="A969" s="71" t="s">
        <v>204</v>
      </c>
      <c r="B969" s="72">
        <v>10</v>
      </c>
      <c r="C969" s="73" t="s">
        <v>283</v>
      </c>
      <c r="D969" s="74">
        <v>1.1200648202710666</v>
      </c>
      <c r="E969" s="75">
        <v>1.999884256214652E-2</v>
      </c>
      <c r="F969" s="76">
        <f t="shared" si="30"/>
        <v>0.224</v>
      </c>
      <c r="G969" s="74">
        <v>1.21</v>
      </c>
      <c r="H969" s="76">
        <f t="shared" si="31"/>
        <v>0.24198599500197288</v>
      </c>
    </row>
    <row r="970" spans="1:8" x14ac:dyDescent="0.2">
      <c r="A970" s="71" t="s">
        <v>194</v>
      </c>
      <c r="B970" s="72">
        <v>3</v>
      </c>
      <c r="C970" s="73" t="s">
        <v>283</v>
      </c>
      <c r="D970" s="74">
        <v>1.11996825854855</v>
      </c>
      <c r="E970" s="75">
        <v>0.26000736876006442</v>
      </c>
      <c r="F970" s="76">
        <f t="shared" si="30"/>
        <v>0.87360000000000004</v>
      </c>
      <c r="G970" s="74">
        <v>1.21</v>
      </c>
      <c r="H970" s="76">
        <f t="shared" si="31"/>
        <v>0.94382674859903393</v>
      </c>
    </row>
    <row r="971" spans="1:8" x14ac:dyDescent="0.2">
      <c r="A971" s="71" t="s">
        <v>195</v>
      </c>
      <c r="B971" s="72">
        <v>3</v>
      </c>
      <c r="C971" s="73" t="s">
        <v>283</v>
      </c>
      <c r="D971" s="74">
        <v>1.11996825854855</v>
      </c>
      <c r="E971" s="75">
        <v>0.26000736876006442</v>
      </c>
      <c r="F971" s="76">
        <f t="shared" si="30"/>
        <v>0.87360000000000004</v>
      </c>
      <c r="G971" s="74">
        <v>1.21</v>
      </c>
      <c r="H971" s="76">
        <f t="shared" si="31"/>
        <v>0.94382674859903393</v>
      </c>
    </row>
    <row r="972" spans="1:8" x14ac:dyDescent="0.2">
      <c r="A972" s="71" t="s">
        <v>196</v>
      </c>
      <c r="B972" s="72">
        <v>100</v>
      </c>
      <c r="C972" s="73" t="s">
        <v>283</v>
      </c>
      <c r="D972" s="74">
        <v>1.11996825854855</v>
      </c>
      <c r="E972" s="75">
        <v>0.20000566827697264</v>
      </c>
      <c r="F972" s="76">
        <f t="shared" si="30"/>
        <v>22.400000000000002</v>
      </c>
      <c r="G972" s="74">
        <v>1.21</v>
      </c>
      <c r="H972" s="76">
        <f t="shared" si="31"/>
        <v>24.200685861513687</v>
      </c>
    </row>
    <row r="973" spans="1:8" x14ac:dyDescent="0.2">
      <c r="A973" s="71" t="s">
        <v>196</v>
      </c>
      <c r="B973" s="72">
        <v>100</v>
      </c>
      <c r="C973" s="73" t="s">
        <v>283</v>
      </c>
      <c r="D973" s="74">
        <v>1.1200053276505062</v>
      </c>
      <c r="E973" s="75">
        <v>0.19999904863836365</v>
      </c>
      <c r="F973" s="76">
        <f t="shared" si="30"/>
        <v>22.400000000000002</v>
      </c>
      <c r="G973" s="74">
        <v>1.21</v>
      </c>
      <c r="H973" s="76">
        <f t="shared" si="31"/>
        <v>24.199884885242</v>
      </c>
    </row>
    <row r="974" spans="1:8" x14ac:dyDescent="0.2">
      <c r="A974" s="71" t="s">
        <v>202</v>
      </c>
      <c r="B974" s="72">
        <v>2000</v>
      </c>
      <c r="C974" s="73" t="s">
        <v>283</v>
      </c>
      <c r="D974" s="74">
        <v>1.1200053276505062</v>
      </c>
      <c r="E974" s="75">
        <v>2.079990105838982E-2</v>
      </c>
      <c r="F974" s="76">
        <f t="shared" si="30"/>
        <v>46.591999999999999</v>
      </c>
      <c r="G974" s="74">
        <v>1.21</v>
      </c>
      <c r="H974" s="76">
        <f t="shared" si="31"/>
        <v>50.335760561303367</v>
      </c>
    </row>
    <row r="975" spans="1:8" x14ac:dyDescent="0.2">
      <c r="A975" s="71" t="s">
        <v>115</v>
      </c>
      <c r="B975" s="72">
        <v>900</v>
      </c>
      <c r="C975" s="73" t="s">
        <v>283</v>
      </c>
      <c r="D975" s="74">
        <v>1.1200614911606457</v>
      </c>
      <c r="E975" s="75">
        <v>5.8496788361240733E-2</v>
      </c>
      <c r="F975" s="76">
        <f t="shared" si="30"/>
        <v>58.967999999999996</v>
      </c>
      <c r="G975" s="74">
        <v>1.21</v>
      </c>
      <c r="H975" s="76">
        <f t="shared" si="31"/>
        <v>63.703002525391163</v>
      </c>
    </row>
    <row r="976" spans="1:8" x14ac:dyDescent="0.2">
      <c r="A976" s="71" t="s">
        <v>197</v>
      </c>
      <c r="B976" s="72">
        <v>50</v>
      </c>
      <c r="C976" s="73" t="s">
        <v>283</v>
      </c>
      <c r="D976" s="74">
        <v>1.1200000000000001</v>
      </c>
      <c r="E976" s="75">
        <v>0.6</v>
      </c>
      <c r="F976" s="76">
        <f t="shared" si="30"/>
        <v>33.6</v>
      </c>
      <c r="G976" s="74">
        <v>1.21</v>
      </c>
      <c r="H976" s="76">
        <f t="shared" si="31"/>
        <v>36.299999999999997</v>
      </c>
    </row>
    <row r="977" spans="1:8" x14ac:dyDescent="0.2">
      <c r="A977" s="71" t="s">
        <v>195</v>
      </c>
      <c r="B977" s="72">
        <v>10</v>
      </c>
      <c r="C977" s="73" t="s">
        <v>283</v>
      </c>
      <c r="D977" s="74">
        <v>1.1197703035274815</v>
      </c>
      <c r="E977" s="75">
        <v>0.26005333333333336</v>
      </c>
      <c r="F977" s="76">
        <f t="shared" si="30"/>
        <v>2.9119999999999999</v>
      </c>
      <c r="G977" s="74">
        <v>1.21</v>
      </c>
      <c r="H977" s="76">
        <f t="shared" si="31"/>
        <v>3.1466453333333333</v>
      </c>
    </row>
    <row r="978" spans="1:8" x14ac:dyDescent="0.2">
      <c r="A978" s="71" t="s">
        <v>198</v>
      </c>
      <c r="B978" s="72">
        <v>50</v>
      </c>
      <c r="C978" s="73" t="s">
        <v>283</v>
      </c>
      <c r="D978" s="74">
        <v>1.1197703035274815</v>
      </c>
      <c r="E978" s="75">
        <v>7.2414851282051274E-2</v>
      </c>
      <c r="F978" s="76">
        <f t="shared" si="30"/>
        <v>4.0543999999999993</v>
      </c>
      <c r="G978" s="74">
        <v>1.21</v>
      </c>
      <c r="H978" s="76">
        <f t="shared" si="31"/>
        <v>4.381098502564102</v>
      </c>
    </row>
    <row r="979" spans="1:8" x14ac:dyDescent="0.2">
      <c r="A979" s="71" t="s">
        <v>200</v>
      </c>
      <c r="B979" s="72">
        <v>30</v>
      </c>
      <c r="C979" s="73" t="s">
        <v>283</v>
      </c>
      <c r="D979" s="74">
        <v>1.1197703035274815</v>
      </c>
      <c r="E979" s="75">
        <v>0.11235607838827839</v>
      </c>
      <c r="F979" s="76">
        <f t="shared" si="30"/>
        <v>3.7743900000000004</v>
      </c>
      <c r="G979" s="74">
        <v>1.21</v>
      </c>
      <c r="H979" s="76">
        <f t="shared" si="31"/>
        <v>4.0785256454945058</v>
      </c>
    </row>
    <row r="980" spans="1:8" x14ac:dyDescent="0.2">
      <c r="A980" s="71" t="s">
        <v>85</v>
      </c>
      <c r="B980" s="72">
        <v>100000</v>
      </c>
      <c r="C980" s="73" t="s">
        <v>283</v>
      </c>
      <c r="D980" s="74">
        <v>1.1200000000000001</v>
      </c>
      <c r="E980" s="75">
        <v>2.1999999999999995E-2</v>
      </c>
      <c r="F980" s="76">
        <f t="shared" si="30"/>
        <v>2464</v>
      </c>
      <c r="G980" s="74">
        <v>1.21</v>
      </c>
      <c r="H980" s="76">
        <f t="shared" si="31"/>
        <v>2661.9999999999995</v>
      </c>
    </row>
    <row r="981" spans="1:8" x14ac:dyDescent="0.2">
      <c r="A981" s="71" t="s">
        <v>191</v>
      </c>
      <c r="B981" s="72">
        <v>40</v>
      </c>
      <c r="C981" s="73" t="s">
        <v>283</v>
      </c>
      <c r="D981" s="74">
        <v>1.12004212004212</v>
      </c>
      <c r="E981" s="75">
        <v>0.41898424318395489</v>
      </c>
      <c r="F981" s="76">
        <f t="shared" si="30"/>
        <v>18.7712</v>
      </c>
      <c r="G981" s="74">
        <v>1.21</v>
      </c>
      <c r="H981" s="76">
        <f t="shared" si="31"/>
        <v>20.278837370103417</v>
      </c>
    </row>
    <row r="982" spans="1:8" x14ac:dyDescent="0.2">
      <c r="A982" s="71" t="s">
        <v>195</v>
      </c>
      <c r="B982" s="72">
        <v>5</v>
      </c>
      <c r="C982" s="73" t="s">
        <v>283</v>
      </c>
      <c r="D982" s="74">
        <v>1.12004212004212</v>
      </c>
      <c r="E982" s="75">
        <v>0.25999022250078346</v>
      </c>
      <c r="F982" s="76">
        <f t="shared" si="30"/>
        <v>1.456</v>
      </c>
      <c r="G982" s="74">
        <v>1.21</v>
      </c>
      <c r="H982" s="76">
        <f t="shared" si="31"/>
        <v>1.5729408461297398</v>
      </c>
    </row>
    <row r="983" spans="1:8" x14ac:dyDescent="0.2">
      <c r="A983" s="71" t="s">
        <v>194</v>
      </c>
      <c r="B983" s="72">
        <v>30</v>
      </c>
      <c r="C983" s="73" t="s">
        <v>283</v>
      </c>
      <c r="D983" s="74">
        <v>1.1202380952380953</v>
      </c>
      <c r="E983" s="75">
        <v>1.9995749202975557E-2</v>
      </c>
      <c r="F983" s="76">
        <f t="shared" si="30"/>
        <v>0.67200000000000004</v>
      </c>
      <c r="G983" s="74">
        <v>1.21</v>
      </c>
      <c r="H983" s="76">
        <f t="shared" si="31"/>
        <v>0.72584569606801264</v>
      </c>
    </row>
    <row r="984" spans="1:8" x14ac:dyDescent="0.2">
      <c r="A984" s="71" t="s">
        <v>195</v>
      </c>
      <c r="B984" s="72">
        <v>5</v>
      </c>
      <c r="C984" s="73" t="s">
        <v>283</v>
      </c>
      <c r="D984" s="74">
        <v>1.1201764057331862</v>
      </c>
      <c r="E984" s="75">
        <v>0.25995905511811029</v>
      </c>
      <c r="F984" s="76">
        <f t="shared" si="30"/>
        <v>1.456</v>
      </c>
      <c r="G984" s="74">
        <v>1.21</v>
      </c>
      <c r="H984" s="76">
        <f t="shared" si="31"/>
        <v>1.5727522834645671</v>
      </c>
    </row>
    <row r="985" spans="1:8" x14ac:dyDescent="0.2">
      <c r="A985" s="71" t="s">
        <v>197</v>
      </c>
      <c r="B985" s="72">
        <v>2</v>
      </c>
      <c r="C985" s="73" t="s">
        <v>283</v>
      </c>
      <c r="D985" s="74">
        <v>1.1201764057331862</v>
      </c>
      <c r="E985" s="75">
        <v>0.5999055118110237</v>
      </c>
      <c r="F985" s="76">
        <f t="shared" si="30"/>
        <v>1.3440000000000001</v>
      </c>
      <c r="G985" s="74">
        <v>1.21</v>
      </c>
      <c r="H985" s="76">
        <f t="shared" si="31"/>
        <v>1.4517713385826774</v>
      </c>
    </row>
    <row r="986" spans="1:8" x14ac:dyDescent="0.2">
      <c r="A986" s="71" t="s">
        <v>192</v>
      </c>
      <c r="B986" s="72">
        <v>500</v>
      </c>
      <c r="C986" s="73" t="s">
        <v>283</v>
      </c>
      <c r="D986" s="74">
        <v>1.1201764057331862</v>
      </c>
      <c r="E986" s="75">
        <v>2.8195559055118113E-2</v>
      </c>
      <c r="F986" s="76">
        <f t="shared" si="30"/>
        <v>15.792</v>
      </c>
      <c r="G986" s="74">
        <v>1.21</v>
      </c>
      <c r="H986" s="76">
        <f t="shared" si="31"/>
        <v>17.05831322834646</v>
      </c>
    </row>
    <row r="987" spans="1:8" x14ac:dyDescent="0.2">
      <c r="A987" s="71" t="s">
        <v>194</v>
      </c>
      <c r="B987" s="72">
        <v>2</v>
      </c>
      <c r="C987" s="73" t="s">
        <v>283</v>
      </c>
      <c r="D987" s="74">
        <v>1.1199588477366256</v>
      </c>
      <c r="E987" s="75">
        <v>2.000073488884806E-2</v>
      </c>
      <c r="F987" s="76">
        <f t="shared" ref="F987:F1050" si="32">(D987*E987)*B987</f>
        <v>4.48E-2</v>
      </c>
      <c r="G987" s="74">
        <v>1.21</v>
      </c>
      <c r="H987" s="76">
        <f t="shared" si="31"/>
        <v>4.8401778431012302E-2</v>
      </c>
    </row>
    <row r="988" spans="1:8" x14ac:dyDescent="0.2">
      <c r="A988" s="71" t="s">
        <v>204</v>
      </c>
      <c r="B988" s="72">
        <v>5</v>
      </c>
      <c r="C988" s="73" t="s">
        <v>283</v>
      </c>
      <c r="D988" s="74">
        <v>1.1199588477366256</v>
      </c>
      <c r="E988" s="75">
        <v>2.000073488884806E-2</v>
      </c>
      <c r="F988" s="76">
        <f t="shared" si="32"/>
        <v>0.112</v>
      </c>
      <c r="G988" s="74">
        <v>1.21</v>
      </c>
      <c r="H988" s="76">
        <f t="shared" si="31"/>
        <v>0.12100444607753075</v>
      </c>
    </row>
    <row r="989" spans="1:8" x14ac:dyDescent="0.2">
      <c r="A989" s="71" t="s">
        <v>200</v>
      </c>
      <c r="B989" s="72">
        <v>30</v>
      </c>
      <c r="C989" s="73" t="s">
        <v>283</v>
      </c>
      <c r="D989" s="74">
        <v>1.1199588477366256</v>
      </c>
      <c r="E989" s="75">
        <v>0.11233716332904649</v>
      </c>
      <c r="F989" s="76">
        <f t="shared" si="32"/>
        <v>3.7743900000000004</v>
      </c>
      <c r="G989" s="74">
        <v>1.21</v>
      </c>
      <c r="H989" s="76">
        <f t="shared" si="31"/>
        <v>4.0778390288443873</v>
      </c>
    </row>
    <row r="990" spans="1:8" x14ac:dyDescent="0.2">
      <c r="A990" s="71" t="s">
        <v>204</v>
      </c>
      <c r="B990" s="72">
        <v>25</v>
      </c>
      <c r="C990" s="73" t="s">
        <v>283</v>
      </c>
      <c r="D990" s="74">
        <v>1.1199742494293907</v>
      </c>
      <c r="E990" s="75">
        <v>2.000045984219052E-2</v>
      </c>
      <c r="F990" s="76">
        <f t="shared" si="32"/>
        <v>0.55999999999999994</v>
      </c>
      <c r="G990" s="74">
        <v>1.21</v>
      </c>
      <c r="H990" s="76">
        <f t="shared" si="31"/>
        <v>0.60501391022626316</v>
      </c>
    </row>
    <row r="991" spans="1:8" x14ac:dyDescent="0.2">
      <c r="A991" s="71" t="s">
        <v>198</v>
      </c>
      <c r="B991" s="72">
        <v>50</v>
      </c>
      <c r="C991" s="73" t="s">
        <v>283</v>
      </c>
      <c r="D991" s="74">
        <v>1.1199742494293907</v>
      </c>
      <c r="E991" s="75">
        <v>7.2401664628729684E-2</v>
      </c>
      <c r="F991" s="76">
        <f t="shared" si="32"/>
        <v>4.0543999999999993</v>
      </c>
      <c r="G991" s="74">
        <v>1.21</v>
      </c>
      <c r="H991" s="76">
        <f t="shared" si="31"/>
        <v>4.3803007100381457</v>
      </c>
    </row>
    <row r="992" spans="1:8" x14ac:dyDescent="0.2">
      <c r="A992" s="71" t="s">
        <v>195</v>
      </c>
      <c r="B992" s="72">
        <v>10</v>
      </c>
      <c r="C992" s="73" t="s">
        <v>283</v>
      </c>
      <c r="D992" s="74">
        <v>1.1200301962757926</v>
      </c>
      <c r="E992" s="75">
        <v>0.25999299033924961</v>
      </c>
      <c r="F992" s="76">
        <f t="shared" si="32"/>
        <v>2.9119999999999995</v>
      </c>
      <c r="G992" s="74">
        <v>1.21</v>
      </c>
      <c r="H992" s="76">
        <f t="shared" si="31"/>
        <v>3.1459151831049201</v>
      </c>
    </row>
    <row r="993" spans="1:8" x14ac:dyDescent="0.2">
      <c r="A993" s="71" t="s">
        <v>196</v>
      </c>
      <c r="B993" s="72">
        <v>100</v>
      </c>
      <c r="C993" s="73" t="s">
        <v>283</v>
      </c>
      <c r="D993" s="74">
        <v>1.1198010849909583</v>
      </c>
      <c r="E993" s="75">
        <v>0.20003552684699236</v>
      </c>
      <c r="F993" s="76">
        <f t="shared" si="32"/>
        <v>22.400000000000002</v>
      </c>
      <c r="G993" s="74">
        <v>1.21</v>
      </c>
      <c r="H993" s="76">
        <f t="shared" si="31"/>
        <v>24.204298748486075</v>
      </c>
    </row>
    <row r="994" spans="1:8" x14ac:dyDescent="0.2">
      <c r="A994" s="71" t="s">
        <v>195</v>
      </c>
      <c r="B994" s="72">
        <v>20</v>
      </c>
      <c r="C994" s="73" t="s">
        <v>283</v>
      </c>
      <c r="D994" s="74">
        <v>1.1201058201058203</v>
      </c>
      <c r="E994" s="75">
        <v>0.25997543693906466</v>
      </c>
      <c r="F994" s="76">
        <f t="shared" si="32"/>
        <v>5.823999999999999</v>
      </c>
      <c r="G994" s="74">
        <v>1.21</v>
      </c>
      <c r="H994" s="76">
        <f t="shared" si="31"/>
        <v>6.2914055739253651</v>
      </c>
    </row>
    <row r="995" spans="1:8" x14ac:dyDescent="0.2">
      <c r="A995" s="71" t="s">
        <v>204</v>
      </c>
      <c r="B995" s="72">
        <v>15</v>
      </c>
      <c r="C995" s="73" t="s">
        <v>283</v>
      </c>
      <c r="D995" s="74">
        <v>1.1201058201058203</v>
      </c>
      <c r="E995" s="75">
        <v>1.9998110533774205E-2</v>
      </c>
      <c r="F995" s="76">
        <f t="shared" si="32"/>
        <v>0.33600000000000002</v>
      </c>
      <c r="G995" s="74">
        <v>1.21</v>
      </c>
      <c r="H995" s="76">
        <f t="shared" si="31"/>
        <v>0.36296570618800184</v>
      </c>
    </row>
    <row r="996" spans="1:8" x14ac:dyDescent="0.2">
      <c r="A996" s="71" t="s">
        <v>204</v>
      </c>
      <c r="B996" s="72">
        <v>4</v>
      </c>
      <c r="C996" s="73" t="s">
        <v>283</v>
      </c>
      <c r="D996" s="74">
        <v>1.1204620462046206</v>
      </c>
      <c r="E996" s="75">
        <v>1.9991752577319583E-2</v>
      </c>
      <c r="F996" s="76">
        <f t="shared" si="32"/>
        <v>8.9599999999999985E-2</v>
      </c>
      <c r="G996" s="74">
        <v>1.21</v>
      </c>
      <c r="H996" s="76">
        <f t="shared" si="31"/>
        <v>9.676008247422678E-2</v>
      </c>
    </row>
    <row r="997" spans="1:8" x14ac:dyDescent="0.2">
      <c r="A997" s="71" t="s">
        <v>194</v>
      </c>
      <c r="B997" s="72">
        <v>2</v>
      </c>
      <c r="C997" s="73" t="s">
        <v>283</v>
      </c>
      <c r="D997" s="74">
        <v>1.1203814064362336</v>
      </c>
      <c r="E997" s="75">
        <v>1.9993191489361701E-2</v>
      </c>
      <c r="F997" s="76">
        <f t="shared" si="32"/>
        <v>4.48E-2</v>
      </c>
      <c r="G997" s="74">
        <v>1.21</v>
      </c>
      <c r="H997" s="76">
        <f t="shared" si="31"/>
        <v>4.8383523404255314E-2</v>
      </c>
    </row>
    <row r="998" spans="1:8" x14ac:dyDescent="0.2">
      <c r="A998" s="71" t="s">
        <v>193</v>
      </c>
      <c r="B998" s="72">
        <v>10</v>
      </c>
      <c r="C998" s="73" t="s">
        <v>283</v>
      </c>
      <c r="D998" s="74">
        <v>1.1200431292680004</v>
      </c>
      <c r="E998" s="75">
        <v>0.25998998823403574</v>
      </c>
      <c r="F998" s="76">
        <f t="shared" si="32"/>
        <v>2.9119999999999999</v>
      </c>
      <c r="G998" s="74">
        <v>1.21</v>
      </c>
      <c r="H998" s="76">
        <f t="shared" si="31"/>
        <v>3.1458788576318324</v>
      </c>
    </row>
    <row r="999" spans="1:8" x14ac:dyDescent="0.2">
      <c r="A999" s="71" t="s">
        <v>194</v>
      </c>
      <c r="B999" s="72">
        <v>3</v>
      </c>
      <c r="C999" s="73" t="s">
        <v>283</v>
      </c>
      <c r="D999" s="74">
        <v>1.119957677555879</v>
      </c>
      <c r="E999" s="75">
        <v>2.0000755786490312E-2</v>
      </c>
      <c r="F999" s="76">
        <f t="shared" si="32"/>
        <v>6.7199999999999996E-2</v>
      </c>
      <c r="G999" s="74">
        <v>1.21</v>
      </c>
      <c r="H999" s="76">
        <f t="shared" si="31"/>
        <v>7.2602743504959835E-2</v>
      </c>
    </row>
    <row r="1000" spans="1:8" x14ac:dyDescent="0.2">
      <c r="A1000" s="71" t="s">
        <v>198</v>
      </c>
      <c r="B1000" s="72">
        <v>50</v>
      </c>
      <c r="C1000" s="73" t="s">
        <v>283</v>
      </c>
      <c r="D1000" s="74">
        <v>1.119957677555879</v>
      </c>
      <c r="E1000" s="75">
        <v>7.2402735947094926E-2</v>
      </c>
      <c r="F1000" s="76">
        <f t="shared" si="32"/>
        <v>4.0543999999999993</v>
      </c>
      <c r="G1000" s="74">
        <v>1.21</v>
      </c>
      <c r="H1000" s="76">
        <f t="shared" si="31"/>
        <v>4.3803655247992426</v>
      </c>
    </row>
    <row r="1001" spans="1:8" x14ac:dyDescent="0.2">
      <c r="A1001" s="71" t="s">
        <v>194</v>
      </c>
      <c r="B1001" s="72">
        <v>5</v>
      </c>
      <c r="C1001" s="73" t="s">
        <v>283</v>
      </c>
      <c r="D1001" s="74">
        <v>1.1199765327075391</v>
      </c>
      <c r="E1001" s="75">
        <v>2.0000419067574642E-2</v>
      </c>
      <c r="F1001" s="76">
        <f t="shared" si="32"/>
        <v>0.112</v>
      </c>
      <c r="G1001" s="74">
        <v>1.21</v>
      </c>
      <c r="H1001" s="76">
        <f t="shared" si="31"/>
        <v>0.12100253535882657</v>
      </c>
    </row>
    <row r="1002" spans="1:8" x14ac:dyDescent="0.2">
      <c r="A1002" s="71" t="s">
        <v>196</v>
      </c>
      <c r="B1002" s="72">
        <v>100</v>
      </c>
      <c r="C1002" s="73" t="s">
        <v>283</v>
      </c>
      <c r="D1002" s="74">
        <v>1.1199765327075391</v>
      </c>
      <c r="E1002" s="75">
        <v>0.20000419067574643</v>
      </c>
      <c r="F1002" s="76">
        <f t="shared" si="32"/>
        <v>22.400000000000002</v>
      </c>
      <c r="G1002" s="74">
        <v>1.21</v>
      </c>
      <c r="H1002" s="76">
        <f t="shared" si="31"/>
        <v>24.200507071765319</v>
      </c>
    </row>
    <row r="1003" spans="1:8" x14ac:dyDescent="0.2">
      <c r="A1003" s="71" t="s">
        <v>192</v>
      </c>
      <c r="B1003" s="72">
        <v>2400</v>
      </c>
      <c r="C1003" s="73" t="s">
        <v>283</v>
      </c>
      <c r="D1003" s="74">
        <v>1.1199765327075391</v>
      </c>
      <c r="E1003" s="75">
        <v>2.8200590885280246E-2</v>
      </c>
      <c r="F1003" s="76">
        <f t="shared" si="32"/>
        <v>75.801600000000008</v>
      </c>
      <c r="G1003" s="74">
        <v>1.21</v>
      </c>
      <c r="H1003" s="76">
        <f t="shared" si="31"/>
        <v>81.894515930853842</v>
      </c>
    </row>
    <row r="1004" spans="1:8" x14ac:dyDescent="0.2">
      <c r="A1004" s="71" t="s">
        <v>205</v>
      </c>
      <c r="B1004" s="72">
        <v>39</v>
      </c>
      <c r="C1004" s="73" t="s">
        <v>283</v>
      </c>
      <c r="D1004" s="74">
        <v>1.1198979591836735</v>
      </c>
      <c r="E1004" s="75">
        <v>1.7601603644646924</v>
      </c>
      <c r="F1004" s="76">
        <f t="shared" si="32"/>
        <v>76.876800000000003</v>
      </c>
      <c r="G1004" s="74">
        <v>1.21</v>
      </c>
      <c r="H1004" s="76">
        <f t="shared" si="31"/>
        <v>83.061967599088831</v>
      </c>
    </row>
    <row r="1005" spans="1:8" x14ac:dyDescent="0.2">
      <c r="A1005" s="71" t="s">
        <v>195</v>
      </c>
      <c r="B1005" s="72">
        <v>4</v>
      </c>
      <c r="C1005" s="73" t="s">
        <v>283</v>
      </c>
      <c r="D1005" s="74">
        <v>1.1153846153846152</v>
      </c>
      <c r="E1005" s="75">
        <v>0.26</v>
      </c>
      <c r="F1005" s="76">
        <f t="shared" si="32"/>
        <v>1.1599999999999999</v>
      </c>
      <c r="G1005" s="74">
        <v>1.21</v>
      </c>
      <c r="H1005" s="76">
        <f t="shared" si="31"/>
        <v>1.2584</v>
      </c>
    </row>
    <row r="1006" spans="1:8" x14ac:dyDescent="0.2">
      <c r="A1006" s="71" t="s">
        <v>195</v>
      </c>
      <c r="B1006" s="72">
        <v>6</v>
      </c>
      <c r="C1006" s="73" t="s">
        <v>283</v>
      </c>
      <c r="D1006" s="74">
        <v>1.1200499687695191</v>
      </c>
      <c r="E1006" s="75">
        <v>0.25998840062458173</v>
      </c>
      <c r="F1006" s="76">
        <f t="shared" si="32"/>
        <v>1.7472000000000001</v>
      </c>
      <c r="G1006" s="74">
        <v>1.21</v>
      </c>
      <c r="H1006" s="76">
        <f t="shared" si="31"/>
        <v>1.8875157885344636</v>
      </c>
    </row>
    <row r="1007" spans="1:8" x14ac:dyDescent="0.2">
      <c r="A1007" s="71" t="s">
        <v>200</v>
      </c>
      <c r="B1007" s="72">
        <v>30</v>
      </c>
      <c r="C1007" s="73" t="s">
        <v>283</v>
      </c>
      <c r="D1007" s="74">
        <v>1.1200499687695191</v>
      </c>
      <c r="E1007" s="75">
        <v>0.11232802420254294</v>
      </c>
      <c r="F1007" s="76">
        <f t="shared" si="32"/>
        <v>3.7743900000000004</v>
      </c>
      <c r="G1007" s="74">
        <v>1.21</v>
      </c>
      <c r="H1007" s="76">
        <f t="shared" si="31"/>
        <v>4.077507278552309</v>
      </c>
    </row>
    <row r="1008" spans="1:8" x14ac:dyDescent="0.2">
      <c r="A1008" s="71" t="s">
        <v>193</v>
      </c>
      <c r="B1008" s="72">
        <v>6</v>
      </c>
      <c r="C1008" s="73" t="s">
        <v>283</v>
      </c>
      <c r="D1008" s="74">
        <v>1.1200499687695191</v>
      </c>
      <c r="E1008" s="75">
        <v>0.25998840062458173</v>
      </c>
      <c r="F1008" s="76">
        <f t="shared" si="32"/>
        <v>1.7472000000000001</v>
      </c>
      <c r="G1008" s="74">
        <v>1.21</v>
      </c>
      <c r="H1008" s="76">
        <f t="shared" si="31"/>
        <v>1.8875157885344636</v>
      </c>
    </row>
    <row r="1009" spans="1:8" x14ac:dyDescent="0.2">
      <c r="A1009" s="71" t="s">
        <v>95</v>
      </c>
      <c r="B1009" s="72">
        <v>100</v>
      </c>
      <c r="C1009" s="73" t="s">
        <v>283</v>
      </c>
      <c r="D1009" s="74">
        <v>1.1192307692307693</v>
      </c>
      <c r="E1009" s="75">
        <v>5.1999999999999998E-2</v>
      </c>
      <c r="F1009" s="76">
        <f t="shared" si="32"/>
        <v>5.82</v>
      </c>
      <c r="G1009" s="74">
        <v>1.21</v>
      </c>
      <c r="H1009" s="76">
        <f t="shared" si="31"/>
        <v>6.2919999999999989</v>
      </c>
    </row>
    <row r="1010" spans="1:8" x14ac:dyDescent="0.2">
      <c r="A1010" s="71" t="s">
        <v>206</v>
      </c>
      <c r="B1010" s="72">
        <v>5</v>
      </c>
      <c r="C1010" s="73" t="s">
        <v>283</v>
      </c>
      <c r="D1010" s="74">
        <v>1.1200000000000001</v>
      </c>
      <c r="E1010" s="75">
        <v>2.5599999999999996</v>
      </c>
      <c r="F1010" s="76">
        <f t="shared" si="32"/>
        <v>14.336</v>
      </c>
      <c r="G1010" s="74">
        <v>1.21</v>
      </c>
      <c r="H1010" s="76">
        <f t="shared" si="31"/>
        <v>15.487999999999998</v>
      </c>
    </row>
    <row r="1011" spans="1:8" x14ac:dyDescent="0.2">
      <c r="A1011" s="71" t="s">
        <v>105</v>
      </c>
      <c r="B1011" s="72">
        <v>500</v>
      </c>
      <c r="C1011" s="73" t="s">
        <v>283</v>
      </c>
      <c r="D1011" s="74">
        <v>1.1199999999999999</v>
      </c>
      <c r="E1011" s="75">
        <v>4.0500000000000001E-2</v>
      </c>
      <c r="F1011" s="76">
        <f t="shared" si="32"/>
        <v>22.68</v>
      </c>
      <c r="G1011" s="74">
        <v>1.21</v>
      </c>
      <c r="H1011" s="76">
        <f t="shared" si="31"/>
        <v>24.502500000000001</v>
      </c>
    </row>
    <row r="1012" spans="1:8" x14ac:dyDescent="0.2">
      <c r="A1012" s="71" t="s">
        <v>105</v>
      </c>
      <c r="B1012" s="72">
        <v>400</v>
      </c>
      <c r="C1012" s="73" t="s">
        <v>283</v>
      </c>
      <c r="D1012" s="74">
        <v>1.1200000000000001</v>
      </c>
      <c r="E1012" s="75">
        <v>2.7499999999999997E-2</v>
      </c>
      <c r="F1012" s="76">
        <f t="shared" si="32"/>
        <v>12.319999999999999</v>
      </c>
      <c r="G1012" s="74">
        <v>1.21</v>
      </c>
      <c r="H1012" s="76">
        <f t="shared" si="31"/>
        <v>13.309999999999997</v>
      </c>
    </row>
    <row r="1013" spans="1:8" x14ac:dyDescent="0.2">
      <c r="A1013" s="71" t="s">
        <v>95</v>
      </c>
      <c r="B1013" s="72">
        <v>30</v>
      </c>
      <c r="C1013" s="73" t="s">
        <v>283</v>
      </c>
      <c r="D1013" s="74">
        <v>1.1200000000000001</v>
      </c>
      <c r="E1013" s="75">
        <v>0.104</v>
      </c>
      <c r="F1013" s="76">
        <f t="shared" si="32"/>
        <v>3.4944000000000002</v>
      </c>
      <c r="G1013" s="74">
        <v>1.21</v>
      </c>
      <c r="H1013" s="76">
        <f t="shared" si="31"/>
        <v>3.7751999999999994</v>
      </c>
    </row>
    <row r="1014" spans="1:8" x14ac:dyDescent="0.2">
      <c r="A1014" s="71" t="s">
        <v>105</v>
      </c>
      <c r="B1014" s="72">
        <v>50</v>
      </c>
      <c r="C1014" s="73" t="s">
        <v>283</v>
      </c>
      <c r="D1014" s="74">
        <v>1.1200000000000001</v>
      </c>
      <c r="E1014" s="75">
        <v>4.0599999999999997E-2</v>
      </c>
      <c r="F1014" s="76">
        <f t="shared" si="32"/>
        <v>2.2736000000000001</v>
      </c>
      <c r="G1014" s="74">
        <v>1.21</v>
      </c>
      <c r="H1014" s="76">
        <f t="shared" si="31"/>
        <v>2.4562999999999997</v>
      </c>
    </row>
    <row r="1015" spans="1:8" x14ac:dyDescent="0.2">
      <c r="A1015" s="71" t="s">
        <v>105</v>
      </c>
      <c r="B1015" s="72">
        <v>400</v>
      </c>
      <c r="C1015" s="73" t="s">
        <v>283</v>
      </c>
      <c r="D1015" s="74">
        <v>1.1197530864197531</v>
      </c>
      <c r="E1015" s="75">
        <v>2.0254465270121279E-2</v>
      </c>
      <c r="F1015" s="76">
        <f t="shared" si="32"/>
        <v>9.072000000000001</v>
      </c>
      <c r="G1015" s="74">
        <v>1.21</v>
      </c>
      <c r="H1015" s="76">
        <f t="shared" si="31"/>
        <v>9.8031611907386988</v>
      </c>
    </row>
    <row r="1016" spans="1:8" x14ac:dyDescent="0.2">
      <c r="A1016" s="71" t="s">
        <v>105</v>
      </c>
      <c r="B1016" s="72">
        <v>7500</v>
      </c>
      <c r="C1016" s="73" t="s">
        <v>283</v>
      </c>
      <c r="D1016" s="74">
        <v>1.1199999999999999</v>
      </c>
      <c r="E1016" s="75">
        <v>4.0500000000000001E-2</v>
      </c>
      <c r="F1016" s="76">
        <f t="shared" si="32"/>
        <v>340.2</v>
      </c>
      <c r="G1016" s="74">
        <v>1.21</v>
      </c>
      <c r="H1016" s="76">
        <f t="shared" si="31"/>
        <v>367.53750000000002</v>
      </c>
    </row>
    <row r="1017" spans="1:8" x14ac:dyDescent="0.2">
      <c r="A1017" s="71" t="s">
        <v>105</v>
      </c>
      <c r="B1017" s="72">
        <v>5000</v>
      </c>
      <c r="C1017" s="73" t="s">
        <v>283</v>
      </c>
      <c r="D1017" s="74">
        <v>1.1200000000000001</v>
      </c>
      <c r="E1017" s="75">
        <v>4.0499999999999994E-2</v>
      </c>
      <c r="F1017" s="76">
        <f t="shared" si="32"/>
        <v>226.79999999999998</v>
      </c>
      <c r="G1017" s="74">
        <v>1.21</v>
      </c>
      <c r="H1017" s="76">
        <f t="shared" si="31"/>
        <v>245.02499999999998</v>
      </c>
    </row>
    <row r="1018" spans="1:8" x14ac:dyDescent="0.2">
      <c r="A1018" s="71" t="s">
        <v>105</v>
      </c>
      <c r="B1018" s="72">
        <v>1500</v>
      </c>
      <c r="C1018" s="73" t="s">
        <v>283</v>
      </c>
      <c r="D1018" s="74">
        <v>1.1200000000000001</v>
      </c>
      <c r="E1018" s="75">
        <v>4.0499999999999994E-2</v>
      </c>
      <c r="F1018" s="76">
        <f t="shared" si="32"/>
        <v>68.039999999999992</v>
      </c>
      <c r="G1018" s="74">
        <v>1.21</v>
      </c>
      <c r="H1018" s="76">
        <f t="shared" si="31"/>
        <v>73.507499999999993</v>
      </c>
    </row>
    <row r="1019" spans="1:8" x14ac:dyDescent="0.2">
      <c r="A1019" s="71" t="s">
        <v>95</v>
      </c>
      <c r="B1019" s="72">
        <v>150</v>
      </c>
      <c r="C1019" s="73" t="s">
        <v>283</v>
      </c>
      <c r="D1019" s="74">
        <v>1.119965164380579</v>
      </c>
      <c r="E1019" s="75">
        <v>0.10400323483670297</v>
      </c>
      <c r="F1019" s="76">
        <f t="shared" si="32"/>
        <v>17.472000000000001</v>
      </c>
      <c r="G1019" s="74">
        <v>1.21</v>
      </c>
      <c r="H1019" s="76">
        <f t="shared" si="31"/>
        <v>18.876587122861586</v>
      </c>
    </row>
    <row r="1020" spans="1:8" x14ac:dyDescent="0.2">
      <c r="A1020" s="71" t="s">
        <v>105</v>
      </c>
      <c r="B1020" s="72">
        <v>1000</v>
      </c>
      <c r="C1020" s="73" t="s">
        <v>283</v>
      </c>
      <c r="D1020" s="74">
        <v>1.1199999999999999</v>
      </c>
      <c r="E1020" s="75">
        <v>4.0500000000000001E-2</v>
      </c>
      <c r="F1020" s="76">
        <f t="shared" si="32"/>
        <v>45.36</v>
      </c>
      <c r="G1020" s="74">
        <v>1.21</v>
      </c>
      <c r="H1020" s="76">
        <f t="shared" si="31"/>
        <v>49.005000000000003</v>
      </c>
    </row>
    <row r="1021" spans="1:8" x14ac:dyDescent="0.2">
      <c r="A1021" s="71" t="s">
        <v>95</v>
      </c>
      <c r="B1021" s="72">
        <v>25</v>
      </c>
      <c r="C1021" s="73" t="s">
        <v>283</v>
      </c>
      <c r="D1021" s="74">
        <v>1.1196261682242992</v>
      </c>
      <c r="E1021" s="75">
        <v>0.1040347245409015</v>
      </c>
      <c r="F1021" s="76">
        <f t="shared" si="32"/>
        <v>2.9119999999999999</v>
      </c>
      <c r="G1021" s="74">
        <v>1.21</v>
      </c>
      <c r="H1021" s="76">
        <f t="shared" si="31"/>
        <v>3.1470504173622702</v>
      </c>
    </row>
    <row r="1022" spans="1:8" x14ac:dyDescent="0.2">
      <c r="A1022" s="71" t="s">
        <v>95</v>
      </c>
      <c r="B1022" s="72">
        <v>30</v>
      </c>
      <c r="C1022" s="73" t="s">
        <v>283</v>
      </c>
      <c r="D1022" s="74">
        <v>1.1185897435897436</v>
      </c>
      <c r="E1022" s="75">
        <v>0.10413111747851003</v>
      </c>
      <c r="F1022" s="76">
        <f t="shared" si="32"/>
        <v>3.4944000000000002</v>
      </c>
      <c r="G1022" s="74">
        <v>1.21</v>
      </c>
      <c r="H1022" s="76">
        <f t="shared" si="31"/>
        <v>3.7799595644699142</v>
      </c>
    </row>
    <row r="1023" spans="1:8" x14ac:dyDescent="0.2">
      <c r="A1023" s="71" t="s">
        <v>105</v>
      </c>
      <c r="B1023" s="72">
        <v>200</v>
      </c>
      <c r="C1023" s="73" t="s">
        <v>283</v>
      </c>
      <c r="D1023" s="74">
        <v>1.1196261682242992</v>
      </c>
      <c r="E1023" s="75">
        <v>4.0513522537562602E-2</v>
      </c>
      <c r="F1023" s="76">
        <f t="shared" si="32"/>
        <v>9.072000000000001</v>
      </c>
      <c r="G1023" s="74">
        <v>1.21</v>
      </c>
      <c r="H1023" s="76">
        <f t="shared" si="31"/>
        <v>9.8042724540901496</v>
      </c>
    </row>
    <row r="1024" spans="1:8" x14ac:dyDescent="0.2">
      <c r="A1024" s="71" t="s">
        <v>95</v>
      </c>
      <c r="B1024" s="72">
        <v>50</v>
      </c>
      <c r="C1024" s="73" t="s">
        <v>283</v>
      </c>
      <c r="D1024" s="74">
        <v>1.1192307692307693</v>
      </c>
      <c r="E1024" s="75">
        <v>0.10407147766323024</v>
      </c>
      <c r="F1024" s="76">
        <f t="shared" si="32"/>
        <v>5.8239999999999998</v>
      </c>
      <c r="G1024" s="74">
        <v>1.21</v>
      </c>
      <c r="H1024" s="76">
        <f t="shared" si="31"/>
        <v>6.2963243986254298</v>
      </c>
    </row>
    <row r="1025" spans="1:8" x14ac:dyDescent="0.2">
      <c r="A1025" s="71" t="s">
        <v>95</v>
      </c>
      <c r="B1025" s="72">
        <v>50</v>
      </c>
      <c r="C1025" s="73" t="s">
        <v>283</v>
      </c>
      <c r="D1025" s="74">
        <v>1.1201024327784892</v>
      </c>
      <c r="E1025" s="75">
        <v>5.1995244627343389E-2</v>
      </c>
      <c r="F1025" s="76">
        <f t="shared" si="32"/>
        <v>2.9119999999999999</v>
      </c>
      <c r="G1025" s="74">
        <v>1.21</v>
      </c>
      <c r="H1025" s="76">
        <f t="shared" si="31"/>
        <v>3.1457122999542753</v>
      </c>
    </row>
    <row r="1026" spans="1:8" x14ac:dyDescent="0.2">
      <c r="A1026" s="71" t="s">
        <v>105</v>
      </c>
      <c r="B1026" s="72">
        <v>1000</v>
      </c>
      <c r="C1026" s="73" t="s">
        <v>283</v>
      </c>
      <c r="D1026" s="74">
        <v>1.1199999999999999</v>
      </c>
      <c r="E1026" s="75">
        <v>4.0500000000000001E-2</v>
      </c>
      <c r="F1026" s="76">
        <f t="shared" si="32"/>
        <v>45.36</v>
      </c>
      <c r="G1026" s="74">
        <v>1.21</v>
      </c>
      <c r="H1026" s="76">
        <f t="shared" si="31"/>
        <v>49.005000000000003</v>
      </c>
    </row>
    <row r="1027" spans="1:8" x14ac:dyDescent="0.2">
      <c r="A1027" s="71" t="s">
        <v>105</v>
      </c>
      <c r="B1027" s="72">
        <v>900</v>
      </c>
      <c r="C1027" s="73" t="s">
        <v>283</v>
      </c>
      <c r="D1027" s="74">
        <v>1.1201024327784892</v>
      </c>
      <c r="E1027" s="75">
        <v>4.0496296296296294E-2</v>
      </c>
      <c r="F1027" s="76">
        <f t="shared" si="32"/>
        <v>40.823999999999998</v>
      </c>
      <c r="G1027" s="74">
        <v>1.21</v>
      </c>
      <c r="H1027" s="76">
        <f t="shared" si="31"/>
        <v>44.100466666666662</v>
      </c>
    </row>
    <row r="1028" spans="1:8" x14ac:dyDescent="0.2">
      <c r="A1028" s="71" t="s">
        <v>206</v>
      </c>
      <c r="B1028" s="72">
        <v>5</v>
      </c>
      <c r="C1028" s="73" t="s">
        <v>283</v>
      </c>
      <c r="D1028" s="74">
        <v>1.1200000000000001</v>
      </c>
      <c r="E1028" s="75">
        <v>2.5599999999999996</v>
      </c>
      <c r="F1028" s="76">
        <f t="shared" si="32"/>
        <v>14.336</v>
      </c>
      <c r="G1028" s="74">
        <v>1.21</v>
      </c>
      <c r="H1028" s="76">
        <f t="shared" si="31"/>
        <v>15.487999999999998</v>
      </c>
    </row>
    <row r="1029" spans="1:8" x14ac:dyDescent="0.2">
      <c r="A1029" s="71" t="s">
        <v>207</v>
      </c>
      <c r="B1029" s="72">
        <v>10</v>
      </c>
      <c r="C1029" s="73" t="s">
        <v>283</v>
      </c>
      <c r="D1029" s="74">
        <v>1.1200000000000001</v>
      </c>
      <c r="E1029" s="75">
        <v>7.7349999999999994</v>
      </c>
      <c r="F1029" s="76">
        <f t="shared" si="32"/>
        <v>86.632000000000005</v>
      </c>
      <c r="G1029" s="74">
        <v>1.21</v>
      </c>
      <c r="H1029" s="76">
        <f t="shared" ref="H1029:H1092" si="33">(E1029*G1029)*B1029</f>
        <v>93.593499999999992</v>
      </c>
    </row>
    <row r="1030" spans="1:8" x14ac:dyDescent="0.2">
      <c r="A1030" s="71" t="s">
        <v>105</v>
      </c>
      <c r="B1030" s="72">
        <v>48</v>
      </c>
      <c r="C1030" s="73" t="s">
        <v>283</v>
      </c>
      <c r="D1030" s="74">
        <v>1.1199805136056789</v>
      </c>
      <c r="E1030" s="75">
        <v>4.0416774622506681E-2</v>
      </c>
      <c r="F1030" s="76">
        <f t="shared" si="32"/>
        <v>2.172768</v>
      </c>
      <c r="G1030" s="74">
        <v>1.21</v>
      </c>
      <c r="H1030" s="76">
        <f t="shared" si="33"/>
        <v>2.3474062700751879</v>
      </c>
    </row>
    <row r="1031" spans="1:8" x14ac:dyDescent="0.2">
      <c r="A1031" s="71" t="s">
        <v>95</v>
      </c>
      <c r="B1031" s="72">
        <v>100</v>
      </c>
      <c r="C1031" s="73" t="s">
        <v>283</v>
      </c>
      <c r="D1031" s="74">
        <v>1.1201923076923077</v>
      </c>
      <c r="E1031" s="75">
        <v>0.10398214592274678</v>
      </c>
      <c r="F1031" s="76">
        <f t="shared" si="32"/>
        <v>11.648</v>
      </c>
      <c r="G1031" s="74">
        <v>1.21</v>
      </c>
      <c r="H1031" s="76">
        <f t="shared" si="33"/>
        <v>12.58183965665236</v>
      </c>
    </row>
    <row r="1032" spans="1:8" x14ac:dyDescent="0.2">
      <c r="A1032" s="71" t="s">
        <v>105</v>
      </c>
      <c r="B1032" s="72">
        <v>500</v>
      </c>
      <c r="C1032" s="73" t="s">
        <v>283</v>
      </c>
      <c r="D1032" s="74">
        <v>1.1201646090534978</v>
      </c>
      <c r="E1032" s="75">
        <v>4.0494048493754597E-2</v>
      </c>
      <c r="F1032" s="76">
        <f t="shared" si="32"/>
        <v>22.68</v>
      </c>
      <c r="G1032" s="74">
        <v>1.21</v>
      </c>
      <c r="H1032" s="76">
        <f t="shared" si="33"/>
        <v>24.498899338721532</v>
      </c>
    </row>
    <row r="1033" spans="1:8" x14ac:dyDescent="0.2">
      <c r="A1033" s="71" t="s">
        <v>95</v>
      </c>
      <c r="B1033" s="72">
        <v>100</v>
      </c>
      <c r="C1033" s="73" t="s">
        <v>283</v>
      </c>
      <c r="D1033" s="74">
        <v>1.119824646858256</v>
      </c>
      <c r="E1033" s="75">
        <v>0.10401628534145282</v>
      </c>
      <c r="F1033" s="76">
        <f t="shared" si="32"/>
        <v>11.648</v>
      </c>
      <c r="G1033" s="74">
        <v>1.21</v>
      </c>
      <c r="H1033" s="76">
        <f t="shared" si="33"/>
        <v>12.585970526315791</v>
      </c>
    </row>
    <row r="1034" spans="1:8" x14ac:dyDescent="0.2">
      <c r="A1034" s="71" t="s">
        <v>105</v>
      </c>
      <c r="B1034" s="72">
        <v>1000</v>
      </c>
      <c r="C1034" s="73" t="s">
        <v>283</v>
      </c>
      <c r="D1034" s="74">
        <v>1.1199124726477023</v>
      </c>
      <c r="E1034" s="75">
        <v>4.0503165298944904E-2</v>
      </c>
      <c r="F1034" s="76">
        <f t="shared" si="32"/>
        <v>45.360000000000007</v>
      </c>
      <c r="G1034" s="74">
        <v>1.21</v>
      </c>
      <c r="H1034" s="76">
        <f t="shared" si="33"/>
        <v>49.008830011723333</v>
      </c>
    </row>
    <row r="1035" spans="1:8" x14ac:dyDescent="0.2">
      <c r="A1035" s="71" t="s">
        <v>105</v>
      </c>
      <c r="B1035" s="72">
        <v>200</v>
      </c>
      <c r="C1035" s="73" t="s">
        <v>283</v>
      </c>
      <c r="D1035" s="74">
        <v>1.1199999999999999</v>
      </c>
      <c r="E1035" s="75">
        <v>4.0500000000000001E-2</v>
      </c>
      <c r="F1035" s="76">
        <f t="shared" si="32"/>
        <v>9.0719999999999992</v>
      </c>
      <c r="G1035" s="74">
        <v>1.21</v>
      </c>
      <c r="H1035" s="76">
        <f t="shared" si="33"/>
        <v>9.8010000000000002</v>
      </c>
    </row>
    <row r="1036" spans="1:8" x14ac:dyDescent="0.2">
      <c r="A1036" s="71" t="s">
        <v>105</v>
      </c>
      <c r="B1036" s="72">
        <v>1000</v>
      </c>
      <c r="C1036" s="73" t="s">
        <v>283</v>
      </c>
      <c r="D1036" s="74">
        <v>1.1199999999999999</v>
      </c>
      <c r="E1036" s="75">
        <v>4.0500000000000001E-2</v>
      </c>
      <c r="F1036" s="76">
        <f t="shared" si="32"/>
        <v>45.36</v>
      </c>
      <c r="G1036" s="74">
        <v>1.21</v>
      </c>
      <c r="H1036" s="76">
        <f t="shared" si="33"/>
        <v>49.005000000000003</v>
      </c>
    </row>
    <row r="1037" spans="1:8" x14ac:dyDescent="0.2">
      <c r="A1037" s="71" t="s">
        <v>95</v>
      </c>
      <c r="B1037" s="72">
        <v>100</v>
      </c>
      <c r="C1037" s="73" t="s">
        <v>283</v>
      </c>
      <c r="D1037" s="74">
        <v>1.1201923076923077</v>
      </c>
      <c r="E1037" s="75">
        <v>0.10398214592274678</v>
      </c>
      <c r="F1037" s="76">
        <f t="shared" si="32"/>
        <v>11.648</v>
      </c>
      <c r="G1037" s="74">
        <v>1.21</v>
      </c>
      <c r="H1037" s="76">
        <f t="shared" si="33"/>
        <v>12.58183965665236</v>
      </c>
    </row>
    <row r="1038" spans="1:8" x14ac:dyDescent="0.2">
      <c r="A1038" s="71" t="s">
        <v>105</v>
      </c>
      <c r="B1038" s="72">
        <v>250</v>
      </c>
      <c r="C1038" s="73" t="s">
        <v>283</v>
      </c>
      <c r="D1038" s="74">
        <v>1.119824646858256</v>
      </c>
      <c r="E1038" s="75">
        <v>4.0525987820791656E-2</v>
      </c>
      <c r="F1038" s="76">
        <f t="shared" si="32"/>
        <v>11.345499999999999</v>
      </c>
      <c r="G1038" s="74">
        <v>1.21</v>
      </c>
      <c r="H1038" s="76">
        <f t="shared" si="33"/>
        <v>12.259111315789475</v>
      </c>
    </row>
    <row r="1039" spans="1:8" x14ac:dyDescent="0.2">
      <c r="A1039" s="71" t="s">
        <v>105</v>
      </c>
      <c r="B1039" s="72">
        <v>750</v>
      </c>
      <c r="C1039" s="73" t="s">
        <v>283</v>
      </c>
      <c r="D1039" s="74">
        <v>1.1201448321263989</v>
      </c>
      <c r="E1039" s="75">
        <v>4.0501012635909488E-2</v>
      </c>
      <c r="F1039" s="76">
        <f t="shared" si="32"/>
        <v>34.02525</v>
      </c>
      <c r="G1039" s="74">
        <v>1.21</v>
      </c>
      <c r="H1039" s="76">
        <f t="shared" si="33"/>
        <v>36.754668967087859</v>
      </c>
    </row>
    <row r="1040" spans="1:8" x14ac:dyDescent="0.2">
      <c r="A1040" s="71" t="s">
        <v>105</v>
      </c>
      <c r="B1040" s="72">
        <v>400</v>
      </c>
      <c r="C1040" s="73" t="s">
        <v>283</v>
      </c>
      <c r="D1040" s="74">
        <v>1.1197530864197531</v>
      </c>
      <c r="E1040" s="75">
        <v>4.0508930540242558E-2</v>
      </c>
      <c r="F1040" s="76">
        <f t="shared" si="32"/>
        <v>18.144000000000002</v>
      </c>
      <c r="G1040" s="74">
        <v>1.21</v>
      </c>
      <c r="H1040" s="76">
        <f t="shared" si="33"/>
        <v>19.606322381477398</v>
      </c>
    </row>
    <row r="1041" spans="1:8" x14ac:dyDescent="0.2">
      <c r="A1041" s="71" t="s">
        <v>105</v>
      </c>
      <c r="B1041" s="72">
        <v>800</v>
      </c>
      <c r="C1041" s="73" t="s">
        <v>283</v>
      </c>
      <c r="D1041" s="74">
        <v>1.1199999999999999</v>
      </c>
      <c r="E1041" s="75">
        <v>4.0500000000000001E-2</v>
      </c>
      <c r="F1041" s="76">
        <f t="shared" si="32"/>
        <v>36.287999999999997</v>
      </c>
      <c r="G1041" s="74">
        <v>1.21</v>
      </c>
      <c r="H1041" s="76">
        <f t="shared" si="33"/>
        <v>39.204000000000001</v>
      </c>
    </row>
    <row r="1042" spans="1:8" x14ac:dyDescent="0.2">
      <c r="A1042" s="71" t="s">
        <v>105</v>
      </c>
      <c r="B1042" s="72">
        <v>700</v>
      </c>
      <c r="C1042" s="73" t="s">
        <v>283</v>
      </c>
      <c r="D1042" s="74">
        <v>1.119965164380579</v>
      </c>
      <c r="E1042" s="75">
        <v>4.0501259720062209E-2</v>
      </c>
      <c r="F1042" s="76">
        <f t="shared" si="32"/>
        <v>31.751999999999999</v>
      </c>
      <c r="G1042" s="74">
        <v>1.21</v>
      </c>
      <c r="H1042" s="76">
        <f t="shared" si="33"/>
        <v>34.304566982892695</v>
      </c>
    </row>
    <row r="1043" spans="1:8" x14ac:dyDescent="0.2">
      <c r="A1043" s="71" t="s">
        <v>105</v>
      </c>
      <c r="B1043" s="72">
        <v>300</v>
      </c>
      <c r="C1043" s="73" t="s">
        <v>283</v>
      </c>
      <c r="D1043" s="74">
        <v>1.1201646090534978</v>
      </c>
      <c r="E1043" s="75">
        <v>4.0494048493754597E-2</v>
      </c>
      <c r="F1043" s="76">
        <f t="shared" si="32"/>
        <v>13.607999999999999</v>
      </c>
      <c r="G1043" s="74">
        <v>1.21</v>
      </c>
      <c r="H1043" s="76">
        <f t="shared" si="33"/>
        <v>14.699339603232918</v>
      </c>
    </row>
    <row r="1044" spans="1:8" x14ac:dyDescent="0.2">
      <c r="A1044" s="71" t="s">
        <v>105</v>
      </c>
      <c r="B1044" s="72">
        <v>100</v>
      </c>
      <c r="C1044" s="73" t="s">
        <v>283</v>
      </c>
      <c r="D1044" s="74">
        <v>1.1201646090534978</v>
      </c>
      <c r="E1044" s="75">
        <v>4.0494048493754597E-2</v>
      </c>
      <c r="F1044" s="76">
        <f t="shared" si="32"/>
        <v>4.5359999999999996</v>
      </c>
      <c r="G1044" s="74">
        <v>1.21</v>
      </c>
      <c r="H1044" s="76">
        <f t="shared" si="33"/>
        <v>4.8997798677443063</v>
      </c>
    </row>
    <row r="1045" spans="1:8" x14ac:dyDescent="0.2">
      <c r="A1045" s="71" t="s">
        <v>95</v>
      </c>
      <c r="B1045" s="72">
        <v>50</v>
      </c>
      <c r="C1045" s="73" t="s">
        <v>283</v>
      </c>
      <c r="D1045" s="74">
        <v>1.1199124726477023</v>
      </c>
      <c r="E1045" s="75">
        <v>0.1040081281750684</v>
      </c>
      <c r="F1045" s="76">
        <f t="shared" si="32"/>
        <v>5.8239999999999998</v>
      </c>
      <c r="G1045" s="74">
        <v>1.21</v>
      </c>
      <c r="H1045" s="76">
        <f t="shared" si="33"/>
        <v>6.2924917545916381</v>
      </c>
    </row>
    <row r="1046" spans="1:8" x14ac:dyDescent="0.2">
      <c r="A1046" s="71" t="s">
        <v>105</v>
      </c>
      <c r="B1046" s="72">
        <v>400</v>
      </c>
      <c r="C1046" s="73" t="s">
        <v>283</v>
      </c>
      <c r="D1046" s="74">
        <v>1.120018115942029</v>
      </c>
      <c r="E1046" s="75">
        <v>4.0499344925192068E-2</v>
      </c>
      <c r="F1046" s="76">
        <f t="shared" si="32"/>
        <v>18.143999999999998</v>
      </c>
      <c r="G1046" s="74">
        <v>1.21</v>
      </c>
      <c r="H1046" s="76">
        <f t="shared" si="33"/>
        <v>19.601682943792962</v>
      </c>
    </row>
    <row r="1047" spans="1:8" x14ac:dyDescent="0.2">
      <c r="A1047" s="71" t="s">
        <v>208</v>
      </c>
      <c r="B1047" s="72">
        <v>9</v>
      </c>
      <c r="C1047" s="73" t="s">
        <v>283</v>
      </c>
      <c r="D1047" s="74">
        <v>1.1200000000000001</v>
      </c>
      <c r="E1047" s="75">
        <v>6.1999999999999993</v>
      </c>
      <c r="F1047" s="76">
        <f t="shared" si="32"/>
        <v>62.496000000000002</v>
      </c>
      <c r="G1047" s="74">
        <v>1.21</v>
      </c>
      <c r="H1047" s="76">
        <f t="shared" si="33"/>
        <v>67.517999999999986</v>
      </c>
    </row>
    <row r="1048" spans="1:8" x14ac:dyDescent="0.2">
      <c r="A1048" s="71" t="s">
        <v>105</v>
      </c>
      <c r="B1048" s="72">
        <v>3500</v>
      </c>
      <c r="C1048" s="73" t="s">
        <v>283</v>
      </c>
      <c r="D1048" s="74">
        <v>1.1199805136056789</v>
      </c>
      <c r="E1048" s="75">
        <v>4.0500704654197479E-2</v>
      </c>
      <c r="F1048" s="76">
        <f t="shared" si="32"/>
        <v>158.76</v>
      </c>
      <c r="G1048" s="74">
        <v>1.21</v>
      </c>
      <c r="H1048" s="76">
        <f t="shared" si="33"/>
        <v>171.52048421052632</v>
      </c>
    </row>
    <row r="1049" spans="1:8" x14ac:dyDescent="0.2">
      <c r="A1049" s="71" t="s">
        <v>95</v>
      </c>
      <c r="B1049" s="72">
        <v>25</v>
      </c>
      <c r="C1049" s="73" t="s">
        <v>283</v>
      </c>
      <c r="D1049" s="74">
        <v>1.1198156682027651</v>
      </c>
      <c r="E1049" s="75">
        <v>0.10401711934156377</v>
      </c>
      <c r="F1049" s="76">
        <f t="shared" si="32"/>
        <v>2.9119999999999999</v>
      </c>
      <c r="G1049" s="74">
        <v>1.21</v>
      </c>
      <c r="H1049" s="76">
        <f t="shared" si="33"/>
        <v>3.1465178600823043</v>
      </c>
    </row>
    <row r="1050" spans="1:8" x14ac:dyDescent="0.2">
      <c r="A1050" s="71" t="s">
        <v>95</v>
      </c>
      <c r="B1050" s="72">
        <v>30</v>
      </c>
      <c r="C1050" s="73" t="s">
        <v>283</v>
      </c>
      <c r="D1050" s="74">
        <v>1.1201584507042255</v>
      </c>
      <c r="E1050" s="75">
        <v>0.10398528880157169</v>
      </c>
      <c r="F1050" s="76">
        <f t="shared" si="32"/>
        <v>3.4944000000000002</v>
      </c>
      <c r="G1050" s="74">
        <v>1.21</v>
      </c>
      <c r="H1050" s="76">
        <f t="shared" si="33"/>
        <v>3.7746659834970524</v>
      </c>
    </row>
    <row r="1051" spans="1:8" x14ac:dyDescent="0.2">
      <c r="A1051" s="71" t="s">
        <v>105</v>
      </c>
      <c r="B1051" s="72">
        <v>1600</v>
      </c>
      <c r="C1051" s="73" t="s">
        <v>283</v>
      </c>
      <c r="D1051" s="74">
        <v>1.1200000000000001</v>
      </c>
      <c r="E1051" s="75">
        <v>4.0499999999999994E-2</v>
      </c>
      <c r="F1051" s="76">
        <f t="shared" ref="F1051:F1114" si="34">(D1051*E1051)*B1051</f>
        <v>72.575999999999993</v>
      </c>
      <c r="G1051" s="74">
        <v>1.21</v>
      </c>
      <c r="H1051" s="76">
        <f t="shared" si="33"/>
        <v>78.407999999999987</v>
      </c>
    </row>
    <row r="1052" spans="1:8" x14ac:dyDescent="0.2">
      <c r="A1052" s="71" t="s">
        <v>95</v>
      </c>
      <c r="B1052" s="72">
        <v>30</v>
      </c>
      <c r="C1052" s="73" t="s">
        <v>283</v>
      </c>
      <c r="D1052" s="74">
        <v>1.1200378071833648</v>
      </c>
      <c r="E1052" s="75">
        <v>5.1998244725738399E-2</v>
      </c>
      <c r="F1052" s="76">
        <f t="shared" si="34"/>
        <v>1.7472000000000001</v>
      </c>
      <c r="G1052" s="74">
        <v>1.21</v>
      </c>
      <c r="H1052" s="76">
        <f t="shared" si="33"/>
        <v>1.8875362835443039</v>
      </c>
    </row>
    <row r="1053" spans="1:8" x14ac:dyDescent="0.2">
      <c r="A1053" s="71" t="s">
        <v>95</v>
      </c>
      <c r="B1053" s="72">
        <v>100</v>
      </c>
      <c r="C1053" s="73" t="s">
        <v>283</v>
      </c>
      <c r="D1053" s="74">
        <v>1.1200000000000001</v>
      </c>
      <c r="E1053" s="75">
        <v>0.104</v>
      </c>
      <c r="F1053" s="76">
        <f t="shared" si="34"/>
        <v>11.648</v>
      </c>
      <c r="G1053" s="74">
        <v>1.21</v>
      </c>
      <c r="H1053" s="76">
        <f t="shared" si="33"/>
        <v>12.583999999999998</v>
      </c>
    </row>
    <row r="1054" spans="1:8" x14ac:dyDescent="0.2">
      <c r="A1054" s="71" t="s">
        <v>105</v>
      </c>
      <c r="B1054" s="72">
        <v>1400</v>
      </c>
      <c r="C1054" s="73" t="s">
        <v>283</v>
      </c>
      <c r="D1054" s="74">
        <v>1.1200000000000001</v>
      </c>
      <c r="E1054" s="75">
        <v>4.0499999999999994E-2</v>
      </c>
      <c r="F1054" s="76">
        <f t="shared" si="34"/>
        <v>63.503999999999998</v>
      </c>
      <c r="G1054" s="74">
        <v>1.21</v>
      </c>
      <c r="H1054" s="76">
        <f t="shared" si="33"/>
        <v>68.606999999999985</v>
      </c>
    </row>
    <row r="1055" spans="1:8" x14ac:dyDescent="0.2">
      <c r="A1055" s="71" t="s">
        <v>95</v>
      </c>
      <c r="B1055" s="72">
        <v>50</v>
      </c>
      <c r="C1055" s="73" t="s">
        <v>283</v>
      </c>
      <c r="D1055" s="74">
        <v>1.1192307692307693</v>
      </c>
      <c r="E1055" s="75">
        <v>0.10407147766323024</v>
      </c>
      <c r="F1055" s="76">
        <f t="shared" si="34"/>
        <v>5.8239999999999998</v>
      </c>
      <c r="G1055" s="74">
        <v>1.21</v>
      </c>
      <c r="H1055" s="76">
        <f t="shared" si="33"/>
        <v>6.2963243986254298</v>
      </c>
    </row>
    <row r="1056" spans="1:8" x14ac:dyDescent="0.2">
      <c r="A1056" s="71" t="s">
        <v>105</v>
      </c>
      <c r="B1056" s="72">
        <v>50</v>
      </c>
      <c r="C1056" s="73" t="s">
        <v>283</v>
      </c>
      <c r="D1056" s="74">
        <v>1.119965164380579</v>
      </c>
      <c r="E1056" s="75">
        <v>3.9601231726283055E-2</v>
      </c>
      <c r="F1056" s="76">
        <f t="shared" si="34"/>
        <v>2.2176</v>
      </c>
      <c r="G1056" s="74">
        <v>1.21</v>
      </c>
      <c r="H1056" s="76">
        <f t="shared" si="33"/>
        <v>2.3958745194401248</v>
      </c>
    </row>
    <row r="1057" spans="1:8" x14ac:dyDescent="0.2">
      <c r="A1057" s="71" t="s">
        <v>95</v>
      </c>
      <c r="B1057" s="72">
        <v>1</v>
      </c>
      <c r="C1057" s="73" t="s">
        <v>283</v>
      </c>
      <c r="D1057" s="74">
        <v>1.1202020202020202</v>
      </c>
      <c r="E1057" s="75">
        <v>9.9981965734896303E-2</v>
      </c>
      <c r="F1057" s="76">
        <f t="shared" si="34"/>
        <v>0.112</v>
      </c>
      <c r="G1057" s="74">
        <v>1.21</v>
      </c>
      <c r="H1057" s="76">
        <f t="shared" si="33"/>
        <v>0.12097817853922452</v>
      </c>
    </row>
    <row r="1058" spans="1:8" x14ac:dyDescent="0.2">
      <c r="A1058" s="71" t="s">
        <v>105</v>
      </c>
      <c r="B1058" s="72">
        <v>100</v>
      </c>
      <c r="C1058" s="73" t="s">
        <v>283</v>
      </c>
      <c r="D1058" s="74">
        <v>1.1200000000000001</v>
      </c>
      <c r="E1058" s="75">
        <v>4.0499999999999994E-2</v>
      </c>
      <c r="F1058" s="76">
        <f t="shared" si="34"/>
        <v>4.5359999999999996</v>
      </c>
      <c r="G1058" s="74">
        <v>1.21</v>
      </c>
      <c r="H1058" s="76">
        <f t="shared" si="33"/>
        <v>4.9004999999999992</v>
      </c>
    </row>
    <row r="1059" spans="1:8" x14ac:dyDescent="0.2">
      <c r="A1059" s="71" t="s">
        <v>105</v>
      </c>
      <c r="B1059" s="72">
        <v>150</v>
      </c>
      <c r="C1059" s="73" t="s">
        <v>283</v>
      </c>
      <c r="D1059" s="74">
        <v>1.1198156682027651</v>
      </c>
      <c r="E1059" s="75">
        <v>4.0539707818930036E-2</v>
      </c>
      <c r="F1059" s="76">
        <f t="shared" si="34"/>
        <v>6.8095499999999998</v>
      </c>
      <c r="G1059" s="74">
        <v>1.21</v>
      </c>
      <c r="H1059" s="76">
        <f t="shared" si="33"/>
        <v>7.3579569691358016</v>
      </c>
    </row>
    <row r="1060" spans="1:8" x14ac:dyDescent="0.2">
      <c r="A1060" s="71" t="s">
        <v>105</v>
      </c>
      <c r="B1060" s="72">
        <v>1000</v>
      </c>
      <c r="C1060" s="73" t="s">
        <v>283</v>
      </c>
      <c r="D1060" s="74">
        <v>1.1199999999999999</v>
      </c>
      <c r="E1060" s="75">
        <v>4.0500000000000001E-2</v>
      </c>
      <c r="F1060" s="76">
        <f t="shared" si="34"/>
        <v>45.36</v>
      </c>
      <c r="G1060" s="74">
        <v>1.21</v>
      </c>
      <c r="H1060" s="76">
        <f t="shared" si="33"/>
        <v>49.005000000000003</v>
      </c>
    </row>
    <row r="1061" spans="1:8" x14ac:dyDescent="0.2">
      <c r="A1061" s="71" t="s">
        <v>209</v>
      </c>
      <c r="B1061" s="72">
        <v>20</v>
      </c>
      <c r="C1061" s="73" t="s">
        <v>283</v>
      </c>
      <c r="D1061" s="74">
        <v>1.1199737187910646</v>
      </c>
      <c r="E1061" s="75">
        <v>0.50001173295787871</v>
      </c>
      <c r="F1061" s="76">
        <f t="shared" si="34"/>
        <v>11.200000000000003</v>
      </c>
      <c r="G1061" s="74">
        <v>1.21</v>
      </c>
      <c r="H1061" s="76">
        <f t="shared" si="33"/>
        <v>12.100283937580665</v>
      </c>
    </row>
    <row r="1062" spans="1:8" x14ac:dyDescent="0.2">
      <c r="A1062" s="71" t="s">
        <v>210</v>
      </c>
      <c r="B1062" s="72">
        <v>40</v>
      </c>
      <c r="C1062" s="73" t="s">
        <v>283</v>
      </c>
      <c r="D1062" s="74">
        <v>1.1199737187910646</v>
      </c>
      <c r="E1062" s="75">
        <v>0.50001173295787871</v>
      </c>
      <c r="F1062" s="76">
        <f t="shared" si="34"/>
        <v>22.400000000000006</v>
      </c>
      <c r="G1062" s="74">
        <v>1.21</v>
      </c>
      <c r="H1062" s="76">
        <f t="shared" si="33"/>
        <v>24.20056787516133</v>
      </c>
    </row>
    <row r="1063" spans="1:8" x14ac:dyDescent="0.2">
      <c r="A1063" s="71" t="s">
        <v>105</v>
      </c>
      <c r="B1063" s="72">
        <v>1250</v>
      </c>
      <c r="C1063" s="73" t="s">
        <v>283</v>
      </c>
      <c r="D1063" s="74">
        <v>1.1200000000000001</v>
      </c>
      <c r="E1063" s="75">
        <v>4.2999999999999997E-2</v>
      </c>
      <c r="F1063" s="76">
        <f t="shared" si="34"/>
        <v>60.2</v>
      </c>
      <c r="G1063" s="74">
        <v>1.21</v>
      </c>
      <c r="H1063" s="76">
        <f t="shared" si="33"/>
        <v>65.037499999999994</v>
      </c>
    </row>
    <row r="1064" spans="1:8" x14ac:dyDescent="0.2">
      <c r="A1064" s="71" t="s">
        <v>205</v>
      </c>
      <c r="B1064" s="72">
        <v>132</v>
      </c>
      <c r="C1064" s="73" t="s">
        <v>283</v>
      </c>
      <c r="D1064" s="74">
        <v>1.1199925470467673</v>
      </c>
      <c r="E1064" s="75">
        <v>0.78000519048411243</v>
      </c>
      <c r="F1064" s="76">
        <f t="shared" si="34"/>
        <v>115.3152</v>
      </c>
      <c r="G1064" s="74">
        <v>1.21</v>
      </c>
      <c r="H1064" s="76">
        <f t="shared" si="33"/>
        <v>124.58242902412243</v>
      </c>
    </row>
    <row r="1065" spans="1:8" x14ac:dyDescent="0.2">
      <c r="A1065" s="71" t="s">
        <v>211</v>
      </c>
      <c r="B1065" s="72">
        <v>100</v>
      </c>
      <c r="C1065" s="73" t="s">
        <v>283</v>
      </c>
      <c r="D1065" s="74">
        <v>1.1199925470467673</v>
      </c>
      <c r="E1065" s="75">
        <v>0.18000119780402596</v>
      </c>
      <c r="F1065" s="76">
        <f t="shared" si="34"/>
        <v>20.16</v>
      </c>
      <c r="G1065" s="74">
        <v>1.21</v>
      </c>
      <c r="H1065" s="76">
        <f t="shared" si="33"/>
        <v>21.78014493428714</v>
      </c>
    </row>
    <row r="1066" spans="1:8" x14ac:dyDescent="0.2">
      <c r="A1066" s="71" t="s">
        <v>105</v>
      </c>
      <c r="B1066" s="72">
        <v>3000</v>
      </c>
      <c r="C1066" s="73" t="s">
        <v>283</v>
      </c>
      <c r="D1066" s="74">
        <v>1.1199999999999999</v>
      </c>
      <c r="E1066" s="75">
        <v>4.3000000000000003E-2</v>
      </c>
      <c r="F1066" s="76">
        <f t="shared" si="34"/>
        <v>144.48000000000002</v>
      </c>
      <c r="G1066" s="74">
        <v>1.21</v>
      </c>
      <c r="H1066" s="76">
        <f t="shared" si="33"/>
        <v>156.09</v>
      </c>
    </row>
    <row r="1067" spans="1:8" x14ac:dyDescent="0.2">
      <c r="A1067" s="71" t="s">
        <v>212</v>
      </c>
      <c r="B1067" s="72">
        <v>20</v>
      </c>
      <c r="C1067" s="73" t="s">
        <v>283</v>
      </c>
      <c r="D1067" s="74">
        <v>1.1199831009716943</v>
      </c>
      <c r="E1067" s="75">
        <v>0.50000754432289696</v>
      </c>
      <c r="F1067" s="76">
        <f t="shared" si="34"/>
        <v>11.200000000000001</v>
      </c>
      <c r="G1067" s="74">
        <v>1.21</v>
      </c>
      <c r="H1067" s="76">
        <f t="shared" si="33"/>
        <v>12.100182572614106</v>
      </c>
    </row>
    <row r="1068" spans="1:8" x14ac:dyDescent="0.2">
      <c r="A1068" s="71" t="s">
        <v>115</v>
      </c>
      <c r="B1068" s="72">
        <v>150</v>
      </c>
      <c r="C1068" s="73" t="s">
        <v>283</v>
      </c>
      <c r="D1068" s="74">
        <v>1.1199831009716943</v>
      </c>
      <c r="E1068" s="75">
        <v>4.7000709166352315E-2</v>
      </c>
      <c r="F1068" s="76">
        <f t="shared" si="34"/>
        <v>7.8959999999999999</v>
      </c>
      <c r="G1068" s="74">
        <v>1.21</v>
      </c>
      <c r="H1068" s="76">
        <f t="shared" si="33"/>
        <v>8.5306287136929448</v>
      </c>
    </row>
    <row r="1069" spans="1:8" x14ac:dyDescent="0.2">
      <c r="A1069" s="71" t="s">
        <v>213</v>
      </c>
      <c r="B1069" s="72">
        <v>100</v>
      </c>
      <c r="C1069" s="73" t="s">
        <v>283</v>
      </c>
      <c r="D1069" s="74">
        <v>1.1199831009716943</v>
      </c>
      <c r="E1069" s="75">
        <v>0.34800525084873629</v>
      </c>
      <c r="F1069" s="76">
        <f t="shared" si="34"/>
        <v>38.975999999999999</v>
      </c>
      <c r="G1069" s="74">
        <v>1.21</v>
      </c>
      <c r="H1069" s="76">
        <f t="shared" si="33"/>
        <v>42.108635352697085</v>
      </c>
    </row>
    <row r="1070" spans="1:8" x14ac:dyDescent="0.2">
      <c r="A1070" s="71" t="s">
        <v>214</v>
      </c>
      <c r="B1070" s="72">
        <v>20</v>
      </c>
      <c r="C1070" s="73" t="s">
        <v>283</v>
      </c>
      <c r="D1070" s="74">
        <v>1.1200000000000001</v>
      </c>
      <c r="E1070" s="75">
        <v>0.5</v>
      </c>
      <c r="F1070" s="76">
        <f t="shared" si="34"/>
        <v>11.200000000000001</v>
      </c>
      <c r="G1070" s="74">
        <v>1.21</v>
      </c>
      <c r="H1070" s="76">
        <f t="shared" si="33"/>
        <v>12.1</v>
      </c>
    </row>
    <row r="1071" spans="1:8" x14ac:dyDescent="0.2">
      <c r="A1071" s="71" t="s">
        <v>85</v>
      </c>
      <c r="B1071" s="72">
        <v>150000</v>
      </c>
      <c r="C1071" s="73" t="s">
        <v>283</v>
      </c>
      <c r="D1071" s="74">
        <v>1.1200000000000001</v>
      </c>
      <c r="E1071" s="75">
        <v>2.1600000000000001E-2</v>
      </c>
      <c r="F1071" s="76">
        <f t="shared" si="34"/>
        <v>3628.8000000000006</v>
      </c>
      <c r="G1071" s="74">
        <v>1.21</v>
      </c>
      <c r="H1071" s="76">
        <f t="shared" si="33"/>
        <v>3920.4</v>
      </c>
    </row>
    <row r="1072" spans="1:8" x14ac:dyDescent="0.2">
      <c r="A1072" s="71" t="s">
        <v>85</v>
      </c>
      <c r="B1072" s="72">
        <v>20000</v>
      </c>
      <c r="C1072" s="73" t="s">
        <v>283</v>
      </c>
      <c r="D1072" s="74">
        <v>1.1199999999999999</v>
      </c>
      <c r="E1072" s="75">
        <v>2.1600000000000005E-2</v>
      </c>
      <c r="F1072" s="76">
        <f t="shared" si="34"/>
        <v>483.84000000000003</v>
      </c>
      <c r="G1072" s="74">
        <v>1.21</v>
      </c>
      <c r="H1072" s="76">
        <f t="shared" si="33"/>
        <v>522.72000000000014</v>
      </c>
    </row>
    <row r="1073" spans="1:8" x14ac:dyDescent="0.2">
      <c r="A1073" s="71" t="s">
        <v>115</v>
      </c>
      <c r="B1073" s="72">
        <v>800</v>
      </c>
      <c r="C1073" s="73" t="s">
        <v>283</v>
      </c>
      <c r="D1073" s="74">
        <v>1.1199842952493129</v>
      </c>
      <c r="E1073" s="75">
        <v>4.700065904788614E-2</v>
      </c>
      <c r="F1073" s="76">
        <f t="shared" si="34"/>
        <v>42.112000000000002</v>
      </c>
      <c r="G1073" s="74">
        <v>1.21</v>
      </c>
      <c r="H1073" s="76">
        <f t="shared" si="33"/>
        <v>45.49663795835378</v>
      </c>
    </row>
    <row r="1074" spans="1:8" x14ac:dyDescent="0.2">
      <c r="A1074" s="71" t="s">
        <v>115</v>
      </c>
      <c r="B1074" s="72">
        <v>2400</v>
      </c>
      <c r="C1074" s="73" t="s">
        <v>283</v>
      </c>
      <c r="D1074" s="74">
        <v>1.1200110864745012</v>
      </c>
      <c r="E1074" s="75">
        <v>4.699953476862162E-2</v>
      </c>
      <c r="F1074" s="76">
        <f t="shared" si="34"/>
        <v>126.33599999999998</v>
      </c>
      <c r="G1074" s="74">
        <v>1.21</v>
      </c>
      <c r="H1074" s="76">
        <f t="shared" si="33"/>
        <v>136.48664896807716</v>
      </c>
    </row>
    <row r="1075" spans="1:8" x14ac:dyDescent="0.2">
      <c r="A1075" s="71" t="s">
        <v>76</v>
      </c>
      <c r="B1075" s="72">
        <v>300</v>
      </c>
      <c r="C1075" s="73" t="s">
        <v>283</v>
      </c>
      <c r="D1075" s="74">
        <v>1.1200110864745012</v>
      </c>
      <c r="E1075" s="75">
        <v>0.28499717891610982</v>
      </c>
      <c r="F1075" s="76">
        <f t="shared" si="34"/>
        <v>95.759999999999991</v>
      </c>
      <c r="G1075" s="74">
        <v>1.21</v>
      </c>
      <c r="H1075" s="76">
        <f t="shared" si="33"/>
        <v>103.45397594654786</v>
      </c>
    </row>
    <row r="1076" spans="1:8" x14ac:dyDescent="0.2">
      <c r="A1076" s="71" t="s">
        <v>215</v>
      </c>
      <c r="B1076" s="72">
        <v>50</v>
      </c>
      <c r="C1076" s="73" t="s">
        <v>283</v>
      </c>
      <c r="D1076" s="74">
        <v>1.1200110864745012</v>
      </c>
      <c r="E1076" s="75">
        <v>0.20199800049492697</v>
      </c>
      <c r="F1076" s="76">
        <f t="shared" si="34"/>
        <v>11.311999999999999</v>
      </c>
      <c r="G1076" s="74">
        <v>1.21</v>
      </c>
      <c r="H1076" s="76">
        <f t="shared" si="33"/>
        <v>12.220879029943081</v>
      </c>
    </row>
    <row r="1077" spans="1:8" x14ac:dyDescent="0.2">
      <c r="A1077" s="71" t="s">
        <v>199</v>
      </c>
      <c r="B1077" s="72">
        <v>500</v>
      </c>
      <c r="C1077" s="73" t="s">
        <v>283</v>
      </c>
      <c r="D1077" s="74">
        <v>1.1200000000000001</v>
      </c>
      <c r="E1077" s="75">
        <v>2.3E-2</v>
      </c>
      <c r="F1077" s="76">
        <f t="shared" si="34"/>
        <v>12.88</v>
      </c>
      <c r="G1077" s="74">
        <v>1.21</v>
      </c>
      <c r="H1077" s="76">
        <f t="shared" si="33"/>
        <v>13.914999999999999</v>
      </c>
    </row>
    <row r="1078" spans="1:8" x14ac:dyDescent="0.2">
      <c r="A1078" s="71" t="s">
        <v>213</v>
      </c>
      <c r="B1078" s="72">
        <v>100</v>
      </c>
      <c r="C1078" s="73" t="s">
        <v>283</v>
      </c>
      <c r="D1078" s="74">
        <v>1.1201149425287356</v>
      </c>
      <c r="E1078" s="75">
        <v>0.34796428937916885</v>
      </c>
      <c r="F1078" s="76">
        <f t="shared" si="34"/>
        <v>38.975999999999999</v>
      </c>
      <c r="G1078" s="74">
        <v>1.21</v>
      </c>
      <c r="H1078" s="76">
        <f t="shared" si="33"/>
        <v>42.103679014879432</v>
      </c>
    </row>
    <row r="1079" spans="1:8" x14ac:dyDescent="0.2">
      <c r="A1079" s="71" t="s">
        <v>210</v>
      </c>
      <c r="B1079" s="72">
        <v>20</v>
      </c>
      <c r="C1079" s="73" t="s">
        <v>283</v>
      </c>
      <c r="D1079" s="74">
        <v>1.1200000000000001</v>
      </c>
      <c r="E1079" s="75">
        <v>0.5</v>
      </c>
      <c r="F1079" s="76">
        <f t="shared" si="34"/>
        <v>11.200000000000001</v>
      </c>
      <c r="G1079" s="74">
        <v>1.21</v>
      </c>
      <c r="H1079" s="76">
        <f t="shared" si="33"/>
        <v>12.1</v>
      </c>
    </row>
    <row r="1080" spans="1:8" x14ac:dyDescent="0.2">
      <c r="A1080" s="71" t="s">
        <v>115</v>
      </c>
      <c r="B1080" s="72">
        <v>1600</v>
      </c>
      <c r="C1080" s="73" t="s">
        <v>283</v>
      </c>
      <c r="D1080" s="74">
        <v>1.1200000000000001</v>
      </c>
      <c r="E1080" s="75">
        <v>4.6999999999999993E-2</v>
      </c>
      <c r="F1080" s="76">
        <f t="shared" si="34"/>
        <v>84.224000000000004</v>
      </c>
      <c r="G1080" s="74">
        <v>1.21</v>
      </c>
      <c r="H1080" s="76">
        <f t="shared" si="33"/>
        <v>90.99199999999999</v>
      </c>
    </row>
    <row r="1081" spans="1:8" x14ac:dyDescent="0.2">
      <c r="A1081" s="71" t="s">
        <v>199</v>
      </c>
      <c r="B1081" s="72">
        <v>500</v>
      </c>
      <c r="C1081" s="73" t="s">
        <v>283</v>
      </c>
      <c r="D1081" s="74">
        <v>1.1200000000000001</v>
      </c>
      <c r="E1081" s="75">
        <v>2.3E-2</v>
      </c>
      <c r="F1081" s="76">
        <f t="shared" si="34"/>
        <v>12.88</v>
      </c>
      <c r="G1081" s="74">
        <v>1.21</v>
      </c>
      <c r="H1081" s="76">
        <f t="shared" si="33"/>
        <v>13.914999999999999</v>
      </c>
    </row>
    <row r="1082" spans="1:8" x14ac:dyDescent="0.2">
      <c r="A1082" s="71" t="s">
        <v>76</v>
      </c>
      <c r="B1082" s="72">
        <v>100</v>
      </c>
      <c r="C1082" s="73" t="s">
        <v>283</v>
      </c>
      <c r="D1082" s="74">
        <v>1.1200000000000001</v>
      </c>
      <c r="E1082" s="75">
        <v>0.28499999999999998</v>
      </c>
      <c r="F1082" s="76">
        <f t="shared" si="34"/>
        <v>31.919999999999998</v>
      </c>
      <c r="G1082" s="74">
        <v>1.21</v>
      </c>
      <c r="H1082" s="76">
        <f t="shared" si="33"/>
        <v>34.484999999999992</v>
      </c>
    </row>
    <row r="1083" spans="1:8" x14ac:dyDescent="0.2">
      <c r="A1083" s="71" t="s">
        <v>76</v>
      </c>
      <c r="B1083" s="72">
        <v>20</v>
      </c>
      <c r="C1083" s="73" t="s">
        <v>283</v>
      </c>
      <c r="D1083" s="74">
        <v>1.119926873857404</v>
      </c>
      <c r="E1083" s="75">
        <v>0.28501860920666011</v>
      </c>
      <c r="F1083" s="76">
        <f t="shared" si="34"/>
        <v>6.3839999999999995</v>
      </c>
      <c r="G1083" s="74">
        <v>1.21</v>
      </c>
      <c r="H1083" s="76">
        <f t="shared" si="33"/>
        <v>6.8974503428011751</v>
      </c>
    </row>
    <row r="1084" spans="1:8" x14ac:dyDescent="0.2">
      <c r="A1084" s="71" t="s">
        <v>215</v>
      </c>
      <c r="B1084" s="72">
        <v>400</v>
      </c>
      <c r="C1084" s="73" t="s">
        <v>283</v>
      </c>
      <c r="D1084" s="74">
        <v>1.1200440528634361</v>
      </c>
      <c r="E1084" s="75">
        <v>0.20199205506391346</v>
      </c>
      <c r="F1084" s="76">
        <f t="shared" si="34"/>
        <v>90.495999999999995</v>
      </c>
      <c r="G1084" s="74">
        <v>1.21</v>
      </c>
      <c r="H1084" s="76">
        <f t="shared" si="33"/>
        <v>97.764154650934103</v>
      </c>
    </row>
    <row r="1085" spans="1:8" x14ac:dyDescent="0.2">
      <c r="A1085" s="71" t="s">
        <v>199</v>
      </c>
      <c r="B1085" s="72">
        <v>3000</v>
      </c>
      <c r="C1085" s="73" t="s">
        <v>283</v>
      </c>
      <c r="D1085" s="74">
        <v>1.1200091157702825</v>
      </c>
      <c r="E1085" s="75">
        <v>2.2999812802669599E-2</v>
      </c>
      <c r="F1085" s="76">
        <f t="shared" si="34"/>
        <v>77.28</v>
      </c>
      <c r="G1085" s="74">
        <v>1.21</v>
      </c>
      <c r="H1085" s="76">
        <f t="shared" si="33"/>
        <v>83.48932047369064</v>
      </c>
    </row>
    <row r="1086" spans="1:8" x14ac:dyDescent="0.2">
      <c r="A1086" s="71" t="s">
        <v>209</v>
      </c>
      <c r="B1086" s="72">
        <v>40</v>
      </c>
      <c r="C1086" s="73" t="s">
        <v>283</v>
      </c>
      <c r="D1086" s="74">
        <v>1.1200000000000001</v>
      </c>
      <c r="E1086" s="75">
        <v>0.5</v>
      </c>
      <c r="F1086" s="76">
        <f t="shared" si="34"/>
        <v>22.400000000000002</v>
      </c>
      <c r="G1086" s="74">
        <v>1.21</v>
      </c>
      <c r="H1086" s="76">
        <f t="shared" si="33"/>
        <v>24.2</v>
      </c>
    </row>
    <row r="1087" spans="1:8" x14ac:dyDescent="0.2">
      <c r="A1087" s="71" t="s">
        <v>115</v>
      </c>
      <c r="B1087" s="72">
        <v>1600</v>
      </c>
      <c r="C1087" s="73" t="s">
        <v>283</v>
      </c>
      <c r="D1087" s="74">
        <v>1.1200000000000001</v>
      </c>
      <c r="E1087" s="75">
        <v>4.6999999999999993E-2</v>
      </c>
      <c r="F1087" s="76">
        <f t="shared" si="34"/>
        <v>84.224000000000004</v>
      </c>
      <c r="G1087" s="74">
        <v>1.21</v>
      </c>
      <c r="H1087" s="76">
        <f t="shared" si="33"/>
        <v>90.99199999999999</v>
      </c>
    </row>
    <row r="1088" spans="1:8" x14ac:dyDescent="0.2">
      <c r="A1088" s="71" t="s">
        <v>76</v>
      </c>
      <c r="B1088" s="72">
        <v>200</v>
      </c>
      <c r="C1088" s="73" t="s">
        <v>283</v>
      </c>
      <c r="D1088" s="74">
        <v>1.1200000000000001</v>
      </c>
      <c r="E1088" s="75">
        <v>0.28499999999999998</v>
      </c>
      <c r="F1088" s="76">
        <f t="shared" si="34"/>
        <v>63.839999999999996</v>
      </c>
      <c r="G1088" s="74">
        <v>1.21</v>
      </c>
      <c r="H1088" s="76">
        <f t="shared" si="33"/>
        <v>68.969999999999985</v>
      </c>
    </row>
    <row r="1089" spans="1:8" x14ac:dyDescent="0.2">
      <c r="A1089" s="71" t="s">
        <v>216</v>
      </c>
      <c r="B1089" s="72">
        <v>50</v>
      </c>
      <c r="C1089" s="73" t="s">
        <v>283</v>
      </c>
      <c r="D1089" s="74">
        <v>1.1200000000000001</v>
      </c>
      <c r="E1089" s="75">
        <v>6.9999999999999993E-2</v>
      </c>
      <c r="F1089" s="76">
        <f t="shared" si="34"/>
        <v>3.92</v>
      </c>
      <c r="G1089" s="74">
        <v>1.21</v>
      </c>
      <c r="H1089" s="76">
        <f t="shared" si="33"/>
        <v>4.2349999999999994</v>
      </c>
    </row>
    <row r="1090" spans="1:8" x14ac:dyDescent="0.2">
      <c r="A1090" s="71" t="s">
        <v>205</v>
      </c>
      <c r="B1090" s="72">
        <v>18</v>
      </c>
      <c r="C1090" s="73" t="s">
        <v>283</v>
      </c>
      <c r="D1090" s="74">
        <v>1.1197411003236248</v>
      </c>
      <c r="E1090" s="75">
        <v>0.78018034682080917</v>
      </c>
      <c r="F1090" s="76">
        <f t="shared" si="34"/>
        <v>15.7248</v>
      </c>
      <c r="G1090" s="74">
        <v>1.21</v>
      </c>
      <c r="H1090" s="76">
        <f t="shared" si="33"/>
        <v>16.992327953757226</v>
      </c>
    </row>
    <row r="1091" spans="1:8" x14ac:dyDescent="0.2">
      <c r="A1091" s="71" t="s">
        <v>217</v>
      </c>
      <c r="B1091" s="72">
        <v>20</v>
      </c>
      <c r="C1091" s="73" t="s">
        <v>283</v>
      </c>
      <c r="D1091" s="74">
        <v>1.1200000000000001</v>
      </c>
      <c r="E1091" s="75">
        <v>0.5</v>
      </c>
      <c r="F1091" s="76">
        <f t="shared" si="34"/>
        <v>11.200000000000001</v>
      </c>
      <c r="G1091" s="74">
        <v>1.21</v>
      </c>
      <c r="H1091" s="76">
        <f t="shared" si="33"/>
        <v>12.1</v>
      </c>
    </row>
    <row r="1092" spans="1:8" x14ac:dyDescent="0.2">
      <c r="A1092" s="71" t="s">
        <v>209</v>
      </c>
      <c r="B1092" s="72">
        <v>20</v>
      </c>
      <c r="C1092" s="73" t="s">
        <v>283</v>
      </c>
      <c r="D1092" s="74">
        <v>1.1200000000000001</v>
      </c>
      <c r="E1092" s="75">
        <v>0.5</v>
      </c>
      <c r="F1092" s="76">
        <f t="shared" si="34"/>
        <v>11.200000000000001</v>
      </c>
      <c r="G1092" s="74">
        <v>1.21</v>
      </c>
      <c r="H1092" s="76">
        <f t="shared" si="33"/>
        <v>12.1</v>
      </c>
    </row>
    <row r="1093" spans="1:8" x14ac:dyDescent="0.2">
      <c r="A1093" s="71" t="s">
        <v>218</v>
      </c>
      <c r="B1093" s="72">
        <v>20</v>
      </c>
      <c r="C1093" s="73" t="s">
        <v>283</v>
      </c>
      <c r="D1093" s="74">
        <v>1.1200000000000001</v>
      </c>
      <c r="E1093" s="75">
        <v>0.5</v>
      </c>
      <c r="F1093" s="76">
        <f t="shared" si="34"/>
        <v>11.200000000000001</v>
      </c>
      <c r="G1093" s="74">
        <v>1.21</v>
      </c>
      <c r="H1093" s="76">
        <f t="shared" ref="H1093:H1156" si="35">(E1093*G1093)*B1093</f>
        <v>12.1</v>
      </c>
    </row>
    <row r="1094" spans="1:8" x14ac:dyDescent="0.2">
      <c r="A1094" s="71" t="s">
        <v>214</v>
      </c>
      <c r="B1094" s="72">
        <v>20</v>
      </c>
      <c r="C1094" s="73" t="s">
        <v>283</v>
      </c>
      <c r="D1094" s="74">
        <v>1.1200000000000001</v>
      </c>
      <c r="E1094" s="75">
        <v>0.5</v>
      </c>
      <c r="F1094" s="76">
        <f t="shared" si="34"/>
        <v>11.200000000000001</v>
      </c>
      <c r="G1094" s="74">
        <v>1.21</v>
      </c>
      <c r="H1094" s="76">
        <f t="shared" si="35"/>
        <v>12.1</v>
      </c>
    </row>
    <row r="1095" spans="1:8" x14ac:dyDescent="0.2">
      <c r="A1095" s="71" t="s">
        <v>215</v>
      </c>
      <c r="B1095" s="72">
        <v>400</v>
      </c>
      <c r="C1095" s="73" t="s">
        <v>283</v>
      </c>
      <c r="D1095" s="74">
        <v>1.1200311769290723</v>
      </c>
      <c r="E1095" s="75">
        <v>0.20199437717466948</v>
      </c>
      <c r="F1095" s="76">
        <f t="shared" si="34"/>
        <v>90.495999999999995</v>
      </c>
      <c r="G1095" s="74">
        <v>1.21</v>
      </c>
      <c r="H1095" s="76">
        <f t="shared" si="35"/>
        <v>97.765278552540025</v>
      </c>
    </row>
    <row r="1096" spans="1:8" x14ac:dyDescent="0.2">
      <c r="A1096" s="71" t="s">
        <v>209</v>
      </c>
      <c r="B1096" s="72">
        <v>10</v>
      </c>
      <c r="C1096" s="73" t="s">
        <v>283</v>
      </c>
      <c r="D1096" s="74">
        <v>1.1199781659388648</v>
      </c>
      <c r="E1096" s="75">
        <v>0.5000097475387465</v>
      </c>
      <c r="F1096" s="76">
        <f t="shared" si="34"/>
        <v>5.6000000000000014</v>
      </c>
      <c r="G1096" s="74">
        <v>1.21</v>
      </c>
      <c r="H1096" s="76">
        <f t="shared" si="35"/>
        <v>6.0501179452188323</v>
      </c>
    </row>
    <row r="1097" spans="1:8" x14ac:dyDescent="0.2">
      <c r="A1097" s="71" t="s">
        <v>216</v>
      </c>
      <c r="B1097" s="72">
        <v>50</v>
      </c>
      <c r="C1097" s="73" t="s">
        <v>283</v>
      </c>
      <c r="D1097" s="74">
        <v>1.1199781659388648</v>
      </c>
      <c r="E1097" s="75">
        <v>7.0001364655424489E-2</v>
      </c>
      <c r="F1097" s="76">
        <f t="shared" si="34"/>
        <v>3.92</v>
      </c>
      <c r="G1097" s="74">
        <v>1.21</v>
      </c>
      <c r="H1097" s="76">
        <f t="shared" si="35"/>
        <v>4.2350825616531811</v>
      </c>
    </row>
    <row r="1098" spans="1:8" x14ac:dyDescent="0.2">
      <c r="A1098" s="71" t="s">
        <v>217</v>
      </c>
      <c r="B1098" s="72">
        <v>20</v>
      </c>
      <c r="C1098" s="73" t="s">
        <v>283</v>
      </c>
      <c r="D1098" s="74">
        <v>1.1200000000000001</v>
      </c>
      <c r="E1098" s="75">
        <v>0.5</v>
      </c>
      <c r="F1098" s="76">
        <f t="shared" si="34"/>
        <v>11.200000000000001</v>
      </c>
      <c r="G1098" s="74">
        <v>1.21</v>
      </c>
      <c r="H1098" s="76">
        <f t="shared" si="35"/>
        <v>12.1</v>
      </c>
    </row>
    <row r="1099" spans="1:8" x14ac:dyDescent="0.2">
      <c r="A1099" s="71" t="s">
        <v>199</v>
      </c>
      <c r="B1099" s="72">
        <v>3000</v>
      </c>
      <c r="C1099" s="73" t="s">
        <v>283</v>
      </c>
      <c r="D1099" s="74">
        <v>1.1200000000000001</v>
      </c>
      <c r="E1099" s="75">
        <v>2.3E-2</v>
      </c>
      <c r="F1099" s="76">
        <f t="shared" si="34"/>
        <v>77.28</v>
      </c>
      <c r="G1099" s="74">
        <v>1.21</v>
      </c>
      <c r="H1099" s="76">
        <f t="shared" si="35"/>
        <v>83.49</v>
      </c>
    </row>
    <row r="1100" spans="1:8" x14ac:dyDescent="0.2">
      <c r="A1100" s="71" t="s">
        <v>211</v>
      </c>
      <c r="B1100" s="72">
        <v>50</v>
      </c>
      <c r="C1100" s="73" t="s">
        <v>283</v>
      </c>
      <c r="D1100" s="74">
        <v>1.1200000000000001</v>
      </c>
      <c r="E1100" s="75">
        <v>0.18</v>
      </c>
      <c r="F1100" s="76">
        <f t="shared" si="34"/>
        <v>10.08</v>
      </c>
      <c r="G1100" s="74">
        <v>1.21</v>
      </c>
      <c r="H1100" s="76">
        <f t="shared" si="35"/>
        <v>10.89</v>
      </c>
    </row>
    <row r="1101" spans="1:8" x14ac:dyDescent="0.2">
      <c r="A1101" s="71" t="s">
        <v>219</v>
      </c>
      <c r="B1101" s="72">
        <v>300</v>
      </c>
      <c r="C1101" s="73" t="s">
        <v>283</v>
      </c>
      <c r="D1101" s="74">
        <v>1.1200000000000001</v>
      </c>
      <c r="E1101" s="75">
        <v>3.7199999999999997E-2</v>
      </c>
      <c r="F1101" s="76">
        <f t="shared" si="34"/>
        <v>12.4992</v>
      </c>
      <c r="G1101" s="74">
        <v>1.21</v>
      </c>
      <c r="H1101" s="76">
        <f t="shared" si="35"/>
        <v>13.503599999999999</v>
      </c>
    </row>
    <row r="1102" spans="1:8" x14ac:dyDescent="0.2">
      <c r="A1102" s="71" t="s">
        <v>85</v>
      </c>
      <c r="B1102" s="72">
        <v>5000</v>
      </c>
      <c r="C1102" s="73" t="s">
        <v>283</v>
      </c>
      <c r="D1102" s="74">
        <v>1.1200000000000001</v>
      </c>
      <c r="E1102" s="75">
        <v>2.1600000000000001E-2</v>
      </c>
      <c r="F1102" s="76">
        <f t="shared" si="34"/>
        <v>120.96000000000002</v>
      </c>
      <c r="G1102" s="74">
        <v>1.21</v>
      </c>
      <c r="H1102" s="76">
        <f t="shared" si="35"/>
        <v>130.68</v>
      </c>
    </row>
    <row r="1103" spans="1:8" x14ac:dyDescent="0.2">
      <c r="A1103" s="71" t="s">
        <v>76</v>
      </c>
      <c r="B1103" s="72">
        <v>500</v>
      </c>
      <c r="C1103" s="73" t="s">
        <v>283</v>
      </c>
      <c r="D1103" s="74">
        <v>1.1200077474336627</v>
      </c>
      <c r="E1103" s="75">
        <v>0.28499802856846396</v>
      </c>
      <c r="F1103" s="76">
        <f t="shared" si="34"/>
        <v>159.6</v>
      </c>
      <c r="G1103" s="74">
        <v>1.21</v>
      </c>
      <c r="H1103" s="76">
        <f t="shared" si="35"/>
        <v>172.42380728392067</v>
      </c>
    </row>
    <row r="1104" spans="1:8" x14ac:dyDescent="0.2">
      <c r="A1104" s="71" t="s">
        <v>215</v>
      </c>
      <c r="B1104" s="72">
        <v>500</v>
      </c>
      <c r="C1104" s="73" t="s">
        <v>283</v>
      </c>
      <c r="D1104" s="74">
        <v>1.1200077474336627</v>
      </c>
      <c r="E1104" s="75">
        <v>0.20199860270466569</v>
      </c>
      <c r="F1104" s="76">
        <f t="shared" si="34"/>
        <v>113.12</v>
      </c>
      <c r="G1104" s="74">
        <v>1.21</v>
      </c>
      <c r="H1104" s="76">
        <f t="shared" si="35"/>
        <v>122.20915463632274</v>
      </c>
    </row>
    <row r="1105" spans="1:8" x14ac:dyDescent="0.2">
      <c r="A1105" s="71" t="s">
        <v>215</v>
      </c>
      <c r="B1105" s="72">
        <v>400</v>
      </c>
      <c r="C1105" s="73" t="s">
        <v>283</v>
      </c>
      <c r="D1105" s="74">
        <v>1.1199831009716941</v>
      </c>
      <c r="E1105" s="75">
        <v>0.20200304790645041</v>
      </c>
      <c r="F1105" s="76">
        <f t="shared" si="34"/>
        <v>90.495999999999995</v>
      </c>
      <c r="G1105" s="74">
        <v>1.21</v>
      </c>
      <c r="H1105" s="76">
        <f t="shared" si="35"/>
        <v>97.769475186722005</v>
      </c>
    </row>
    <row r="1106" spans="1:8" x14ac:dyDescent="0.2">
      <c r="A1106" s="71" t="s">
        <v>219</v>
      </c>
      <c r="B1106" s="72">
        <v>300</v>
      </c>
      <c r="C1106" s="73" t="s">
        <v>283</v>
      </c>
      <c r="D1106" s="74">
        <v>1.1200185356811865</v>
      </c>
      <c r="E1106" s="75">
        <v>3.7199384360777819E-2</v>
      </c>
      <c r="F1106" s="76">
        <f t="shared" si="34"/>
        <v>12.4992</v>
      </c>
      <c r="G1106" s="74">
        <v>1.21</v>
      </c>
      <c r="H1106" s="76">
        <f t="shared" si="35"/>
        <v>13.503376522962348</v>
      </c>
    </row>
    <row r="1107" spans="1:8" x14ac:dyDescent="0.2">
      <c r="A1107" s="71" t="s">
        <v>95</v>
      </c>
      <c r="B1107" s="72">
        <v>200</v>
      </c>
      <c r="C1107" s="73" t="s">
        <v>283</v>
      </c>
      <c r="D1107" s="74">
        <v>1.1200185356811865</v>
      </c>
      <c r="E1107" s="75">
        <v>0.10999817956143979</v>
      </c>
      <c r="F1107" s="76">
        <f t="shared" si="34"/>
        <v>24.64</v>
      </c>
      <c r="G1107" s="74">
        <v>1.21</v>
      </c>
      <c r="H1107" s="76">
        <f t="shared" si="35"/>
        <v>26.61955945386843</v>
      </c>
    </row>
    <row r="1108" spans="1:8" x14ac:dyDescent="0.2">
      <c r="A1108" s="71" t="s">
        <v>199</v>
      </c>
      <c r="B1108" s="72">
        <v>500</v>
      </c>
      <c r="C1108" s="73" t="s">
        <v>283</v>
      </c>
      <c r="D1108" s="74">
        <v>1.1200385356454721</v>
      </c>
      <c r="E1108" s="75">
        <v>2.2999208670221916E-2</v>
      </c>
      <c r="F1108" s="76">
        <f t="shared" si="34"/>
        <v>12.88</v>
      </c>
      <c r="G1108" s="74">
        <v>1.21</v>
      </c>
      <c r="H1108" s="76">
        <f t="shared" si="35"/>
        <v>13.914521245484259</v>
      </c>
    </row>
    <row r="1109" spans="1:8" x14ac:dyDescent="0.2">
      <c r="A1109" s="71" t="s">
        <v>214</v>
      </c>
      <c r="B1109" s="72">
        <v>20</v>
      </c>
      <c r="C1109" s="73" t="s">
        <v>283</v>
      </c>
      <c r="D1109" s="74">
        <v>1.1199999999999999</v>
      </c>
      <c r="E1109" s="75">
        <v>0.50000000000000011</v>
      </c>
      <c r="F1109" s="76">
        <f t="shared" si="34"/>
        <v>11.200000000000001</v>
      </c>
      <c r="G1109" s="74">
        <v>1.21</v>
      </c>
      <c r="H1109" s="76">
        <f t="shared" si="35"/>
        <v>12.100000000000001</v>
      </c>
    </row>
    <row r="1110" spans="1:8" x14ac:dyDescent="0.2">
      <c r="A1110" s="71" t="s">
        <v>199</v>
      </c>
      <c r="B1110" s="72">
        <v>400</v>
      </c>
      <c r="C1110" s="73" t="s">
        <v>283</v>
      </c>
      <c r="D1110" s="74">
        <v>1.1200573065902579</v>
      </c>
      <c r="E1110" s="75">
        <v>2.2998823228447172E-2</v>
      </c>
      <c r="F1110" s="76">
        <f t="shared" si="34"/>
        <v>10.304</v>
      </c>
      <c r="G1110" s="74">
        <v>1.21</v>
      </c>
      <c r="H1110" s="76">
        <f t="shared" si="35"/>
        <v>11.131430442568432</v>
      </c>
    </row>
    <row r="1111" spans="1:8" x14ac:dyDescent="0.2">
      <c r="A1111" s="71" t="s">
        <v>85</v>
      </c>
      <c r="B1111" s="72">
        <v>5000</v>
      </c>
      <c r="C1111" s="73" t="s">
        <v>283</v>
      </c>
      <c r="D1111" s="74">
        <v>1.1200006333322776</v>
      </c>
      <c r="E1111" s="75">
        <v>2.1599987785741553E-2</v>
      </c>
      <c r="F1111" s="76">
        <f t="shared" si="34"/>
        <v>120.96</v>
      </c>
      <c r="G1111" s="74">
        <v>1.21</v>
      </c>
      <c r="H1111" s="76">
        <f t="shared" si="35"/>
        <v>130.67992610373639</v>
      </c>
    </row>
    <row r="1112" spans="1:8" x14ac:dyDescent="0.2">
      <c r="A1112" s="71" t="s">
        <v>209</v>
      </c>
      <c r="B1112" s="72">
        <v>20</v>
      </c>
      <c r="C1112" s="73" t="s">
        <v>283</v>
      </c>
      <c r="D1112" s="74">
        <v>1.1200037058605539</v>
      </c>
      <c r="E1112" s="75">
        <v>0.49999834560344114</v>
      </c>
      <c r="F1112" s="76">
        <f t="shared" si="34"/>
        <v>11.200000000000001</v>
      </c>
      <c r="G1112" s="74">
        <v>1.21</v>
      </c>
      <c r="H1112" s="76">
        <f t="shared" si="35"/>
        <v>12.099959963603276</v>
      </c>
    </row>
    <row r="1113" spans="1:8" x14ac:dyDescent="0.2">
      <c r="A1113" s="71" t="s">
        <v>85</v>
      </c>
      <c r="B1113" s="72">
        <v>3000</v>
      </c>
      <c r="C1113" s="73" t="s">
        <v>283</v>
      </c>
      <c r="D1113" s="74">
        <v>1.1200037058605539</v>
      </c>
      <c r="E1113" s="75">
        <v>2.1599928530068657E-2</v>
      </c>
      <c r="F1113" s="76">
        <f t="shared" si="34"/>
        <v>72.576000000000008</v>
      </c>
      <c r="G1113" s="74">
        <v>1.21</v>
      </c>
      <c r="H1113" s="76">
        <f t="shared" si="35"/>
        <v>78.407740564149222</v>
      </c>
    </row>
    <row r="1114" spans="1:8" x14ac:dyDescent="0.2">
      <c r="A1114" s="71" t="s">
        <v>209</v>
      </c>
      <c r="B1114" s="72">
        <v>20</v>
      </c>
      <c r="C1114" s="73" t="s">
        <v>283</v>
      </c>
      <c r="D1114" s="74">
        <v>1.1199891657638137</v>
      </c>
      <c r="E1114" s="75">
        <v>0.50000483675937124</v>
      </c>
      <c r="F1114" s="76">
        <f t="shared" si="34"/>
        <v>11.200000000000001</v>
      </c>
      <c r="G1114" s="74">
        <v>1.21</v>
      </c>
      <c r="H1114" s="76">
        <f t="shared" si="35"/>
        <v>12.100117049576784</v>
      </c>
    </row>
    <row r="1115" spans="1:8" x14ac:dyDescent="0.2">
      <c r="A1115" s="71" t="s">
        <v>210</v>
      </c>
      <c r="B1115" s="72">
        <v>20</v>
      </c>
      <c r="C1115" s="73" t="s">
        <v>283</v>
      </c>
      <c r="D1115" s="74">
        <v>1.1199891657638137</v>
      </c>
      <c r="E1115" s="75">
        <v>0.50000483675937124</v>
      </c>
      <c r="F1115" s="76">
        <f t="shared" ref="F1115:F1178" si="36">(D1115*E1115)*B1115</f>
        <v>11.200000000000001</v>
      </c>
      <c r="G1115" s="74">
        <v>1.21</v>
      </c>
      <c r="H1115" s="76">
        <f t="shared" si="35"/>
        <v>12.100117049576784</v>
      </c>
    </row>
    <row r="1116" spans="1:8" x14ac:dyDescent="0.2">
      <c r="A1116" s="71" t="s">
        <v>95</v>
      </c>
      <c r="B1116" s="72">
        <v>150</v>
      </c>
      <c r="C1116" s="73" t="s">
        <v>283</v>
      </c>
      <c r="D1116" s="74">
        <v>1.1200000000000001</v>
      </c>
      <c r="E1116" s="75">
        <v>0.10999999999999999</v>
      </c>
      <c r="F1116" s="76">
        <f t="shared" si="36"/>
        <v>18.479999999999997</v>
      </c>
      <c r="G1116" s="74">
        <v>1.21</v>
      </c>
      <c r="H1116" s="76">
        <f t="shared" si="35"/>
        <v>19.964999999999996</v>
      </c>
    </row>
    <row r="1117" spans="1:8" x14ac:dyDescent="0.2">
      <c r="A1117" s="71" t="s">
        <v>212</v>
      </c>
      <c r="B1117" s="72">
        <v>20</v>
      </c>
      <c r="C1117" s="73" t="s">
        <v>283</v>
      </c>
      <c r="D1117" s="74">
        <v>1.1199999999999999</v>
      </c>
      <c r="E1117" s="75">
        <v>0.50000000000000011</v>
      </c>
      <c r="F1117" s="76">
        <f t="shared" si="36"/>
        <v>11.200000000000001</v>
      </c>
      <c r="G1117" s="74">
        <v>1.21</v>
      </c>
      <c r="H1117" s="76">
        <f t="shared" si="35"/>
        <v>12.100000000000001</v>
      </c>
    </row>
    <row r="1118" spans="1:8" x14ac:dyDescent="0.2">
      <c r="A1118" s="71" t="s">
        <v>85</v>
      </c>
      <c r="B1118" s="72">
        <v>10000</v>
      </c>
      <c r="C1118" s="73" t="s">
        <v>283</v>
      </c>
      <c r="D1118" s="74">
        <v>1.1199999999999999</v>
      </c>
      <c r="E1118" s="75">
        <v>2.1600000000000005E-2</v>
      </c>
      <c r="F1118" s="76">
        <f t="shared" si="36"/>
        <v>241.92000000000002</v>
      </c>
      <c r="G1118" s="74">
        <v>1.21</v>
      </c>
      <c r="H1118" s="76">
        <f t="shared" si="35"/>
        <v>261.36000000000007</v>
      </c>
    </row>
    <row r="1119" spans="1:8" x14ac:dyDescent="0.2">
      <c r="A1119" s="71" t="s">
        <v>210</v>
      </c>
      <c r="B1119" s="72">
        <v>20</v>
      </c>
      <c r="C1119" s="73" t="s">
        <v>283</v>
      </c>
      <c r="D1119" s="74">
        <v>1.1199999999999999</v>
      </c>
      <c r="E1119" s="75">
        <v>0.50000000000000011</v>
      </c>
      <c r="F1119" s="76">
        <f t="shared" si="36"/>
        <v>11.200000000000001</v>
      </c>
      <c r="G1119" s="74">
        <v>1.21</v>
      </c>
      <c r="H1119" s="76">
        <f t="shared" si="35"/>
        <v>12.100000000000001</v>
      </c>
    </row>
    <row r="1120" spans="1:8" x14ac:dyDescent="0.2">
      <c r="A1120" s="71" t="s">
        <v>213</v>
      </c>
      <c r="B1120" s="72">
        <v>500</v>
      </c>
      <c r="C1120" s="73" t="s">
        <v>283</v>
      </c>
      <c r="D1120" s="74">
        <v>1.1199999999999999</v>
      </c>
      <c r="E1120" s="75">
        <v>0.34800000000000003</v>
      </c>
      <c r="F1120" s="76">
        <f t="shared" si="36"/>
        <v>194.88</v>
      </c>
      <c r="G1120" s="74">
        <v>1.21</v>
      </c>
      <c r="H1120" s="76">
        <f t="shared" si="35"/>
        <v>210.54</v>
      </c>
    </row>
    <row r="1121" spans="1:8" x14ac:dyDescent="0.2">
      <c r="A1121" s="71" t="s">
        <v>220</v>
      </c>
      <c r="B1121" s="72">
        <v>200</v>
      </c>
      <c r="C1121" s="73" t="s">
        <v>283</v>
      </c>
      <c r="D1121" s="74">
        <v>1.1200064484926648</v>
      </c>
      <c r="E1121" s="75">
        <v>2.8999833031061982E-2</v>
      </c>
      <c r="F1121" s="76">
        <f t="shared" si="36"/>
        <v>6.4960000000000004</v>
      </c>
      <c r="G1121" s="74">
        <v>1.21</v>
      </c>
      <c r="H1121" s="76">
        <f t="shared" si="35"/>
        <v>7.0179595935169994</v>
      </c>
    </row>
    <row r="1122" spans="1:8" x14ac:dyDescent="0.2">
      <c r="A1122" s="71" t="s">
        <v>115</v>
      </c>
      <c r="B1122" s="72">
        <v>5350</v>
      </c>
      <c r="C1122" s="73" t="s">
        <v>283</v>
      </c>
      <c r="D1122" s="74">
        <v>1.1200064484926648</v>
      </c>
      <c r="E1122" s="75">
        <v>4.6999729395169415E-2</v>
      </c>
      <c r="F1122" s="76">
        <f t="shared" si="36"/>
        <v>281.62400000000002</v>
      </c>
      <c r="G1122" s="74">
        <v>1.21</v>
      </c>
      <c r="H1122" s="76">
        <f t="shared" si="35"/>
        <v>304.25274823962923</v>
      </c>
    </row>
    <row r="1123" spans="1:8" x14ac:dyDescent="0.2">
      <c r="A1123" s="71" t="s">
        <v>205</v>
      </c>
      <c r="B1123" s="72">
        <v>10</v>
      </c>
      <c r="C1123" s="73" t="s">
        <v>283</v>
      </c>
      <c r="D1123" s="74">
        <v>1.1201298701298701</v>
      </c>
      <c r="E1123" s="75">
        <v>0.77990956521739141</v>
      </c>
      <c r="F1123" s="76">
        <f t="shared" si="36"/>
        <v>8.7360000000000007</v>
      </c>
      <c r="G1123" s="74">
        <v>1.21</v>
      </c>
      <c r="H1123" s="76">
        <f t="shared" si="35"/>
        <v>9.4369057391304363</v>
      </c>
    </row>
    <row r="1124" spans="1:8" x14ac:dyDescent="0.2">
      <c r="A1124" s="71" t="s">
        <v>213</v>
      </c>
      <c r="B1124" s="72">
        <v>500</v>
      </c>
      <c r="C1124" s="73" t="s">
        <v>283</v>
      </c>
      <c r="D1124" s="74">
        <v>1.1200000000000001</v>
      </c>
      <c r="E1124" s="75">
        <v>0.34799999999999998</v>
      </c>
      <c r="F1124" s="76">
        <f t="shared" si="36"/>
        <v>194.88</v>
      </c>
      <c r="G1124" s="74">
        <v>1.21</v>
      </c>
      <c r="H1124" s="76">
        <f t="shared" si="35"/>
        <v>210.53999999999996</v>
      </c>
    </row>
    <row r="1125" spans="1:8" x14ac:dyDescent="0.2">
      <c r="A1125" s="71" t="s">
        <v>221</v>
      </c>
      <c r="B1125" s="72">
        <v>20</v>
      </c>
      <c r="C1125" s="73" t="s">
        <v>283</v>
      </c>
      <c r="D1125" s="74">
        <v>1.1200000000000001</v>
      </c>
      <c r="E1125" s="75">
        <v>0.35</v>
      </c>
      <c r="F1125" s="76">
        <f t="shared" si="36"/>
        <v>7.84</v>
      </c>
      <c r="G1125" s="74">
        <v>1.21</v>
      </c>
      <c r="H1125" s="76">
        <f t="shared" si="35"/>
        <v>8.4699999999999989</v>
      </c>
    </row>
    <row r="1126" spans="1:8" x14ac:dyDescent="0.2">
      <c r="A1126" s="71" t="s">
        <v>199</v>
      </c>
      <c r="B1126" s="72">
        <v>500</v>
      </c>
      <c r="C1126" s="73" t="s">
        <v>283</v>
      </c>
      <c r="D1126" s="74">
        <v>1.1200000000000001</v>
      </c>
      <c r="E1126" s="75">
        <v>2.3E-2</v>
      </c>
      <c r="F1126" s="76">
        <f t="shared" si="36"/>
        <v>12.88</v>
      </c>
      <c r="G1126" s="74">
        <v>1.21</v>
      </c>
      <c r="H1126" s="76">
        <f t="shared" si="35"/>
        <v>13.914999999999999</v>
      </c>
    </row>
    <row r="1127" spans="1:8" x14ac:dyDescent="0.2">
      <c r="A1127" s="71" t="s">
        <v>222</v>
      </c>
      <c r="B1127" s="72">
        <v>50</v>
      </c>
      <c r="C1127" s="73" t="s">
        <v>283</v>
      </c>
      <c r="D1127" s="74">
        <v>1.1200121723914946</v>
      </c>
      <c r="E1127" s="75">
        <v>0.17999804374405651</v>
      </c>
      <c r="F1127" s="76">
        <f t="shared" si="36"/>
        <v>10.08</v>
      </c>
      <c r="G1127" s="74">
        <v>1.21</v>
      </c>
      <c r="H1127" s="76">
        <f t="shared" si="35"/>
        <v>10.889881646515418</v>
      </c>
    </row>
    <row r="1128" spans="1:8" x14ac:dyDescent="0.2">
      <c r="A1128" s="71" t="s">
        <v>210</v>
      </c>
      <c r="B1128" s="72">
        <v>20</v>
      </c>
      <c r="C1128" s="73" t="s">
        <v>283</v>
      </c>
      <c r="D1128" s="74">
        <v>1.1200034879665157</v>
      </c>
      <c r="E1128" s="75">
        <v>0.49999844287694051</v>
      </c>
      <c r="F1128" s="76">
        <f t="shared" si="36"/>
        <v>11.200000000000001</v>
      </c>
      <c r="G1128" s="74">
        <v>1.21</v>
      </c>
      <c r="H1128" s="76">
        <f t="shared" si="35"/>
        <v>12.099962317621959</v>
      </c>
    </row>
    <row r="1129" spans="1:8" x14ac:dyDescent="0.2">
      <c r="A1129" s="71" t="s">
        <v>199</v>
      </c>
      <c r="B1129" s="72">
        <v>400</v>
      </c>
      <c r="C1129" s="73" t="s">
        <v>283</v>
      </c>
      <c r="D1129" s="74">
        <v>1.1200034879665157</v>
      </c>
      <c r="E1129" s="75">
        <v>2.2999928372339263E-2</v>
      </c>
      <c r="F1129" s="76">
        <f t="shared" si="36"/>
        <v>10.304</v>
      </c>
      <c r="G1129" s="74">
        <v>1.21</v>
      </c>
      <c r="H1129" s="76">
        <f t="shared" si="35"/>
        <v>11.131965332212204</v>
      </c>
    </row>
    <row r="1130" spans="1:8" x14ac:dyDescent="0.2">
      <c r="A1130" s="71" t="s">
        <v>209</v>
      </c>
      <c r="B1130" s="72">
        <v>20</v>
      </c>
      <c r="C1130" s="73" t="s">
        <v>283</v>
      </c>
      <c r="D1130" s="74">
        <v>1.1200000000000001</v>
      </c>
      <c r="E1130" s="75">
        <v>0.5</v>
      </c>
      <c r="F1130" s="76">
        <f t="shared" si="36"/>
        <v>11.200000000000001</v>
      </c>
      <c r="G1130" s="74">
        <v>1.21</v>
      </c>
      <c r="H1130" s="76">
        <f t="shared" si="35"/>
        <v>12.1</v>
      </c>
    </row>
    <row r="1131" spans="1:8" x14ac:dyDescent="0.2">
      <c r="A1131" s="71" t="s">
        <v>210</v>
      </c>
      <c r="B1131" s="72">
        <v>60</v>
      </c>
      <c r="C1131" s="73" t="s">
        <v>283</v>
      </c>
      <c r="D1131" s="74">
        <v>1.1200000000000001</v>
      </c>
      <c r="E1131" s="75">
        <v>0.5</v>
      </c>
      <c r="F1131" s="76">
        <f t="shared" si="36"/>
        <v>33.6</v>
      </c>
      <c r="G1131" s="74">
        <v>1.21</v>
      </c>
      <c r="H1131" s="76">
        <f t="shared" si="35"/>
        <v>36.299999999999997</v>
      </c>
    </row>
    <row r="1132" spans="1:8" x14ac:dyDescent="0.2">
      <c r="A1132" s="71" t="s">
        <v>214</v>
      </c>
      <c r="B1132" s="72">
        <v>20</v>
      </c>
      <c r="C1132" s="73" t="s">
        <v>283</v>
      </c>
      <c r="D1132" s="74">
        <v>1.1200000000000001</v>
      </c>
      <c r="E1132" s="75">
        <v>0.5</v>
      </c>
      <c r="F1132" s="76">
        <f t="shared" si="36"/>
        <v>11.200000000000001</v>
      </c>
      <c r="G1132" s="74">
        <v>1.21</v>
      </c>
      <c r="H1132" s="76">
        <f t="shared" si="35"/>
        <v>12.1</v>
      </c>
    </row>
    <row r="1133" spans="1:8" x14ac:dyDescent="0.2">
      <c r="A1133" s="71" t="s">
        <v>209</v>
      </c>
      <c r="B1133" s="72">
        <v>20</v>
      </c>
      <c r="C1133" s="73" t="s">
        <v>283</v>
      </c>
      <c r="D1133" s="74">
        <v>1.1200000000000001</v>
      </c>
      <c r="E1133" s="75">
        <v>0.5</v>
      </c>
      <c r="F1133" s="76">
        <f t="shared" si="36"/>
        <v>11.200000000000001</v>
      </c>
      <c r="G1133" s="74">
        <v>1.21</v>
      </c>
      <c r="H1133" s="76">
        <f t="shared" si="35"/>
        <v>12.1</v>
      </c>
    </row>
    <row r="1134" spans="1:8" x14ac:dyDescent="0.2">
      <c r="A1134" s="71" t="s">
        <v>213</v>
      </c>
      <c r="B1134" s="72">
        <v>100</v>
      </c>
      <c r="C1134" s="73" t="s">
        <v>283</v>
      </c>
      <c r="D1134" s="74">
        <v>1.1200000000000001</v>
      </c>
      <c r="E1134" s="75">
        <v>0.34799999999999998</v>
      </c>
      <c r="F1134" s="76">
        <f t="shared" si="36"/>
        <v>38.975999999999999</v>
      </c>
      <c r="G1134" s="74">
        <v>1.21</v>
      </c>
      <c r="H1134" s="76">
        <f t="shared" si="35"/>
        <v>42.107999999999997</v>
      </c>
    </row>
    <row r="1135" spans="1:8" x14ac:dyDescent="0.2">
      <c r="A1135" s="71" t="s">
        <v>222</v>
      </c>
      <c r="B1135" s="72">
        <v>50</v>
      </c>
      <c r="C1135" s="73" t="s">
        <v>283</v>
      </c>
      <c r="D1135" s="74">
        <v>1.1200143215180809</v>
      </c>
      <c r="E1135" s="75">
        <v>0.17999769835688256</v>
      </c>
      <c r="F1135" s="76">
        <f t="shared" si="36"/>
        <v>10.08</v>
      </c>
      <c r="G1135" s="74">
        <v>1.21</v>
      </c>
      <c r="H1135" s="76">
        <f t="shared" si="35"/>
        <v>10.889860750591394</v>
      </c>
    </row>
    <row r="1136" spans="1:8" x14ac:dyDescent="0.2">
      <c r="A1136" s="71" t="s">
        <v>213</v>
      </c>
      <c r="B1136" s="72">
        <v>200</v>
      </c>
      <c r="C1136" s="73" t="s">
        <v>283</v>
      </c>
      <c r="D1136" s="74">
        <v>1.1200143215180809</v>
      </c>
      <c r="E1136" s="75">
        <v>0.34799555015663963</v>
      </c>
      <c r="F1136" s="76">
        <f t="shared" si="36"/>
        <v>77.952000000000012</v>
      </c>
      <c r="G1136" s="74">
        <v>1.21</v>
      </c>
      <c r="H1136" s="76">
        <f t="shared" si="35"/>
        <v>84.21492313790678</v>
      </c>
    </row>
    <row r="1137" spans="1:8" x14ac:dyDescent="0.2">
      <c r="A1137" s="71" t="s">
        <v>223</v>
      </c>
      <c r="B1137" s="72">
        <v>50</v>
      </c>
      <c r="C1137" s="73" t="s">
        <v>283</v>
      </c>
      <c r="D1137" s="74">
        <v>1.1200143215180809</v>
      </c>
      <c r="E1137" s="75">
        <v>0.80098975768812741</v>
      </c>
      <c r="F1137" s="76">
        <f t="shared" si="36"/>
        <v>44.856000000000002</v>
      </c>
      <c r="G1137" s="74">
        <v>1.21</v>
      </c>
      <c r="H1137" s="76">
        <f t="shared" si="35"/>
        <v>48.459880340131704</v>
      </c>
    </row>
    <row r="1138" spans="1:8" x14ac:dyDescent="0.2">
      <c r="A1138" s="71" t="s">
        <v>224</v>
      </c>
      <c r="B1138" s="72">
        <v>50</v>
      </c>
      <c r="C1138" s="73" t="s">
        <v>283</v>
      </c>
      <c r="D1138" s="74">
        <v>1.1200143215180809</v>
      </c>
      <c r="E1138" s="75">
        <v>7.9998977047503361E-2</v>
      </c>
      <c r="F1138" s="76">
        <f t="shared" si="36"/>
        <v>4.4799999999999995</v>
      </c>
      <c r="G1138" s="74">
        <v>1.21</v>
      </c>
      <c r="H1138" s="76">
        <f t="shared" si="35"/>
        <v>4.8399381113739528</v>
      </c>
    </row>
    <row r="1139" spans="1:8" x14ac:dyDescent="0.2">
      <c r="A1139" s="71" t="s">
        <v>205</v>
      </c>
      <c r="B1139" s="72">
        <v>10</v>
      </c>
      <c r="C1139" s="73" t="s">
        <v>283</v>
      </c>
      <c r="D1139" s="74">
        <v>1.1200240348505335</v>
      </c>
      <c r="E1139" s="75">
        <v>0.77998326180257505</v>
      </c>
      <c r="F1139" s="76">
        <f t="shared" si="36"/>
        <v>8.7360000000000007</v>
      </c>
      <c r="G1139" s="74">
        <v>1.21</v>
      </c>
      <c r="H1139" s="76">
        <f t="shared" si="35"/>
        <v>9.4377974678111585</v>
      </c>
    </row>
    <row r="1140" spans="1:8" x14ac:dyDescent="0.2">
      <c r="A1140" s="71" t="s">
        <v>211</v>
      </c>
      <c r="B1140" s="72">
        <v>20</v>
      </c>
      <c r="C1140" s="73" t="s">
        <v>283</v>
      </c>
      <c r="D1140" s="74">
        <v>1.1200240348505335</v>
      </c>
      <c r="E1140" s="75">
        <v>0.17999613733905576</v>
      </c>
      <c r="F1140" s="76">
        <f t="shared" si="36"/>
        <v>4.032</v>
      </c>
      <c r="G1140" s="74">
        <v>1.21</v>
      </c>
      <c r="H1140" s="76">
        <f t="shared" si="35"/>
        <v>4.3559065236051495</v>
      </c>
    </row>
    <row r="1141" spans="1:8" x14ac:dyDescent="0.2">
      <c r="A1141" s="71" t="s">
        <v>225</v>
      </c>
      <c r="B1141" s="72">
        <v>50</v>
      </c>
      <c r="C1141" s="73" t="s">
        <v>283</v>
      </c>
      <c r="D1141" s="74">
        <v>1.1200240348505335</v>
      </c>
      <c r="E1141" s="75">
        <v>7.9998283261802555E-2</v>
      </c>
      <c r="F1141" s="76">
        <f t="shared" si="36"/>
        <v>4.4799999999999995</v>
      </c>
      <c r="G1141" s="74">
        <v>1.21</v>
      </c>
      <c r="H1141" s="76">
        <f t="shared" si="35"/>
        <v>4.8398961373390543</v>
      </c>
    </row>
    <row r="1142" spans="1:8" x14ac:dyDescent="0.2">
      <c r="A1142" s="71" t="s">
        <v>205</v>
      </c>
      <c r="B1142" s="72">
        <v>50</v>
      </c>
      <c r="C1142" s="73" t="s">
        <v>283</v>
      </c>
      <c r="D1142" s="74">
        <v>1.11996336996337</v>
      </c>
      <c r="E1142" s="75">
        <v>0.7800255110384301</v>
      </c>
      <c r="F1142" s="76">
        <f t="shared" si="36"/>
        <v>43.68</v>
      </c>
      <c r="G1142" s="74">
        <v>1.21</v>
      </c>
      <c r="H1142" s="76">
        <f t="shared" si="35"/>
        <v>47.191543417825024</v>
      </c>
    </row>
    <row r="1143" spans="1:8" x14ac:dyDescent="0.2">
      <c r="A1143" s="71" t="s">
        <v>219</v>
      </c>
      <c r="B1143" s="72">
        <v>300</v>
      </c>
      <c r="C1143" s="73" t="s">
        <v>283</v>
      </c>
      <c r="D1143" s="74">
        <v>1.1200000000000001</v>
      </c>
      <c r="E1143" s="75">
        <v>3.7199999999999997E-2</v>
      </c>
      <c r="F1143" s="76">
        <f t="shared" si="36"/>
        <v>12.4992</v>
      </c>
      <c r="G1143" s="74">
        <v>1.21</v>
      </c>
      <c r="H1143" s="76">
        <f t="shared" si="35"/>
        <v>13.503599999999999</v>
      </c>
    </row>
    <row r="1144" spans="1:8" x14ac:dyDescent="0.2">
      <c r="A1144" s="71" t="s">
        <v>115</v>
      </c>
      <c r="B1144" s="72">
        <v>900</v>
      </c>
      <c r="C1144" s="73" t="s">
        <v>283</v>
      </c>
      <c r="D1144" s="74">
        <v>1.1200945626477543</v>
      </c>
      <c r="E1144" s="75">
        <v>4.699603208104685E-2</v>
      </c>
      <c r="F1144" s="76">
        <f t="shared" si="36"/>
        <v>47.375999999999998</v>
      </c>
      <c r="G1144" s="74">
        <v>1.21</v>
      </c>
      <c r="H1144" s="76">
        <f t="shared" si="35"/>
        <v>51.17867893626002</v>
      </c>
    </row>
    <row r="1145" spans="1:8" x14ac:dyDescent="0.2">
      <c r="A1145" s="71" t="s">
        <v>205</v>
      </c>
      <c r="B1145" s="72">
        <v>10</v>
      </c>
      <c r="C1145" s="73" t="s">
        <v>283</v>
      </c>
      <c r="D1145" s="74">
        <v>1.1199728260869568</v>
      </c>
      <c r="E1145" s="75">
        <v>0.78001892514861082</v>
      </c>
      <c r="F1145" s="76">
        <f t="shared" si="36"/>
        <v>8.7360000000000007</v>
      </c>
      <c r="G1145" s="74">
        <v>1.21</v>
      </c>
      <c r="H1145" s="76">
        <f t="shared" si="35"/>
        <v>9.438228994298191</v>
      </c>
    </row>
    <row r="1146" spans="1:8" x14ac:dyDescent="0.2">
      <c r="A1146" s="71" t="s">
        <v>199</v>
      </c>
      <c r="B1146" s="72">
        <v>400</v>
      </c>
      <c r="C1146" s="73" t="s">
        <v>283</v>
      </c>
      <c r="D1146" s="74">
        <v>1.1199728260869568</v>
      </c>
      <c r="E1146" s="75">
        <v>2.3000558049253907E-2</v>
      </c>
      <c r="F1146" s="76">
        <f t="shared" si="36"/>
        <v>10.304</v>
      </c>
      <c r="G1146" s="74">
        <v>1.21</v>
      </c>
      <c r="H1146" s="76">
        <f t="shared" si="35"/>
        <v>11.132270095838891</v>
      </c>
    </row>
    <row r="1147" spans="1:8" x14ac:dyDescent="0.2">
      <c r="A1147" s="71" t="s">
        <v>199</v>
      </c>
      <c r="B1147" s="72">
        <v>400</v>
      </c>
      <c r="C1147" s="73" t="s">
        <v>283</v>
      </c>
      <c r="D1147" s="74">
        <v>1.1200000000000001</v>
      </c>
      <c r="E1147" s="75">
        <v>2.3E-2</v>
      </c>
      <c r="F1147" s="76">
        <f t="shared" si="36"/>
        <v>10.304</v>
      </c>
      <c r="G1147" s="74">
        <v>1.21</v>
      </c>
      <c r="H1147" s="76">
        <f t="shared" si="35"/>
        <v>11.132</v>
      </c>
    </row>
    <row r="1148" spans="1:8" x14ac:dyDescent="0.2">
      <c r="A1148" s="71" t="s">
        <v>221</v>
      </c>
      <c r="B1148" s="72">
        <v>20</v>
      </c>
      <c r="C1148" s="73" t="s">
        <v>283</v>
      </c>
      <c r="D1148" s="74">
        <v>1.1200000000000001</v>
      </c>
      <c r="E1148" s="75">
        <v>0.35</v>
      </c>
      <c r="F1148" s="76">
        <f t="shared" si="36"/>
        <v>7.84</v>
      </c>
      <c r="G1148" s="74">
        <v>1.21</v>
      </c>
      <c r="H1148" s="76">
        <f t="shared" si="35"/>
        <v>8.4699999999999989</v>
      </c>
    </row>
    <row r="1149" spans="1:8" x14ac:dyDescent="0.2">
      <c r="A1149" s="71" t="s">
        <v>210</v>
      </c>
      <c r="B1149" s="72">
        <v>40</v>
      </c>
      <c r="C1149" s="73" t="s">
        <v>283</v>
      </c>
      <c r="D1149" s="74">
        <v>1.1200000000000001</v>
      </c>
      <c r="E1149" s="75">
        <v>0.5</v>
      </c>
      <c r="F1149" s="76">
        <f t="shared" si="36"/>
        <v>22.400000000000002</v>
      </c>
      <c r="G1149" s="74">
        <v>1.21</v>
      </c>
      <c r="H1149" s="76">
        <f t="shared" si="35"/>
        <v>24.2</v>
      </c>
    </row>
    <row r="1150" spans="1:8" x14ac:dyDescent="0.2">
      <c r="A1150" s="71" t="s">
        <v>221</v>
      </c>
      <c r="B1150" s="72">
        <v>20</v>
      </c>
      <c r="C1150" s="73" t="s">
        <v>283</v>
      </c>
      <c r="D1150" s="74">
        <v>1.1200000000000001</v>
      </c>
      <c r="E1150" s="75">
        <v>0.35</v>
      </c>
      <c r="F1150" s="76">
        <f t="shared" si="36"/>
        <v>7.84</v>
      </c>
      <c r="G1150" s="74">
        <v>1.21</v>
      </c>
      <c r="H1150" s="76">
        <f t="shared" si="35"/>
        <v>8.4699999999999989</v>
      </c>
    </row>
    <row r="1151" spans="1:8" x14ac:dyDescent="0.2">
      <c r="A1151" s="71" t="s">
        <v>215</v>
      </c>
      <c r="B1151" s="72">
        <v>200</v>
      </c>
      <c r="C1151" s="73" t="s">
        <v>283</v>
      </c>
      <c r="D1151" s="74">
        <v>1.1200000000000001</v>
      </c>
      <c r="E1151" s="75">
        <v>0.20199999999999999</v>
      </c>
      <c r="F1151" s="76">
        <f t="shared" si="36"/>
        <v>45.247999999999998</v>
      </c>
      <c r="G1151" s="74">
        <v>1.21</v>
      </c>
      <c r="H1151" s="76">
        <f t="shared" si="35"/>
        <v>48.883999999999993</v>
      </c>
    </row>
    <row r="1152" spans="1:8" x14ac:dyDescent="0.2">
      <c r="A1152" s="71" t="s">
        <v>209</v>
      </c>
      <c r="B1152" s="72">
        <v>20</v>
      </c>
      <c r="C1152" s="73" t="s">
        <v>283</v>
      </c>
      <c r="D1152" s="74">
        <v>1.1200440528634361</v>
      </c>
      <c r="E1152" s="75">
        <v>0.49998033431661754</v>
      </c>
      <c r="F1152" s="76">
        <f t="shared" si="36"/>
        <v>11.200000000000001</v>
      </c>
      <c r="G1152" s="74">
        <v>1.21</v>
      </c>
      <c r="H1152" s="76">
        <f t="shared" si="35"/>
        <v>12.099524090462143</v>
      </c>
    </row>
    <row r="1153" spans="1:8" x14ac:dyDescent="0.2">
      <c r="A1153" s="71" t="s">
        <v>213</v>
      </c>
      <c r="B1153" s="72">
        <v>100</v>
      </c>
      <c r="C1153" s="73" t="s">
        <v>283</v>
      </c>
      <c r="D1153" s="74">
        <v>1.1200619674670798</v>
      </c>
      <c r="E1153" s="75">
        <v>0.34798074688796682</v>
      </c>
      <c r="F1153" s="76">
        <f t="shared" si="36"/>
        <v>38.975999999999999</v>
      </c>
      <c r="G1153" s="74">
        <v>1.21</v>
      </c>
      <c r="H1153" s="76">
        <f t="shared" si="35"/>
        <v>42.105670373443985</v>
      </c>
    </row>
    <row r="1154" spans="1:8" x14ac:dyDescent="0.2">
      <c r="A1154" s="71" t="s">
        <v>213</v>
      </c>
      <c r="B1154" s="72">
        <v>500</v>
      </c>
      <c r="C1154" s="73" t="s">
        <v>283</v>
      </c>
      <c r="D1154" s="74">
        <v>1.1199999999999999</v>
      </c>
      <c r="E1154" s="75">
        <v>0.34800000000000003</v>
      </c>
      <c r="F1154" s="76">
        <f t="shared" si="36"/>
        <v>194.88</v>
      </c>
      <c r="G1154" s="74">
        <v>1.21</v>
      </c>
      <c r="H1154" s="76">
        <f t="shared" si="35"/>
        <v>210.54</v>
      </c>
    </row>
    <row r="1155" spans="1:8" x14ac:dyDescent="0.2">
      <c r="A1155" s="71" t="s">
        <v>205</v>
      </c>
      <c r="B1155" s="72">
        <v>10</v>
      </c>
      <c r="C1155" s="73" t="s">
        <v>283</v>
      </c>
      <c r="D1155" s="74">
        <v>1.1199842952493129</v>
      </c>
      <c r="E1155" s="75">
        <v>0.78001093739045091</v>
      </c>
      <c r="F1155" s="76">
        <f t="shared" si="36"/>
        <v>8.7360000000000007</v>
      </c>
      <c r="G1155" s="74">
        <v>1.21</v>
      </c>
      <c r="H1155" s="76">
        <f t="shared" si="35"/>
        <v>9.4381323424244563</v>
      </c>
    </row>
    <row r="1156" spans="1:8" x14ac:dyDescent="0.2">
      <c r="A1156" s="71" t="s">
        <v>213</v>
      </c>
      <c r="B1156" s="72">
        <v>100</v>
      </c>
      <c r="C1156" s="73" t="s">
        <v>283</v>
      </c>
      <c r="D1156" s="74">
        <v>1.1201044386422978</v>
      </c>
      <c r="E1156" s="75">
        <v>0.3479675524475524</v>
      </c>
      <c r="F1156" s="76">
        <f t="shared" si="36"/>
        <v>38.975999999999999</v>
      </c>
      <c r="G1156" s="74">
        <v>1.21</v>
      </c>
      <c r="H1156" s="76">
        <f t="shared" si="35"/>
        <v>42.104073846153838</v>
      </c>
    </row>
    <row r="1157" spans="1:8" x14ac:dyDescent="0.2">
      <c r="A1157" s="71" t="s">
        <v>210</v>
      </c>
      <c r="B1157" s="72">
        <v>20</v>
      </c>
      <c r="C1157" s="73" t="s">
        <v>283</v>
      </c>
      <c r="D1157" s="74">
        <v>1.1199999999999999</v>
      </c>
      <c r="E1157" s="75">
        <v>0.50000000000000011</v>
      </c>
      <c r="F1157" s="76">
        <f t="shared" si="36"/>
        <v>11.200000000000001</v>
      </c>
      <c r="G1157" s="74">
        <v>1.21</v>
      </c>
      <c r="H1157" s="76">
        <f t="shared" ref="H1157:H1220" si="37">(E1157*G1157)*B1157</f>
        <v>12.100000000000001</v>
      </c>
    </row>
    <row r="1158" spans="1:8" x14ac:dyDescent="0.2">
      <c r="A1158" s="71" t="s">
        <v>85</v>
      </c>
      <c r="B1158" s="72">
        <v>10000</v>
      </c>
      <c r="C1158" s="73" t="s">
        <v>283</v>
      </c>
      <c r="D1158" s="74">
        <v>1.1199924127465857</v>
      </c>
      <c r="E1158" s="75">
        <v>2.160014632659283E-2</v>
      </c>
      <c r="F1158" s="76">
        <f t="shared" si="36"/>
        <v>241.92000000000002</v>
      </c>
      <c r="G1158" s="74">
        <v>1.21</v>
      </c>
      <c r="H1158" s="76">
        <f t="shared" si="37"/>
        <v>261.36177055177325</v>
      </c>
    </row>
    <row r="1159" spans="1:8" x14ac:dyDescent="0.2">
      <c r="A1159" s="71" t="s">
        <v>115</v>
      </c>
      <c r="B1159" s="72">
        <v>2000</v>
      </c>
      <c r="C1159" s="73" t="s">
        <v>283</v>
      </c>
      <c r="D1159" s="74">
        <v>1.1200000000000001</v>
      </c>
      <c r="E1159" s="75">
        <v>4.6999999999999993E-2</v>
      </c>
      <c r="F1159" s="76">
        <f t="shared" si="36"/>
        <v>105.28</v>
      </c>
      <c r="G1159" s="74">
        <v>1.21</v>
      </c>
      <c r="H1159" s="76">
        <f t="shared" si="37"/>
        <v>113.73999999999998</v>
      </c>
    </row>
    <row r="1160" spans="1:8" x14ac:dyDescent="0.2">
      <c r="A1160" s="71" t="s">
        <v>215</v>
      </c>
      <c r="B1160" s="72">
        <v>400</v>
      </c>
      <c r="C1160" s="73" t="s">
        <v>283</v>
      </c>
      <c r="D1160" s="74">
        <v>1.1200000000000001</v>
      </c>
      <c r="E1160" s="75">
        <v>0.20199999999999999</v>
      </c>
      <c r="F1160" s="76">
        <f t="shared" si="36"/>
        <v>90.495999999999995</v>
      </c>
      <c r="G1160" s="74">
        <v>1.21</v>
      </c>
      <c r="H1160" s="76">
        <f t="shared" si="37"/>
        <v>97.767999999999986</v>
      </c>
    </row>
    <row r="1161" spans="1:8" x14ac:dyDescent="0.2">
      <c r="A1161" s="71" t="s">
        <v>226</v>
      </c>
      <c r="B1161" s="72">
        <v>50</v>
      </c>
      <c r="C1161" s="73" t="s">
        <v>283</v>
      </c>
      <c r="D1161" s="74">
        <v>1.1200000000000001</v>
      </c>
      <c r="E1161" s="75">
        <v>7.9999999999999988E-2</v>
      </c>
      <c r="F1161" s="76">
        <f t="shared" si="36"/>
        <v>4.4799999999999995</v>
      </c>
      <c r="G1161" s="74">
        <v>1.21</v>
      </c>
      <c r="H1161" s="76">
        <f t="shared" si="37"/>
        <v>4.839999999999999</v>
      </c>
    </row>
    <row r="1162" spans="1:8" x14ac:dyDescent="0.2">
      <c r="A1162" s="71" t="s">
        <v>115</v>
      </c>
      <c r="B1162" s="72">
        <v>2650</v>
      </c>
      <c r="C1162" s="73" t="s">
        <v>283</v>
      </c>
      <c r="D1162" s="74">
        <v>1.1200321156162185</v>
      </c>
      <c r="E1162" s="75">
        <v>4.6998652329749098E-2</v>
      </c>
      <c r="F1162" s="76">
        <f t="shared" si="36"/>
        <v>139.49600000000001</v>
      </c>
      <c r="G1162" s="74">
        <v>1.21</v>
      </c>
      <c r="H1162" s="76">
        <f t="shared" si="37"/>
        <v>150.70117869534047</v>
      </c>
    </row>
    <row r="1163" spans="1:8" x14ac:dyDescent="0.2">
      <c r="A1163" s="71" t="s">
        <v>115</v>
      </c>
      <c r="B1163" s="72">
        <v>1600</v>
      </c>
      <c r="C1163" s="73" t="s">
        <v>283</v>
      </c>
      <c r="D1163" s="74">
        <v>1.1199468085106383</v>
      </c>
      <c r="E1163" s="75">
        <v>4.7002232248871997E-2</v>
      </c>
      <c r="F1163" s="76">
        <f t="shared" si="36"/>
        <v>84.224000000000004</v>
      </c>
      <c r="G1163" s="74">
        <v>1.21</v>
      </c>
      <c r="H1163" s="76">
        <f t="shared" si="37"/>
        <v>90.99632163381618</v>
      </c>
    </row>
    <row r="1164" spans="1:8" x14ac:dyDescent="0.2">
      <c r="A1164" s="71" t="s">
        <v>199</v>
      </c>
      <c r="B1164" s="72">
        <v>600</v>
      </c>
      <c r="C1164" s="73" t="s">
        <v>283</v>
      </c>
      <c r="D1164" s="74">
        <v>1.1199842952493129</v>
      </c>
      <c r="E1164" s="75">
        <v>2.3000322512795348E-2</v>
      </c>
      <c r="F1164" s="76">
        <f t="shared" si="36"/>
        <v>15.456000000000001</v>
      </c>
      <c r="G1164" s="74">
        <v>1.21</v>
      </c>
      <c r="H1164" s="76">
        <f t="shared" si="37"/>
        <v>16.698234144289422</v>
      </c>
    </row>
    <row r="1165" spans="1:8" x14ac:dyDescent="0.2">
      <c r="A1165" s="71" t="s">
        <v>210</v>
      </c>
      <c r="B1165" s="72">
        <v>20</v>
      </c>
      <c r="C1165" s="73" t="s">
        <v>283</v>
      </c>
      <c r="D1165" s="74">
        <v>1.1200000000000001</v>
      </c>
      <c r="E1165" s="75">
        <v>0.5</v>
      </c>
      <c r="F1165" s="76">
        <f t="shared" si="36"/>
        <v>11.200000000000001</v>
      </c>
      <c r="G1165" s="74">
        <v>1.21</v>
      </c>
      <c r="H1165" s="76">
        <f t="shared" si="37"/>
        <v>12.1</v>
      </c>
    </row>
    <row r="1166" spans="1:8" x14ac:dyDescent="0.2">
      <c r="A1166" s="71" t="s">
        <v>76</v>
      </c>
      <c r="B1166" s="72">
        <v>300</v>
      </c>
      <c r="C1166" s="73" t="s">
        <v>283</v>
      </c>
      <c r="D1166" s="74">
        <v>1.1199842952493129</v>
      </c>
      <c r="E1166" s="75">
        <v>0.2850039963542032</v>
      </c>
      <c r="F1166" s="76">
        <f t="shared" si="36"/>
        <v>95.759999999999991</v>
      </c>
      <c r="G1166" s="74">
        <v>1.21</v>
      </c>
      <c r="H1166" s="76">
        <f t="shared" si="37"/>
        <v>103.45645067657576</v>
      </c>
    </row>
    <row r="1167" spans="1:8" x14ac:dyDescent="0.2">
      <c r="A1167" s="71" t="s">
        <v>213</v>
      </c>
      <c r="B1167" s="72">
        <v>100</v>
      </c>
      <c r="C1167" s="73" t="s">
        <v>283</v>
      </c>
      <c r="D1167" s="74">
        <v>1.1201149425287356</v>
      </c>
      <c r="E1167" s="75">
        <v>0.34796428937916885</v>
      </c>
      <c r="F1167" s="76">
        <f t="shared" si="36"/>
        <v>38.975999999999999</v>
      </c>
      <c r="G1167" s="74">
        <v>1.21</v>
      </c>
      <c r="H1167" s="76">
        <f t="shared" si="37"/>
        <v>42.103679014879432</v>
      </c>
    </row>
    <row r="1168" spans="1:8" x14ac:dyDescent="0.2">
      <c r="A1168" s="71" t="s">
        <v>211</v>
      </c>
      <c r="B1168" s="72">
        <v>50</v>
      </c>
      <c r="C1168" s="73" t="s">
        <v>283</v>
      </c>
      <c r="D1168" s="74">
        <v>1.1200000000000001</v>
      </c>
      <c r="E1168" s="75">
        <v>0.18</v>
      </c>
      <c r="F1168" s="76">
        <f t="shared" si="36"/>
        <v>10.08</v>
      </c>
      <c r="G1168" s="74">
        <v>1.21</v>
      </c>
      <c r="H1168" s="76">
        <f t="shared" si="37"/>
        <v>10.89</v>
      </c>
    </row>
    <row r="1169" spans="1:8" x14ac:dyDescent="0.2">
      <c r="A1169" s="71" t="s">
        <v>213</v>
      </c>
      <c r="B1169" s="72">
        <v>100</v>
      </c>
      <c r="C1169" s="73" t="s">
        <v>283</v>
      </c>
      <c r="D1169" s="74">
        <v>1.1200077474336627</v>
      </c>
      <c r="E1169" s="75">
        <v>0.34799759277833497</v>
      </c>
      <c r="F1169" s="76">
        <f t="shared" si="36"/>
        <v>38.975999999999999</v>
      </c>
      <c r="G1169" s="74">
        <v>1.21</v>
      </c>
      <c r="H1169" s="76">
        <f t="shared" si="37"/>
        <v>42.107708726178537</v>
      </c>
    </row>
    <row r="1170" spans="1:8" x14ac:dyDescent="0.2">
      <c r="A1170" s="71" t="s">
        <v>211</v>
      </c>
      <c r="B1170" s="72">
        <v>25</v>
      </c>
      <c r="C1170" s="73" t="s">
        <v>283</v>
      </c>
      <c r="D1170" s="74">
        <v>1.1200000000000001</v>
      </c>
      <c r="E1170" s="75">
        <v>0.18</v>
      </c>
      <c r="F1170" s="76">
        <f t="shared" si="36"/>
        <v>5.04</v>
      </c>
      <c r="G1170" s="74">
        <v>1.21</v>
      </c>
      <c r="H1170" s="76">
        <f t="shared" si="37"/>
        <v>5.4450000000000003</v>
      </c>
    </row>
    <row r="1171" spans="1:8" x14ac:dyDescent="0.2">
      <c r="A1171" s="71" t="s">
        <v>115</v>
      </c>
      <c r="B1171" s="72">
        <v>22400</v>
      </c>
      <c r="C1171" s="73" t="s">
        <v>283</v>
      </c>
      <c r="D1171" s="74">
        <v>1.1200037993920975</v>
      </c>
      <c r="E1171" s="75">
        <v>4.6999840561765344E-2</v>
      </c>
      <c r="F1171" s="76">
        <f t="shared" si="36"/>
        <v>1179.136</v>
      </c>
      <c r="G1171" s="74">
        <v>1.21</v>
      </c>
      <c r="H1171" s="76">
        <f t="shared" si="37"/>
        <v>1273.8836785860879</v>
      </c>
    </row>
    <row r="1172" spans="1:8" x14ac:dyDescent="0.2">
      <c r="A1172" s="71" t="s">
        <v>76</v>
      </c>
      <c r="B1172" s="72">
        <v>100</v>
      </c>
      <c r="C1172" s="73" t="s">
        <v>283</v>
      </c>
      <c r="D1172" s="74">
        <v>1.1200000000000001</v>
      </c>
      <c r="E1172" s="75">
        <v>0.28499999999999998</v>
      </c>
      <c r="F1172" s="76">
        <f t="shared" si="36"/>
        <v>31.919999999999998</v>
      </c>
      <c r="G1172" s="74">
        <v>1.21</v>
      </c>
      <c r="H1172" s="76">
        <f t="shared" si="37"/>
        <v>34.484999999999992</v>
      </c>
    </row>
    <row r="1173" spans="1:8" x14ac:dyDescent="0.2">
      <c r="A1173" s="71" t="s">
        <v>199</v>
      </c>
      <c r="B1173" s="72">
        <v>2300</v>
      </c>
      <c r="C1173" s="73" t="s">
        <v>283</v>
      </c>
      <c r="D1173" s="74">
        <v>1.1200064484926648</v>
      </c>
      <c r="E1173" s="75">
        <v>2.2999867576359502E-2</v>
      </c>
      <c r="F1173" s="76">
        <f t="shared" si="36"/>
        <v>59.248000000000005</v>
      </c>
      <c r="G1173" s="74">
        <v>1.21</v>
      </c>
      <c r="H1173" s="76">
        <f t="shared" si="37"/>
        <v>64.008631465008492</v>
      </c>
    </row>
    <row r="1174" spans="1:8" x14ac:dyDescent="0.2">
      <c r="A1174" s="71" t="s">
        <v>213</v>
      </c>
      <c r="B1174" s="72">
        <v>100</v>
      </c>
      <c r="C1174" s="73" t="s">
        <v>283</v>
      </c>
      <c r="D1174" s="74">
        <v>1.1201149425287356</v>
      </c>
      <c r="E1174" s="75">
        <v>0.34796428937916885</v>
      </c>
      <c r="F1174" s="76">
        <f t="shared" si="36"/>
        <v>38.975999999999999</v>
      </c>
      <c r="G1174" s="74">
        <v>1.21</v>
      </c>
      <c r="H1174" s="76">
        <f t="shared" si="37"/>
        <v>42.103679014879432</v>
      </c>
    </row>
    <row r="1175" spans="1:8" x14ac:dyDescent="0.2">
      <c r="A1175" s="71" t="s">
        <v>227</v>
      </c>
      <c r="B1175" s="72">
        <v>2000</v>
      </c>
      <c r="C1175" s="73" t="s">
        <v>283</v>
      </c>
      <c r="D1175" s="74">
        <v>1.1199999999999999</v>
      </c>
      <c r="E1175" s="75">
        <v>1.8500000000000003E-2</v>
      </c>
      <c r="F1175" s="76">
        <f t="shared" si="36"/>
        <v>41.440000000000005</v>
      </c>
      <c r="G1175" s="74">
        <v>1.21</v>
      </c>
      <c r="H1175" s="76">
        <f t="shared" si="37"/>
        <v>44.77</v>
      </c>
    </row>
    <row r="1176" spans="1:8" x14ac:dyDescent="0.2">
      <c r="A1176" s="71" t="s">
        <v>85</v>
      </c>
      <c r="B1176" s="72">
        <v>20000</v>
      </c>
      <c r="C1176" s="73" t="s">
        <v>283</v>
      </c>
      <c r="D1176" s="74">
        <v>1.1199999999999999</v>
      </c>
      <c r="E1176" s="75">
        <v>2.1600000000000005E-2</v>
      </c>
      <c r="F1176" s="76">
        <f t="shared" si="36"/>
        <v>483.84000000000003</v>
      </c>
      <c r="G1176" s="74">
        <v>1.21</v>
      </c>
      <c r="H1176" s="76">
        <f t="shared" si="37"/>
        <v>522.72000000000014</v>
      </c>
    </row>
    <row r="1177" spans="1:8" x14ac:dyDescent="0.2">
      <c r="A1177" s="71" t="s">
        <v>199</v>
      </c>
      <c r="B1177" s="72">
        <v>500</v>
      </c>
      <c r="C1177" s="73" t="s">
        <v>283</v>
      </c>
      <c r="D1177" s="74">
        <v>1.1200000000000001</v>
      </c>
      <c r="E1177" s="75">
        <v>2.3E-2</v>
      </c>
      <c r="F1177" s="76">
        <f t="shared" si="36"/>
        <v>12.88</v>
      </c>
      <c r="G1177" s="74">
        <v>1.21</v>
      </c>
      <c r="H1177" s="76">
        <f t="shared" si="37"/>
        <v>13.914999999999999</v>
      </c>
    </row>
    <row r="1178" spans="1:8" x14ac:dyDescent="0.2">
      <c r="A1178" s="71" t="s">
        <v>222</v>
      </c>
      <c r="B1178" s="72">
        <v>25</v>
      </c>
      <c r="C1178" s="73" t="s">
        <v>283</v>
      </c>
      <c r="D1178" s="74">
        <v>1.1200000000000001</v>
      </c>
      <c r="E1178" s="75">
        <v>0.18</v>
      </c>
      <c r="F1178" s="76">
        <f t="shared" si="36"/>
        <v>5.04</v>
      </c>
      <c r="G1178" s="74">
        <v>1.21</v>
      </c>
      <c r="H1178" s="76">
        <f t="shared" si="37"/>
        <v>5.4450000000000003</v>
      </c>
    </row>
    <row r="1179" spans="1:8" x14ac:dyDescent="0.2">
      <c r="A1179" s="71" t="s">
        <v>224</v>
      </c>
      <c r="B1179" s="72">
        <v>100</v>
      </c>
      <c r="C1179" s="73" t="s">
        <v>283</v>
      </c>
      <c r="D1179" s="74">
        <v>1.1200000000000001</v>
      </c>
      <c r="E1179" s="75">
        <v>7.9999999999999988E-2</v>
      </c>
      <c r="F1179" s="76">
        <f t="shared" ref="F1179:F1242" si="38">(D1179*E1179)*B1179</f>
        <v>8.9599999999999991</v>
      </c>
      <c r="G1179" s="74">
        <v>1.21</v>
      </c>
      <c r="H1179" s="76">
        <f t="shared" si="37"/>
        <v>9.6799999999999979</v>
      </c>
    </row>
    <row r="1180" spans="1:8" x14ac:dyDescent="0.2">
      <c r="A1180" s="71" t="s">
        <v>115</v>
      </c>
      <c r="B1180" s="72">
        <v>8000</v>
      </c>
      <c r="C1180" s="73" t="s">
        <v>283</v>
      </c>
      <c r="D1180" s="74">
        <v>1.1199999999999999</v>
      </c>
      <c r="E1180" s="75">
        <v>4.7000000000000007E-2</v>
      </c>
      <c r="F1180" s="76">
        <f t="shared" si="38"/>
        <v>421.12</v>
      </c>
      <c r="G1180" s="74">
        <v>1.21</v>
      </c>
      <c r="H1180" s="76">
        <f t="shared" si="37"/>
        <v>454.96000000000004</v>
      </c>
    </row>
    <row r="1181" spans="1:8" x14ac:dyDescent="0.2">
      <c r="A1181" s="71" t="s">
        <v>228</v>
      </c>
      <c r="B1181" s="72">
        <v>200</v>
      </c>
      <c r="C1181" s="73" t="s">
        <v>283</v>
      </c>
      <c r="D1181" s="74">
        <v>1.1200000000000001</v>
      </c>
      <c r="E1181" s="75">
        <v>0.18999999999999997</v>
      </c>
      <c r="F1181" s="76">
        <f t="shared" si="38"/>
        <v>42.559999999999995</v>
      </c>
      <c r="G1181" s="74">
        <v>1.21</v>
      </c>
      <c r="H1181" s="76">
        <f t="shared" si="37"/>
        <v>45.97999999999999</v>
      </c>
    </row>
    <row r="1182" spans="1:8" x14ac:dyDescent="0.2">
      <c r="A1182" s="71" t="s">
        <v>215</v>
      </c>
      <c r="B1182" s="72">
        <v>100</v>
      </c>
      <c r="C1182" s="73" t="s">
        <v>283</v>
      </c>
      <c r="D1182" s="74">
        <v>1.1200000000000001</v>
      </c>
      <c r="E1182" s="75">
        <v>0.20199999999999999</v>
      </c>
      <c r="F1182" s="76">
        <f t="shared" si="38"/>
        <v>22.623999999999999</v>
      </c>
      <c r="G1182" s="74">
        <v>1.21</v>
      </c>
      <c r="H1182" s="76">
        <f t="shared" si="37"/>
        <v>24.441999999999997</v>
      </c>
    </row>
    <row r="1183" spans="1:8" x14ac:dyDescent="0.2">
      <c r="A1183" s="71" t="s">
        <v>205</v>
      </c>
      <c r="B1183" s="72">
        <v>20</v>
      </c>
      <c r="C1183" s="73" t="s">
        <v>283</v>
      </c>
      <c r="D1183" s="74">
        <v>1.1200110864745012</v>
      </c>
      <c r="E1183" s="75">
        <v>0.77999227913882696</v>
      </c>
      <c r="F1183" s="76">
        <f t="shared" si="38"/>
        <v>17.472000000000001</v>
      </c>
      <c r="G1183" s="74">
        <v>1.21</v>
      </c>
      <c r="H1183" s="76">
        <f t="shared" si="37"/>
        <v>18.875813155159612</v>
      </c>
    </row>
    <row r="1184" spans="1:8" x14ac:dyDescent="0.2">
      <c r="A1184" s="71" t="s">
        <v>211</v>
      </c>
      <c r="B1184" s="72">
        <v>20</v>
      </c>
      <c r="C1184" s="73" t="s">
        <v>283</v>
      </c>
      <c r="D1184" s="74">
        <v>1.1200110864745012</v>
      </c>
      <c r="E1184" s="75">
        <v>0.17999821826280621</v>
      </c>
      <c r="F1184" s="76">
        <f t="shared" si="38"/>
        <v>4.0319999999999991</v>
      </c>
      <c r="G1184" s="74">
        <v>1.21</v>
      </c>
      <c r="H1184" s="76">
        <f t="shared" si="37"/>
        <v>4.3559568819599104</v>
      </c>
    </row>
    <row r="1185" spans="1:8" x14ac:dyDescent="0.2">
      <c r="A1185" s="71" t="s">
        <v>199</v>
      </c>
      <c r="B1185" s="72">
        <v>600</v>
      </c>
      <c r="C1185" s="73" t="s">
        <v>283</v>
      </c>
      <c r="D1185" s="74">
        <v>1.1200110864745012</v>
      </c>
      <c r="E1185" s="75">
        <v>2.2999772333580797E-2</v>
      </c>
      <c r="F1185" s="76">
        <f t="shared" si="38"/>
        <v>15.456000000000001</v>
      </c>
      <c r="G1185" s="74">
        <v>1.21</v>
      </c>
      <c r="H1185" s="76">
        <f t="shared" si="37"/>
        <v>16.697834714179656</v>
      </c>
    </row>
    <row r="1186" spans="1:8" x14ac:dyDescent="0.2">
      <c r="A1186" s="71" t="s">
        <v>76</v>
      </c>
      <c r="B1186" s="72">
        <v>200</v>
      </c>
      <c r="C1186" s="73" t="s">
        <v>283</v>
      </c>
      <c r="D1186" s="74">
        <v>1.1200617283950618</v>
      </c>
      <c r="E1186" s="75">
        <v>0.28498429319371726</v>
      </c>
      <c r="F1186" s="76">
        <f t="shared" si="38"/>
        <v>63.839999999999996</v>
      </c>
      <c r="G1186" s="74">
        <v>1.21</v>
      </c>
      <c r="H1186" s="76">
        <f t="shared" si="37"/>
        <v>68.96619895287958</v>
      </c>
    </row>
    <row r="1187" spans="1:8" x14ac:dyDescent="0.2">
      <c r="A1187" s="71" t="s">
        <v>215</v>
      </c>
      <c r="B1187" s="72">
        <v>100</v>
      </c>
      <c r="C1187" s="73" t="s">
        <v>283</v>
      </c>
      <c r="D1187" s="74">
        <v>1.1200619674670798</v>
      </c>
      <c r="E1187" s="75">
        <v>0.20198882434301521</v>
      </c>
      <c r="F1187" s="76">
        <f t="shared" si="38"/>
        <v>22.623999999999999</v>
      </c>
      <c r="G1187" s="74">
        <v>1.21</v>
      </c>
      <c r="H1187" s="76">
        <f t="shared" si="37"/>
        <v>24.44064774550484</v>
      </c>
    </row>
    <row r="1188" spans="1:8" x14ac:dyDescent="0.2">
      <c r="A1188" s="71" t="s">
        <v>215</v>
      </c>
      <c r="B1188" s="72">
        <v>500</v>
      </c>
      <c r="C1188" s="73" t="s">
        <v>283</v>
      </c>
      <c r="D1188" s="74">
        <v>1.1200000000000001</v>
      </c>
      <c r="E1188" s="75">
        <v>0.20199999999999999</v>
      </c>
      <c r="F1188" s="76">
        <f t="shared" si="38"/>
        <v>113.12</v>
      </c>
      <c r="G1188" s="74">
        <v>1.21</v>
      </c>
      <c r="H1188" s="76">
        <f t="shared" si="37"/>
        <v>122.20999999999998</v>
      </c>
    </row>
    <row r="1189" spans="1:8" x14ac:dyDescent="0.2">
      <c r="A1189" s="71" t="s">
        <v>205</v>
      </c>
      <c r="B1189" s="72">
        <v>20</v>
      </c>
      <c r="C1189" s="73" t="s">
        <v>283</v>
      </c>
      <c r="D1189" s="74">
        <v>1.1199637023593467</v>
      </c>
      <c r="E1189" s="75">
        <v>0.78002527953330092</v>
      </c>
      <c r="F1189" s="76">
        <f t="shared" si="38"/>
        <v>17.472000000000001</v>
      </c>
      <c r="G1189" s="74">
        <v>1.21</v>
      </c>
      <c r="H1189" s="76">
        <f t="shared" si="37"/>
        <v>18.876611764705881</v>
      </c>
    </row>
    <row r="1190" spans="1:8" x14ac:dyDescent="0.2">
      <c r="A1190" s="71" t="s">
        <v>115</v>
      </c>
      <c r="B1190" s="72">
        <v>800</v>
      </c>
      <c r="C1190" s="73" t="s">
        <v>283</v>
      </c>
      <c r="D1190" s="74">
        <v>1.1199637023593467</v>
      </c>
      <c r="E1190" s="75">
        <v>4.7001523253929665E-2</v>
      </c>
      <c r="F1190" s="76">
        <f t="shared" si="38"/>
        <v>42.112000000000002</v>
      </c>
      <c r="G1190" s="74">
        <v>1.21</v>
      </c>
      <c r="H1190" s="76">
        <f t="shared" si="37"/>
        <v>45.497474509803915</v>
      </c>
    </row>
    <row r="1191" spans="1:8" x14ac:dyDescent="0.2">
      <c r="A1191" s="71" t="s">
        <v>229</v>
      </c>
      <c r="B1191" s="72">
        <v>50</v>
      </c>
      <c r="C1191" s="73" t="s">
        <v>283</v>
      </c>
      <c r="D1191" s="74">
        <v>1.1199781659388648</v>
      </c>
      <c r="E1191" s="75">
        <v>7.0001364655424489E-2</v>
      </c>
      <c r="F1191" s="76">
        <f t="shared" si="38"/>
        <v>3.92</v>
      </c>
      <c r="G1191" s="74">
        <v>1.21</v>
      </c>
      <c r="H1191" s="76">
        <f t="shared" si="37"/>
        <v>4.2350825616531811</v>
      </c>
    </row>
    <row r="1192" spans="1:8" x14ac:dyDescent="0.2">
      <c r="A1192" s="71" t="s">
        <v>115</v>
      </c>
      <c r="B1192" s="72">
        <v>800</v>
      </c>
      <c r="C1192" s="73" t="s">
        <v>283</v>
      </c>
      <c r="D1192" s="74">
        <v>1.1199781659388648</v>
      </c>
      <c r="E1192" s="75">
        <v>4.7000916268642161E-2</v>
      </c>
      <c r="F1192" s="76">
        <f t="shared" si="38"/>
        <v>42.112000000000002</v>
      </c>
      <c r="G1192" s="74">
        <v>1.21</v>
      </c>
      <c r="H1192" s="76">
        <f t="shared" si="37"/>
        <v>45.496886948045614</v>
      </c>
    </row>
    <row r="1193" spans="1:8" x14ac:dyDescent="0.2">
      <c r="A1193" s="71" t="s">
        <v>85</v>
      </c>
      <c r="B1193" s="72">
        <v>10000</v>
      </c>
      <c r="C1193" s="73" t="s">
        <v>283</v>
      </c>
      <c r="D1193" s="74">
        <v>1.1199999999999999</v>
      </c>
      <c r="E1193" s="75">
        <v>2.1600000000000005E-2</v>
      </c>
      <c r="F1193" s="76">
        <f t="shared" si="38"/>
        <v>241.92000000000002</v>
      </c>
      <c r="G1193" s="74">
        <v>1.21</v>
      </c>
      <c r="H1193" s="76">
        <f t="shared" si="37"/>
        <v>261.36000000000007</v>
      </c>
    </row>
    <row r="1194" spans="1:8" x14ac:dyDescent="0.2">
      <c r="A1194" s="71" t="s">
        <v>224</v>
      </c>
      <c r="B1194" s="72">
        <v>50</v>
      </c>
      <c r="C1194" s="73" t="s">
        <v>283</v>
      </c>
      <c r="D1194" s="74">
        <v>1.1200000000000001</v>
      </c>
      <c r="E1194" s="75">
        <v>7.9999999999999988E-2</v>
      </c>
      <c r="F1194" s="76">
        <f t="shared" si="38"/>
        <v>4.4799999999999995</v>
      </c>
      <c r="G1194" s="74">
        <v>1.21</v>
      </c>
      <c r="H1194" s="76">
        <f t="shared" si="37"/>
        <v>4.839999999999999</v>
      </c>
    </row>
    <row r="1195" spans="1:8" x14ac:dyDescent="0.2">
      <c r="A1195" s="71" t="s">
        <v>230</v>
      </c>
      <c r="B1195" s="72">
        <v>20</v>
      </c>
      <c r="C1195" s="73" t="s">
        <v>283</v>
      </c>
      <c r="D1195" s="74">
        <v>1.1200000000000001</v>
      </c>
      <c r="E1195" s="75">
        <v>0.5</v>
      </c>
      <c r="F1195" s="76">
        <f t="shared" si="38"/>
        <v>11.200000000000001</v>
      </c>
      <c r="G1195" s="74">
        <v>1.21</v>
      </c>
      <c r="H1195" s="76">
        <f t="shared" si="37"/>
        <v>12.1</v>
      </c>
    </row>
    <row r="1196" spans="1:8" x14ac:dyDescent="0.2">
      <c r="A1196" s="71" t="s">
        <v>210</v>
      </c>
      <c r="B1196" s="72">
        <v>20</v>
      </c>
      <c r="C1196" s="73" t="s">
        <v>283</v>
      </c>
      <c r="D1196" s="74">
        <v>1.119926873857404</v>
      </c>
      <c r="E1196" s="75">
        <v>0.50003264773098277</v>
      </c>
      <c r="F1196" s="76">
        <f t="shared" si="38"/>
        <v>11.200000000000001</v>
      </c>
      <c r="G1196" s="74">
        <v>1.21</v>
      </c>
      <c r="H1196" s="76">
        <f t="shared" si="37"/>
        <v>12.100790075089783</v>
      </c>
    </row>
    <row r="1197" spans="1:8" x14ac:dyDescent="0.2">
      <c r="A1197" s="71" t="s">
        <v>231</v>
      </c>
      <c r="B1197" s="72">
        <v>25</v>
      </c>
      <c r="C1197" s="73" t="s">
        <v>283</v>
      </c>
      <c r="D1197" s="74">
        <v>1.1200000000000001</v>
      </c>
      <c r="E1197" s="75">
        <v>0.35</v>
      </c>
      <c r="F1197" s="76">
        <f t="shared" si="38"/>
        <v>9.8000000000000007</v>
      </c>
      <c r="G1197" s="74">
        <v>1.21</v>
      </c>
      <c r="H1197" s="76">
        <f t="shared" si="37"/>
        <v>10.5875</v>
      </c>
    </row>
    <row r="1198" spans="1:8" x14ac:dyDescent="0.2">
      <c r="A1198" s="71" t="s">
        <v>209</v>
      </c>
      <c r="B1198" s="72">
        <v>20</v>
      </c>
      <c r="C1198" s="73" t="s">
        <v>283</v>
      </c>
      <c r="D1198" s="74">
        <v>1.1200000000000001</v>
      </c>
      <c r="E1198" s="75">
        <v>0.5</v>
      </c>
      <c r="F1198" s="76">
        <f t="shared" si="38"/>
        <v>11.200000000000001</v>
      </c>
      <c r="G1198" s="74">
        <v>1.21</v>
      </c>
      <c r="H1198" s="76">
        <f t="shared" si="37"/>
        <v>12.1</v>
      </c>
    </row>
    <row r="1199" spans="1:8" x14ac:dyDescent="0.2">
      <c r="A1199" s="71" t="s">
        <v>221</v>
      </c>
      <c r="B1199" s="72">
        <v>20</v>
      </c>
      <c r="C1199" s="73" t="s">
        <v>283</v>
      </c>
      <c r="D1199" s="74">
        <v>1.1200119474313024</v>
      </c>
      <c r="E1199" s="75">
        <v>0.34999626646754489</v>
      </c>
      <c r="F1199" s="76">
        <f t="shared" si="38"/>
        <v>7.84</v>
      </c>
      <c r="G1199" s="74">
        <v>1.21</v>
      </c>
      <c r="H1199" s="76">
        <f t="shared" si="37"/>
        <v>8.4699096485145873</v>
      </c>
    </row>
    <row r="1200" spans="1:8" x14ac:dyDescent="0.2">
      <c r="A1200" s="71" t="s">
        <v>210</v>
      </c>
      <c r="B1200" s="72">
        <v>40</v>
      </c>
      <c r="C1200" s="73" t="s">
        <v>283</v>
      </c>
      <c r="D1200" s="74">
        <v>1.1200000000000001</v>
      </c>
      <c r="E1200" s="75">
        <v>0.5</v>
      </c>
      <c r="F1200" s="76">
        <f t="shared" si="38"/>
        <v>22.400000000000002</v>
      </c>
      <c r="G1200" s="74">
        <v>1.21</v>
      </c>
      <c r="H1200" s="76">
        <f t="shared" si="37"/>
        <v>24.2</v>
      </c>
    </row>
    <row r="1201" spans="1:8" x14ac:dyDescent="0.2">
      <c r="A1201" s="71" t="s">
        <v>215</v>
      </c>
      <c r="B1201" s="72">
        <v>200</v>
      </c>
      <c r="C1201" s="73" t="s">
        <v>283</v>
      </c>
      <c r="D1201" s="74">
        <v>1.120049504950495</v>
      </c>
      <c r="E1201" s="75">
        <v>0.20199107182320442</v>
      </c>
      <c r="F1201" s="76">
        <f t="shared" si="38"/>
        <v>45.247999999999998</v>
      </c>
      <c r="G1201" s="74">
        <v>1.21</v>
      </c>
      <c r="H1201" s="76">
        <f t="shared" si="37"/>
        <v>48.881839381215471</v>
      </c>
    </row>
    <row r="1202" spans="1:8" x14ac:dyDescent="0.2">
      <c r="A1202" s="71" t="s">
        <v>115</v>
      </c>
      <c r="B1202" s="72">
        <v>3200</v>
      </c>
      <c r="C1202" s="73" t="s">
        <v>283</v>
      </c>
      <c r="D1202" s="74">
        <v>1.1200119474313024</v>
      </c>
      <c r="E1202" s="75">
        <v>4.6999498639927459E-2</v>
      </c>
      <c r="F1202" s="76">
        <f t="shared" si="38"/>
        <v>168.44800000000001</v>
      </c>
      <c r="G1202" s="74">
        <v>1.21</v>
      </c>
      <c r="H1202" s="76">
        <f t="shared" si="37"/>
        <v>181.98205873379911</v>
      </c>
    </row>
    <row r="1203" spans="1:8" x14ac:dyDescent="0.2">
      <c r="A1203" s="71" t="s">
        <v>217</v>
      </c>
      <c r="B1203" s="72">
        <v>20</v>
      </c>
      <c r="C1203" s="73" t="s">
        <v>283</v>
      </c>
      <c r="D1203" s="74">
        <v>1.1200006333322776</v>
      </c>
      <c r="E1203" s="75">
        <v>0.499999717262536</v>
      </c>
      <c r="F1203" s="76">
        <f t="shared" si="38"/>
        <v>11.200000000000001</v>
      </c>
      <c r="G1203" s="74">
        <v>1.21</v>
      </c>
      <c r="H1203" s="76">
        <f t="shared" si="37"/>
        <v>12.099993157753371</v>
      </c>
    </row>
    <row r="1204" spans="1:8" x14ac:dyDescent="0.2">
      <c r="A1204" s="71" t="s">
        <v>201</v>
      </c>
      <c r="B1204" s="72">
        <v>10</v>
      </c>
      <c r="C1204" s="73" t="s">
        <v>283</v>
      </c>
      <c r="D1204" s="74">
        <v>1.1200000000000001</v>
      </c>
      <c r="E1204" s="75">
        <v>0.77999999999999992</v>
      </c>
      <c r="F1204" s="76">
        <f t="shared" si="38"/>
        <v>8.7360000000000007</v>
      </c>
      <c r="G1204" s="74">
        <v>1.21</v>
      </c>
      <c r="H1204" s="76">
        <f t="shared" si="37"/>
        <v>9.4379999999999988</v>
      </c>
    </row>
    <row r="1205" spans="1:8" x14ac:dyDescent="0.2">
      <c r="A1205" s="71" t="s">
        <v>115</v>
      </c>
      <c r="B1205" s="72">
        <v>1600</v>
      </c>
      <c r="C1205" s="73" t="s">
        <v>283</v>
      </c>
      <c r="D1205" s="74">
        <v>1.1200006333322776</v>
      </c>
      <c r="E1205" s="75">
        <v>4.6999973422678379E-2</v>
      </c>
      <c r="F1205" s="76">
        <f t="shared" si="38"/>
        <v>84.224000000000004</v>
      </c>
      <c r="G1205" s="74">
        <v>1.21</v>
      </c>
      <c r="H1205" s="76">
        <f t="shared" si="37"/>
        <v>90.991948546305338</v>
      </c>
    </row>
    <row r="1206" spans="1:8" x14ac:dyDescent="0.2">
      <c r="A1206" s="71" t="s">
        <v>76</v>
      </c>
      <c r="B1206" s="72">
        <v>400</v>
      </c>
      <c r="C1206" s="73" t="s">
        <v>283</v>
      </c>
      <c r="D1206" s="74">
        <v>1.1200006333322776</v>
      </c>
      <c r="E1206" s="75">
        <v>0.28499983883964547</v>
      </c>
      <c r="F1206" s="76">
        <f t="shared" si="38"/>
        <v>127.67999999999999</v>
      </c>
      <c r="G1206" s="74">
        <v>1.21</v>
      </c>
      <c r="H1206" s="76">
        <f t="shared" si="37"/>
        <v>137.9399219983884</v>
      </c>
    </row>
    <row r="1207" spans="1:8" x14ac:dyDescent="0.2">
      <c r="A1207" s="71" t="s">
        <v>76</v>
      </c>
      <c r="B1207" s="72">
        <v>100</v>
      </c>
      <c r="C1207" s="73" t="s">
        <v>283</v>
      </c>
      <c r="D1207" s="74">
        <v>1.1200000000000001</v>
      </c>
      <c r="E1207" s="75">
        <v>0.28499999999999998</v>
      </c>
      <c r="F1207" s="76">
        <f t="shared" si="38"/>
        <v>31.919999999999998</v>
      </c>
      <c r="G1207" s="74">
        <v>1.21</v>
      </c>
      <c r="H1207" s="76">
        <f t="shared" si="37"/>
        <v>34.484999999999992</v>
      </c>
    </row>
    <row r="1208" spans="1:8" x14ac:dyDescent="0.2">
      <c r="A1208" s="71" t="s">
        <v>209</v>
      </c>
      <c r="B1208" s="72">
        <v>20</v>
      </c>
      <c r="C1208" s="73" t="s">
        <v>283</v>
      </c>
      <c r="D1208" s="74">
        <v>1.1200037058605539</v>
      </c>
      <c r="E1208" s="75">
        <v>0.49999834560344114</v>
      </c>
      <c r="F1208" s="76">
        <f t="shared" si="38"/>
        <v>11.200000000000001</v>
      </c>
      <c r="G1208" s="74">
        <v>1.21</v>
      </c>
      <c r="H1208" s="76">
        <f t="shared" si="37"/>
        <v>12.099959963603276</v>
      </c>
    </row>
    <row r="1209" spans="1:8" x14ac:dyDescent="0.2">
      <c r="A1209" s="71" t="s">
        <v>210</v>
      </c>
      <c r="B1209" s="72">
        <v>20</v>
      </c>
      <c r="C1209" s="73" t="s">
        <v>283</v>
      </c>
      <c r="D1209" s="74">
        <v>1.1200037058605539</v>
      </c>
      <c r="E1209" s="75">
        <v>0.49999834560344114</v>
      </c>
      <c r="F1209" s="76">
        <f t="shared" si="38"/>
        <v>11.200000000000001</v>
      </c>
      <c r="G1209" s="74">
        <v>1.21</v>
      </c>
      <c r="H1209" s="76">
        <f t="shared" si="37"/>
        <v>12.099959963603276</v>
      </c>
    </row>
    <row r="1210" spans="1:8" x14ac:dyDescent="0.2">
      <c r="A1210" s="71" t="s">
        <v>222</v>
      </c>
      <c r="B1210" s="72">
        <v>25</v>
      </c>
      <c r="C1210" s="73" t="s">
        <v>283</v>
      </c>
      <c r="D1210" s="74">
        <v>1.1197411003236248</v>
      </c>
      <c r="E1210" s="75">
        <v>0.18004161849710978</v>
      </c>
      <c r="F1210" s="76">
        <f t="shared" si="38"/>
        <v>5.04</v>
      </c>
      <c r="G1210" s="74">
        <v>1.21</v>
      </c>
      <c r="H1210" s="76">
        <f t="shared" si="37"/>
        <v>5.4462589595375706</v>
      </c>
    </row>
    <row r="1211" spans="1:8" x14ac:dyDescent="0.2">
      <c r="A1211" s="71" t="s">
        <v>219</v>
      </c>
      <c r="B1211" s="72">
        <v>300</v>
      </c>
      <c r="C1211" s="73" t="s">
        <v>283</v>
      </c>
      <c r="D1211" s="74">
        <v>1.1200037058605539</v>
      </c>
      <c r="E1211" s="75">
        <v>3.7199876912896016E-2</v>
      </c>
      <c r="F1211" s="76">
        <f t="shared" si="38"/>
        <v>12.4992</v>
      </c>
      <c r="G1211" s="74">
        <v>1.21</v>
      </c>
      <c r="H1211" s="76">
        <f t="shared" si="37"/>
        <v>13.503555319381253</v>
      </c>
    </row>
    <row r="1212" spans="1:8" x14ac:dyDescent="0.2">
      <c r="A1212" s="71" t="s">
        <v>210</v>
      </c>
      <c r="B1212" s="72">
        <v>20</v>
      </c>
      <c r="C1212" s="73" t="s">
        <v>283</v>
      </c>
      <c r="D1212" s="74">
        <v>1.1200000000000001</v>
      </c>
      <c r="E1212" s="75">
        <v>0.5</v>
      </c>
      <c r="F1212" s="76">
        <f t="shared" si="38"/>
        <v>11.200000000000001</v>
      </c>
      <c r="G1212" s="74">
        <v>1.21</v>
      </c>
      <c r="H1212" s="76">
        <f t="shared" si="37"/>
        <v>12.1</v>
      </c>
    </row>
    <row r="1213" spans="1:8" x14ac:dyDescent="0.2">
      <c r="A1213" s="71" t="s">
        <v>85</v>
      </c>
      <c r="B1213" s="72">
        <v>10000</v>
      </c>
      <c r="C1213" s="73" t="s">
        <v>283</v>
      </c>
      <c r="D1213" s="74">
        <v>1.1200037058605539</v>
      </c>
      <c r="E1213" s="75">
        <v>2.1599928530068657E-2</v>
      </c>
      <c r="F1213" s="76">
        <f t="shared" si="38"/>
        <v>241.92000000000002</v>
      </c>
      <c r="G1213" s="74">
        <v>1.21</v>
      </c>
      <c r="H1213" s="76">
        <f t="shared" si="37"/>
        <v>261.35913521383071</v>
      </c>
    </row>
    <row r="1214" spans="1:8" x14ac:dyDescent="0.2">
      <c r="A1214" s="71" t="s">
        <v>224</v>
      </c>
      <c r="B1214" s="72">
        <v>50</v>
      </c>
      <c r="C1214" s="73" t="s">
        <v>283</v>
      </c>
      <c r="D1214" s="74">
        <v>1.1200000000000001</v>
      </c>
      <c r="E1214" s="75">
        <v>7.9999999999999988E-2</v>
      </c>
      <c r="F1214" s="76">
        <f t="shared" si="38"/>
        <v>4.4799999999999995</v>
      </c>
      <c r="G1214" s="74">
        <v>1.21</v>
      </c>
      <c r="H1214" s="76">
        <f t="shared" si="37"/>
        <v>4.839999999999999</v>
      </c>
    </row>
    <row r="1215" spans="1:8" x14ac:dyDescent="0.2">
      <c r="A1215" s="71" t="s">
        <v>217</v>
      </c>
      <c r="B1215" s="72">
        <v>20</v>
      </c>
      <c r="C1215" s="73" t="s">
        <v>283</v>
      </c>
      <c r="D1215" s="74">
        <v>1.1199891657638137</v>
      </c>
      <c r="E1215" s="75">
        <v>0.50000483675937124</v>
      </c>
      <c r="F1215" s="76">
        <f t="shared" si="38"/>
        <v>11.200000000000001</v>
      </c>
      <c r="G1215" s="74">
        <v>1.21</v>
      </c>
      <c r="H1215" s="76">
        <f t="shared" si="37"/>
        <v>12.100117049576784</v>
      </c>
    </row>
    <row r="1216" spans="1:8" x14ac:dyDescent="0.2">
      <c r="A1216" s="71" t="s">
        <v>213</v>
      </c>
      <c r="B1216" s="72">
        <v>100</v>
      </c>
      <c r="C1216" s="73" t="s">
        <v>283</v>
      </c>
      <c r="D1216" s="74">
        <v>1.1201149425287356</v>
      </c>
      <c r="E1216" s="75">
        <v>0.34796428937916885</v>
      </c>
      <c r="F1216" s="76">
        <f t="shared" si="38"/>
        <v>38.975999999999999</v>
      </c>
      <c r="G1216" s="74">
        <v>1.21</v>
      </c>
      <c r="H1216" s="76">
        <f t="shared" si="37"/>
        <v>42.103679014879432</v>
      </c>
    </row>
    <row r="1217" spans="1:8" x14ac:dyDescent="0.2">
      <c r="A1217" s="71" t="s">
        <v>199</v>
      </c>
      <c r="B1217" s="72">
        <v>200</v>
      </c>
      <c r="C1217" s="73" t="s">
        <v>283</v>
      </c>
      <c r="D1217" s="74">
        <v>1.1199891657638137</v>
      </c>
      <c r="E1217" s="75">
        <v>2.3000222490931078E-2</v>
      </c>
      <c r="F1217" s="76">
        <f t="shared" si="38"/>
        <v>5.1520000000000001</v>
      </c>
      <c r="G1217" s="74">
        <v>1.21</v>
      </c>
      <c r="H1217" s="76">
        <f t="shared" si="37"/>
        <v>5.5660538428053208</v>
      </c>
    </row>
    <row r="1218" spans="1:8" x14ac:dyDescent="0.2">
      <c r="A1218" s="71" t="s">
        <v>215</v>
      </c>
      <c r="B1218" s="72">
        <v>300</v>
      </c>
      <c r="C1218" s="73" t="s">
        <v>283</v>
      </c>
      <c r="D1218" s="74">
        <v>1.1199891657638137</v>
      </c>
      <c r="E1218" s="75">
        <v>0.20200195405078597</v>
      </c>
      <c r="F1218" s="76">
        <f t="shared" si="38"/>
        <v>67.872</v>
      </c>
      <c r="G1218" s="74">
        <v>1.21</v>
      </c>
      <c r="H1218" s="76">
        <f t="shared" si="37"/>
        <v>73.326709320435299</v>
      </c>
    </row>
    <row r="1219" spans="1:8" x14ac:dyDescent="0.2">
      <c r="A1219" s="71" t="s">
        <v>213</v>
      </c>
      <c r="B1219" s="72">
        <v>100</v>
      </c>
      <c r="C1219" s="73" t="s">
        <v>283</v>
      </c>
      <c r="D1219" s="74">
        <v>1.1200311769290723</v>
      </c>
      <c r="E1219" s="75">
        <v>0.34799031315240092</v>
      </c>
      <c r="F1219" s="76">
        <f t="shared" si="38"/>
        <v>38.976000000000006</v>
      </c>
      <c r="G1219" s="74">
        <v>1.21</v>
      </c>
      <c r="H1219" s="76">
        <f t="shared" si="37"/>
        <v>42.10682789144051</v>
      </c>
    </row>
    <row r="1220" spans="1:8" x14ac:dyDescent="0.2">
      <c r="A1220" s="71" t="s">
        <v>95</v>
      </c>
      <c r="B1220" s="72">
        <v>50</v>
      </c>
      <c r="C1220" s="73" t="s">
        <v>283</v>
      </c>
      <c r="D1220" s="74">
        <v>1.1200000000000001</v>
      </c>
      <c r="E1220" s="75">
        <v>0.10999999999999999</v>
      </c>
      <c r="F1220" s="76">
        <f t="shared" si="38"/>
        <v>6.1599999999999993</v>
      </c>
      <c r="G1220" s="74">
        <v>1.21</v>
      </c>
      <c r="H1220" s="76">
        <f t="shared" si="37"/>
        <v>6.6549999999999985</v>
      </c>
    </row>
    <row r="1221" spans="1:8" x14ac:dyDescent="0.2">
      <c r="A1221" s="71" t="s">
        <v>210</v>
      </c>
      <c r="B1221" s="72">
        <v>20</v>
      </c>
      <c r="C1221" s="73" t="s">
        <v>283</v>
      </c>
      <c r="D1221" s="74">
        <v>1.1199781659388648</v>
      </c>
      <c r="E1221" s="75">
        <v>0.5000097475387465</v>
      </c>
      <c r="F1221" s="76">
        <f t="shared" si="38"/>
        <v>11.200000000000003</v>
      </c>
      <c r="G1221" s="74">
        <v>1.21</v>
      </c>
      <c r="H1221" s="76">
        <f t="shared" ref="H1221:H1284" si="39">(E1221*G1221)*B1221</f>
        <v>12.100235890437665</v>
      </c>
    </row>
    <row r="1222" spans="1:8" x14ac:dyDescent="0.2">
      <c r="A1222" s="71" t="s">
        <v>85</v>
      </c>
      <c r="B1222" s="72">
        <v>10000</v>
      </c>
      <c r="C1222" s="73" t="s">
        <v>283</v>
      </c>
      <c r="D1222" s="74">
        <v>1.1199999999999999</v>
      </c>
      <c r="E1222" s="75">
        <v>2.1600000000000005E-2</v>
      </c>
      <c r="F1222" s="76">
        <f t="shared" si="38"/>
        <v>241.92000000000002</v>
      </c>
      <c r="G1222" s="74">
        <v>1.21</v>
      </c>
      <c r="H1222" s="76">
        <f t="shared" si="39"/>
        <v>261.36000000000007</v>
      </c>
    </row>
    <row r="1223" spans="1:8" x14ac:dyDescent="0.2">
      <c r="A1223" s="71" t="s">
        <v>85</v>
      </c>
      <c r="B1223" s="72">
        <v>3000</v>
      </c>
      <c r="C1223" s="73" t="s">
        <v>283</v>
      </c>
      <c r="D1223" s="74">
        <v>1.1200080515297905</v>
      </c>
      <c r="E1223" s="75">
        <v>2.1599844721613172E-2</v>
      </c>
      <c r="F1223" s="76">
        <f t="shared" si="38"/>
        <v>72.575999999999993</v>
      </c>
      <c r="G1223" s="74">
        <v>1.21</v>
      </c>
      <c r="H1223" s="76">
        <f t="shared" si="39"/>
        <v>78.407436339455813</v>
      </c>
    </row>
    <row r="1224" spans="1:8" x14ac:dyDescent="0.2">
      <c r="A1224" s="71" t="s">
        <v>205</v>
      </c>
      <c r="B1224" s="72">
        <v>20</v>
      </c>
      <c r="C1224" s="73" t="s">
        <v>283</v>
      </c>
      <c r="D1224" s="74">
        <v>1.1198847262247837</v>
      </c>
      <c r="E1224" s="75">
        <v>0.78008028821410202</v>
      </c>
      <c r="F1224" s="76">
        <f t="shared" si="38"/>
        <v>17.472000000000001</v>
      </c>
      <c r="G1224" s="74">
        <v>1.21</v>
      </c>
      <c r="H1224" s="76">
        <f t="shared" si="39"/>
        <v>18.877942974781266</v>
      </c>
    </row>
    <row r="1225" spans="1:8" x14ac:dyDescent="0.2">
      <c r="A1225" s="71" t="s">
        <v>213</v>
      </c>
      <c r="B1225" s="72">
        <v>100</v>
      </c>
      <c r="C1225" s="73" t="s">
        <v>283</v>
      </c>
      <c r="D1225" s="74">
        <v>1.1200000000000001</v>
      </c>
      <c r="E1225" s="75">
        <v>0.34799999999999998</v>
      </c>
      <c r="F1225" s="76">
        <f t="shared" si="38"/>
        <v>38.975999999999999</v>
      </c>
      <c r="G1225" s="74">
        <v>1.21</v>
      </c>
      <c r="H1225" s="76">
        <f t="shared" si="39"/>
        <v>42.107999999999997</v>
      </c>
    </row>
    <row r="1226" spans="1:8" x14ac:dyDescent="0.2">
      <c r="A1226" s="71" t="s">
        <v>76</v>
      </c>
      <c r="B1226" s="72">
        <v>200</v>
      </c>
      <c r="C1226" s="73" t="s">
        <v>283</v>
      </c>
      <c r="D1226" s="74">
        <v>1.1200000000000001</v>
      </c>
      <c r="E1226" s="75">
        <v>0.28499999999999998</v>
      </c>
      <c r="F1226" s="76">
        <f t="shared" si="38"/>
        <v>63.839999999999996</v>
      </c>
      <c r="G1226" s="74">
        <v>1.21</v>
      </c>
      <c r="H1226" s="76">
        <f t="shared" si="39"/>
        <v>68.969999999999985</v>
      </c>
    </row>
    <row r="1227" spans="1:8" x14ac:dyDescent="0.2">
      <c r="A1227" s="71" t="s">
        <v>105</v>
      </c>
      <c r="B1227" s="72">
        <v>100</v>
      </c>
      <c r="C1227" s="73" t="s">
        <v>283</v>
      </c>
      <c r="D1227" s="74">
        <v>1.1209302325581396</v>
      </c>
      <c r="E1227" s="75">
        <v>4.2964315352697097E-2</v>
      </c>
      <c r="F1227" s="76">
        <f t="shared" si="38"/>
        <v>4.8160000000000007</v>
      </c>
      <c r="G1227" s="74">
        <v>1.21</v>
      </c>
      <c r="H1227" s="76">
        <f t="shared" si="39"/>
        <v>5.1986821576763482</v>
      </c>
    </row>
    <row r="1228" spans="1:8" x14ac:dyDescent="0.2">
      <c r="A1228" s="71" t="s">
        <v>85</v>
      </c>
      <c r="B1228" s="72">
        <v>50000</v>
      </c>
      <c r="C1228" s="73" t="s">
        <v>283</v>
      </c>
      <c r="D1228" s="74">
        <v>1.1199999999999999</v>
      </c>
      <c r="E1228" s="75">
        <v>2.1600000000000005E-2</v>
      </c>
      <c r="F1228" s="76">
        <f t="shared" si="38"/>
        <v>1209.6000000000001</v>
      </c>
      <c r="G1228" s="74">
        <v>1.21</v>
      </c>
      <c r="H1228" s="76">
        <f t="shared" si="39"/>
        <v>1306.8000000000004</v>
      </c>
    </row>
    <row r="1229" spans="1:8" x14ac:dyDescent="0.2">
      <c r="A1229" s="71" t="s">
        <v>209</v>
      </c>
      <c r="B1229" s="72">
        <v>20</v>
      </c>
      <c r="C1229" s="73" t="s">
        <v>283</v>
      </c>
      <c r="D1229" s="74">
        <v>1.1199737187910646</v>
      </c>
      <c r="E1229" s="75">
        <v>0.50001173295787871</v>
      </c>
      <c r="F1229" s="76">
        <f t="shared" si="38"/>
        <v>11.200000000000003</v>
      </c>
      <c r="G1229" s="74">
        <v>1.21</v>
      </c>
      <c r="H1229" s="76">
        <f t="shared" si="39"/>
        <v>12.100283937580665</v>
      </c>
    </row>
    <row r="1230" spans="1:8" x14ac:dyDescent="0.2">
      <c r="A1230" s="71" t="s">
        <v>205</v>
      </c>
      <c r="B1230" s="72">
        <v>10</v>
      </c>
      <c r="C1230" s="73" t="s">
        <v>283</v>
      </c>
      <c r="D1230" s="74">
        <v>1.1200000000000001</v>
      </c>
      <c r="E1230" s="75">
        <v>0.77999999999999992</v>
      </c>
      <c r="F1230" s="76">
        <f t="shared" si="38"/>
        <v>8.7360000000000007</v>
      </c>
      <c r="G1230" s="74">
        <v>1.21</v>
      </c>
      <c r="H1230" s="76">
        <f t="shared" si="39"/>
        <v>9.4379999999999988</v>
      </c>
    </row>
    <row r="1231" spans="1:8" x14ac:dyDescent="0.2">
      <c r="A1231" s="71" t="s">
        <v>210</v>
      </c>
      <c r="B1231" s="72">
        <v>40</v>
      </c>
      <c r="C1231" s="73" t="s">
        <v>283</v>
      </c>
      <c r="D1231" s="74">
        <v>1.1199737187910646</v>
      </c>
      <c r="E1231" s="75">
        <v>0.50001173295787871</v>
      </c>
      <c r="F1231" s="76">
        <f t="shared" si="38"/>
        <v>22.400000000000006</v>
      </c>
      <c r="G1231" s="74">
        <v>1.21</v>
      </c>
      <c r="H1231" s="76">
        <f t="shared" si="39"/>
        <v>24.20056787516133</v>
      </c>
    </row>
    <row r="1232" spans="1:8" x14ac:dyDescent="0.2">
      <c r="A1232" s="71" t="s">
        <v>211</v>
      </c>
      <c r="B1232" s="72">
        <v>50</v>
      </c>
      <c r="C1232" s="73" t="s">
        <v>283</v>
      </c>
      <c r="D1232" s="74">
        <v>1.1200000000000001</v>
      </c>
      <c r="E1232" s="75">
        <v>0.18</v>
      </c>
      <c r="F1232" s="76">
        <f t="shared" si="38"/>
        <v>10.08</v>
      </c>
      <c r="G1232" s="74">
        <v>1.21</v>
      </c>
      <c r="H1232" s="76">
        <f t="shared" si="39"/>
        <v>10.89</v>
      </c>
    </row>
    <row r="1233" spans="1:8" x14ac:dyDescent="0.2">
      <c r="A1233" s="71" t="s">
        <v>214</v>
      </c>
      <c r="B1233" s="72">
        <v>20</v>
      </c>
      <c r="C1233" s="73" t="s">
        <v>283</v>
      </c>
      <c r="D1233" s="74">
        <v>1.1200000000000001</v>
      </c>
      <c r="E1233" s="75">
        <v>0.5</v>
      </c>
      <c r="F1233" s="76">
        <f t="shared" si="38"/>
        <v>11.200000000000001</v>
      </c>
      <c r="G1233" s="74">
        <v>1.21</v>
      </c>
      <c r="H1233" s="76">
        <f t="shared" si="39"/>
        <v>12.1</v>
      </c>
    </row>
    <row r="1234" spans="1:8" x14ac:dyDescent="0.2">
      <c r="A1234" s="71" t="s">
        <v>205</v>
      </c>
      <c r="B1234" s="72">
        <v>21</v>
      </c>
      <c r="C1234" s="73" t="s">
        <v>283</v>
      </c>
      <c r="D1234" s="74">
        <v>1.1200121723914946</v>
      </c>
      <c r="E1234" s="75">
        <v>1.039988697187882</v>
      </c>
      <c r="F1234" s="76">
        <f t="shared" si="38"/>
        <v>24.460800000000003</v>
      </c>
      <c r="G1234" s="74">
        <v>1.21</v>
      </c>
      <c r="H1234" s="76">
        <f t="shared" si="39"/>
        <v>26.426112795544078</v>
      </c>
    </row>
    <row r="1235" spans="1:8" x14ac:dyDescent="0.2">
      <c r="A1235" s="71" t="s">
        <v>222</v>
      </c>
      <c r="B1235" s="72">
        <v>100</v>
      </c>
      <c r="C1235" s="73" t="s">
        <v>283</v>
      </c>
      <c r="D1235" s="74">
        <v>1.1199831009716943</v>
      </c>
      <c r="E1235" s="75">
        <v>0.1800027159562429</v>
      </c>
      <c r="F1235" s="76">
        <f t="shared" si="38"/>
        <v>20.16</v>
      </c>
      <c r="G1235" s="74">
        <v>1.21</v>
      </c>
      <c r="H1235" s="76">
        <f t="shared" si="39"/>
        <v>21.780328630705391</v>
      </c>
    </row>
    <row r="1236" spans="1:8" x14ac:dyDescent="0.2">
      <c r="A1236" s="71" t="s">
        <v>223</v>
      </c>
      <c r="B1236" s="72">
        <v>50</v>
      </c>
      <c r="C1236" s="73" t="s">
        <v>283</v>
      </c>
      <c r="D1236" s="74">
        <v>1.1200121723914946</v>
      </c>
      <c r="E1236" s="75">
        <v>0.80099129466105146</v>
      </c>
      <c r="F1236" s="76">
        <f t="shared" si="38"/>
        <v>44.856000000000002</v>
      </c>
      <c r="G1236" s="74">
        <v>1.21</v>
      </c>
      <c r="H1236" s="76">
        <f t="shared" si="39"/>
        <v>48.459973326993612</v>
      </c>
    </row>
    <row r="1237" spans="1:8" x14ac:dyDescent="0.2">
      <c r="A1237" s="71" t="s">
        <v>214</v>
      </c>
      <c r="B1237" s="72">
        <v>20</v>
      </c>
      <c r="C1237" s="73" t="s">
        <v>283</v>
      </c>
      <c r="D1237" s="74">
        <v>1.1199831009716943</v>
      </c>
      <c r="E1237" s="75">
        <v>0.50000754432289696</v>
      </c>
      <c r="F1237" s="76">
        <f t="shared" si="38"/>
        <v>11.200000000000001</v>
      </c>
      <c r="G1237" s="74">
        <v>1.21</v>
      </c>
      <c r="H1237" s="76">
        <f t="shared" si="39"/>
        <v>12.100182572614106</v>
      </c>
    </row>
    <row r="1238" spans="1:8" x14ac:dyDescent="0.2">
      <c r="A1238" s="71" t="s">
        <v>209</v>
      </c>
      <c r="B1238" s="72">
        <v>20</v>
      </c>
      <c r="C1238" s="73" t="s">
        <v>283</v>
      </c>
      <c r="D1238" s="74">
        <v>1.1200034879665157</v>
      </c>
      <c r="E1238" s="75">
        <v>0.49999844287694051</v>
      </c>
      <c r="F1238" s="76">
        <f t="shared" si="38"/>
        <v>11.200000000000001</v>
      </c>
      <c r="G1238" s="74">
        <v>1.21</v>
      </c>
      <c r="H1238" s="76">
        <f t="shared" si="39"/>
        <v>12.099962317621959</v>
      </c>
    </row>
    <row r="1239" spans="1:8" x14ac:dyDescent="0.2">
      <c r="A1239" s="71" t="s">
        <v>199</v>
      </c>
      <c r="B1239" s="72">
        <v>500</v>
      </c>
      <c r="C1239" s="73" t="s">
        <v>283</v>
      </c>
      <c r="D1239" s="74">
        <v>1.1200000000000001</v>
      </c>
      <c r="E1239" s="75">
        <v>2.3E-2</v>
      </c>
      <c r="F1239" s="76">
        <f t="shared" si="38"/>
        <v>12.88</v>
      </c>
      <c r="G1239" s="74">
        <v>1.21</v>
      </c>
      <c r="H1239" s="76">
        <f t="shared" si="39"/>
        <v>13.914999999999999</v>
      </c>
    </row>
    <row r="1240" spans="1:8" x14ac:dyDescent="0.2">
      <c r="A1240" s="71" t="s">
        <v>211</v>
      </c>
      <c r="B1240" s="72">
        <v>100</v>
      </c>
      <c r="C1240" s="73" t="s">
        <v>283</v>
      </c>
      <c r="D1240" s="74">
        <v>1.1200034879665157</v>
      </c>
      <c r="E1240" s="75">
        <v>0.17999943943569857</v>
      </c>
      <c r="F1240" s="76">
        <f t="shared" si="38"/>
        <v>20.16</v>
      </c>
      <c r="G1240" s="74">
        <v>1.21</v>
      </c>
      <c r="H1240" s="76">
        <f t="shared" si="39"/>
        <v>21.779932171719526</v>
      </c>
    </row>
    <row r="1241" spans="1:8" x14ac:dyDescent="0.2">
      <c r="A1241" s="71" t="s">
        <v>219</v>
      </c>
      <c r="B1241" s="72">
        <v>300</v>
      </c>
      <c r="C1241" s="73" t="s">
        <v>283</v>
      </c>
      <c r="D1241" s="74">
        <v>1.1200110864745012</v>
      </c>
      <c r="E1241" s="75">
        <v>3.7199631774313284E-2</v>
      </c>
      <c r="F1241" s="76">
        <f t="shared" si="38"/>
        <v>12.4992</v>
      </c>
      <c r="G1241" s="74">
        <v>1.21</v>
      </c>
      <c r="H1241" s="76">
        <f t="shared" si="39"/>
        <v>13.503466334075721</v>
      </c>
    </row>
    <row r="1242" spans="1:8" x14ac:dyDescent="0.2">
      <c r="A1242" s="71" t="s">
        <v>115</v>
      </c>
      <c r="B1242" s="72">
        <v>5400</v>
      </c>
      <c r="C1242" s="73" t="s">
        <v>283</v>
      </c>
      <c r="D1242" s="74">
        <v>1.1200034879665157</v>
      </c>
      <c r="E1242" s="75">
        <v>4.6999853630432402E-2</v>
      </c>
      <c r="F1242" s="76">
        <f t="shared" si="38"/>
        <v>284.25599999999997</v>
      </c>
      <c r="G1242" s="74">
        <v>1.21</v>
      </c>
      <c r="H1242" s="76">
        <f t="shared" si="39"/>
        <v>307.09704362124529</v>
      </c>
    </row>
    <row r="1243" spans="1:8" x14ac:dyDescent="0.2">
      <c r="A1243" s="71" t="s">
        <v>209</v>
      </c>
      <c r="B1243" s="72">
        <v>40</v>
      </c>
      <c r="C1243" s="73" t="s">
        <v>283</v>
      </c>
      <c r="D1243" s="74">
        <v>1.1200000000000001</v>
      </c>
      <c r="E1243" s="75">
        <v>0.5</v>
      </c>
      <c r="F1243" s="76">
        <f t="shared" ref="F1243:F1306" si="40">(D1243*E1243)*B1243</f>
        <v>22.400000000000002</v>
      </c>
      <c r="G1243" s="74">
        <v>1.21</v>
      </c>
      <c r="H1243" s="76">
        <f t="shared" si="39"/>
        <v>24.2</v>
      </c>
    </row>
    <row r="1244" spans="1:8" x14ac:dyDescent="0.2">
      <c r="A1244" s="71" t="s">
        <v>209</v>
      </c>
      <c r="B1244" s="72">
        <v>20</v>
      </c>
      <c r="C1244" s="73" t="s">
        <v>283</v>
      </c>
      <c r="D1244" s="74">
        <v>1.1200000000000001</v>
      </c>
      <c r="E1244" s="75">
        <v>0.5</v>
      </c>
      <c r="F1244" s="76">
        <f t="shared" si="40"/>
        <v>11.200000000000001</v>
      </c>
      <c r="G1244" s="74">
        <v>1.21</v>
      </c>
      <c r="H1244" s="76">
        <f t="shared" si="39"/>
        <v>12.1</v>
      </c>
    </row>
    <row r="1245" spans="1:8" x14ac:dyDescent="0.2">
      <c r="A1245" s="71" t="s">
        <v>215</v>
      </c>
      <c r="B1245" s="72">
        <v>300</v>
      </c>
      <c r="C1245" s="73" t="s">
        <v>283</v>
      </c>
      <c r="D1245" s="74">
        <v>1.1200000000000001</v>
      </c>
      <c r="E1245" s="75">
        <v>0.20199999999999999</v>
      </c>
      <c r="F1245" s="76">
        <f t="shared" si="40"/>
        <v>67.872</v>
      </c>
      <c r="G1245" s="74">
        <v>1.21</v>
      </c>
      <c r="H1245" s="76">
        <f t="shared" si="39"/>
        <v>73.325999999999993</v>
      </c>
    </row>
    <row r="1246" spans="1:8" x14ac:dyDescent="0.2">
      <c r="A1246" s="71" t="s">
        <v>226</v>
      </c>
      <c r="B1246" s="72">
        <v>50</v>
      </c>
      <c r="C1246" s="73" t="s">
        <v>283</v>
      </c>
      <c r="D1246" s="74">
        <v>1.1200143215180809</v>
      </c>
      <c r="E1246" s="75">
        <v>7.9998977047503361E-2</v>
      </c>
      <c r="F1246" s="76">
        <f t="shared" si="40"/>
        <v>4.4799999999999995</v>
      </c>
      <c r="G1246" s="74">
        <v>1.21</v>
      </c>
      <c r="H1246" s="76">
        <f t="shared" si="39"/>
        <v>4.8399381113739528</v>
      </c>
    </row>
    <row r="1247" spans="1:8" x14ac:dyDescent="0.2">
      <c r="A1247" s="71" t="s">
        <v>225</v>
      </c>
      <c r="B1247" s="72">
        <v>50</v>
      </c>
      <c r="C1247" s="73" t="s">
        <v>283</v>
      </c>
      <c r="D1247" s="74">
        <v>1.1200143215180809</v>
      </c>
      <c r="E1247" s="75">
        <v>7.9998977047503361E-2</v>
      </c>
      <c r="F1247" s="76">
        <f t="shared" si="40"/>
        <v>4.4799999999999995</v>
      </c>
      <c r="G1247" s="74">
        <v>1.21</v>
      </c>
      <c r="H1247" s="76">
        <f t="shared" si="39"/>
        <v>4.8399381113739528</v>
      </c>
    </row>
    <row r="1248" spans="1:8" x14ac:dyDescent="0.2">
      <c r="A1248" s="71" t="s">
        <v>226</v>
      </c>
      <c r="B1248" s="72">
        <v>33</v>
      </c>
      <c r="C1248" s="73" t="s">
        <v>283</v>
      </c>
      <c r="D1248" s="74">
        <v>1.1200240348505335</v>
      </c>
      <c r="E1248" s="75">
        <v>7.9998283261802555E-2</v>
      </c>
      <c r="F1248" s="76">
        <f t="shared" si="40"/>
        <v>2.9567999999999999</v>
      </c>
      <c r="G1248" s="74">
        <v>1.21</v>
      </c>
      <c r="H1248" s="76">
        <f t="shared" si="39"/>
        <v>3.1943314506437761</v>
      </c>
    </row>
    <row r="1249" spans="1:8" x14ac:dyDescent="0.2">
      <c r="A1249" s="71" t="s">
        <v>201</v>
      </c>
      <c r="B1249" s="72">
        <v>20</v>
      </c>
      <c r="C1249" s="73" t="s">
        <v>283</v>
      </c>
      <c r="D1249" s="74">
        <v>1.11996336996337</v>
      </c>
      <c r="E1249" s="75">
        <v>0.7800255110384301</v>
      </c>
      <c r="F1249" s="76">
        <f t="shared" si="40"/>
        <v>17.472000000000001</v>
      </c>
      <c r="G1249" s="74">
        <v>1.21</v>
      </c>
      <c r="H1249" s="76">
        <f t="shared" si="39"/>
        <v>18.876617367130009</v>
      </c>
    </row>
    <row r="1250" spans="1:8" x14ac:dyDescent="0.2">
      <c r="A1250" s="71" t="s">
        <v>232</v>
      </c>
      <c r="B1250" s="72">
        <v>300</v>
      </c>
      <c r="C1250" s="73" t="s">
        <v>283</v>
      </c>
      <c r="D1250" s="74">
        <v>1.12001312335958</v>
      </c>
      <c r="E1250" s="75">
        <v>0.50799404768879253</v>
      </c>
      <c r="F1250" s="76">
        <f t="shared" si="40"/>
        <v>170.68800000000002</v>
      </c>
      <c r="G1250" s="74">
        <v>1.21</v>
      </c>
      <c r="H1250" s="76">
        <f t="shared" si="39"/>
        <v>184.40183931103169</v>
      </c>
    </row>
    <row r="1251" spans="1:8" x14ac:dyDescent="0.2">
      <c r="A1251" s="71" t="s">
        <v>228</v>
      </c>
      <c r="B1251" s="72">
        <v>200</v>
      </c>
      <c r="C1251" s="73" t="s">
        <v>283</v>
      </c>
      <c r="D1251" s="74">
        <v>1.1200255102040815</v>
      </c>
      <c r="E1251" s="75">
        <v>0.1899956724746612</v>
      </c>
      <c r="F1251" s="76">
        <f t="shared" si="40"/>
        <v>42.559999999999995</v>
      </c>
      <c r="G1251" s="74">
        <v>1.21</v>
      </c>
      <c r="H1251" s="76">
        <f t="shared" si="39"/>
        <v>45.97895273886801</v>
      </c>
    </row>
    <row r="1252" spans="1:8" x14ac:dyDescent="0.2">
      <c r="A1252" s="71" t="s">
        <v>211</v>
      </c>
      <c r="B1252" s="72">
        <v>100</v>
      </c>
      <c r="C1252" s="73" t="s">
        <v>283</v>
      </c>
      <c r="D1252" s="74">
        <v>1.1199999999999999</v>
      </c>
      <c r="E1252" s="75">
        <v>0.18000000000000002</v>
      </c>
      <c r="F1252" s="76">
        <f t="shared" si="40"/>
        <v>20.16</v>
      </c>
      <c r="G1252" s="74">
        <v>1.21</v>
      </c>
      <c r="H1252" s="76">
        <f t="shared" si="39"/>
        <v>21.78</v>
      </c>
    </row>
    <row r="1253" spans="1:8" x14ac:dyDescent="0.2">
      <c r="A1253" s="71" t="s">
        <v>205</v>
      </c>
      <c r="B1253" s="72">
        <v>10</v>
      </c>
      <c r="C1253" s="73" t="s">
        <v>283</v>
      </c>
      <c r="D1253" s="74">
        <v>1.1200000000000001</v>
      </c>
      <c r="E1253" s="75">
        <v>0.77999999999999992</v>
      </c>
      <c r="F1253" s="76">
        <f t="shared" si="40"/>
        <v>8.7360000000000007</v>
      </c>
      <c r="G1253" s="74">
        <v>1.21</v>
      </c>
      <c r="H1253" s="76">
        <f t="shared" si="39"/>
        <v>9.4379999999999988</v>
      </c>
    </row>
    <row r="1254" spans="1:8" x14ac:dyDescent="0.2">
      <c r="A1254" s="71" t="s">
        <v>115</v>
      </c>
      <c r="B1254" s="72">
        <v>1800</v>
      </c>
      <c r="C1254" s="73" t="s">
        <v>283</v>
      </c>
      <c r="D1254" s="74">
        <v>1.1200000000000001</v>
      </c>
      <c r="E1254" s="75">
        <v>4.6999999999999993E-2</v>
      </c>
      <c r="F1254" s="76">
        <f t="shared" si="40"/>
        <v>94.751999999999995</v>
      </c>
      <c r="G1254" s="74">
        <v>1.21</v>
      </c>
      <c r="H1254" s="76">
        <f t="shared" si="39"/>
        <v>102.36599999999999</v>
      </c>
    </row>
    <row r="1255" spans="1:8" x14ac:dyDescent="0.2">
      <c r="A1255" s="71" t="s">
        <v>199</v>
      </c>
      <c r="B1255" s="72">
        <v>500</v>
      </c>
      <c r="C1255" s="73" t="s">
        <v>283</v>
      </c>
      <c r="D1255" s="74">
        <v>1.1200000000000001</v>
      </c>
      <c r="E1255" s="75">
        <v>2.3E-2</v>
      </c>
      <c r="F1255" s="76">
        <f t="shared" si="40"/>
        <v>12.88</v>
      </c>
      <c r="G1255" s="74">
        <v>1.21</v>
      </c>
      <c r="H1255" s="76">
        <f t="shared" si="39"/>
        <v>13.914999999999999</v>
      </c>
    </row>
    <row r="1256" spans="1:8" x14ac:dyDescent="0.2">
      <c r="A1256" s="71" t="s">
        <v>215</v>
      </c>
      <c r="B1256" s="72">
        <v>500</v>
      </c>
      <c r="C1256" s="73" t="s">
        <v>283</v>
      </c>
      <c r="D1256" s="74">
        <v>1.1200000000000001</v>
      </c>
      <c r="E1256" s="75">
        <v>0.20199999999999999</v>
      </c>
      <c r="F1256" s="76">
        <f t="shared" si="40"/>
        <v>113.12</v>
      </c>
      <c r="G1256" s="74">
        <v>1.21</v>
      </c>
      <c r="H1256" s="76">
        <f t="shared" si="39"/>
        <v>122.20999999999998</v>
      </c>
    </row>
    <row r="1257" spans="1:8" x14ac:dyDescent="0.2">
      <c r="A1257" s="71" t="s">
        <v>216</v>
      </c>
      <c r="B1257" s="72">
        <v>50</v>
      </c>
      <c r="C1257" s="73" t="s">
        <v>283</v>
      </c>
      <c r="D1257" s="74">
        <v>1.1200000000000001</v>
      </c>
      <c r="E1257" s="75">
        <v>6.9999999999999993E-2</v>
      </c>
      <c r="F1257" s="76">
        <f t="shared" si="40"/>
        <v>3.92</v>
      </c>
      <c r="G1257" s="74">
        <v>1.21</v>
      </c>
      <c r="H1257" s="76">
        <f t="shared" si="39"/>
        <v>4.2349999999999994</v>
      </c>
    </row>
    <row r="1258" spans="1:8" x14ac:dyDescent="0.2">
      <c r="A1258" s="71" t="s">
        <v>205</v>
      </c>
      <c r="B1258" s="72">
        <v>10</v>
      </c>
      <c r="C1258" s="73" t="s">
        <v>283</v>
      </c>
      <c r="D1258" s="74">
        <v>1.1200000000000001</v>
      </c>
      <c r="E1258" s="75">
        <v>0.77999999999999992</v>
      </c>
      <c r="F1258" s="76">
        <f t="shared" si="40"/>
        <v>8.7360000000000007</v>
      </c>
      <c r="G1258" s="74">
        <v>1.21</v>
      </c>
      <c r="H1258" s="76">
        <f t="shared" si="39"/>
        <v>9.4379999999999988</v>
      </c>
    </row>
    <row r="1259" spans="1:8" x14ac:dyDescent="0.2">
      <c r="A1259" s="71" t="s">
        <v>209</v>
      </c>
      <c r="B1259" s="72">
        <v>20</v>
      </c>
      <c r="C1259" s="73" t="s">
        <v>283</v>
      </c>
      <c r="D1259" s="74">
        <v>1.1199999999999999</v>
      </c>
      <c r="E1259" s="75">
        <v>0.50000000000000011</v>
      </c>
      <c r="F1259" s="76">
        <f t="shared" si="40"/>
        <v>11.200000000000001</v>
      </c>
      <c r="G1259" s="74">
        <v>1.21</v>
      </c>
      <c r="H1259" s="76">
        <f t="shared" si="39"/>
        <v>12.100000000000001</v>
      </c>
    </row>
    <row r="1260" spans="1:8" x14ac:dyDescent="0.2">
      <c r="A1260" s="71" t="s">
        <v>196</v>
      </c>
      <c r="B1260" s="72">
        <v>100</v>
      </c>
      <c r="C1260" s="73" t="s">
        <v>283</v>
      </c>
      <c r="D1260" s="74">
        <v>1.1200956937799045</v>
      </c>
      <c r="E1260" s="75">
        <v>0.2089821443827424</v>
      </c>
      <c r="F1260" s="76">
        <f t="shared" si="40"/>
        <v>23.408000000000001</v>
      </c>
      <c r="G1260" s="74">
        <v>1.21</v>
      </c>
      <c r="H1260" s="76">
        <f t="shared" si="39"/>
        <v>25.286839470311829</v>
      </c>
    </row>
    <row r="1261" spans="1:8" x14ac:dyDescent="0.2">
      <c r="A1261" s="71" t="s">
        <v>80</v>
      </c>
      <c r="B1261" s="72">
        <v>3000</v>
      </c>
      <c r="C1261" s="73" t="s">
        <v>283</v>
      </c>
      <c r="D1261" s="74">
        <v>1.1199999999999999</v>
      </c>
      <c r="E1261" s="75">
        <v>1.7000000000000005E-2</v>
      </c>
      <c r="F1261" s="76">
        <f t="shared" si="40"/>
        <v>57.120000000000012</v>
      </c>
      <c r="G1261" s="74">
        <v>1.21</v>
      </c>
      <c r="H1261" s="76">
        <f t="shared" si="39"/>
        <v>61.710000000000015</v>
      </c>
    </row>
    <row r="1262" spans="1:8" x14ac:dyDescent="0.2">
      <c r="A1262" s="71" t="s">
        <v>217</v>
      </c>
      <c r="B1262" s="72">
        <v>20</v>
      </c>
      <c r="C1262" s="73" t="s">
        <v>283</v>
      </c>
      <c r="D1262" s="74">
        <v>1.1199766355140188</v>
      </c>
      <c r="E1262" s="75">
        <v>0.50001043079169705</v>
      </c>
      <c r="F1262" s="76">
        <f t="shared" si="40"/>
        <v>11.200000000000001</v>
      </c>
      <c r="G1262" s="74">
        <v>1.21</v>
      </c>
      <c r="H1262" s="76">
        <f t="shared" si="39"/>
        <v>12.100252425159068</v>
      </c>
    </row>
    <row r="1263" spans="1:8" x14ac:dyDescent="0.2">
      <c r="A1263" s="71" t="s">
        <v>215</v>
      </c>
      <c r="B1263" s="72">
        <v>300</v>
      </c>
      <c r="C1263" s="73" t="s">
        <v>283</v>
      </c>
      <c r="D1263" s="74">
        <v>1.1200573065902579</v>
      </c>
      <c r="E1263" s="75">
        <v>0.20198966487592734</v>
      </c>
      <c r="F1263" s="76">
        <f t="shared" si="40"/>
        <v>67.872</v>
      </c>
      <c r="G1263" s="74">
        <v>1.21</v>
      </c>
      <c r="H1263" s="76">
        <f t="shared" si="39"/>
        <v>73.322248349961626</v>
      </c>
    </row>
    <row r="1264" spans="1:8" x14ac:dyDescent="0.2">
      <c r="A1264" s="71" t="s">
        <v>214</v>
      </c>
      <c r="B1264" s="72">
        <v>20</v>
      </c>
      <c r="C1264" s="73" t="s">
        <v>283</v>
      </c>
      <c r="D1264" s="74">
        <v>1.1200000000000001</v>
      </c>
      <c r="E1264" s="75">
        <v>0.5</v>
      </c>
      <c r="F1264" s="76">
        <f t="shared" si="40"/>
        <v>11.200000000000001</v>
      </c>
      <c r="G1264" s="74">
        <v>1.21</v>
      </c>
      <c r="H1264" s="76">
        <f t="shared" si="39"/>
        <v>12.1</v>
      </c>
    </row>
    <row r="1265" spans="1:8" x14ac:dyDescent="0.2">
      <c r="A1265" s="71" t="s">
        <v>205</v>
      </c>
      <c r="B1265" s="72">
        <v>50</v>
      </c>
      <c r="C1265" s="73" t="s">
        <v>283</v>
      </c>
      <c r="D1265" s="74">
        <v>1.1200477326968974</v>
      </c>
      <c r="E1265" s="75">
        <v>0.77996675900277013</v>
      </c>
      <c r="F1265" s="76">
        <f t="shared" si="40"/>
        <v>43.68</v>
      </c>
      <c r="G1265" s="74">
        <v>1.21</v>
      </c>
      <c r="H1265" s="76">
        <f t="shared" si="39"/>
        <v>47.187988919667589</v>
      </c>
    </row>
    <row r="1266" spans="1:8" x14ac:dyDescent="0.2">
      <c r="A1266" s="71" t="s">
        <v>220</v>
      </c>
      <c r="B1266" s="72">
        <v>100</v>
      </c>
      <c r="C1266" s="73" t="s">
        <v>283</v>
      </c>
      <c r="D1266" s="74">
        <v>1.1200477326968974</v>
      </c>
      <c r="E1266" s="75">
        <v>2.899876411676966E-2</v>
      </c>
      <c r="F1266" s="76">
        <f t="shared" si="40"/>
        <v>3.2480000000000002</v>
      </c>
      <c r="G1266" s="74">
        <v>1.21</v>
      </c>
      <c r="H1266" s="76">
        <f t="shared" si="39"/>
        <v>3.5088504581291287</v>
      </c>
    </row>
    <row r="1267" spans="1:8" x14ac:dyDescent="0.2">
      <c r="A1267" s="71" t="s">
        <v>85</v>
      </c>
      <c r="B1267" s="72">
        <v>10000</v>
      </c>
      <c r="C1267" s="73" t="s">
        <v>283</v>
      </c>
      <c r="D1267" s="74">
        <v>1.1199999999999999</v>
      </c>
      <c r="E1267" s="75">
        <v>2.1600000000000005E-2</v>
      </c>
      <c r="F1267" s="76">
        <f t="shared" si="40"/>
        <v>241.92000000000002</v>
      </c>
      <c r="G1267" s="74">
        <v>1.21</v>
      </c>
      <c r="H1267" s="76">
        <f t="shared" si="39"/>
        <v>261.36000000000007</v>
      </c>
    </row>
    <row r="1268" spans="1:8" x14ac:dyDescent="0.2">
      <c r="A1268" s="71" t="s">
        <v>85</v>
      </c>
      <c r="B1268" s="72">
        <v>15000</v>
      </c>
      <c r="C1268" s="73" t="s">
        <v>283</v>
      </c>
      <c r="D1268" s="74">
        <v>1.1200080515297905</v>
      </c>
      <c r="E1268" s="75">
        <v>2.1599844721613172E-2</v>
      </c>
      <c r="F1268" s="76">
        <f t="shared" si="40"/>
        <v>362.88</v>
      </c>
      <c r="G1268" s="74">
        <v>1.21</v>
      </c>
      <c r="H1268" s="76">
        <f t="shared" si="39"/>
        <v>392.03718169727904</v>
      </c>
    </row>
    <row r="1269" spans="1:8" x14ac:dyDescent="0.2">
      <c r="A1269" s="71" t="s">
        <v>85</v>
      </c>
      <c r="B1269" s="72">
        <v>5000</v>
      </c>
      <c r="C1269" s="73" t="s">
        <v>283</v>
      </c>
      <c r="D1269" s="74">
        <v>1.1199999999999999</v>
      </c>
      <c r="E1269" s="75">
        <v>2.1600000000000005E-2</v>
      </c>
      <c r="F1269" s="76">
        <f t="shared" si="40"/>
        <v>120.96000000000001</v>
      </c>
      <c r="G1269" s="74">
        <v>1.21</v>
      </c>
      <c r="H1269" s="76">
        <f t="shared" si="39"/>
        <v>130.68000000000004</v>
      </c>
    </row>
    <row r="1270" spans="1:8" x14ac:dyDescent="0.2">
      <c r="A1270" s="71" t="s">
        <v>210</v>
      </c>
      <c r="B1270" s="72">
        <v>15</v>
      </c>
      <c r="C1270" s="73" t="s">
        <v>283</v>
      </c>
      <c r="D1270" s="74">
        <v>1.1200000000000001</v>
      </c>
      <c r="E1270" s="75">
        <v>0.5</v>
      </c>
      <c r="F1270" s="76">
        <f t="shared" si="40"/>
        <v>8.4</v>
      </c>
      <c r="G1270" s="74">
        <v>1.21</v>
      </c>
      <c r="H1270" s="76">
        <f t="shared" si="39"/>
        <v>9.0749999999999993</v>
      </c>
    </row>
    <row r="1271" spans="1:8" x14ac:dyDescent="0.2">
      <c r="A1271" s="71" t="s">
        <v>205</v>
      </c>
      <c r="B1271" s="72">
        <v>10</v>
      </c>
      <c r="C1271" s="73" t="s">
        <v>283</v>
      </c>
      <c r="D1271" s="74">
        <v>1.1200617283950618</v>
      </c>
      <c r="E1271" s="75">
        <v>0.77995701295122621</v>
      </c>
      <c r="F1271" s="76">
        <f t="shared" si="40"/>
        <v>8.7360000000000007</v>
      </c>
      <c r="G1271" s="74">
        <v>1.21</v>
      </c>
      <c r="H1271" s="76">
        <f t="shared" si="39"/>
        <v>9.437479856709837</v>
      </c>
    </row>
    <row r="1272" spans="1:8" x14ac:dyDescent="0.2">
      <c r="A1272" s="71" t="s">
        <v>205</v>
      </c>
      <c r="B1272" s="72">
        <v>10</v>
      </c>
      <c r="C1272" s="73" t="s">
        <v>283</v>
      </c>
      <c r="D1272" s="74">
        <v>1.1200619674670798</v>
      </c>
      <c r="E1272" s="75">
        <v>0.7799568464730291</v>
      </c>
      <c r="F1272" s="76">
        <f t="shared" si="40"/>
        <v>8.7360000000000007</v>
      </c>
      <c r="G1272" s="74">
        <v>1.21</v>
      </c>
      <c r="H1272" s="76">
        <f t="shared" si="39"/>
        <v>9.4374778423236521</v>
      </c>
    </row>
    <row r="1273" spans="1:8" x14ac:dyDescent="0.2">
      <c r="A1273" s="71" t="s">
        <v>223</v>
      </c>
      <c r="B1273" s="72">
        <v>50</v>
      </c>
      <c r="C1273" s="73" t="s">
        <v>283</v>
      </c>
      <c r="D1273" s="74">
        <v>1.1200998751560549</v>
      </c>
      <c r="E1273" s="75">
        <v>0.80092857779759252</v>
      </c>
      <c r="F1273" s="76">
        <f t="shared" si="40"/>
        <v>44.856000000000002</v>
      </c>
      <c r="G1273" s="74">
        <v>1.21</v>
      </c>
      <c r="H1273" s="76">
        <f t="shared" si="39"/>
        <v>48.45617895675435</v>
      </c>
    </row>
    <row r="1274" spans="1:8" x14ac:dyDescent="0.2">
      <c r="A1274" s="71" t="s">
        <v>205</v>
      </c>
      <c r="B1274" s="72">
        <v>50</v>
      </c>
      <c r="C1274" s="73" t="s">
        <v>283</v>
      </c>
      <c r="D1274" s="74">
        <v>1.119926873857404</v>
      </c>
      <c r="E1274" s="75">
        <v>0.78005093046033314</v>
      </c>
      <c r="F1274" s="76">
        <f t="shared" si="40"/>
        <v>43.680000000000007</v>
      </c>
      <c r="G1274" s="74">
        <v>1.21</v>
      </c>
      <c r="H1274" s="76">
        <f t="shared" si="39"/>
        <v>47.193081292850152</v>
      </c>
    </row>
    <row r="1275" spans="1:8" x14ac:dyDescent="0.2">
      <c r="A1275" s="71" t="s">
        <v>219</v>
      </c>
      <c r="B1275" s="72">
        <v>300</v>
      </c>
      <c r="C1275" s="73" t="s">
        <v>283</v>
      </c>
      <c r="D1275" s="74">
        <v>1.1200006333322776</v>
      </c>
      <c r="E1275" s="75">
        <v>3.7199978964332671E-2</v>
      </c>
      <c r="F1275" s="76">
        <f t="shared" si="40"/>
        <v>12.4992</v>
      </c>
      <c r="G1275" s="74">
        <v>1.21</v>
      </c>
      <c r="H1275" s="76">
        <f t="shared" si="39"/>
        <v>13.503592364052761</v>
      </c>
    </row>
    <row r="1276" spans="1:8" x14ac:dyDescent="0.2">
      <c r="A1276" s="71" t="s">
        <v>215</v>
      </c>
      <c r="B1276" s="72">
        <v>400</v>
      </c>
      <c r="C1276" s="73" t="s">
        <v>283</v>
      </c>
      <c r="D1276" s="74">
        <v>1.1200006333322776</v>
      </c>
      <c r="E1276" s="75">
        <v>0.20199988577406452</v>
      </c>
      <c r="F1276" s="76">
        <f t="shared" si="40"/>
        <v>90.495999999999995</v>
      </c>
      <c r="G1276" s="74">
        <v>1.21</v>
      </c>
      <c r="H1276" s="76">
        <f t="shared" si="39"/>
        <v>97.767944714647228</v>
      </c>
    </row>
    <row r="1277" spans="1:8" x14ac:dyDescent="0.2">
      <c r="A1277" s="71" t="s">
        <v>85</v>
      </c>
      <c r="B1277" s="72">
        <v>20000</v>
      </c>
      <c r="C1277" s="73" t="s">
        <v>283</v>
      </c>
      <c r="D1277" s="74">
        <v>1.1200006333322776</v>
      </c>
      <c r="E1277" s="75">
        <v>2.1599987785741553E-2</v>
      </c>
      <c r="F1277" s="76">
        <f t="shared" si="40"/>
        <v>483.84</v>
      </c>
      <c r="G1277" s="74">
        <v>1.21</v>
      </c>
      <c r="H1277" s="76">
        <f t="shared" si="39"/>
        <v>522.71970441494557</v>
      </c>
    </row>
    <row r="1278" spans="1:8" x14ac:dyDescent="0.2">
      <c r="A1278" s="71" t="s">
        <v>214</v>
      </c>
      <c r="B1278" s="72">
        <v>20</v>
      </c>
      <c r="C1278" s="73" t="s">
        <v>283</v>
      </c>
      <c r="D1278" s="74">
        <v>1.1200037058605539</v>
      </c>
      <c r="E1278" s="75">
        <v>0.49999834560344114</v>
      </c>
      <c r="F1278" s="76">
        <f t="shared" si="40"/>
        <v>11.200000000000001</v>
      </c>
      <c r="G1278" s="74">
        <v>1.21</v>
      </c>
      <c r="H1278" s="76">
        <f t="shared" si="39"/>
        <v>12.099959963603276</v>
      </c>
    </row>
    <row r="1279" spans="1:8" x14ac:dyDescent="0.2">
      <c r="A1279" s="71" t="s">
        <v>85</v>
      </c>
      <c r="B1279" s="72">
        <v>8000</v>
      </c>
      <c r="C1279" s="73" t="s">
        <v>283</v>
      </c>
      <c r="D1279" s="74">
        <v>1.1200037058605539</v>
      </c>
      <c r="E1279" s="75">
        <v>2.1599928530068657E-2</v>
      </c>
      <c r="F1279" s="76">
        <f t="shared" si="40"/>
        <v>193.536</v>
      </c>
      <c r="G1279" s="74">
        <v>1.21</v>
      </c>
      <c r="H1279" s="76">
        <f t="shared" si="39"/>
        <v>209.08730817106459</v>
      </c>
    </row>
    <row r="1280" spans="1:8" x14ac:dyDescent="0.2">
      <c r="A1280" s="71" t="s">
        <v>205</v>
      </c>
      <c r="B1280" s="72">
        <v>5</v>
      </c>
      <c r="C1280" s="73" t="s">
        <v>283</v>
      </c>
      <c r="D1280" s="74">
        <v>1.1199891657638137</v>
      </c>
      <c r="E1280" s="75">
        <v>0.78000754534461914</v>
      </c>
      <c r="F1280" s="76">
        <f t="shared" si="40"/>
        <v>4.3680000000000003</v>
      </c>
      <c r="G1280" s="74">
        <v>1.21</v>
      </c>
      <c r="H1280" s="76">
        <f t="shared" si="39"/>
        <v>4.7190456493349462</v>
      </c>
    </row>
    <row r="1281" spans="1:8" x14ac:dyDescent="0.2">
      <c r="A1281" s="71" t="s">
        <v>219</v>
      </c>
      <c r="B1281" s="72">
        <v>600</v>
      </c>
      <c r="C1281" s="73" t="s">
        <v>283</v>
      </c>
      <c r="D1281" s="74">
        <v>1.1200716845878136</v>
      </c>
      <c r="E1281" s="75">
        <v>3.7197619200000004E-2</v>
      </c>
      <c r="F1281" s="76">
        <f t="shared" si="40"/>
        <v>24.998400000000004</v>
      </c>
      <c r="G1281" s="74">
        <v>1.21</v>
      </c>
      <c r="H1281" s="76">
        <f t="shared" si="39"/>
        <v>27.005471539200002</v>
      </c>
    </row>
    <row r="1282" spans="1:8" x14ac:dyDescent="0.2">
      <c r="A1282" s="71" t="s">
        <v>115</v>
      </c>
      <c r="B1282" s="72">
        <v>3200</v>
      </c>
      <c r="C1282" s="73" t="s">
        <v>283</v>
      </c>
      <c r="D1282" s="74">
        <v>1.1200077474336627</v>
      </c>
      <c r="E1282" s="75">
        <v>4.6999674886729147E-2</v>
      </c>
      <c r="F1282" s="76">
        <f t="shared" si="40"/>
        <v>168.44800000000001</v>
      </c>
      <c r="G1282" s="74">
        <v>1.21</v>
      </c>
      <c r="H1282" s="76">
        <f t="shared" si="39"/>
        <v>181.98274116141525</v>
      </c>
    </row>
    <row r="1283" spans="1:8" x14ac:dyDescent="0.2">
      <c r="A1283" s="71" t="s">
        <v>115</v>
      </c>
      <c r="B1283" s="72">
        <v>2400</v>
      </c>
      <c r="C1283" s="73" t="s">
        <v>283</v>
      </c>
      <c r="D1283" s="74">
        <v>1.1200086244070722</v>
      </c>
      <c r="E1283" s="75">
        <v>4.6999638085704377E-2</v>
      </c>
      <c r="F1283" s="76">
        <f t="shared" si="40"/>
        <v>126.336</v>
      </c>
      <c r="G1283" s="74">
        <v>1.21</v>
      </c>
      <c r="H1283" s="76">
        <f t="shared" si="39"/>
        <v>136.48694900088552</v>
      </c>
    </row>
    <row r="1284" spans="1:8" x14ac:dyDescent="0.2">
      <c r="A1284" s="71" t="s">
        <v>213</v>
      </c>
      <c r="B1284" s="72">
        <v>100</v>
      </c>
      <c r="C1284" s="73" t="s">
        <v>283</v>
      </c>
      <c r="D1284" s="74">
        <v>1.1200086244070722</v>
      </c>
      <c r="E1284" s="75">
        <v>0.34799732029415159</v>
      </c>
      <c r="F1284" s="76">
        <f t="shared" si="40"/>
        <v>38.975999999999999</v>
      </c>
      <c r="G1284" s="74">
        <v>1.21</v>
      </c>
      <c r="H1284" s="76">
        <f t="shared" si="39"/>
        <v>42.107675755592339</v>
      </c>
    </row>
    <row r="1285" spans="1:8" x14ac:dyDescent="0.2">
      <c r="A1285" s="71" t="s">
        <v>215</v>
      </c>
      <c r="B1285" s="72">
        <v>50</v>
      </c>
      <c r="C1285" s="73" t="s">
        <v>283</v>
      </c>
      <c r="D1285" s="74">
        <v>1.1200086244070722</v>
      </c>
      <c r="E1285" s="75">
        <v>0.20199844453855925</v>
      </c>
      <c r="F1285" s="76">
        <f t="shared" si="40"/>
        <v>11.311999999999999</v>
      </c>
      <c r="G1285" s="74">
        <v>1.21</v>
      </c>
      <c r="H1285" s="76">
        <f t="shared" ref="H1285:H1348" si="41">(E1285*G1285)*B1285</f>
        <v>12.220905894582835</v>
      </c>
    </row>
    <row r="1286" spans="1:8" x14ac:dyDescent="0.2">
      <c r="A1286" s="71" t="s">
        <v>105</v>
      </c>
      <c r="B1286" s="72">
        <v>400</v>
      </c>
      <c r="C1286" s="73" t="s">
        <v>283</v>
      </c>
      <c r="D1286" s="74">
        <v>1.1200086244070722</v>
      </c>
      <c r="E1286" s="75">
        <v>4.2999668886921028E-2</v>
      </c>
      <c r="F1286" s="76">
        <f t="shared" si="40"/>
        <v>19.263999999999999</v>
      </c>
      <c r="G1286" s="74">
        <v>1.21</v>
      </c>
      <c r="H1286" s="76">
        <f t="shared" si="41"/>
        <v>20.811839741269779</v>
      </c>
    </row>
    <row r="1287" spans="1:8" x14ac:dyDescent="0.2">
      <c r="A1287" s="71" t="s">
        <v>215</v>
      </c>
      <c r="B1287" s="72">
        <v>200</v>
      </c>
      <c r="C1287" s="73" t="s">
        <v>283</v>
      </c>
      <c r="D1287" s="74">
        <v>1.1200000000000001</v>
      </c>
      <c r="E1287" s="75">
        <v>0.20199999999999999</v>
      </c>
      <c r="F1287" s="76">
        <f t="shared" si="40"/>
        <v>45.247999999999998</v>
      </c>
      <c r="G1287" s="74">
        <v>1.21</v>
      </c>
      <c r="H1287" s="76">
        <f t="shared" si="41"/>
        <v>48.883999999999993</v>
      </c>
    </row>
    <row r="1288" spans="1:8" x14ac:dyDescent="0.2">
      <c r="A1288" s="71" t="s">
        <v>85</v>
      </c>
      <c r="B1288" s="72">
        <v>6000</v>
      </c>
      <c r="C1288" s="73" t="s">
        <v>283</v>
      </c>
      <c r="D1288" s="74">
        <v>1.1200000000000001</v>
      </c>
      <c r="E1288" s="75">
        <v>2.1600000000000001E-2</v>
      </c>
      <c r="F1288" s="76">
        <f t="shared" si="40"/>
        <v>145.15200000000004</v>
      </c>
      <c r="G1288" s="74">
        <v>1.21</v>
      </c>
      <c r="H1288" s="76">
        <f t="shared" si="41"/>
        <v>156.816</v>
      </c>
    </row>
    <row r="1289" spans="1:8" x14ac:dyDescent="0.2">
      <c r="A1289" s="71" t="s">
        <v>115</v>
      </c>
      <c r="B1289" s="72">
        <v>3200</v>
      </c>
      <c r="C1289" s="73" t="s">
        <v>283</v>
      </c>
      <c r="D1289" s="74">
        <v>1.1200091157702825</v>
      </c>
      <c r="E1289" s="75">
        <v>4.6999617466324833E-2</v>
      </c>
      <c r="F1289" s="76">
        <f t="shared" si="40"/>
        <v>168.44800000000001</v>
      </c>
      <c r="G1289" s="74">
        <v>1.21</v>
      </c>
      <c r="H1289" s="76">
        <f t="shared" si="41"/>
        <v>181.98251882960975</v>
      </c>
    </row>
    <row r="1290" spans="1:8" x14ac:dyDescent="0.2">
      <c r="A1290" s="71" t="s">
        <v>225</v>
      </c>
      <c r="B1290" s="72">
        <v>100</v>
      </c>
      <c r="C1290" s="73" t="s">
        <v>283</v>
      </c>
      <c r="D1290" s="74">
        <v>1.1200000000000001</v>
      </c>
      <c r="E1290" s="75">
        <v>7.9999999999999988E-2</v>
      </c>
      <c r="F1290" s="76">
        <f t="shared" si="40"/>
        <v>8.9599999999999991</v>
      </c>
      <c r="G1290" s="74">
        <v>1.21</v>
      </c>
      <c r="H1290" s="76">
        <f t="shared" si="41"/>
        <v>9.6799999999999979</v>
      </c>
    </row>
    <row r="1291" spans="1:8" x14ac:dyDescent="0.2">
      <c r="A1291" s="71" t="s">
        <v>115</v>
      </c>
      <c r="B1291" s="72">
        <v>1800</v>
      </c>
      <c r="C1291" s="73" t="s">
        <v>283</v>
      </c>
      <c r="D1291" s="74">
        <v>1.1199763593380616</v>
      </c>
      <c r="E1291" s="75">
        <v>4.7000992084432709E-2</v>
      </c>
      <c r="F1291" s="76">
        <f t="shared" si="40"/>
        <v>94.751999999999995</v>
      </c>
      <c r="G1291" s="74">
        <v>1.21</v>
      </c>
      <c r="H1291" s="76">
        <f t="shared" si="41"/>
        <v>102.36816075989444</v>
      </c>
    </row>
    <row r="1292" spans="1:8" x14ac:dyDescent="0.2">
      <c r="A1292" s="71" t="s">
        <v>205</v>
      </c>
      <c r="B1292" s="72">
        <v>2</v>
      </c>
      <c r="C1292" s="73" t="s">
        <v>283</v>
      </c>
      <c r="D1292" s="74">
        <v>1.1200000000000001</v>
      </c>
      <c r="E1292" s="75">
        <v>0.77999999999999992</v>
      </c>
      <c r="F1292" s="76">
        <f t="shared" si="40"/>
        <v>1.7472000000000001</v>
      </c>
      <c r="G1292" s="74">
        <v>1.21</v>
      </c>
      <c r="H1292" s="76">
        <f t="shared" si="41"/>
        <v>1.8875999999999997</v>
      </c>
    </row>
    <row r="1293" spans="1:8" x14ac:dyDescent="0.2">
      <c r="A1293" s="71" t="s">
        <v>115</v>
      </c>
      <c r="B1293" s="72">
        <v>2400</v>
      </c>
      <c r="C1293" s="73" t="s">
        <v>283</v>
      </c>
      <c r="D1293" s="74">
        <v>1.1199789695057836</v>
      </c>
      <c r="E1293" s="75">
        <v>4.7000882546239783E-2</v>
      </c>
      <c r="F1293" s="76">
        <f t="shared" si="40"/>
        <v>126.336</v>
      </c>
      <c r="G1293" s="74">
        <v>1.21</v>
      </c>
      <c r="H1293" s="76">
        <f t="shared" si="41"/>
        <v>136.49056291428033</v>
      </c>
    </row>
    <row r="1294" spans="1:8" x14ac:dyDescent="0.2">
      <c r="A1294" s="71" t="s">
        <v>224</v>
      </c>
      <c r="B1294" s="72">
        <v>50</v>
      </c>
      <c r="C1294" s="73" t="s">
        <v>283</v>
      </c>
      <c r="D1294" s="74">
        <v>1.1200000000000001</v>
      </c>
      <c r="E1294" s="75">
        <v>7.9999999999999988E-2</v>
      </c>
      <c r="F1294" s="76">
        <f t="shared" si="40"/>
        <v>4.4799999999999995</v>
      </c>
      <c r="G1294" s="74">
        <v>1.21</v>
      </c>
      <c r="H1294" s="76">
        <f t="shared" si="41"/>
        <v>4.839999999999999</v>
      </c>
    </row>
    <row r="1295" spans="1:8" x14ac:dyDescent="0.2">
      <c r="A1295" s="71" t="s">
        <v>211</v>
      </c>
      <c r="B1295" s="72">
        <v>50</v>
      </c>
      <c r="C1295" s="73" t="s">
        <v>283</v>
      </c>
      <c r="D1295" s="74">
        <v>1.1200000000000001</v>
      </c>
      <c r="E1295" s="75">
        <v>0.18</v>
      </c>
      <c r="F1295" s="76">
        <f t="shared" si="40"/>
        <v>10.08</v>
      </c>
      <c r="G1295" s="74">
        <v>1.21</v>
      </c>
      <c r="H1295" s="76">
        <f t="shared" si="41"/>
        <v>10.89</v>
      </c>
    </row>
    <row r="1296" spans="1:8" x14ac:dyDescent="0.2">
      <c r="A1296" s="71" t="s">
        <v>212</v>
      </c>
      <c r="B1296" s="72">
        <v>20</v>
      </c>
      <c r="C1296" s="73" t="s">
        <v>283</v>
      </c>
      <c r="D1296" s="74">
        <v>1.1199999999999999</v>
      </c>
      <c r="E1296" s="75">
        <v>0.50000000000000011</v>
      </c>
      <c r="F1296" s="76">
        <f t="shared" si="40"/>
        <v>11.200000000000001</v>
      </c>
      <c r="G1296" s="74">
        <v>1.21</v>
      </c>
      <c r="H1296" s="76">
        <f t="shared" si="41"/>
        <v>12.100000000000001</v>
      </c>
    </row>
    <row r="1297" spans="1:8" x14ac:dyDescent="0.2">
      <c r="A1297" s="71" t="s">
        <v>211</v>
      </c>
      <c r="B1297" s="72">
        <v>100</v>
      </c>
      <c r="C1297" s="73" t="s">
        <v>283</v>
      </c>
      <c r="D1297" s="74">
        <v>1.1200121723914946</v>
      </c>
      <c r="E1297" s="75">
        <v>0.17999804374405651</v>
      </c>
      <c r="F1297" s="76">
        <f t="shared" si="40"/>
        <v>20.16</v>
      </c>
      <c r="G1297" s="74">
        <v>1.21</v>
      </c>
      <c r="H1297" s="76">
        <f t="shared" si="41"/>
        <v>21.779763293030836</v>
      </c>
    </row>
    <row r="1298" spans="1:8" x14ac:dyDescent="0.2">
      <c r="A1298" s="71" t="s">
        <v>225</v>
      </c>
      <c r="B1298" s="72">
        <v>50</v>
      </c>
      <c r="C1298" s="73" t="s">
        <v>283</v>
      </c>
      <c r="D1298" s="74">
        <v>1.1200000000000001</v>
      </c>
      <c r="E1298" s="75">
        <v>7.9999999999999988E-2</v>
      </c>
      <c r="F1298" s="76">
        <f t="shared" si="40"/>
        <v>4.4799999999999995</v>
      </c>
      <c r="G1298" s="74">
        <v>1.21</v>
      </c>
      <c r="H1298" s="76">
        <f t="shared" si="41"/>
        <v>4.839999999999999</v>
      </c>
    </row>
    <row r="1299" spans="1:8" x14ac:dyDescent="0.2">
      <c r="A1299" s="71" t="s">
        <v>213</v>
      </c>
      <c r="B1299" s="72">
        <v>500</v>
      </c>
      <c r="C1299" s="73" t="s">
        <v>283</v>
      </c>
      <c r="D1299" s="74">
        <v>1.1200121723914946</v>
      </c>
      <c r="E1299" s="75">
        <v>0.34799621790517588</v>
      </c>
      <c r="F1299" s="76">
        <f t="shared" si="40"/>
        <v>194.88</v>
      </c>
      <c r="G1299" s="74">
        <v>1.21</v>
      </c>
      <c r="H1299" s="76">
        <f t="shared" si="41"/>
        <v>210.5377118326314</v>
      </c>
    </row>
    <row r="1300" spans="1:8" x14ac:dyDescent="0.2">
      <c r="A1300" s="71" t="s">
        <v>205</v>
      </c>
      <c r="B1300" s="72">
        <v>10</v>
      </c>
      <c r="C1300" s="73" t="s">
        <v>283</v>
      </c>
      <c r="D1300" s="74">
        <v>1.1197278911564628</v>
      </c>
      <c r="E1300" s="75">
        <v>0.78018955042527327</v>
      </c>
      <c r="F1300" s="76">
        <f t="shared" si="40"/>
        <v>8.7360000000000007</v>
      </c>
      <c r="G1300" s="74">
        <v>1.21</v>
      </c>
      <c r="H1300" s="76">
        <f t="shared" si="41"/>
        <v>9.4402935601458058</v>
      </c>
    </row>
    <row r="1301" spans="1:8" x14ac:dyDescent="0.2">
      <c r="A1301" s="71" t="s">
        <v>76</v>
      </c>
      <c r="B1301" s="72">
        <v>100</v>
      </c>
      <c r="C1301" s="73" t="s">
        <v>283</v>
      </c>
      <c r="D1301" s="74">
        <v>1.1200000000000001</v>
      </c>
      <c r="E1301" s="75">
        <v>0.28499999999999998</v>
      </c>
      <c r="F1301" s="76">
        <f t="shared" si="40"/>
        <v>31.919999999999998</v>
      </c>
      <c r="G1301" s="74">
        <v>1.21</v>
      </c>
      <c r="H1301" s="76">
        <f t="shared" si="41"/>
        <v>34.484999999999992</v>
      </c>
    </row>
    <row r="1302" spans="1:8" x14ac:dyDescent="0.2">
      <c r="A1302" s="71" t="s">
        <v>209</v>
      </c>
      <c r="B1302" s="72">
        <v>20</v>
      </c>
      <c r="C1302" s="73" t="s">
        <v>283</v>
      </c>
      <c r="D1302" s="74">
        <v>1.1200000000000001</v>
      </c>
      <c r="E1302" s="75">
        <v>0.5</v>
      </c>
      <c r="F1302" s="76">
        <f t="shared" si="40"/>
        <v>11.200000000000001</v>
      </c>
      <c r="G1302" s="74">
        <v>1.21</v>
      </c>
      <c r="H1302" s="76">
        <f t="shared" si="41"/>
        <v>12.1</v>
      </c>
    </row>
    <row r="1303" spans="1:8" x14ac:dyDescent="0.2">
      <c r="A1303" s="71" t="s">
        <v>199</v>
      </c>
      <c r="B1303" s="72">
        <v>400</v>
      </c>
      <c r="C1303" s="73" t="s">
        <v>283</v>
      </c>
      <c r="D1303" s="74">
        <v>1.1200311769290723</v>
      </c>
      <c r="E1303" s="75">
        <v>2.2999359777313853E-2</v>
      </c>
      <c r="F1303" s="76">
        <f t="shared" si="40"/>
        <v>10.304</v>
      </c>
      <c r="G1303" s="74">
        <v>1.21</v>
      </c>
      <c r="H1303" s="76">
        <f t="shared" si="41"/>
        <v>11.131690132219903</v>
      </c>
    </row>
    <row r="1304" spans="1:8" x14ac:dyDescent="0.2">
      <c r="A1304" s="71" t="s">
        <v>210</v>
      </c>
      <c r="B1304" s="72">
        <v>20</v>
      </c>
      <c r="C1304" s="73" t="s">
        <v>283</v>
      </c>
      <c r="D1304" s="74">
        <v>1.1199788583509516</v>
      </c>
      <c r="E1304" s="75">
        <v>0.50000943841434631</v>
      </c>
      <c r="F1304" s="76">
        <f t="shared" si="40"/>
        <v>11.200000000000001</v>
      </c>
      <c r="G1304" s="74">
        <v>1.21</v>
      </c>
      <c r="H1304" s="76">
        <f t="shared" si="41"/>
        <v>12.100228409627181</v>
      </c>
    </row>
    <row r="1305" spans="1:8" x14ac:dyDescent="0.2">
      <c r="A1305" s="71" t="s">
        <v>115</v>
      </c>
      <c r="B1305" s="72">
        <v>1800</v>
      </c>
      <c r="C1305" s="73" t="s">
        <v>283</v>
      </c>
      <c r="D1305" s="74">
        <v>1.1199788583509516</v>
      </c>
      <c r="E1305" s="75">
        <v>4.7000887210948555E-2</v>
      </c>
      <c r="F1305" s="76">
        <f t="shared" si="40"/>
        <v>94.75200000000001</v>
      </c>
      <c r="G1305" s="74">
        <v>1.21</v>
      </c>
      <c r="H1305" s="76">
        <f t="shared" si="41"/>
        <v>102.36793234544595</v>
      </c>
    </row>
    <row r="1306" spans="1:8" x14ac:dyDescent="0.2">
      <c r="A1306" s="71" t="s">
        <v>76</v>
      </c>
      <c r="B1306" s="72">
        <v>100</v>
      </c>
      <c r="C1306" s="73" t="s">
        <v>283</v>
      </c>
      <c r="D1306" s="74">
        <v>1.1199781659388648</v>
      </c>
      <c r="E1306" s="75">
        <v>0.28500555609708544</v>
      </c>
      <c r="F1306" s="76">
        <f t="shared" si="40"/>
        <v>31.919999999999998</v>
      </c>
      <c r="G1306" s="74">
        <v>1.21</v>
      </c>
      <c r="H1306" s="76">
        <f t="shared" si="41"/>
        <v>34.485672287747335</v>
      </c>
    </row>
    <row r="1307" spans="1:8" x14ac:dyDescent="0.2">
      <c r="A1307" s="71" t="s">
        <v>223</v>
      </c>
      <c r="B1307" s="72">
        <v>50</v>
      </c>
      <c r="C1307" s="73" t="s">
        <v>283</v>
      </c>
      <c r="D1307" s="74">
        <v>1.1200998751560549</v>
      </c>
      <c r="E1307" s="75">
        <v>0.80092857779759252</v>
      </c>
      <c r="F1307" s="76">
        <f t="shared" ref="F1307:F1370" si="42">(D1307*E1307)*B1307</f>
        <v>44.856000000000002</v>
      </c>
      <c r="G1307" s="74">
        <v>1.21</v>
      </c>
      <c r="H1307" s="76">
        <f t="shared" si="41"/>
        <v>48.45617895675435</v>
      </c>
    </row>
    <row r="1308" spans="1:8" x14ac:dyDescent="0.2">
      <c r="A1308" s="71" t="s">
        <v>214</v>
      </c>
      <c r="B1308" s="72">
        <v>20</v>
      </c>
      <c r="C1308" s="73" t="s">
        <v>283</v>
      </c>
      <c r="D1308" s="74">
        <v>1.1200000000000001</v>
      </c>
      <c r="E1308" s="75">
        <v>0.5</v>
      </c>
      <c r="F1308" s="76">
        <f t="shared" si="42"/>
        <v>11.200000000000001</v>
      </c>
      <c r="G1308" s="74">
        <v>1.21</v>
      </c>
      <c r="H1308" s="76">
        <f t="shared" si="41"/>
        <v>12.1</v>
      </c>
    </row>
    <row r="1309" spans="1:8" x14ac:dyDescent="0.2">
      <c r="A1309" s="71" t="s">
        <v>221</v>
      </c>
      <c r="B1309" s="72">
        <v>20</v>
      </c>
      <c r="C1309" s="73" t="s">
        <v>283</v>
      </c>
      <c r="D1309" s="74">
        <v>1.1200034879665157</v>
      </c>
      <c r="E1309" s="75">
        <v>0.49999844287694051</v>
      </c>
      <c r="F1309" s="76">
        <f t="shared" si="42"/>
        <v>11.200000000000001</v>
      </c>
      <c r="G1309" s="74">
        <v>1.21</v>
      </c>
      <c r="H1309" s="76">
        <f t="shared" si="41"/>
        <v>12.099962317621959</v>
      </c>
    </row>
    <row r="1310" spans="1:8" x14ac:dyDescent="0.2">
      <c r="A1310" s="71" t="s">
        <v>216</v>
      </c>
      <c r="B1310" s="72">
        <v>50</v>
      </c>
      <c r="C1310" s="73" t="s">
        <v>283</v>
      </c>
      <c r="D1310" s="74">
        <v>1.1200000000000001</v>
      </c>
      <c r="E1310" s="75">
        <v>6.9999999999999993E-2</v>
      </c>
      <c r="F1310" s="76">
        <f t="shared" si="42"/>
        <v>3.92</v>
      </c>
      <c r="G1310" s="74">
        <v>1.21</v>
      </c>
      <c r="H1310" s="76">
        <f t="shared" si="41"/>
        <v>4.2349999999999994</v>
      </c>
    </row>
    <row r="1311" spans="1:8" x14ac:dyDescent="0.2">
      <c r="A1311" s="71" t="s">
        <v>212</v>
      </c>
      <c r="B1311" s="72">
        <v>20</v>
      </c>
      <c r="C1311" s="73" t="s">
        <v>283</v>
      </c>
      <c r="D1311" s="74">
        <v>1.1200034879665157</v>
      </c>
      <c r="E1311" s="75">
        <v>0.49999844287694051</v>
      </c>
      <c r="F1311" s="76">
        <f t="shared" si="42"/>
        <v>11.200000000000001</v>
      </c>
      <c r="G1311" s="74">
        <v>1.21</v>
      </c>
      <c r="H1311" s="76">
        <f t="shared" si="41"/>
        <v>12.099962317621959</v>
      </c>
    </row>
    <row r="1312" spans="1:8" x14ac:dyDescent="0.2">
      <c r="A1312" s="71" t="s">
        <v>76</v>
      </c>
      <c r="B1312" s="72">
        <v>200</v>
      </c>
      <c r="C1312" s="73" t="s">
        <v>283</v>
      </c>
      <c r="D1312" s="74">
        <v>1.1200000000000001</v>
      </c>
      <c r="E1312" s="75">
        <v>0.28499999999999998</v>
      </c>
      <c r="F1312" s="76">
        <f t="shared" si="42"/>
        <v>63.839999999999996</v>
      </c>
      <c r="G1312" s="74">
        <v>1.21</v>
      </c>
      <c r="H1312" s="76">
        <f t="shared" si="41"/>
        <v>68.969999999999985</v>
      </c>
    </row>
    <row r="1313" spans="1:8" x14ac:dyDescent="0.2">
      <c r="A1313" s="71" t="s">
        <v>76</v>
      </c>
      <c r="B1313" s="72">
        <v>200</v>
      </c>
      <c r="C1313" s="73" t="s">
        <v>283</v>
      </c>
      <c r="D1313" s="74">
        <v>1.1199637023593467</v>
      </c>
      <c r="E1313" s="75">
        <v>0.28500923675255224</v>
      </c>
      <c r="F1313" s="76">
        <f t="shared" si="42"/>
        <v>63.839999999999996</v>
      </c>
      <c r="G1313" s="74">
        <v>1.21</v>
      </c>
      <c r="H1313" s="76">
        <f t="shared" si="41"/>
        <v>68.972235294117638</v>
      </c>
    </row>
    <row r="1314" spans="1:8" x14ac:dyDescent="0.2">
      <c r="A1314" s="71" t="s">
        <v>219</v>
      </c>
      <c r="B1314" s="72">
        <v>300</v>
      </c>
      <c r="C1314" s="73" t="s">
        <v>283</v>
      </c>
      <c r="D1314" s="74">
        <v>1.1200401808136615</v>
      </c>
      <c r="E1314" s="75">
        <v>3.7198665470852016E-2</v>
      </c>
      <c r="F1314" s="76">
        <f t="shared" si="42"/>
        <v>12.4992</v>
      </c>
      <c r="G1314" s="74">
        <v>1.21</v>
      </c>
      <c r="H1314" s="76">
        <f t="shared" si="41"/>
        <v>13.503115565919281</v>
      </c>
    </row>
    <row r="1315" spans="1:8" x14ac:dyDescent="0.2">
      <c r="A1315" s="71" t="s">
        <v>209</v>
      </c>
      <c r="B1315" s="72">
        <v>10</v>
      </c>
      <c r="C1315" s="73" t="s">
        <v>283</v>
      </c>
      <c r="D1315" s="74">
        <v>1.1200000000000001</v>
      </c>
      <c r="E1315" s="75">
        <v>0.5</v>
      </c>
      <c r="F1315" s="76">
        <f t="shared" si="42"/>
        <v>5.6000000000000005</v>
      </c>
      <c r="G1315" s="74">
        <v>1.21</v>
      </c>
      <c r="H1315" s="76">
        <f t="shared" si="41"/>
        <v>6.05</v>
      </c>
    </row>
    <row r="1316" spans="1:8" x14ac:dyDescent="0.2">
      <c r="A1316" s="71" t="s">
        <v>213</v>
      </c>
      <c r="B1316" s="72">
        <v>100</v>
      </c>
      <c r="C1316" s="73" t="s">
        <v>283</v>
      </c>
      <c r="D1316" s="74">
        <v>1.1200000000000001</v>
      </c>
      <c r="E1316" s="75">
        <v>0.34799999999999998</v>
      </c>
      <c r="F1316" s="76">
        <f t="shared" si="42"/>
        <v>38.975999999999999</v>
      </c>
      <c r="G1316" s="74">
        <v>1.21</v>
      </c>
      <c r="H1316" s="76">
        <f t="shared" si="41"/>
        <v>42.107999999999997</v>
      </c>
    </row>
    <row r="1317" spans="1:8" x14ac:dyDescent="0.2">
      <c r="A1317" s="71" t="s">
        <v>210</v>
      </c>
      <c r="B1317" s="72">
        <v>20</v>
      </c>
      <c r="C1317" s="73" t="s">
        <v>283</v>
      </c>
      <c r="D1317" s="74">
        <v>1.1199748743718594</v>
      </c>
      <c r="E1317" s="75">
        <v>0.50001121704991591</v>
      </c>
      <c r="F1317" s="76">
        <f t="shared" si="42"/>
        <v>11.200000000000001</v>
      </c>
      <c r="G1317" s="74">
        <v>1.21</v>
      </c>
      <c r="H1317" s="76">
        <f t="shared" si="41"/>
        <v>12.100271452607965</v>
      </c>
    </row>
    <row r="1318" spans="1:8" x14ac:dyDescent="0.2">
      <c r="A1318" s="71" t="s">
        <v>213</v>
      </c>
      <c r="B1318" s="72">
        <v>500</v>
      </c>
      <c r="C1318" s="73" t="s">
        <v>283</v>
      </c>
      <c r="D1318" s="74">
        <v>1.1199999999999999</v>
      </c>
      <c r="E1318" s="75">
        <v>0.34800000000000003</v>
      </c>
      <c r="F1318" s="76">
        <f t="shared" si="42"/>
        <v>194.88</v>
      </c>
      <c r="G1318" s="74">
        <v>1.21</v>
      </c>
      <c r="H1318" s="76">
        <f t="shared" si="41"/>
        <v>210.54</v>
      </c>
    </row>
    <row r="1319" spans="1:8" x14ac:dyDescent="0.2">
      <c r="A1319" s="71" t="s">
        <v>115</v>
      </c>
      <c r="B1319" s="72">
        <v>900</v>
      </c>
      <c r="C1319" s="73" t="s">
        <v>283</v>
      </c>
      <c r="D1319" s="74">
        <v>1.1200000000000001</v>
      </c>
      <c r="E1319" s="75">
        <v>4.6999999999999993E-2</v>
      </c>
      <c r="F1319" s="76">
        <f t="shared" si="42"/>
        <v>47.375999999999998</v>
      </c>
      <c r="G1319" s="74">
        <v>1.21</v>
      </c>
      <c r="H1319" s="76">
        <f t="shared" si="41"/>
        <v>51.182999999999993</v>
      </c>
    </row>
    <row r="1320" spans="1:8" x14ac:dyDescent="0.2">
      <c r="A1320" s="71" t="s">
        <v>205</v>
      </c>
      <c r="B1320" s="72">
        <v>10</v>
      </c>
      <c r="C1320" s="73" t="s">
        <v>283</v>
      </c>
      <c r="D1320" s="74">
        <v>1.1199831009716941</v>
      </c>
      <c r="E1320" s="75">
        <v>0.78001176914371939</v>
      </c>
      <c r="F1320" s="76">
        <f t="shared" si="42"/>
        <v>8.7360000000000007</v>
      </c>
      <c r="G1320" s="74">
        <v>1.21</v>
      </c>
      <c r="H1320" s="76">
        <f t="shared" si="41"/>
        <v>9.4381424066390043</v>
      </c>
    </row>
    <row r="1321" spans="1:8" x14ac:dyDescent="0.2">
      <c r="A1321" s="71" t="s">
        <v>215</v>
      </c>
      <c r="B1321" s="72">
        <v>200</v>
      </c>
      <c r="C1321" s="73" t="s">
        <v>283</v>
      </c>
      <c r="D1321" s="74">
        <v>1.1200000000000001</v>
      </c>
      <c r="E1321" s="75">
        <v>0.20199999999999999</v>
      </c>
      <c r="F1321" s="76">
        <f t="shared" si="42"/>
        <v>45.247999999999998</v>
      </c>
      <c r="G1321" s="74">
        <v>1.21</v>
      </c>
      <c r="H1321" s="76">
        <f t="shared" si="41"/>
        <v>48.883999999999993</v>
      </c>
    </row>
    <row r="1322" spans="1:8" x14ac:dyDescent="0.2">
      <c r="A1322" s="71" t="s">
        <v>210</v>
      </c>
      <c r="B1322" s="72">
        <v>20</v>
      </c>
      <c r="C1322" s="73" t="s">
        <v>283</v>
      </c>
      <c r="D1322" s="74">
        <v>1.1200185356811865</v>
      </c>
      <c r="E1322" s="75">
        <v>0.49999172527927177</v>
      </c>
      <c r="F1322" s="76">
        <f t="shared" si="42"/>
        <v>11.200000000000001</v>
      </c>
      <c r="G1322" s="74">
        <v>1.21</v>
      </c>
      <c r="H1322" s="76">
        <f t="shared" si="41"/>
        <v>12.099799751758376</v>
      </c>
    </row>
    <row r="1323" spans="1:8" x14ac:dyDescent="0.2">
      <c r="A1323" s="71" t="s">
        <v>199</v>
      </c>
      <c r="B1323" s="72">
        <v>300</v>
      </c>
      <c r="C1323" s="73" t="s">
        <v>283</v>
      </c>
      <c r="D1323" s="74">
        <v>1.1197278911564628</v>
      </c>
      <c r="E1323" s="75">
        <v>2.3005589307411905E-2</v>
      </c>
      <c r="F1323" s="76">
        <f t="shared" si="42"/>
        <v>7.7280000000000006</v>
      </c>
      <c r="G1323" s="74">
        <v>1.21</v>
      </c>
      <c r="H1323" s="76">
        <f t="shared" si="41"/>
        <v>8.3510289185905204</v>
      </c>
    </row>
    <row r="1324" spans="1:8" x14ac:dyDescent="0.2">
      <c r="A1324" s="71" t="s">
        <v>85</v>
      </c>
      <c r="B1324" s="72">
        <v>20000</v>
      </c>
      <c r="C1324" s="73" t="s">
        <v>283</v>
      </c>
      <c r="D1324" s="74">
        <v>1.1199999999999999</v>
      </c>
      <c r="E1324" s="75">
        <v>2.1600000000000005E-2</v>
      </c>
      <c r="F1324" s="76">
        <f t="shared" si="42"/>
        <v>483.84000000000003</v>
      </c>
      <c r="G1324" s="74">
        <v>1.21</v>
      </c>
      <c r="H1324" s="76">
        <f t="shared" si="41"/>
        <v>522.72000000000014</v>
      </c>
    </row>
    <row r="1325" spans="1:8" x14ac:dyDescent="0.2">
      <c r="A1325" s="71" t="s">
        <v>209</v>
      </c>
      <c r="B1325" s="72">
        <v>20</v>
      </c>
      <c r="C1325" s="73" t="s">
        <v>283</v>
      </c>
      <c r="D1325" s="74">
        <v>1.1200034879665157</v>
      </c>
      <c r="E1325" s="75">
        <v>0.49999844287694051</v>
      </c>
      <c r="F1325" s="76">
        <f t="shared" si="42"/>
        <v>11.200000000000001</v>
      </c>
      <c r="G1325" s="74">
        <v>1.21</v>
      </c>
      <c r="H1325" s="76">
        <f t="shared" si="41"/>
        <v>12.099962317621959</v>
      </c>
    </row>
    <row r="1326" spans="1:8" x14ac:dyDescent="0.2">
      <c r="A1326" s="71" t="s">
        <v>215</v>
      </c>
      <c r="B1326" s="72">
        <v>300</v>
      </c>
      <c r="C1326" s="73" t="s">
        <v>283</v>
      </c>
      <c r="D1326" s="74">
        <v>1.1199766355140188</v>
      </c>
      <c r="E1326" s="75">
        <v>0.20200421403984559</v>
      </c>
      <c r="F1326" s="76">
        <f t="shared" si="42"/>
        <v>67.872</v>
      </c>
      <c r="G1326" s="74">
        <v>1.21</v>
      </c>
      <c r="H1326" s="76">
        <f t="shared" si="41"/>
        <v>73.327529696463941</v>
      </c>
    </row>
    <row r="1327" spans="1:8" x14ac:dyDescent="0.2">
      <c r="A1327" s="71" t="s">
        <v>215</v>
      </c>
      <c r="B1327" s="72">
        <v>1200</v>
      </c>
      <c r="C1327" s="73" t="s">
        <v>283</v>
      </c>
      <c r="D1327" s="74">
        <v>1.1200034879665157</v>
      </c>
      <c r="E1327" s="75">
        <v>0.20199937092228396</v>
      </c>
      <c r="F1327" s="76">
        <f t="shared" si="42"/>
        <v>271.488</v>
      </c>
      <c r="G1327" s="74">
        <v>1.21</v>
      </c>
      <c r="H1327" s="76">
        <f t="shared" si="41"/>
        <v>293.30308657915629</v>
      </c>
    </row>
    <row r="1328" spans="1:8" x14ac:dyDescent="0.2">
      <c r="A1328" s="71" t="s">
        <v>224</v>
      </c>
      <c r="B1328" s="72">
        <v>50</v>
      </c>
      <c r="C1328" s="73" t="s">
        <v>283</v>
      </c>
      <c r="D1328" s="74">
        <v>1.1199766355140188</v>
      </c>
      <c r="E1328" s="75">
        <v>8.0001668926671529E-2</v>
      </c>
      <c r="F1328" s="76">
        <f t="shared" si="42"/>
        <v>4.4799999999999995</v>
      </c>
      <c r="G1328" s="74">
        <v>1.21</v>
      </c>
      <c r="H1328" s="76">
        <f t="shared" si="41"/>
        <v>4.8401009700636273</v>
      </c>
    </row>
    <row r="1329" spans="1:8" x14ac:dyDescent="0.2">
      <c r="A1329" s="71" t="s">
        <v>211</v>
      </c>
      <c r="B1329" s="72">
        <v>50</v>
      </c>
      <c r="C1329" s="73" t="s">
        <v>283</v>
      </c>
      <c r="D1329" s="74">
        <v>1.1200143215180809</v>
      </c>
      <c r="E1329" s="75">
        <v>0.17999769835688256</v>
      </c>
      <c r="F1329" s="76">
        <f t="shared" si="42"/>
        <v>10.08</v>
      </c>
      <c r="G1329" s="74">
        <v>1.21</v>
      </c>
      <c r="H1329" s="76">
        <f t="shared" si="41"/>
        <v>10.889860750591394</v>
      </c>
    </row>
    <row r="1330" spans="1:8" x14ac:dyDescent="0.2">
      <c r="A1330" s="71" t="s">
        <v>115</v>
      </c>
      <c r="B1330" s="72">
        <v>1800</v>
      </c>
      <c r="C1330" s="73" t="s">
        <v>283</v>
      </c>
      <c r="D1330" s="74">
        <v>1.1200240348505335</v>
      </c>
      <c r="E1330" s="75">
        <v>4.6998991416309005E-2</v>
      </c>
      <c r="F1330" s="76">
        <f t="shared" si="42"/>
        <v>94.751999999999995</v>
      </c>
      <c r="G1330" s="74">
        <v>1.21</v>
      </c>
      <c r="H1330" s="76">
        <f t="shared" si="41"/>
        <v>102.363803304721</v>
      </c>
    </row>
    <row r="1331" spans="1:8" x14ac:dyDescent="0.2">
      <c r="A1331" s="71" t="s">
        <v>76</v>
      </c>
      <c r="B1331" s="72">
        <v>500</v>
      </c>
      <c r="C1331" s="73" t="s">
        <v>283</v>
      </c>
      <c r="D1331" s="74">
        <v>1.1200000000000001</v>
      </c>
      <c r="E1331" s="75">
        <v>0.28499999999999998</v>
      </c>
      <c r="F1331" s="76">
        <f t="shared" si="42"/>
        <v>159.6</v>
      </c>
      <c r="G1331" s="74">
        <v>1.21</v>
      </c>
      <c r="H1331" s="76">
        <f t="shared" si="41"/>
        <v>172.42499999999995</v>
      </c>
    </row>
    <row r="1332" spans="1:8" x14ac:dyDescent="0.2">
      <c r="A1332" s="71" t="s">
        <v>199</v>
      </c>
      <c r="B1332" s="72">
        <v>1000</v>
      </c>
      <c r="C1332" s="73" t="s">
        <v>283</v>
      </c>
      <c r="D1332" s="74">
        <v>1.1200240348505335</v>
      </c>
      <c r="E1332" s="75">
        <v>2.2999506437768238E-2</v>
      </c>
      <c r="F1332" s="76">
        <f t="shared" si="42"/>
        <v>25.76</v>
      </c>
      <c r="G1332" s="74">
        <v>1.21</v>
      </c>
      <c r="H1332" s="76">
        <f t="shared" si="41"/>
        <v>27.829402789699564</v>
      </c>
    </row>
    <row r="1333" spans="1:8" x14ac:dyDescent="0.2">
      <c r="A1333" s="71" t="s">
        <v>210</v>
      </c>
      <c r="B1333" s="72">
        <v>60</v>
      </c>
      <c r="C1333" s="73" t="s">
        <v>283</v>
      </c>
      <c r="D1333" s="74">
        <v>1.1200000000000001</v>
      </c>
      <c r="E1333" s="75">
        <v>0.5</v>
      </c>
      <c r="F1333" s="76">
        <f t="shared" si="42"/>
        <v>33.6</v>
      </c>
      <c r="G1333" s="74">
        <v>1.21</v>
      </c>
      <c r="H1333" s="76">
        <f t="shared" si="41"/>
        <v>36.299999999999997</v>
      </c>
    </row>
    <row r="1334" spans="1:8" x14ac:dyDescent="0.2">
      <c r="A1334" s="71" t="s">
        <v>219</v>
      </c>
      <c r="B1334" s="72">
        <v>300</v>
      </c>
      <c r="C1334" s="73" t="s">
        <v>283</v>
      </c>
      <c r="D1334" s="74">
        <v>1.1200716845878136</v>
      </c>
      <c r="E1334" s="75">
        <v>3.7197619200000004E-2</v>
      </c>
      <c r="F1334" s="76">
        <f t="shared" si="42"/>
        <v>12.499200000000002</v>
      </c>
      <c r="G1334" s="74">
        <v>1.21</v>
      </c>
      <c r="H1334" s="76">
        <f t="shared" si="41"/>
        <v>13.502735769600001</v>
      </c>
    </row>
    <row r="1335" spans="1:8" x14ac:dyDescent="0.2">
      <c r="A1335" s="71" t="s">
        <v>115</v>
      </c>
      <c r="B1335" s="72">
        <v>1850</v>
      </c>
      <c r="C1335" s="73" t="s">
        <v>283</v>
      </c>
      <c r="D1335" s="74">
        <v>1.1199539965497411</v>
      </c>
      <c r="E1335" s="75">
        <v>4.7001930581228181E-2</v>
      </c>
      <c r="F1335" s="76">
        <f t="shared" si="42"/>
        <v>97.384</v>
      </c>
      <c r="G1335" s="74">
        <v>1.21</v>
      </c>
      <c r="H1335" s="76">
        <f t="shared" si="41"/>
        <v>105.21382160607928</v>
      </c>
    </row>
    <row r="1336" spans="1:8" x14ac:dyDescent="0.2">
      <c r="A1336" s="71" t="s">
        <v>95</v>
      </c>
      <c r="B1336" s="72">
        <v>200</v>
      </c>
      <c r="C1336" s="73" t="s">
        <v>283</v>
      </c>
      <c r="D1336" s="74">
        <v>1.1200000000000001</v>
      </c>
      <c r="E1336" s="75">
        <v>0.10999999999999999</v>
      </c>
      <c r="F1336" s="76">
        <f t="shared" si="42"/>
        <v>24.639999999999997</v>
      </c>
      <c r="G1336" s="74">
        <v>1.21</v>
      </c>
      <c r="H1336" s="76">
        <f t="shared" si="41"/>
        <v>26.619999999999994</v>
      </c>
    </row>
    <row r="1337" spans="1:8" x14ac:dyDescent="0.2">
      <c r="A1337" s="71" t="s">
        <v>221</v>
      </c>
      <c r="B1337" s="72">
        <v>20</v>
      </c>
      <c r="C1337" s="73" t="s">
        <v>283</v>
      </c>
      <c r="D1337" s="74">
        <v>1.1197452229299363</v>
      </c>
      <c r="E1337" s="75">
        <v>0.35007963594994312</v>
      </c>
      <c r="F1337" s="76">
        <f t="shared" si="42"/>
        <v>7.84</v>
      </c>
      <c r="G1337" s="74">
        <v>1.21</v>
      </c>
      <c r="H1337" s="76">
        <f t="shared" si="41"/>
        <v>8.471927189988623</v>
      </c>
    </row>
    <row r="1338" spans="1:8" x14ac:dyDescent="0.2">
      <c r="A1338" s="71" t="s">
        <v>211</v>
      </c>
      <c r="B1338" s="72">
        <v>125</v>
      </c>
      <c r="C1338" s="73" t="s">
        <v>283</v>
      </c>
      <c r="D1338" s="74">
        <v>1.1200000000000001</v>
      </c>
      <c r="E1338" s="75">
        <v>0.18</v>
      </c>
      <c r="F1338" s="76">
        <f t="shared" si="42"/>
        <v>25.2</v>
      </c>
      <c r="G1338" s="74">
        <v>1.21</v>
      </c>
      <c r="H1338" s="76">
        <f t="shared" si="41"/>
        <v>27.224999999999998</v>
      </c>
    </row>
    <row r="1339" spans="1:8" x14ac:dyDescent="0.2">
      <c r="A1339" s="71" t="s">
        <v>213</v>
      </c>
      <c r="B1339" s="72">
        <v>100</v>
      </c>
      <c r="C1339" s="73" t="s">
        <v>283</v>
      </c>
      <c r="D1339" s="74">
        <v>1.1200000000000001</v>
      </c>
      <c r="E1339" s="75">
        <v>0.34799999999999998</v>
      </c>
      <c r="F1339" s="76">
        <f t="shared" si="42"/>
        <v>38.975999999999999</v>
      </c>
      <c r="G1339" s="74">
        <v>1.21</v>
      </c>
      <c r="H1339" s="76">
        <f t="shared" si="41"/>
        <v>42.107999999999997</v>
      </c>
    </row>
    <row r="1340" spans="1:8" x14ac:dyDescent="0.2">
      <c r="A1340" s="71" t="s">
        <v>205</v>
      </c>
      <c r="B1340" s="72">
        <v>10</v>
      </c>
      <c r="C1340" s="73" t="s">
        <v>283</v>
      </c>
      <c r="D1340" s="74">
        <v>1.1200000000000001</v>
      </c>
      <c r="E1340" s="75">
        <v>0.77999999999999992</v>
      </c>
      <c r="F1340" s="76">
        <f t="shared" si="42"/>
        <v>8.7360000000000007</v>
      </c>
      <c r="G1340" s="74">
        <v>1.21</v>
      </c>
      <c r="H1340" s="76">
        <f t="shared" si="41"/>
        <v>9.4379999999999988</v>
      </c>
    </row>
    <row r="1341" spans="1:8" x14ac:dyDescent="0.2">
      <c r="A1341" s="71" t="s">
        <v>212</v>
      </c>
      <c r="B1341" s="72">
        <v>20</v>
      </c>
      <c r="C1341" s="73" t="s">
        <v>283</v>
      </c>
      <c r="D1341" s="74">
        <v>1.1200230813618004</v>
      </c>
      <c r="E1341" s="75">
        <v>0.49998969603297272</v>
      </c>
      <c r="F1341" s="76">
        <f t="shared" si="42"/>
        <v>11.200000000000001</v>
      </c>
      <c r="G1341" s="74">
        <v>1.21</v>
      </c>
      <c r="H1341" s="76">
        <f t="shared" si="41"/>
        <v>12.09975064399794</v>
      </c>
    </row>
    <row r="1342" spans="1:8" x14ac:dyDescent="0.2">
      <c r="A1342" s="71" t="s">
        <v>215</v>
      </c>
      <c r="B1342" s="72">
        <v>100</v>
      </c>
      <c r="C1342" s="73" t="s">
        <v>283</v>
      </c>
      <c r="D1342" s="74">
        <v>1.1200000000000001</v>
      </c>
      <c r="E1342" s="75">
        <v>0.20199999999999999</v>
      </c>
      <c r="F1342" s="76">
        <f t="shared" si="42"/>
        <v>22.623999999999999</v>
      </c>
      <c r="G1342" s="74">
        <v>1.21</v>
      </c>
      <c r="H1342" s="76">
        <f t="shared" si="41"/>
        <v>24.441999999999997</v>
      </c>
    </row>
    <row r="1343" spans="1:8" x14ac:dyDescent="0.2">
      <c r="A1343" s="71" t="s">
        <v>199</v>
      </c>
      <c r="B1343" s="72">
        <v>500</v>
      </c>
      <c r="C1343" s="73" t="s">
        <v>283</v>
      </c>
      <c r="D1343" s="74">
        <v>1.1200000000000001</v>
      </c>
      <c r="E1343" s="75">
        <v>2.3E-2</v>
      </c>
      <c r="F1343" s="76">
        <f t="shared" si="42"/>
        <v>12.88</v>
      </c>
      <c r="G1343" s="74">
        <v>1.21</v>
      </c>
      <c r="H1343" s="76">
        <f t="shared" si="41"/>
        <v>13.914999999999999</v>
      </c>
    </row>
    <row r="1344" spans="1:8" x14ac:dyDescent="0.2">
      <c r="A1344" s="71" t="s">
        <v>209</v>
      </c>
      <c r="B1344" s="72">
        <v>20</v>
      </c>
      <c r="C1344" s="73" t="s">
        <v>283</v>
      </c>
      <c r="D1344" s="74">
        <v>1.1200230813618004</v>
      </c>
      <c r="E1344" s="75">
        <v>0.49998969603297272</v>
      </c>
      <c r="F1344" s="76">
        <f t="shared" si="42"/>
        <v>11.200000000000001</v>
      </c>
      <c r="G1344" s="74">
        <v>1.21</v>
      </c>
      <c r="H1344" s="76">
        <f t="shared" si="41"/>
        <v>12.09975064399794</v>
      </c>
    </row>
    <row r="1345" spans="1:8" x14ac:dyDescent="0.2">
      <c r="A1345" s="71" t="s">
        <v>213</v>
      </c>
      <c r="B1345" s="72">
        <v>100</v>
      </c>
      <c r="C1345" s="73" t="s">
        <v>283</v>
      </c>
      <c r="D1345" s="74">
        <v>1.1200000000000001</v>
      </c>
      <c r="E1345" s="75">
        <v>0.34799999999999998</v>
      </c>
      <c r="F1345" s="76">
        <f t="shared" si="42"/>
        <v>38.975999999999999</v>
      </c>
      <c r="G1345" s="74">
        <v>1.21</v>
      </c>
      <c r="H1345" s="76">
        <f t="shared" si="41"/>
        <v>42.107999999999997</v>
      </c>
    </row>
    <row r="1346" spans="1:8" x14ac:dyDescent="0.2">
      <c r="A1346" s="71" t="s">
        <v>232</v>
      </c>
      <c r="B1346" s="72">
        <v>100</v>
      </c>
      <c r="C1346" s="73" t="s">
        <v>283</v>
      </c>
      <c r="D1346" s="74">
        <v>1.1200787401574803</v>
      </c>
      <c r="E1346" s="75">
        <v>0.5079642882249561</v>
      </c>
      <c r="F1346" s="76">
        <f t="shared" si="42"/>
        <v>56.896000000000001</v>
      </c>
      <c r="G1346" s="74">
        <v>1.21</v>
      </c>
      <c r="H1346" s="76">
        <f t="shared" si="41"/>
        <v>61.463678875219685</v>
      </c>
    </row>
    <row r="1347" spans="1:8" x14ac:dyDescent="0.2">
      <c r="A1347" s="71" t="s">
        <v>215</v>
      </c>
      <c r="B1347" s="72">
        <v>300</v>
      </c>
      <c r="C1347" s="73" t="s">
        <v>283</v>
      </c>
      <c r="D1347" s="74">
        <v>1.1200000000000001</v>
      </c>
      <c r="E1347" s="75">
        <v>0.20199999999999999</v>
      </c>
      <c r="F1347" s="76">
        <f t="shared" si="42"/>
        <v>67.872</v>
      </c>
      <c r="G1347" s="74">
        <v>1.21</v>
      </c>
      <c r="H1347" s="76">
        <f t="shared" si="41"/>
        <v>73.325999999999993</v>
      </c>
    </row>
    <row r="1348" spans="1:8" x14ac:dyDescent="0.2">
      <c r="A1348" s="71" t="s">
        <v>76</v>
      </c>
      <c r="B1348" s="72">
        <v>1500</v>
      </c>
      <c r="C1348" s="73" t="s">
        <v>283</v>
      </c>
      <c r="D1348" s="74">
        <v>1.1200000000000001</v>
      </c>
      <c r="E1348" s="75">
        <v>0.28499999999999998</v>
      </c>
      <c r="F1348" s="76">
        <f t="shared" si="42"/>
        <v>478.79999999999995</v>
      </c>
      <c r="G1348" s="74">
        <v>1.21</v>
      </c>
      <c r="H1348" s="76">
        <f t="shared" si="41"/>
        <v>517.27499999999986</v>
      </c>
    </row>
    <row r="1349" spans="1:8" x14ac:dyDescent="0.2">
      <c r="A1349" s="71" t="s">
        <v>199</v>
      </c>
      <c r="B1349" s="72">
        <v>1000</v>
      </c>
      <c r="C1349" s="73" t="s">
        <v>283</v>
      </c>
      <c r="D1349" s="74">
        <v>1.1201298701298701</v>
      </c>
      <c r="E1349" s="75">
        <v>2.2997333333333335E-2</v>
      </c>
      <c r="F1349" s="76">
        <f t="shared" si="42"/>
        <v>25.76</v>
      </c>
      <c r="G1349" s="74">
        <v>1.21</v>
      </c>
      <c r="H1349" s="76">
        <f t="shared" ref="H1349:H1412" si="43">(E1349*G1349)*B1349</f>
        <v>27.826773333333335</v>
      </c>
    </row>
    <row r="1350" spans="1:8" x14ac:dyDescent="0.2">
      <c r="A1350" s="71" t="s">
        <v>85</v>
      </c>
      <c r="B1350" s="72">
        <v>25000</v>
      </c>
      <c r="C1350" s="73" t="s">
        <v>283</v>
      </c>
      <c r="D1350" s="74">
        <v>1.1199999999999999</v>
      </c>
      <c r="E1350" s="75">
        <v>2.1600000000000005E-2</v>
      </c>
      <c r="F1350" s="76">
        <f t="shared" si="42"/>
        <v>604.80000000000007</v>
      </c>
      <c r="G1350" s="74">
        <v>1.21</v>
      </c>
      <c r="H1350" s="76">
        <f t="shared" si="43"/>
        <v>653.4000000000002</v>
      </c>
    </row>
    <row r="1351" spans="1:8" x14ac:dyDescent="0.2">
      <c r="A1351" s="71" t="s">
        <v>85</v>
      </c>
      <c r="B1351" s="72">
        <v>5000</v>
      </c>
      <c r="C1351" s="73" t="s">
        <v>283</v>
      </c>
      <c r="D1351" s="74">
        <v>1.1200080515297905</v>
      </c>
      <c r="E1351" s="75">
        <v>2.1599844721613172E-2</v>
      </c>
      <c r="F1351" s="76">
        <f t="shared" si="42"/>
        <v>120.96</v>
      </c>
      <c r="G1351" s="74">
        <v>1.21</v>
      </c>
      <c r="H1351" s="76">
        <f t="shared" si="43"/>
        <v>130.6790605657597</v>
      </c>
    </row>
    <row r="1352" spans="1:8" x14ac:dyDescent="0.2">
      <c r="A1352" s="71" t="s">
        <v>217</v>
      </c>
      <c r="B1352" s="72">
        <v>20</v>
      </c>
      <c r="C1352" s="73" t="s">
        <v>283</v>
      </c>
      <c r="D1352" s="74">
        <v>1.1199831009716943</v>
      </c>
      <c r="E1352" s="75">
        <v>0.50000754432289696</v>
      </c>
      <c r="F1352" s="76">
        <f t="shared" si="42"/>
        <v>11.200000000000001</v>
      </c>
      <c r="G1352" s="74">
        <v>1.21</v>
      </c>
      <c r="H1352" s="76">
        <f t="shared" si="43"/>
        <v>12.100182572614106</v>
      </c>
    </row>
    <row r="1353" spans="1:8" x14ac:dyDescent="0.2">
      <c r="A1353" s="71" t="s">
        <v>229</v>
      </c>
      <c r="B1353" s="72">
        <v>50</v>
      </c>
      <c r="C1353" s="73" t="s">
        <v>283</v>
      </c>
      <c r="D1353" s="74">
        <v>1.1199999999999999</v>
      </c>
      <c r="E1353" s="75">
        <v>7.0000000000000007E-2</v>
      </c>
      <c r="F1353" s="76">
        <f t="shared" si="42"/>
        <v>3.92</v>
      </c>
      <c r="G1353" s="74">
        <v>1.21</v>
      </c>
      <c r="H1353" s="76">
        <f t="shared" si="43"/>
        <v>4.2350000000000003</v>
      </c>
    </row>
    <row r="1354" spans="1:8" x14ac:dyDescent="0.2">
      <c r="A1354" s="71" t="s">
        <v>76</v>
      </c>
      <c r="B1354" s="72">
        <v>100</v>
      </c>
      <c r="C1354" s="73" t="s">
        <v>283</v>
      </c>
      <c r="D1354" s="74">
        <v>1.1199831009716943</v>
      </c>
      <c r="E1354" s="75">
        <v>0.28500430026405127</v>
      </c>
      <c r="F1354" s="76">
        <f t="shared" si="42"/>
        <v>31.919999999999998</v>
      </c>
      <c r="G1354" s="74">
        <v>1.21</v>
      </c>
      <c r="H1354" s="76">
        <f t="shared" si="43"/>
        <v>34.485520331950205</v>
      </c>
    </row>
    <row r="1355" spans="1:8" x14ac:dyDescent="0.2">
      <c r="A1355" s="71" t="s">
        <v>217</v>
      </c>
      <c r="B1355" s="72">
        <v>20</v>
      </c>
      <c r="C1355" s="73" t="s">
        <v>283</v>
      </c>
      <c r="D1355" s="74">
        <v>1.1200119474313024</v>
      </c>
      <c r="E1355" s="75">
        <v>0.49999466638220702</v>
      </c>
      <c r="F1355" s="76">
        <f t="shared" si="42"/>
        <v>11.200000000000001</v>
      </c>
      <c r="G1355" s="74">
        <v>1.21</v>
      </c>
      <c r="H1355" s="76">
        <f t="shared" si="43"/>
        <v>12.099870926449409</v>
      </c>
    </row>
    <row r="1356" spans="1:8" x14ac:dyDescent="0.2">
      <c r="A1356" s="71" t="s">
        <v>223</v>
      </c>
      <c r="B1356" s="72">
        <v>50</v>
      </c>
      <c r="C1356" s="73" t="s">
        <v>283</v>
      </c>
      <c r="D1356" s="74">
        <v>1.1199925470467673</v>
      </c>
      <c r="E1356" s="75">
        <v>0.80100533022791554</v>
      </c>
      <c r="F1356" s="76">
        <f t="shared" si="42"/>
        <v>44.856000000000002</v>
      </c>
      <c r="G1356" s="74">
        <v>1.21</v>
      </c>
      <c r="H1356" s="76">
        <f t="shared" si="43"/>
        <v>48.460822478788891</v>
      </c>
    </row>
    <row r="1357" spans="1:8" x14ac:dyDescent="0.2">
      <c r="A1357" s="71" t="s">
        <v>85</v>
      </c>
      <c r="B1357" s="72">
        <v>20000</v>
      </c>
      <c r="C1357" s="73" t="s">
        <v>283</v>
      </c>
      <c r="D1357" s="74">
        <v>1.1200006333322776</v>
      </c>
      <c r="E1357" s="75">
        <v>2.1599987785741553E-2</v>
      </c>
      <c r="F1357" s="76">
        <f t="shared" si="42"/>
        <v>483.84</v>
      </c>
      <c r="G1357" s="74">
        <v>1.21</v>
      </c>
      <c r="H1357" s="76">
        <f t="shared" si="43"/>
        <v>522.71970441494557</v>
      </c>
    </row>
    <row r="1358" spans="1:8" x14ac:dyDescent="0.2">
      <c r="A1358" s="71" t="s">
        <v>213</v>
      </c>
      <c r="B1358" s="72">
        <v>100</v>
      </c>
      <c r="C1358" s="73" t="s">
        <v>283</v>
      </c>
      <c r="D1358" s="74">
        <v>1.1200037058605539</v>
      </c>
      <c r="E1358" s="75">
        <v>0.34799884853999502</v>
      </c>
      <c r="F1358" s="76">
        <f t="shared" si="42"/>
        <v>38.975999999999999</v>
      </c>
      <c r="G1358" s="74">
        <v>1.21</v>
      </c>
      <c r="H1358" s="76">
        <f t="shared" si="43"/>
        <v>42.107860673339395</v>
      </c>
    </row>
    <row r="1359" spans="1:8" x14ac:dyDescent="0.2">
      <c r="A1359" s="71" t="s">
        <v>199</v>
      </c>
      <c r="B1359" s="72">
        <v>700</v>
      </c>
      <c r="C1359" s="73" t="s">
        <v>283</v>
      </c>
      <c r="D1359" s="74">
        <v>1.1199737187910646</v>
      </c>
      <c r="E1359" s="75">
        <v>2.3000539716062418E-2</v>
      </c>
      <c r="F1359" s="76">
        <f t="shared" si="42"/>
        <v>18.032</v>
      </c>
      <c r="G1359" s="74">
        <v>1.21</v>
      </c>
      <c r="H1359" s="76">
        <f t="shared" si="43"/>
        <v>19.481457139504869</v>
      </c>
    </row>
    <row r="1360" spans="1:8" x14ac:dyDescent="0.2">
      <c r="A1360" s="71" t="s">
        <v>85</v>
      </c>
      <c r="B1360" s="72">
        <v>10000</v>
      </c>
      <c r="C1360" s="73" t="s">
        <v>283</v>
      </c>
      <c r="D1360" s="74">
        <v>1.1200037058605539</v>
      </c>
      <c r="E1360" s="75">
        <v>2.1599928530068657E-2</v>
      </c>
      <c r="F1360" s="76">
        <f t="shared" si="42"/>
        <v>241.92000000000002</v>
      </c>
      <c r="G1360" s="74">
        <v>1.21</v>
      </c>
      <c r="H1360" s="76">
        <f t="shared" si="43"/>
        <v>261.35913521383071</v>
      </c>
    </row>
    <row r="1361" spans="1:8" x14ac:dyDescent="0.2">
      <c r="A1361" s="71" t="s">
        <v>76</v>
      </c>
      <c r="B1361" s="72">
        <v>300</v>
      </c>
      <c r="C1361" s="73" t="s">
        <v>283</v>
      </c>
      <c r="D1361" s="74">
        <v>1.1199891657638137</v>
      </c>
      <c r="E1361" s="75">
        <v>0.28500275695284155</v>
      </c>
      <c r="F1361" s="76">
        <f t="shared" si="42"/>
        <v>95.759999999999991</v>
      </c>
      <c r="G1361" s="74">
        <v>1.21</v>
      </c>
      <c r="H1361" s="76">
        <f t="shared" si="43"/>
        <v>103.45600077388148</v>
      </c>
    </row>
    <row r="1362" spans="1:8" x14ac:dyDescent="0.2">
      <c r="A1362" s="71" t="s">
        <v>233</v>
      </c>
      <c r="B1362" s="72">
        <v>100</v>
      </c>
      <c r="C1362" s="73" t="s">
        <v>283</v>
      </c>
      <c r="D1362" s="74">
        <v>1.1200000000000001</v>
      </c>
      <c r="E1362" s="75">
        <v>0.19999999999999998</v>
      </c>
      <c r="F1362" s="76">
        <f t="shared" si="42"/>
        <v>22.400000000000002</v>
      </c>
      <c r="G1362" s="74">
        <v>1.21</v>
      </c>
      <c r="H1362" s="76">
        <f t="shared" si="43"/>
        <v>24.199999999999996</v>
      </c>
    </row>
    <row r="1363" spans="1:8" x14ac:dyDescent="0.2">
      <c r="A1363" s="71" t="s">
        <v>211</v>
      </c>
      <c r="B1363" s="72">
        <v>100</v>
      </c>
      <c r="C1363" s="73" t="s">
        <v>283</v>
      </c>
      <c r="D1363" s="74">
        <v>1.1200077474336627</v>
      </c>
      <c r="E1363" s="75">
        <v>0.17999875488534567</v>
      </c>
      <c r="F1363" s="76">
        <f t="shared" si="42"/>
        <v>20.16</v>
      </c>
      <c r="G1363" s="74">
        <v>1.21</v>
      </c>
      <c r="H1363" s="76">
        <f t="shared" si="43"/>
        <v>21.779849341126827</v>
      </c>
    </row>
    <row r="1364" spans="1:8" x14ac:dyDescent="0.2">
      <c r="A1364" s="71" t="s">
        <v>76</v>
      </c>
      <c r="B1364" s="72">
        <v>2000</v>
      </c>
      <c r="C1364" s="73" t="s">
        <v>283</v>
      </c>
      <c r="D1364" s="74">
        <v>1.1199999999999999</v>
      </c>
      <c r="E1364" s="75">
        <v>0.28500000000000003</v>
      </c>
      <c r="F1364" s="76">
        <f t="shared" si="42"/>
        <v>638.4</v>
      </c>
      <c r="G1364" s="74">
        <v>1.21</v>
      </c>
      <c r="H1364" s="76">
        <f t="shared" si="43"/>
        <v>689.7</v>
      </c>
    </row>
    <row r="1365" spans="1:8" x14ac:dyDescent="0.2">
      <c r="A1365" s="71" t="s">
        <v>213</v>
      </c>
      <c r="B1365" s="72">
        <v>200</v>
      </c>
      <c r="C1365" s="73" t="s">
        <v>283</v>
      </c>
      <c r="D1365" s="74">
        <v>1.1200077474336627</v>
      </c>
      <c r="E1365" s="75">
        <v>0.34799759277833497</v>
      </c>
      <c r="F1365" s="76">
        <f t="shared" si="42"/>
        <v>77.951999999999998</v>
      </c>
      <c r="G1365" s="74">
        <v>1.21</v>
      </c>
      <c r="H1365" s="76">
        <f t="shared" si="43"/>
        <v>84.215417452357073</v>
      </c>
    </row>
    <row r="1366" spans="1:8" x14ac:dyDescent="0.2">
      <c r="A1366" s="71" t="s">
        <v>76</v>
      </c>
      <c r="B1366" s="72">
        <v>200</v>
      </c>
      <c r="C1366" s="73" t="s">
        <v>283</v>
      </c>
      <c r="D1366" s="74">
        <v>1.1200086244070722</v>
      </c>
      <c r="E1366" s="75">
        <v>0.28499780541331377</v>
      </c>
      <c r="F1366" s="76">
        <f t="shared" si="42"/>
        <v>63.839999999999996</v>
      </c>
      <c r="G1366" s="74">
        <v>1.21</v>
      </c>
      <c r="H1366" s="76">
        <f t="shared" si="43"/>
        <v>68.969468910021931</v>
      </c>
    </row>
    <row r="1367" spans="1:8" x14ac:dyDescent="0.2">
      <c r="A1367" s="71" t="s">
        <v>231</v>
      </c>
      <c r="B1367" s="72">
        <v>25</v>
      </c>
      <c r="C1367" s="73" t="s">
        <v>283</v>
      </c>
      <c r="D1367" s="74">
        <v>1.1200401808136615</v>
      </c>
      <c r="E1367" s="75">
        <v>0.34998744394618836</v>
      </c>
      <c r="F1367" s="76">
        <f t="shared" si="42"/>
        <v>9.8000000000000007</v>
      </c>
      <c r="G1367" s="74">
        <v>1.21</v>
      </c>
      <c r="H1367" s="76">
        <f t="shared" si="43"/>
        <v>10.587120179372198</v>
      </c>
    </row>
    <row r="1368" spans="1:8" x14ac:dyDescent="0.2">
      <c r="A1368" s="71" t="s">
        <v>115</v>
      </c>
      <c r="B1368" s="72">
        <v>800</v>
      </c>
      <c r="C1368" s="73" t="s">
        <v>283</v>
      </c>
      <c r="D1368" s="74">
        <v>1.1200000000000001</v>
      </c>
      <c r="E1368" s="75">
        <v>4.6999999999999993E-2</v>
      </c>
      <c r="F1368" s="76">
        <f t="shared" si="42"/>
        <v>42.112000000000002</v>
      </c>
      <c r="G1368" s="74">
        <v>1.21</v>
      </c>
      <c r="H1368" s="76">
        <f t="shared" si="43"/>
        <v>45.495999999999995</v>
      </c>
    </row>
    <row r="1369" spans="1:8" x14ac:dyDescent="0.2">
      <c r="A1369" s="71" t="s">
        <v>215</v>
      </c>
      <c r="B1369" s="72">
        <v>200</v>
      </c>
      <c r="C1369" s="73" t="s">
        <v>283</v>
      </c>
      <c r="D1369" s="74">
        <v>1.1200000000000001</v>
      </c>
      <c r="E1369" s="75">
        <v>0.20199999999999999</v>
      </c>
      <c r="F1369" s="76">
        <f t="shared" si="42"/>
        <v>45.247999999999998</v>
      </c>
      <c r="G1369" s="74">
        <v>1.21</v>
      </c>
      <c r="H1369" s="76">
        <f t="shared" si="43"/>
        <v>48.883999999999993</v>
      </c>
    </row>
    <row r="1370" spans="1:8" x14ac:dyDescent="0.2">
      <c r="A1370" s="71" t="s">
        <v>219</v>
      </c>
      <c r="B1370" s="72">
        <v>300</v>
      </c>
      <c r="C1370" s="73" t="s">
        <v>283</v>
      </c>
      <c r="D1370" s="74">
        <v>1.1200716845878136</v>
      </c>
      <c r="E1370" s="75">
        <v>3.7197619200000004E-2</v>
      </c>
      <c r="F1370" s="76">
        <f t="shared" si="42"/>
        <v>12.499200000000002</v>
      </c>
      <c r="G1370" s="74">
        <v>1.21</v>
      </c>
      <c r="H1370" s="76">
        <f t="shared" si="43"/>
        <v>13.502735769600001</v>
      </c>
    </row>
    <row r="1371" spans="1:8" x14ac:dyDescent="0.2">
      <c r="A1371" s="71" t="s">
        <v>211</v>
      </c>
      <c r="B1371" s="72">
        <v>50</v>
      </c>
      <c r="C1371" s="73" t="s">
        <v>283</v>
      </c>
      <c r="D1371" s="74">
        <v>1.1199842952493129</v>
      </c>
      <c r="E1371" s="75">
        <v>0.18000252401318095</v>
      </c>
      <c r="F1371" s="76">
        <f t="shared" ref="F1371:F1434" si="44">(D1371*E1371)*B1371</f>
        <v>10.079999999999998</v>
      </c>
      <c r="G1371" s="74">
        <v>1.21</v>
      </c>
      <c r="H1371" s="76">
        <f t="shared" si="43"/>
        <v>10.890152702797447</v>
      </c>
    </row>
    <row r="1372" spans="1:8" x14ac:dyDescent="0.2">
      <c r="A1372" s="71" t="s">
        <v>76</v>
      </c>
      <c r="B1372" s="72">
        <v>1000</v>
      </c>
      <c r="C1372" s="73" t="s">
        <v>283</v>
      </c>
      <c r="D1372" s="74">
        <v>1.1199999999999999</v>
      </c>
      <c r="E1372" s="75">
        <v>0.28500000000000003</v>
      </c>
      <c r="F1372" s="76">
        <f t="shared" si="44"/>
        <v>319.2</v>
      </c>
      <c r="G1372" s="74">
        <v>1.21</v>
      </c>
      <c r="H1372" s="76">
        <f t="shared" si="43"/>
        <v>344.85</v>
      </c>
    </row>
    <row r="1373" spans="1:8" x14ac:dyDescent="0.2">
      <c r="A1373" s="71" t="s">
        <v>213</v>
      </c>
      <c r="B1373" s="72">
        <v>200</v>
      </c>
      <c r="C1373" s="73" t="s">
        <v>283</v>
      </c>
      <c r="D1373" s="74">
        <v>1.1199728260869568</v>
      </c>
      <c r="E1373" s="75">
        <v>0.34800844352784172</v>
      </c>
      <c r="F1373" s="76">
        <f t="shared" si="44"/>
        <v>77.951999999999998</v>
      </c>
      <c r="G1373" s="74">
        <v>1.21</v>
      </c>
      <c r="H1373" s="76">
        <f t="shared" si="43"/>
        <v>84.218043333737697</v>
      </c>
    </row>
    <row r="1374" spans="1:8" x14ac:dyDescent="0.2">
      <c r="A1374" s="71" t="s">
        <v>215</v>
      </c>
      <c r="B1374" s="72">
        <v>500</v>
      </c>
      <c r="C1374" s="73" t="s">
        <v>283</v>
      </c>
      <c r="D1374" s="74">
        <v>1.1199842952493129</v>
      </c>
      <c r="E1374" s="75">
        <v>0.20200283250368087</v>
      </c>
      <c r="F1374" s="76">
        <f t="shared" si="44"/>
        <v>113.12</v>
      </c>
      <c r="G1374" s="74">
        <v>1.21</v>
      </c>
      <c r="H1374" s="76">
        <f t="shared" si="43"/>
        <v>122.21171366472693</v>
      </c>
    </row>
    <row r="1375" spans="1:8" x14ac:dyDescent="0.2">
      <c r="A1375" s="71" t="s">
        <v>199</v>
      </c>
      <c r="B1375" s="72">
        <v>600</v>
      </c>
      <c r="C1375" s="73" t="s">
        <v>283</v>
      </c>
      <c r="D1375" s="74">
        <v>1.12002688172043</v>
      </c>
      <c r="E1375" s="75">
        <v>2.299944797791912E-2</v>
      </c>
      <c r="F1375" s="76">
        <f t="shared" si="44"/>
        <v>15.456000000000001</v>
      </c>
      <c r="G1375" s="74">
        <v>1.21</v>
      </c>
      <c r="H1375" s="76">
        <f t="shared" si="43"/>
        <v>16.697599231969281</v>
      </c>
    </row>
    <row r="1376" spans="1:8" x14ac:dyDescent="0.2">
      <c r="A1376" s="71" t="s">
        <v>115</v>
      </c>
      <c r="B1376" s="72">
        <v>800</v>
      </c>
      <c r="C1376" s="73" t="s">
        <v>283</v>
      </c>
      <c r="D1376" s="74">
        <v>1.1199924127465857</v>
      </c>
      <c r="E1376" s="75">
        <v>4.7000318395826982E-2</v>
      </c>
      <c r="F1376" s="76">
        <f t="shared" si="44"/>
        <v>42.112000000000002</v>
      </c>
      <c r="G1376" s="74">
        <v>1.21</v>
      </c>
      <c r="H1376" s="76">
        <f t="shared" si="43"/>
        <v>45.496308207160517</v>
      </c>
    </row>
    <row r="1377" spans="1:8" x14ac:dyDescent="0.2">
      <c r="A1377" s="71" t="s">
        <v>215</v>
      </c>
      <c r="B1377" s="72">
        <v>300</v>
      </c>
      <c r="C1377" s="73" t="s">
        <v>283</v>
      </c>
      <c r="D1377" s="74">
        <v>1.12002688172043</v>
      </c>
      <c r="E1377" s="75">
        <v>0.20199515180607228</v>
      </c>
      <c r="F1377" s="76">
        <f t="shared" si="44"/>
        <v>67.872</v>
      </c>
      <c r="G1377" s="74">
        <v>1.21</v>
      </c>
      <c r="H1377" s="76">
        <f t="shared" si="43"/>
        <v>73.324240105604233</v>
      </c>
    </row>
    <row r="1378" spans="1:8" x14ac:dyDescent="0.2">
      <c r="A1378" s="71" t="s">
        <v>214</v>
      </c>
      <c r="B1378" s="72">
        <v>20</v>
      </c>
      <c r="C1378" s="73" t="s">
        <v>283</v>
      </c>
      <c r="D1378" s="74">
        <v>1.1199924127465857</v>
      </c>
      <c r="E1378" s="75">
        <v>0.50000338718964887</v>
      </c>
      <c r="F1378" s="76">
        <f t="shared" si="44"/>
        <v>11.200000000000003</v>
      </c>
      <c r="G1378" s="74">
        <v>1.21</v>
      </c>
      <c r="H1378" s="76">
        <f t="shared" si="43"/>
        <v>12.100081969989503</v>
      </c>
    </row>
    <row r="1379" spans="1:8" x14ac:dyDescent="0.2">
      <c r="A1379" s="71" t="s">
        <v>211</v>
      </c>
      <c r="B1379" s="72">
        <v>50</v>
      </c>
      <c r="C1379" s="73" t="s">
        <v>283</v>
      </c>
      <c r="D1379" s="74">
        <v>1.1200000000000001</v>
      </c>
      <c r="E1379" s="75">
        <v>0.18</v>
      </c>
      <c r="F1379" s="76">
        <f t="shared" si="44"/>
        <v>10.08</v>
      </c>
      <c r="G1379" s="74">
        <v>1.21</v>
      </c>
      <c r="H1379" s="76">
        <f t="shared" si="43"/>
        <v>10.89</v>
      </c>
    </row>
    <row r="1380" spans="1:8" x14ac:dyDescent="0.2">
      <c r="A1380" s="71" t="s">
        <v>215</v>
      </c>
      <c r="B1380" s="72">
        <v>300</v>
      </c>
      <c r="C1380" s="73" t="s">
        <v>283</v>
      </c>
      <c r="D1380" s="74">
        <v>1.1199728260869568</v>
      </c>
      <c r="E1380" s="75">
        <v>0.20200490112822997</v>
      </c>
      <c r="F1380" s="76">
        <f t="shared" si="44"/>
        <v>67.872</v>
      </c>
      <c r="G1380" s="74">
        <v>1.21</v>
      </c>
      <c r="H1380" s="76">
        <f t="shared" si="43"/>
        <v>73.327779109547478</v>
      </c>
    </row>
    <row r="1381" spans="1:8" x14ac:dyDescent="0.2">
      <c r="A1381" s="71" t="s">
        <v>210</v>
      </c>
      <c r="B1381" s="72">
        <v>20</v>
      </c>
      <c r="C1381" s="73" t="s">
        <v>283</v>
      </c>
      <c r="D1381" s="74">
        <v>1.1199999999999999</v>
      </c>
      <c r="E1381" s="75">
        <v>0.50000000000000011</v>
      </c>
      <c r="F1381" s="76">
        <f t="shared" si="44"/>
        <v>11.200000000000001</v>
      </c>
      <c r="G1381" s="74">
        <v>1.21</v>
      </c>
      <c r="H1381" s="76">
        <f t="shared" si="43"/>
        <v>12.100000000000001</v>
      </c>
    </row>
    <row r="1382" spans="1:8" x14ac:dyDescent="0.2">
      <c r="A1382" s="71" t="s">
        <v>210</v>
      </c>
      <c r="B1382" s="72">
        <v>10</v>
      </c>
      <c r="C1382" s="73" t="s">
        <v>283</v>
      </c>
      <c r="D1382" s="74">
        <v>1.1200000000000001</v>
      </c>
      <c r="E1382" s="75">
        <v>0.5</v>
      </c>
      <c r="F1382" s="76">
        <f t="shared" si="44"/>
        <v>5.6000000000000005</v>
      </c>
      <c r="G1382" s="74">
        <v>1.21</v>
      </c>
      <c r="H1382" s="76">
        <f t="shared" si="43"/>
        <v>6.05</v>
      </c>
    </row>
    <row r="1383" spans="1:8" x14ac:dyDescent="0.2">
      <c r="A1383" s="71" t="s">
        <v>215</v>
      </c>
      <c r="B1383" s="72">
        <v>200</v>
      </c>
      <c r="C1383" s="73" t="s">
        <v>283</v>
      </c>
      <c r="D1383" s="74">
        <v>1.1200385356454721</v>
      </c>
      <c r="E1383" s="75">
        <v>0.20199305006020987</v>
      </c>
      <c r="F1383" s="76">
        <f t="shared" si="44"/>
        <v>45.247999999999998</v>
      </c>
      <c r="G1383" s="74">
        <v>1.21</v>
      </c>
      <c r="H1383" s="76">
        <f t="shared" si="43"/>
        <v>48.882318114570786</v>
      </c>
    </row>
    <row r="1384" spans="1:8" x14ac:dyDescent="0.2">
      <c r="A1384" s="71" t="s">
        <v>209</v>
      </c>
      <c r="B1384" s="72">
        <v>20</v>
      </c>
      <c r="C1384" s="73" t="s">
        <v>283</v>
      </c>
      <c r="D1384" s="74">
        <v>1.1199831009716941</v>
      </c>
      <c r="E1384" s="75">
        <v>0.50000754432289707</v>
      </c>
      <c r="F1384" s="76">
        <f t="shared" si="44"/>
        <v>11.200000000000001</v>
      </c>
      <c r="G1384" s="74">
        <v>1.21</v>
      </c>
      <c r="H1384" s="76">
        <f t="shared" si="43"/>
        <v>12.100182572614109</v>
      </c>
    </row>
    <row r="1385" spans="1:8" x14ac:dyDescent="0.2">
      <c r="A1385" s="71" t="s">
        <v>215</v>
      </c>
      <c r="B1385" s="72">
        <v>2000</v>
      </c>
      <c r="C1385" s="73" t="s">
        <v>283</v>
      </c>
      <c r="D1385" s="74">
        <v>1.1200000000000001</v>
      </c>
      <c r="E1385" s="75">
        <v>0.20199999999999999</v>
      </c>
      <c r="F1385" s="76">
        <f t="shared" si="44"/>
        <v>452.48</v>
      </c>
      <c r="G1385" s="74">
        <v>1.21</v>
      </c>
      <c r="H1385" s="76">
        <f t="shared" si="43"/>
        <v>488.83999999999992</v>
      </c>
    </row>
    <row r="1386" spans="1:8" x14ac:dyDescent="0.2">
      <c r="A1386" s="71" t="s">
        <v>211</v>
      </c>
      <c r="B1386" s="72">
        <v>50</v>
      </c>
      <c r="C1386" s="73" t="s">
        <v>283</v>
      </c>
      <c r="D1386" s="74">
        <v>1.1199831009716941</v>
      </c>
      <c r="E1386" s="75">
        <v>0.18000271595624293</v>
      </c>
      <c r="F1386" s="76">
        <f t="shared" si="44"/>
        <v>10.08</v>
      </c>
      <c r="G1386" s="74">
        <v>1.21</v>
      </c>
      <c r="H1386" s="76">
        <f t="shared" si="43"/>
        <v>10.890164315352695</v>
      </c>
    </row>
    <row r="1387" spans="1:8" x14ac:dyDescent="0.2">
      <c r="A1387" s="71" t="s">
        <v>115</v>
      </c>
      <c r="B1387" s="72">
        <v>800</v>
      </c>
      <c r="C1387" s="73" t="s">
        <v>283</v>
      </c>
      <c r="D1387" s="74">
        <v>1.1199831009716941</v>
      </c>
      <c r="E1387" s="75">
        <v>4.7000709166352322E-2</v>
      </c>
      <c r="F1387" s="76">
        <f t="shared" si="44"/>
        <v>42.112000000000002</v>
      </c>
      <c r="G1387" s="74">
        <v>1.21</v>
      </c>
      <c r="H1387" s="76">
        <f t="shared" si="43"/>
        <v>45.496686473029044</v>
      </c>
    </row>
    <row r="1388" spans="1:8" x14ac:dyDescent="0.2">
      <c r="A1388" s="71" t="s">
        <v>219</v>
      </c>
      <c r="B1388" s="72">
        <v>300</v>
      </c>
      <c r="C1388" s="73" t="s">
        <v>283</v>
      </c>
      <c r="D1388" s="74">
        <v>1.1200230813618004</v>
      </c>
      <c r="E1388" s="75">
        <v>3.7199233384853168E-2</v>
      </c>
      <c r="F1388" s="76">
        <f t="shared" si="44"/>
        <v>12.4992</v>
      </c>
      <c r="G1388" s="74">
        <v>1.21</v>
      </c>
      <c r="H1388" s="76">
        <f t="shared" si="43"/>
        <v>13.503321718701701</v>
      </c>
    </row>
    <row r="1389" spans="1:8" x14ac:dyDescent="0.2">
      <c r="A1389" s="71" t="s">
        <v>216</v>
      </c>
      <c r="B1389" s="72">
        <v>50</v>
      </c>
      <c r="C1389" s="73" t="s">
        <v>283</v>
      </c>
      <c r="D1389" s="74">
        <v>1.1200230813618004</v>
      </c>
      <c r="E1389" s="75">
        <v>6.9998557444616166E-2</v>
      </c>
      <c r="F1389" s="76">
        <f t="shared" si="44"/>
        <v>3.92</v>
      </c>
      <c r="G1389" s="74">
        <v>1.21</v>
      </c>
      <c r="H1389" s="76">
        <f t="shared" si="43"/>
        <v>4.234912725399278</v>
      </c>
    </row>
    <row r="1390" spans="1:8" x14ac:dyDescent="0.2">
      <c r="A1390" s="71" t="s">
        <v>205</v>
      </c>
      <c r="B1390" s="72">
        <v>68</v>
      </c>
      <c r="C1390" s="73" t="s">
        <v>283</v>
      </c>
      <c r="D1390" s="74">
        <v>1.1199095022624435</v>
      </c>
      <c r="E1390" s="75">
        <v>0.78006303030303037</v>
      </c>
      <c r="F1390" s="76">
        <f t="shared" si="44"/>
        <v>59.404800000000002</v>
      </c>
      <c r="G1390" s="74">
        <v>1.21</v>
      </c>
      <c r="H1390" s="76">
        <f t="shared" si="43"/>
        <v>64.183586133333336</v>
      </c>
    </row>
    <row r="1391" spans="1:8" x14ac:dyDescent="0.2">
      <c r="A1391" s="71" t="s">
        <v>105</v>
      </c>
      <c r="B1391" s="72">
        <v>1800</v>
      </c>
      <c r="C1391" s="73" t="s">
        <v>283</v>
      </c>
      <c r="D1391" s="74">
        <v>1.1199789695057836</v>
      </c>
      <c r="E1391" s="75">
        <v>4.3000807435921502E-2</v>
      </c>
      <c r="F1391" s="76">
        <f t="shared" si="44"/>
        <v>86.688000000000002</v>
      </c>
      <c r="G1391" s="74">
        <v>1.21</v>
      </c>
      <c r="H1391" s="76">
        <f t="shared" si="43"/>
        <v>93.655758595437021</v>
      </c>
    </row>
    <row r="1392" spans="1:8" x14ac:dyDescent="0.2">
      <c r="A1392" s="71" t="s">
        <v>225</v>
      </c>
      <c r="B1392" s="72">
        <v>50</v>
      </c>
      <c r="C1392" s="73" t="s">
        <v>283</v>
      </c>
      <c r="D1392" s="74">
        <v>1.1199766355140188</v>
      </c>
      <c r="E1392" s="75">
        <v>8.0001668926671529E-2</v>
      </c>
      <c r="F1392" s="76">
        <f t="shared" si="44"/>
        <v>4.4799999999999995</v>
      </c>
      <c r="G1392" s="74">
        <v>1.21</v>
      </c>
      <c r="H1392" s="76">
        <f t="shared" si="43"/>
        <v>4.8401009700636273</v>
      </c>
    </row>
    <row r="1393" spans="1:8" x14ac:dyDescent="0.2">
      <c r="A1393" s="71" t="s">
        <v>210</v>
      </c>
      <c r="B1393" s="72">
        <v>20</v>
      </c>
      <c r="C1393" s="73" t="s">
        <v>283</v>
      </c>
      <c r="D1393" s="74">
        <v>1.1199831009716941</v>
      </c>
      <c r="E1393" s="75">
        <v>0.50000754432289707</v>
      </c>
      <c r="F1393" s="76">
        <f t="shared" si="44"/>
        <v>11.200000000000001</v>
      </c>
      <c r="G1393" s="74">
        <v>1.21</v>
      </c>
      <c r="H1393" s="76">
        <f t="shared" si="43"/>
        <v>12.100182572614109</v>
      </c>
    </row>
    <row r="1394" spans="1:8" x14ac:dyDescent="0.2">
      <c r="A1394" s="71" t="s">
        <v>219</v>
      </c>
      <c r="B1394" s="72">
        <v>300</v>
      </c>
      <c r="C1394" s="73" t="s">
        <v>283</v>
      </c>
      <c r="D1394" s="74">
        <v>1.1199831009716941</v>
      </c>
      <c r="E1394" s="75">
        <v>3.7200561297623537E-2</v>
      </c>
      <c r="F1394" s="76">
        <f t="shared" si="44"/>
        <v>12.4992</v>
      </c>
      <c r="G1394" s="74">
        <v>1.21</v>
      </c>
      <c r="H1394" s="76">
        <f t="shared" si="43"/>
        <v>13.503803751037344</v>
      </c>
    </row>
    <row r="1395" spans="1:8" x14ac:dyDescent="0.2">
      <c r="A1395" s="71" t="s">
        <v>199</v>
      </c>
      <c r="B1395" s="72">
        <v>1000</v>
      </c>
      <c r="C1395" s="73" t="s">
        <v>283</v>
      </c>
      <c r="D1395" s="74">
        <v>1.1199831009716941</v>
      </c>
      <c r="E1395" s="75">
        <v>2.3000347038853265E-2</v>
      </c>
      <c r="F1395" s="76">
        <f t="shared" si="44"/>
        <v>25.76</v>
      </c>
      <c r="G1395" s="74">
        <v>1.21</v>
      </c>
      <c r="H1395" s="76">
        <f t="shared" si="43"/>
        <v>27.830419917012449</v>
      </c>
    </row>
    <row r="1396" spans="1:8" x14ac:dyDescent="0.2">
      <c r="A1396" s="71" t="s">
        <v>213</v>
      </c>
      <c r="B1396" s="72">
        <v>200</v>
      </c>
      <c r="C1396" s="73" t="s">
        <v>283</v>
      </c>
      <c r="D1396" s="74">
        <v>1.1199748743718594</v>
      </c>
      <c r="E1396" s="75">
        <v>0.34800780706674139</v>
      </c>
      <c r="F1396" s="76">
        <f t="shared" si="44"/>
        <v>77.951999999999998</v>
      </c>
      <c r="G1396" s="74">
        <v>1.21</v>
      </c>
      <c r="H1396" s="76">
        <f t="shared" si="43"/>
        <v>84.217889310151421</v>
      </c>
    </row>
    <row r="1397" spans="1:8" x14ac:dyDescent="0.2">
      <c r="A1397" s="71" t="s">
        <v>226</v>
      </c>
      <c r="B1397" s="72">
        <v>50</v>
      </c>
      <c r="C1397" s="73" t="s">
        <v>283</v>
      </c>
      <c r="D1397" s="74">
        <v>1.1200000000000001</v>
      </c>
      <c r="E1397" s="75">
        <v>7.9999999999999988E-2</v>
      </c>
      <c r="F1397" s="76">
        <f t="shared" si="44"/>
        <v>4.4799999999999995</v>
      </c>
      <c r="G1397" s="74">
        <v>1.21</v>
      </c>
      <c r="H1397" s="76">
        <f t="shared" si="43"/>
        <v>4.839999999999999</v>
      </c>
    </row>
    <row r="1398" spans="1:8" x14ac:dyDescent="0.2">
      <c r="A1398" s="71" t="s">
        <v>229</v>
      </c>
      <c r="B1398" s="72">
        <v>50</v>
      </c>
      <c r="C1398" s="73" t="s">
        <v>283</v>
      </c>
      <c r="D1398" s="74">
        <v>1.1200240348505335</v>
      </c>
      <c r="E1398" s="75">
        <v>6.9998497854077232E-2</v>
      </c>
      <c r="F1398" s="76">
        <f t="shared" si="44"/>
        <v>3.92</v>
      </c>
      <c r="G1398" s="74">
        <v>1.21</v>
      </c>
      <c r="H1398" s="76">
        <f t="shared" si="43"/>
        <v>4.2349091201716726</v>
      </c>
    </row>
    <row r="1399" spans="1:8" x14ac:dyDescent="0.2">
      <c r="A1399" s="71" t="s">
        <v>224</v>
      </c>
      <c r="B1399" s="72">
        <v>50</v>
      </c>
      <c r="C1399" s="73" t="s">
        <v>283</v>
      </c>
      <c r="D1399" s="74">
        <v>1.1200240348505335</v>
      </c>
      <c r="E1399" s="75">
        <v>7.9998283261802555E-2</v>
      </c>
      <c r="F1399" s="76">
        <f t="shared" si="44"/>
        <v>4.4799999999999995</v>
      </c>
      <c r="G1399" s="74">
        <v>1.21</v>
      </c>
      <c r="H1399" s="76">
        <f t="shared" si="43"/>
        <v>4.8398961373390543</v>
      </c>
    </row>
    <row r="1400" spans="1:8" x14ac:dyDescent="0.2">
      <c r="A1400" s="71" t="s">
        <v>220</v>
      </c>
      <c r="B1400" s="72">
        <v>300</v>
      </c>
      <c r="C1400" s="73" t="s">
        <v>283</v>
      </c>
      <c r="D1400" s="74">
        <v>1.1197452229299363</v>
      </c>
      <c r="E1400" s="75">
        <v>2.9006598407281002E-2</v>
      </c>
      <c r="F1400" s="76">
        <f t="shared" si="44"/>
        <v>9.7439999999999998</v>
      </c>
      <c r="G1400" s="74">
        <v>1.21</v>
      </c>
      <c r="H1400" s="76">
        <f t="shared" si="43"/>
        <v>10.529395221843004</v>
      </c>
    </row>
    <row r="1401" spans="1:8" x14ac:dyDescent="0.2">
      <c r="A1401" s="71" t="s">
        <v>213</v>
      </c>
      <c r="B1401" s="72">
        <v>100</v>
      </c>
      <c r="C1401" s="73" t="s">
        <v>283</v>
      </c>
      <c r="D1401" s="74">
        <v>1.1201149425287356</v>
      </c>
      <c r="E1401" s="75">
        <v>0.34796428937916885</v>
      </c>
      <c r="F1401" s="76">
        <f t="shared" si="44"/>
        <v>38.975999999999999</v>
      </c>
      <c r="G1401" s="74">
        <v>1.21</v>
      </c>
      <c r="H1401" s="76">
        <f t="shared" si="43"/>
        <v>42.103679014879432</v>
      </c>
    </row>
    <row r="1402" spans="1:8" x14ac:dyDescent="0.2">
      <c r="A1402" s="71" t="s">
        <v>215</v>
      </c>
      <c r="B1402" s="72">
        <v>200</v>
      </c>
      <c r="C1402" s="73" t="s">
        <v>283</v>
      </c>
      <c r="D1402" s="74">
        <v>1.1200255102040815</v>
      </c>
      <c r="E1402" s="75">
        <v>0.20199539915727141</v>
      </c>
      <c r="F1402" s="76">
        <f t="shared" si="44"/>
        <v>45.247999999999998</v>
      </c>
      <c r="G1402" s="74">
        <v>1.21</v>
      </c>
      <c r="H1402" s="76">
        <f t="shared" si="43"/>
        <v>48.882886596059684</v>
      </c>
    </row>
    <row r="1403" spans="1:8" x14ac:dyDescent="0.2">
      <c r="A1403" s="71" t="s">
        <v>210</v>
      </c>
      <c r="B1403" s="72">
        <v>20</v>
      </c>
      <c r="C1403" s="73" t="s">
        <v>283</v>
      </c>
      <c r="D1403" s="74">
        <v>1.1199999999999999</v>
      </c>
      <c r="E1403" s="75">
        <v>0.50000000000000011</v>
      </c>
      <c r="F1403" s="76">
        <f t="shared" si="44"/>
        <v>11.200000000000001</v>
      </c>
      <c r="G1403" s="74">
        <v>1.21</v>
      </c>
      <c r="H1403" s="76">
        <f t="shared" si="43"/>
        <v>12.100000000000001</v>
      </c>
    </row>
    <row r="1404" spans="1:8" x14ac:dyDescent="0.2">
      <c r="A1404" s="71" t="s">
        <v>213</v>
      </c>
      <c r="B1404" s="72">
        <v>100</v>
      </c>
      <c r="C1404" s="73" t="s">
        <v>283</v>
      </c>
      <c r="D1404" s="74">
        <v>1.1200000000000001</v>
      </c>
      <c r="E1404" s="75">
        <v>0.34799999999999998</v>
      </c>
      <c r="F1404" s="76">
        <f t="shared" si="44"/>
        <v>38.975999999999999</v>
      </c>
      <c r="G1404" s="74">
        <v>1.21</v>
      </c>
      <c r="H1404" s="76">
        <f t="shared" si="43"/>
        <v>42.107999999999997</v>
      </c>
    </row>
    <row r="1405" spans="1:8" x14ac:dyDescent="0.2">
      <c r="A1405" s="71" t="s">
        <v>199</v>
      </c>
      <c r="B1405" s="72">
        <v>300</v>
      </c>
      <c r="C1405" s="73" t="s">
        <v>283</v>
      </c>
      <c r="D1405" s="74">
        <v>1.1200000000000001</v>
      </c>
      <c r="E1405" s="75">
        <v>2.3E-2</v>
      </c>
      <c r="F1405" s="76">
        <f t="shared" si="44"/>
        <v>7.7280000000000006</v>
      </c>
      <c r="G1405" s="74">
        <v>1.21</v>
      </c>
      <c r="H1405" s="76">
        <f t="shared" si="43"/>
        <v>8.3489999999999984</v>
      </c>
    </row>
    <row r="1406" spans="1:8" x14ac:dyDescent="0.2">
      <c r="A1406" s="71" t="s">
        <v>213</v>
      </c>
      <c r="B1406" s="72">
        <v>100</v>
      </c>
      <c r="C1406" s="73" t="s">
        <v>283</v>
      </c>
      <c r="D1406" s="74">
        <v>1.1200000000000001</v>
      </c>
      <c r="E1406" s="75">
        <v>0.34799999999999998</v>
      </c>
      <c r="F1406" s="76">
        <f t="shared" si="44"/>
        <v>38.975999999999999</v>
      </c>
      <c r="G1406" s="74">
        <v>1.21</v>
      </c>
      <c r="H1406" s="76">
        <f t="shared" si="43"/>
        <v>42.107999999999997</v>
      </c>
    </row>
    <row r="1407" spans="1:8" x14ac:dyDescent="0.2">
      <c r="A1407" s="71" t="s">
        <v>137</v>
      </c>
      <c r="B1407" s="72">
        <v>24</v>
      </c>
      <c r="C1407" s="73" t="s">
        <v>283</v>
      </c>
      <c r="D1407" s="74">
        <v>1.1200000000000001</v>
      </c>
      <c r="E1407" s="75">
        <v>16.75</v>
      </c>
      <c r="F1407" s="76">
        <f t="shared" si="44"/>
        <v>450.24</v>
      </c>
      <c r="G1407" s="74">
        <v>1.21</v>
      </c>
      <c r="H1407" s="76">
        <f t="shared" si="43"/>
        <v>486.41999999999996</v>
      </c>
    </row>
    <row r="1408" spans="1:8" x14ac:dyDescent="0.2">
      <c r="A1408" s="71" t="s">
        <v>234</v>
      </c>
      <c r="B1408" s="72">
        <v>10</v>
      </c>
      <c r="C1408" s="73" t="s">
        <v>283</v>
      </c>
      <c r="D1408" s="74">
        <v>1.1199999999999999</v>
      </c>
      <c r="E1408" s="75">
        <v>1.55</v>
      </c>
      <c r="F1408" s="76">
        <f t="shared" si="44"/>
        <v>17.36</v>
      </c>
      <c r="G1408" s="74">
        <v>1.21</v>
      </c>
      <c r="H1408" s="76">
        <f t="shared" si="43"/>
        <v>18.754999999999999</v>
      </c>
    </row>
    <row r="1409" spans="1:8" x14ac:dyDescent="0.2">
      <c r="A1409" s="71" t="s">
        <v>235</v>
      </c>
      <c r="B1409" s="72">
        <v>100</v>
      </c>
      <c r="C1409" s="73" t="s">
        <v>283</v>
      </c>
      <c r="D1409" s="74">
        <v>1.1199999999999999</v>
      </c>
      <c r="E1409" s="75">
        <v>0.73000000000000009</v>
      </c>
      <c r="F1409" s="76">
        <f t="shared" si="44"/>
        <v>81.760000000000005</v>
      </c>
      <c r="G1409" s="74">
        <v>1.21</v>
      </c>
      <c r="H1409" s="76">
        <f t="shared" si="43"/>
        <v>88.330000000000013</v>
      </c>
    </row>
    <row r="1410" spans="1:8" x14ac:dyDescent="0.2">
      <c r="A1410" s="71" t="s">
        <v>236</v>
      </c>
      <c r="B1410" s="72">
        <v>10</v>
      </c>
      <c r="C1410" s="73" t="s">
        <v>283</v>
      </c>
      <c r="D1410" s="74">
        <v>1.1199999999999999</v>
      </c>
      <c r="E1410" s="75">
        <v>0.20300000000000001</v>
      </c>
      <c r="F1410" s="76">
        <f t="shared" si="44"/>
        <v>2.2735999999999996</v>
      </c>
      <c r="G1410" s="74">
        <v>1.21</v>
      </c>
      <c r="H1410" s="76">
        <f t="shared" si="43"/>
        <v>2.4563000000000001</v>
      </c>
    </row>
    <row r="1411" spans="1:8" x14ac:dyDescent="0.2">
      <c r="A1411" s="71" t="s">
        <v>137</v>
      </c>
      <c r="B1411" s="72">
        <v>72</v>
      </c>
      <c r="C1411" s="73" t="s">
        <v>283</v>
      </c>
      <c r="D1411" s="74">
        <v>1.1199999999999999</v>
      </c>
      <c r="E1411" s="75">
        <v>16.750000000000004</v>
      </c>
      <c r="F1411" s="76">
        <f t="shared" si="44"/>
        <v>1350.72</v>
      </c>
      <c r="G1411" s="74">
        <v>1.21</v>
      </c>
      <c r="H1411" s="76">
        <f t="shared" si="43"/>
        <v>1459.2600000000004</v>
      </c>
    </row>
    <row r="1412" spans="1:8" x14ac:dyDescent="0.2">
      <c r="A1412" s="71" t="s">
        <v>237</v>
      </c>
      <c r="B1412" s="72">
        <v>10</v>
      </c>
      <c r="C1412" s="73" t="s">
        <v>283</v>
      </c>
      <c r="D1412" s="74">
        <v>1.1199045967042498</v>
      </c>
      <c r="E1412" s="75">
        <v>0.35202998644724104</v>
      </c>
      <c r="F1412" s="76">
        <f t="shared" si="44"/>
        <v>3.9423999999999997</v>
      </c>
      <c r="G1412" s="74">
        <v>1.21</v>
      </c>
      <c r="H1412" s="76">
        <f t="shared" si="43"/>
        <v>4.2595628360116162</v>
      </c>
    </row>
    <row r="1413" spans="1:8" x14ac:dyDescent="0.2">
      <c r="A1413" s="71" t="s">
        <v>236</v>
      </c>
      <c r="B1413" s="72">
        <v>20</v>
      </c>
      <c r="C1413" s="73" t="s">
        <v>283</v>
      </c>
      <c r="D1413" s="74">
        <v>1.1209876543209878</v>
      </c>
      <c r="E1413" s="75">
        <v>0.20232158590308369</v>
      </c>
      <c r="F1413" s="76">
        <f t="shared" si="44"/>
        <v>4.5359999999999996</v>
      </c>
      <c r="G1413" s="74">
        <v>1.21</v>
      </c>
      <c r="H1413" s="76">
        <f t="shared" ref="H1413:H1476" si="45">(E1413*G1413)*B1413</f>
        <v>4.8961823788546246</v>
      </c>
    </row>
    <row r="1414" spans="1:8" x14ac:dyDescent="0.2">
      <c r="A1414" s="71" t="s">
        <v>238</v>
      </c>
      <c r="B1414" s="72">
        <v>100</v>
      </c>
      <c r="C1414" s="73" t="s">
        <v>283</v>
      </c>
      <c r="D1414" s="74">
        <v>1.1199776785714286</v>
      </c>
      <c r="E1414" s="75">
        <v>0.53221060687593424</v>
      </c>
      <c r="F1414" s="76">
        <f t="shared" si="44"/>
        <v>59.606400000000001</v>
      </c>
      <c r="G1414" s="74">
        <v>1.21</v>
      </c>
      <c r="H1414" s="76">
        <f t="shared" si="45"/>
        <v>64.39748343198805</v>
      </c>
    </row>
    <row r="1415" spans="1:8" x14ac:dyDescent="0.2">
      <c r="A1415" s="71" t="s">
        <v>239</v>
      </c>
      <c r="B1415" s="72">
        <v>10</v>
      </c>
      <c r="C1415" s="73" t="s">
        <v>283</v>
      </c>
      <c r="D1415" s="74">
        <v>1.1200561009817671</v>
      </c>
      <c r="E1415" s="75">
        <v>0.56497170047583278</v>
      </c>
      <c r="F1415" s="76">
        <f t="shared" si="44"/>
        <v>6.3280000000000003</v>
      </c>
      <c r="G1415" s="74">
        <v>1.21</v>
      </c>
      <c r="H1415" s="76">
        <f t="shared" si="45"/>
        <v>6.8361575757575768</v>
      </c>
    </row>
    <row r="1416" spans="1:8" x14ac:dyDescent="0.2">
      <c r="A1416" s="71" t="s">
        <v>239</v>
      </c>
      <c r="B1416" s="72">
        <v>10</v>
      </c>
      <c r="C1416" s="73" t="s">
        <v>283</v>
      </c>
      <c r="D1416" s="74">
        <v>1.1199045967042498</v>
      </c>
      <c r="E1416" s="75">
        <v>0.56504813165537271</v>
      </c>
      <c r="F1416" s="76">
        <f t="shared" si="44"/>
        <v>6.3280000000000003</v>
      </c>
      <c r="G1416" s="74">
        <v>1.21</v>
      </c>
      <c r="H1416" s="76">
        <f t="shared" si="45"/>
        <v>6.8370823930300091</v>
      </c>
    </row>
    <row r="1417" spans="1:8" x14ac:dyDescent="0.2">
      <c r="A1417" s="71" t="s">
        <v>238</v>
      </c>
      <c r="B1417" s="72">
        <v>100</v>
      </c>
      <c r="C1417" s="73" t="s">
        <v>283</v>
      </c>
      <c r="D1417" s="74">
        <v>1.1200000000000001</v>
      </c>
      <c r="E1417" s="75">
        <v>0.53220000000000001</v>
      </c>
      <c r="F1417" s="76">
        <f t="shared" si="44"/>
        <v>59.606400000000001</v>
      </c>
      <c r="G1417" s="74">
        <v>1.21</v>
      </c>
      <c r="H1417" s="76">
        <f t="shared" si="45"/>
        <v>64.396200000000007</v>
      </c>
    </row>
    <row r="1418" spans="1:8" x14ac:dyDescent="0.2">
      <c r="A1418" s="71" t="s">
        <v>236</v>
      </c>
      <c r="B1418" s="72">
        <v>10</v>
      </c>
      <c r="C1418" s="73" t="s">
        <v>283</v>
      </c>
      <c r="D1418" s="74">
        <v>1.1200000000000001</v>
      </c>
      <c r="E1418" s="75">
        <v>0.20299999999999999</v>
      </c>
      <c r="F1418" s="76">
        <f t="shared" si="44"/>
        <v>2.2736000000000001</v>
      </c>
      <c r="G1418" s="74">
        <v>1.21</v>
      </c>
      <c r="H1418" s="76">
        <f t="shared" si="45"/>
        <v>2.4562999999999997</v>
      </c>
    </row>
    <row r="1419" spans="1:8" x14ac:dyDescent="0.2">
      <c r="A1419" s="71" t="s">
        <v>210</v>
      </c>
      <c r="B1419" s="72">
        <v>40</v>
      </c>
      <c r="C1419" s="73" t="s">
        <v>283</v>
      </c>
      <c r="D1419" s="74">
        <v>1.1200000000000001</v>
      </c>
      <c r="E1419" s="75">
        <v>0.44999999999999996</v>
      </c>
      <c r="F1419" s="76">
        <f t="shared" si="44"/>
        <v>20.16</v>
      </c>
      <c r="G1419" s="74">
        <v>1.21</v>
      </c>
      <c r="H1419" s="76">
        <f t="shared" si="45"/>
        <v>21.78</v>
      </c>
    </row>
    <row r="1420" spans="1:8" x14ac:dyDescent="0.2">
      <c r="A1420" s="71" t="s">
        <v>237</v>
      </c>
      <c r="B1420" s="72">
        <v>50</v>
      </c>
      <c r="C1420" s="73" t="s">
        <v>283</v>
      </c>
      <c r="D1420" s="74">
        <v>1.1199781767681778</v>
      </c>
      <c r="E1420" s="75">
        <v>0.35220686276072805</v>
      </c>
      <c r="F1420" s="76">
        <f t="shared" si="44"/>
        <v>19.723200000000002</v>
      </c>
      <c r="G1420" s="74">
        <v>1.21</v>
      </c>
      <c r="H1420" s="76">
        <f t="shared" si="45"/>
        <v>21.308515197024047</v>
      </c>
    </row>
    <row r="1421" spans="1:8" x14ac:dyDescent="0.2">
      <c r="A1421" s="71" t="s">
        <v>240</v>
      </c>
      <c r="B1421" s="72">
        <v>100</v>
      </c>
      <c r="C1421" s="73" t="s">
        <v>283</v>
      </c>
      <c r="D1421" s="74">
        <v>1.1199642625081221</v>
      </c>
      <c r="E1421" s="75">
        <v>0.48701553992312718</v>
      </c>
      <c r="F1421" s="76">
        <f t="shared" si="44"/>
        <v>54.544000000000004</v>
      </c>
      <c r="G1421" s="74">
        <v>1.21</v>
      </c>
      <c r="H1421" s="76">
        <f t="shared" si="45"/>
        <v>58.928880330698384</v>
      </c>
    </row>
    <row r="1422" spans="1:8" x14ac:dyDescent="0.2">
      <c r="A1422" s="71" t="s">
        <v>232</v>
      </c>
      <c r="B1422" s="72">
        <v>100</v>
      </c>
      <c r="C1422" s="73" t="s">
        <v>283</v>
      </c>
      <c r="D1422" s="74">
        <v>1.1199960753532183</v>
      </c>
      <c r="E1422" s="75">
        <v>0.48700170652650021</v>
      </c>
      <c r="F1422" s="76">
        <f t="shared" si="44"/>
        <v>54.544000000000004</v>
      </c>
      <c r="G1422" s="74">
        <v>1.21</v>
      </c>
      <c r="H1422" s="76">
        <f t="shared" si="45"/>
        <v>58.927206489706521</v>
      </c>
    </row>
    <row r="1423" spans="1:8" x14ac:dyDescent="0.2">
      <c r="A1423" s="71" t="s">
        <v>232</v>
      </c>
      <c r="B1423" s="72">
        <v>100</v>
      </c>
      <c r="C1423" s="73" t="s">
        <v>283</v>
      </c>
      <c r="D1423" s="74">
        <v>1.1200335172124851</v>
      </c>
      <c r="E1423" s="75">
        <v>0.48698542643391524</v>
      </c>
      <c r="F1423" s="76">
        <f t="shared" si="44"/>
        <v>54.544000000000004</v>
      </c>
      <c r="G1423" s="74">
        <v>1.21</v>
      </c>
      <c r="H1423" s="76">
        <f t="shared" si="45"/>
        <v>58.925236598503737</v>
      </c>
    </row>
    <row r="1424" spans="1:8" x14ac:dyDescent="0.2">
      <c r="A1424" s="71" t="s">
        <v>238</v>
      </c>
      <c r="B1424" s="72">
        <v>1500</v>
      </c>
      <c r="C1424" s="73" t="s">
        <v>283</v>
      </c>
      <c r="D1424" s="74">
        <v>1.11999864873995</v>
      </c>
      <c r="E1424" s="75">
        <v>0.53220064209059492</v>
      </c>
      <c r="F1424" s="76">
        <f t="shared" si="44"/>
        <v>894.096</v>
      </c>
      <c r="G1424" s="74">
        <v>1.21</v>
      </c>
      <c r="H1424" s="76">
        <f t="shared" si="45"/>
        <v>965.94416539442966</v>
      </c>
    </row>
    <row r="1425" spans="1:8" x14ac:dyDescent="0.2">
      <c r="A1425" s="71" t="s">
        <v>240</v>
      </c>
      <c r="B1425" s="72">
        <v>400</v>
      </c>
      <c r="C1425" s="73" t="s">
        <v>283</v>
      </c>
      <c r="D1425" s="74">
        <v>1.11999864873995</v>
      </c>
      <c r="E1425" s="75">
        <v>0.48700058755753423</v>
      </c>
      <c r="F1425" s="76">
        <f t="shared" si="44"/>
        <v>218.17600000000002</v>
      </c>
      <c r="G1425" s="74">
        <v>1.21</v>
      </c>
      <c r="H1425" s="76">
        <f t="shared" si="45"/>
        <v>235.70828437784655</v>
      </c>
    </row>
    <row r="1426" spans="1:8" x14ac:dyDescent="0.2">
      <c r="A1426" s="71" t="s">
        <v>227</v>
      </c>
      <c r="B1426" s="72">
        <v>4000</v>
      </c>
      <c r="C1426" s="73" t="s">
        <v>283</v>
      </c>
      <c r="D1426" s="74">
        <v>1.1199712643678161</v>
      </c>
      <c r="E1426" s="75">
        <v>1.7400446440025655E-2</v>
      </c>
      <c r="F1426" s="76">
        <f t="shared" si="44"/>
        <v>77.951999999999998</v>
      </c>
      <c r="G1426" s="74">
        <v>1.21</v>
      </c>
      <c r="H1426" s="76">
        <f t="shared" si="45"/>
        <v>84.218160769724179</v>
      </c>
    </row>
    <row r="1427" spans="1:8" x14ac:dyDescent="0.2">
      <c r="A1427" s="71" t="s">
        <v>236</v>
      </c>
      <c r="B1427" s="72">
        <v>10</v>
      </c>
      <c r="C1427" s="73" t="s">
        <v>283</v>
      </c>
      <c r="D1427" s="74">
        <v>1.11996151996152</v>
      </c>
      <c r="E1427" s="75">
        <v>0.20300697474660712</v>
      </c>
      <c r="F1427" s="76">
        <f t="shared" si="44"/>
        <v>2.2736000000000005</v>
      </c>
      <c r="G1427" s="74">
        <v>1.21</v>
      </c>
      <c r="H1427" s="76">
        <f t="shared" si="45"/>
        <v>2.4563843944339463</v>
      </c>
    </row>
    <row r="1428" spans="1:8" x14ac:dyDescent="0.2">
      <c r="A1428" s="71" t="s">
        <v>238</v>
      </c>
      <c r="B1428" s="72">
        <v>100</v>
      </c>
      <c r="C1428" s="73" t="s">
        <v>283</v>
      </c>
      <c r="D1428" s="74">
        <v>1.1200676437429538</v>
      </c>
      <c r="E1428" s="75">
        <v>0.53216785908404629</v>
      </c>
      <c r="F1428" s="76">
        <f t="shared" si="44"/>
        <v>59.606399999999994</v>
      </c>
      <c r="G1428" s="74">
        <v>1.21</v>
      </c>
      <c r="H1428" s="76">
        <f t="shared" si="45"/>
        <v>64.392310949169598</v>
      </c>
    </row>
    <row r="1429" spans="1:8" x14ac:dyDescent="0.2">
      <c r="A1429" s="71" t="s">
        <v>241</v>
      </c>
      <c r="B1429" s="72">
        <v>100</v>
      </c>
      <c r="C1429" s="73" t="s">
        <v>283</v>
      </c>
      <c r="D1429" s="74">
        <v>1.1200010628969257</v>
      </c>
      <c r="E1429" s="75">
        <v>0.53999948753232574</v>
      </c>
      <c r="F1429" s="76">
        <f t="shared" si="44"/>
        <v>60.480000000000004</v>
      </c>
      <c r="G1429" s="74">
        <v>1.21</v>
      </c>
      <c r="H1429" s="76">
        <f t="shared" si="45"/>
        <v>65.339937991411418</v>
      </c>
    </row>
    <row r="1430" spans="1:8" x14ac:dyDescent="0.2">
      <c r="A1430" s="71" t="s">
        <v>238</v>
      </c>
      <c r="B1430" s="72">
        <v>100</v>
      </c>
      <c r="C1430" s="73" t="s">
        <v>283</v>
      </c>
      <c r="D1430" s="74">
        <v>1.1199776785714286</v>
      </c>
      <c r="E1430" s="75">
        <v>0.53221060687593424</v>
      </c>
      <c r="F1430" s="76">
        <f t="shared" si="44"/>
        <v>59.606400000000001</v>
      </c>
      <c r="G1430" s="74">
        <v>1.21</v>
      </c>
      <c r="H1430" s="76">
        <f t="shared" si="45"/>
        <v>64.39748343198805</v>
      </c>
    </row>
    <row r="1431" spans="1:8" x14ac:dyDescent="0.2">
      <c r="A1431" s="71" t="s">
        <v>234</v>
      </c>
      <c r="B1431" s="72">
        <v>10</v>
      </c>
      <c r="C1431" s="73" t="s">
        <v>283</v>
      </c>
      <c r="D1431" s="74">
        <v>1.1199999999999999</v>
      </c>
      <c r="E1431" s="75">
        <v>1.55</v>
      </c>
      <c r="F1431" s="76">
        <f t="shared" si="44"/>
        <v>17.36</v>
      </c>
      <c r="G1431" s="74">
        <v>1.21</v>
      </c>
      <c r="H1431" s="76">
        <f t="shared" si="45"/>
        <v>18.754999999999999</v>
      </c>
    </row>
    <row r="1432" spans="1:8" x14ac:dyDescent="0.2">
      <c r="A1432" s="71" t="s">
        <v>239</v>
      </c>
      <c r="B1432" s="72">
        <v>20</v>
      </c>
      <c r="C1432" s="73" t="s">
        <v>283</v>
      </c>
      <c r="D1432" s="74">
        <v>1.1199409521466355</v>
      </c>
      <c r="E1432" s="75">
        <v>0.56452976274165201</v>
      </c>
      <c r="F1432" s="76">
        <f t="shared" si="44"/>
        <v>12.644799999999998</v>
      </c>
      <c r="G1432" s="74">
        <v>1.21</v>
      </c>
      <c r="H1432" s="76">
        <f t="shared" si="45"/>
        <v>13.661620258347977</v>
      </c>
    </row>
    <row r="1433" spans="1:8" x14ac:dyDescent="0.2">
      <c r="A1433" s="71" t="s">
        <v>237</v>
      </c>
      <c r="B1433" s="72">
        <v>20</v>
      </c>
      <c r="C1433" s="73" t="s">
        <v>283</v>
      </c>
      <c r="D1433" s="74">
        <v>1.1199409521466355</v>
      </c>
      <c r="E1433" s="75">
        <v>0.35201855887521966</v>
      </c>
      <c r="F1433" s="76">
        <f t="shared" si="44"/>
        <v>7.8847999999999994</v>
      </c>
      <c r="G1433" s="74">
        <v>1.21</v>
      </c>
      <c r="H1433" s="76">
        <f t="shared" si="45"/>
        <v>8.5188491247803153</v>
      </c>
    </row>
    <row r="1434" spans="1:8" x14ac:dyDescent="0.2">
      <c r="A1434" s="71" t="s">
        <v>227</v>
      </c>
      <c r="B1434" s="72">
        <v>10000</v>
      </c>
      <c r="C1434" s="73" t="s">
        <v>283</v>
      </c>
      <c r="D1434" s="74">
        <v>1.1199999999999999</v>
      </c>
      <c r="E1434" s="75">
        <v>1.7399999999999999E-2</v>
      </c>
      <c r="F1434" s="76">
        <f t="shared" si="44"/>
        <v>194.88</v>
      </c>
      <c r="G1434" s="74">
        <v>1.21</v>
      </c>
      <c r="H1434" s="76">
        <f t="shared" si="45"/>
        <v>210.53999999999996</v>
      </c>
    </row>
    <row r="1435" spans="1:8" x14ac:dyDescent="0.2">
      <c r="A1435" s="71" t="s">
        <v>227</v>
      </c>
      <c r="B1435" s="72">
        <v>500</v>
      </c>
      <c r="C1435" s="73" t="s">
        <v>283</v>
      </c>
      <c r="D1435" s="74">
        <v>1.1199935400516794</v>
      </c>
      <c r="E1435" s="75">
        <v>1.7400100360490268E-2</v>
      </c>
      <c r="F1435" s="76">
        <f t="shared" ref="F1435:F1498" si="46">(D1435*E1435)*B1435</f>
        <v>9.7439999999999998</v>
      </c>
      <c r="G1435" s="74">
        <v>1.21</v>
      </c>
      <c r="H1435" s="76">
        <f t="shared" si="45"/>
        <v>10.527060718096612</v>
      </c>
    </row>
    <row r="1436" spans="1:8" x14ac:dyDescent="0.2">
      <c r="A1436" s="71" t="s">
        <v>227</v>
      </c>
      <c r="B1436" s="72">
        <v>5000</v>
      </c>
      <c r="C1436" s="73" t="s">
        <v>283</v>
      </c>
      <c r="D1436" s="74">
        <v>1.1199999999999999</v>
      </c>
      <c r="E1436" s="75">
        <v>1.7399999999999999E-2</v>
      </c>
      <c r="F1436" s="76">
        <f t="shared" si="46"/>
        <v>97.44</v>
      </c>
      <c r="G1436" s="74">
        <v>1.21</v>
      </c>
      <c r="H1436" s="76">
        <f t="shared" si="45"/>
        <v>105.26999999999998</v>
      </c>
    </row>
    <row r="1437" spans="1:8" x14ac:dyDescent="0.2">
      <c r="A1437" s="71" t="s">
        <v>232</v>
      </c>
      <c r="B1437" s="72">
        <v>100</v>
      </c>
      <c r="C1437" s="73" t="s">
        <v>283</v>
      </c>
      <c r="D1437" s="74">
        <v>1.1200135512831373</v>
      </c>
      <c r="E1437" s="75">
        <v>0.48699410768300055</v>
      </c>
      <c r="F1437" s="76">
        <f t="shared" si="46"/>
        <v>54.544000000000004</v>
      </c>
      <c r="G1437" s="74">
        <v>1.21</v>
      </c>
      <c r="H1437" s="76">
        <f t="shared" si="45"/>
        <v>58.926287029643063</v>
      </c>
    </row>
    <row r="1438" spans="1:8" x14ac:dyDescent="0.2">
      <c r="A1438" s="71" t="s">
        <v>242</v>
      </c>
      <c r="B1438" s="72">
        <v>3</v>
      </c>
      <c r="C1438" s="73" t="s">
        <v>283</v>
      </c>
      <c r="D1438" s="74">
        <v>1.1200135512831373</v>
      </c>
      <c r="E1438" s="75">
        <v>2.1499739866908647</v>
      </c>
      <c r="F1438" s="76">
        <f t="shared" si="46"/>
        <v>7.2240000000000002</v>
      </c>
      <c r="G1438" s="74">
        <v>1.21</v>
      </c>
      <c r="H1438" s="76">
        <f t="shared" si="45"/>
        <v>7.8044055716878393</v>
      </c>
    </row>
    <row r="1439" spans="1:8" x14ac:dyDescent="0.2">
      <c r="A1439" s="71" t="s">
        <v>240</v>
      </c>
      <c r="B1439" s="72">
        <v>50</v>
      </c>
      <c r="C1439" s="73" t="s">
        <v>283</v>
      </c>
      <c r="D1439" s="74">
        <v>1.1200335172124851</v>
      </c>
      <c r="E1439" s="75">
        <v>0.48698542643391524</v>
      </c>
      <c r="F1439" s="76">
        <f t="shared" si="46"/>
        <v>27.272000000000002</v>
      </c>
      <c r="G1439" s="74">
        <v>1.21</v>
      </c>
      <c r="H1439" s="76">
        <f t="shared" si="45"/>
        <v>29.462618299251869</v>
      </c>
    </row>
    <row r="1440" spans="1:8" x14ac:dyDescent="0.2">
      <c r="A1440" s="71" t="s">
        <v>232</v>
      </c>
      <c r="B1440" s="72">
        <v>1000</v>
      </c>
      <c r="C1440" s="73" t="s">
        <v>283</v>
      </c>
      <c r="D1440" s="74">
        <v>1.11999864873995</v>
      </c>
      <c r="E1440" s="75">
        <v>0.48700058755753423</v>
      </c>
      <c r="F1440" s="76">
        <f t="shared" si="46"/>
        <v>545.44000000000005</v>
      </c>
      <c r="G1440" s="74">
        <v>1.21</v>
      </c>
      <c r="H1440" s="76">
        <f t="shared" si="45"/>
        <v>589.27071094461633</v>
      </c>
    </row>
    <row r="1441" spans="1:8" x14ac:dyDescent="0.2">
      <c r="A1441" s="71" t="s">
        <v>239</v>
      </c>
      <c r="B1441" s="72">
        <v>30</v>
      </c>
      <c r="C1441" s="73" t="s">
        <v>283</v>
      </c>
      <c r="D1441" s="74">
        <v>1.1200356621818772</v>
      </c>
      <c r="E1441" s="75">
        <v>0.56464809233663793</v>
      </c>
      <c r="F1441" s="76">
        <f t="shared" si="46"/>
        <v>18.97278</v>
      </c>
      <c r="G1441" s="74">
        <v>1.21</v>
      </c>
      <c r="H1441" s="76">
        <f t="shared" si="45"/>
        <v>20.496725751819955</v>
      </c>
    </row>
    <row r="1442" spans="1:8" x14ac:dyDescent="0.2">
      <c r="A1442" s="71" t="s">
        <v>238</v>
      </c>
      <c r="B1442" s="72">
        <v>100</v>
      </c>
      <c r="C1442" s="73" t="s">
        <v>283</v>
      </c>
      <c r="D1442" s="74">
        <v>1.1199734130940513</v>
      </c>
      <c r="E1442" s="75">
        <v>0.53221263382789319</v>
      </c>
      <c r="F1442" s="76">
        <f t="shared" si="46"/>
        <v>59.606400000000001</v>
      </c>
      <c r="G1442" s="74">
        <v>1.21</v>
      </c>
      <c r="H1442" s="76">
        <f t="shared" si="45"/>
        <v>64.397728693175068</v>
      </c>
    </row>
    <row r="1443" spans="1:8" x14ac:dyDescent="0.2">
      <c r="A1443" s="71" t="s">
        <v>238</v>
      </c>
      <c r="B1443" s="72">
        <v>500</v>
      </c>
      <c r="C1443" s="73" t="s">
        <v>283</v>
      </c>
      <c r="D1443" s="74">
        <v>1.1200080340106449</v>
      </c>
      <c r="E1443" s="75">
        <v>0.53219618243768319</v>
      </c>
      <c r="F1443" s="76">
        <f t="shared" si="46"/>
        <v>298.03200000000004</v>
      </c>
      <c r="G1443" s="74">
        <v>1.21</v>
      </c>
      <c r="H1443" s="76">
        <f t="shared" si="45"/>
        <v>321.9786903747983</v>
      </c>
    </row>
    <row r="1444" spans="1:8" x14ac:dyDescent="0.2">
      <c r="A1444" s="71" t="s">
        <v>232</v>
      </c>
      <c r="B1444" s="72">
        <v>67</v>
      </c>
      <c r="C1444" s="73" t="s">
        <v>283</v>
      </c>
      <c r="D1444" s="74">
        <v>1.1200080340106449</v>
      </c>
      <c r="E1444" s="75">
        <v>0.4870107922768846</v>
      </c>
      <c r="F1444" s="76">
        <f t="shared" si="46"/>
        <v>36.545552000000001</v>
      </c>
      <c r="G1444" s="74">
        <v>1.21</v>
      </c>
      <c r="H1444" s="76">
        <f t="shared" si="45"/>
        <v>39.481964929887035</v>
      </c>
    </row>
    <row r="1445" spans="1:8" x14ac:dyDescent="0.2">
      <c r="A1445" s="71" t="s">
        <v>243</v>
      </c>
      <c r="B1445" s="72">
        <v>5</v>
      </c>
      <c r="C1445" s="73" t="s">
        <v>283</v>
      </c>
      <c r="D1445" s="74">
        <v>1.1200010628969257</v>
      </c>
      <c r="E1445" s="75">
        <v>3.5499966309995488</v>
      </c>
      <c r="F1445" s="76">
        <f t="shared" si="46"/>
        <v>19.88</v>
      </c>
      <c r="G1445" s="74">
        <v>1.21</v>
      </c>
      <c r="H1445" s="76">
        <f t="shared" si="45"/>
        <v>21.477479617547267</v>
      </c>
    </row>
    <row r="1446" spans="1:8" x14ac:dyDescent="0.2">
      <c r="A1446" s="71" t="s">
        <v>240</v>
      </c>
      <c r="B1446" s="72">
        <v>100</v>
      </c>
      <c r="C1446" s="73" t="s">
        <v>283</v>
      </c>
      <c r="D1446" s="74">
        <v>1.1200010628969257</v>
      </c>
      <c r="E1446" s="75">
        <v>0.48699953783007899</v>
      </c>
      <c r="F1446" s="76">
        <f t="shared" si="46"/>
        <v>54.544000000000004</v>
      </c>
      <c r="G1446" s="74">
        <v>1.21</v>
      </c>
      <c r="H1446" s="76">
        <f t="shared" si="45"/>
        <v>58.926944077439558</v>
      </c>
    </row>
    <row r="1447" spans="1:8" x14ac:dyDescent="0.2">
      <c r="A1447" s="71" t="s">
        <v>244</v>
      </c>
      <c r="B1447" s="72">
        <v>3</v>
      </c>
      <c r="C1447" s="73" t="s">
        <v>283</v>
      </c>
      <c r="D1447" s="74">
        <v>1.1200010628969257</v>
      </c>
      <c r="E1447" s="75">
        <v>36.949964933924882</v>
      </c>
      <c r="F1447" s="76">
        <f t="shared" si="46"/>
        <v>124.152</v>
      </c>
      <c r="G1447" s="74">
        <v>1.21</v>
      </c>
      <c r="H1447" s="76">
        <f t="shared" si="45"/>
        <v>134.12837271014732</v>
      </c>
    </row>
    <row r="1448" spans="1:8" x14ac:dyDescent="0.2">
      <c r="A1448" s="71" t="s">
        <v>238</v>
      </c>
      <c r="B1448" s="72">
        <v>100</v>
      </c>
      <c r="C1448" s="73" t="s">
        <v>283</v>
      </c>
      <c r="D1448" s="74">
        <v>1.1199409521466355</v>
      </c>
      <c r="E1448" s="75">
        <v>0.53222805975395437</v>
      </c>
      <c r="F1448" s="76">
        <f t="shared" si="46"/>
        <v>59.606400000000001</v>
      </c>
      <c r="G1448" s="74">
        <v>1.21</v>
      </c>
      <c r="H1448" s="76">
        <f t="shared" si="45"/>
        <v>64.399595230228485</v>
      </c>
    </row>
    <row r="1449" spans="1:8" x14ac:dyDescent="0.2">
      <c r="A1449" s="71" t="s">
        <v>227</v>
      </c>
      <c r="B1449" s="72">
        <v>500</v>
      </c>
      <c r="C1449" s="73" t="s">
        <v>283</v>
      </c>
      <c r="D1449" s="74">
        <v>1.1200545702592088</v>
      </c>
      <c r="E1449" s="75">
        <v>1.7399152253349572E-2</v>
      </c>
      <c r="F1449" s="76">
        <f t="shared" si="46"/>
        <v>9.7439999999999998</v>
      </c>
      <c r="G1449" s="74">
        <v>1.21</v>
      </c>
      <c r="H1449" s="76">
        <f t="shared" si="45"/>
        <v>10.52648711327649</v>
      </c>
    </row>
    <row r="1450" spans="1:8" x14ac:dyDescent="0.2">
      <c r="A1450" s="71" t="s">
        <v>227</v>
      </c>
      <c r="B1450" s="72">
        <v>1000</v>
      </c>
      <c r="C1450" s="73" t="s">
        <v>283</v>
      </c>
      <c r="D1450" s="74">
        <v>1.1201149425287356</v>
      </c>
      <c r="E1450" s="75">
        <v>1.739821446895844E-2</v>
      </c>
      <c r="F1450" s="76">
        <f t="shared" si="46"/>
        <v>19.488</v>
      </c>
      <c r="G1450" s="74">
        <v>1.21</v>
      </c>
      <c r="H1450" s="76">
        <f t="shared" si="45"/>
        <v>21.051839507439713</v>
      </c>
    </row>
    <row r="1451" spans="1:8" x14ac:dyDescent="0.2">
      <c r="A1451" s="71" t="s">
        <v>227</v>
      </c>
      <c r="B1451" s="72">
        <v>1500</v>
      </c>
      <c r="C1451" s="73" t="s">
        <v>283</v>
      </c>
      <c r="D1451" s="74">
        <v>1.1199233716475094</v>
      </c>
      <c r="E1451" s="75">
        <v>1.7401190557646256E-2</v>
      </c>
      <c r="F1451" s="76">
        <f t="shared" si="46"/>
        <v>29.231999999999999</v>
      </c>
      <c r="G1451" s="74">
        <v>1.21</v>
      </c>
      <c r="H1451" s="76">
        <f t="shared" si="45"/>
        <v>31.583160862127954</v>
      </c>
    </row>
    <row r="1452" spans="1:8" x14ac:dyDescent="0.2">
      <c r="A1452" s="71" t="s">
        <v>227</v>
      </c>
      <c r="B1452" s="72">
        <v>1000</v>
      </c>
      <c r="C1452" s="73" t="s">
        <v>283</v>
      </c>
      <c r="D1452" s="74">
        <v>1.1200561009817671</v>
      </c>
      <c r="E1452" s="75">
        <v>1.7399128474830952E-2</v>
      </c>
      <c r="F1452" s="76">
        <f t="shared" si="46"/>
        <v>19.487999999999996</v>
      </c>
      <c r="G1452" s="74">
        <v>1.21</v>
      </c>
      <c r="H1452" s="76">
        <f t="shared" si="45"/>
        <v>21.052945454545451</v>
      </c>
    </row>
    <row r="1453" spans="1:8" x14ac:dyDescent="0.2">
      <c r="A1453" s="71" t="s">
        <v>234</v>
      </c>
      <c r="B1453" s="72">
        <v>10</v>
      </c>
      <c r="C1453" s="73" t="s">
        <v>283</v>
      </c>
      <c r="D1453" s="74">
        <v>1.1199999999999999</v>
      </c>
      <c r="E1453" s="75">
        <v>1.55</v>
      </c>
      <c r="F1453" s="76">
        <f t="shared" si="46"/>
        <v>17.36</v>
      </c>
      <c r="G1453" s="74">
        <v>1.21</v>
      </c>
      <c r="H1453" s="76">
        <f t="shared" si="45"/>
        <v>18.754999999999999</v>
      </c>
    </row>
    <row r="1454" spans="1:8" x14ac:dyDescent="0.2">
      <c r="A1454" s="71" t="s">
        <v>237</v>
      </c>
      <c r="B1454" s="72">
        <v>30</v>
      </c>
      <c r="C1454" s="73" t="s">
        <v>283</v>
      </c>
      <c r="D1454" s="74">
        <v>1.1200561009817671</v>
      </c>
      <c r="E1454" s="75">
        <v>0.35231538817931379</v>
      </c>
      <c r="F1454" s="76">
        <f t="shared" si="46"/>
        <v>11.83839</v>
      </c>
      <c r="G1454" s="74">
        <v>1.21</v>
      </c>
      <c r="H1454" s="76">
        <f t="shared" si="45"/>
        <v>12.78904859090909</v>
      </c>
    </row>
    <row r="1455" spans="1:8" x14ac:dyDescent="0.2">
      <c r="A1455" s="71" t="s">
        <v>238</v>
      </c>
      <c r="B1455" s="72">
        <v>100</v>
      </c>
      <c r="C1455" s="73" t="s">
        <v>283</v>
      </c>
      <c r="D1455" s="74">
        <v>1.1200590454321799</v>
      </c>
      <c r="E1455" s="75">
        <v>0.53217194435495674</v>
      </c>
      <c r="F1455" s="76">
        <f t="shared" si="46"/>
        <v>59.606400000000001</v>
      </c>
      <c r="G1455" s="74">
        <v>1.21</v>
      </c>
      <c r="H1455" s="76">
        <f t="shared" si="45"/>
        <v>64.392805266949765</v>
      </c>
    </row>
    <row r="1456" spans="1:8" x14ac:dyDescent="0.2">
      <c r="A1456" s="71" t="s">
        <v>234</v>
      </c>
      <c r="B1456" s="72">
        <v>5</v>
      </c>
      <c r="C1456" s="73" t="s">
        <v>283</v>
      </c>
      <c r="D1456" s="74">
        <v>1.1200590454321799</v>
      </c>
      <c r="E1456" s="75">
        <v>1.5499182896470931</v>
      </c>
      <c r="F1456" s="76">
        <f t="shared" si="46"/>
        <v>8.68</v>
      </c>
      <c r="G1456" s="74">
        <v>1.21</v>
      </c>
      <c r="H1456" s="76">
        <f t="shared" si="45"/>
        <v>9.3770056523649128</v>
      </c>
    </row>
    <row r="1457" spans="1:8" x14ac:dyDescent="0.2">
      <c r="A1457" s="71" t="s">
        <v>137</v>
      </c>
      <c r="B1457" s="72">
        <v>24</v>
      </c>
      <c r="C1457" s="73" t="s">
        <v>283</v>
      </c>
      <c r="D1457" s="74">
        <v>1.1200000000000001</v>
      </c>
      <c r="E1457" s="75">
        <v>16.75</v>
      </c>
      <c r="F1457" s="76">
        <f t="shared" si="46"/>
        <v>450.24</v>
      </c>
      <c r="G1457" s="74">
        <v>1.21</v>
      </c>
      <c r="H1457" s="76">
        <f t="shared" si="45"/>
        <v>486.41999999999996</v>
      </c>
    </row>
    <row r="1458" spans="1:8" x14ac:dyDescent="0.2">
      <c r="A1458" s="71" t="s">
        <v>238</v>
      </c>
      <c r="B1458" s="72">
        <v>300</v>
      </c>
      <c r="C1458" s="73" t="s">
        <v>283</v>
      </c>
      <c r="D1458" s="74">
        <v>1.1199781767681778</v>
      </c>
      <c r="E1458" s="75">
        <v>0.5322103701341836</v>
      </c>
      <c r="F1458" s="76">
        <f t="shared" si="46"/>
        <v>178.81920000000002</v>
      </c>
      <c r="G1458" s="74">
        <v>1.21</v>
      </c>
      <c r="H1458" s="76">
        <f t="shared" si="45"/>
        <v>193.19236435870863</v>
      </c>
    </row>
    <row r="1459" spans="1:8" x14ac:dyDescent="0.2">
      <c r="A1459" s="71" t="s">
        <v>240</v>
      </c>
      <c r="B1459" s="72">
        <v>50</v>
      </c>
      <c r="C1459" s="73" t="s">
        <v>283</v>
      </c>
      <c r="D1459" s="74">
        <v>1.1199781767681778</v>
      </c>
      <c r="E1459" s="75">
        <v>0.48700948939373812</v>
      </c>
      <c r="F1459" s="76">
        <f t="shared" si="46"/>
        <v>27.272000000000002</v>
      </c>
      <c r="G1459" s="74">
        <v>1.21</v>
      </c>
      <c r="H1459" s="76">
        <f t="shared" si="45"/>
        <v>29.464074108321153</v>
      </c>
    </row>
    <row r="1460" spans="1:8" x14ac:dyDescent="0.2">
      <c r="A1460" s="71" t="s">
        <v>236</v>
      </c>
      <c r="B1460" s="72">
        <v>10</v>
      </c>
      <c r="C1460" s="73" t="s">
        <v>283</v>
      </c>
      <c r="D1460" s="74">
        <v>1.1182266009852218</v>
      </c>
      <c r="E1460" s="75">
        <v>0.20332193832599119</v>
      </c>
      <c r="F1460" s="76">
        <f t="shared" si="46"/>
        <v>2.2736000000000001</v>
      </c>
      <c r="G1460" s="74">
        <v>1.21</v>
      </c>
      <c r="H1460" s="76">
        <f t="shared" si="45"/>
        <v>2.4601954537444932</v>
      </c>
    </row>
    <row r="1461" spans="1:8" x14ac:dyDescent="0.2">
      <c r="A1461" s="71" t="s">
        <v>227</v>
      </c>
      <c r="B1461" s="72">
        <v>500</v>
      </c>
      <c r="C1461" s="73" t="s">
        <v>283</v>
      </c>
      <c r="D1461" s="74">
        <v>1.1199999999999999</v>
      </c>
      <c r="E1461" s="75">
        <v>1.7399999999999999E-2</v>
      </c>
      <c r="F1461" s="76">
        <f t="shared" si="46"/>
        <v>9.7439999999999998</v>
      </c>
      <c r="G1461" s="74">
        <v>1.21</v>
      </c>
      <c r="H1461" s="76">
        <f t="shared" si="45"/>
        <v>10.526999999999997</v>
      </c>
    </row>
    <row r="1462" spans="1:8" x14ac:dyDescent="0.2">
      <c r="A1462" s="71" t="s">
        <v>245</v>
      </c>
      <c r="B1462" s="72">
        <v>30</v>
      </c>
      <c r="C1462" s="73" t="s">
        <v>283</v>
      </c>
      <c r="D1462" s="74">
        <v>1.1199999999999999</v>
      </c>
      <c r="E1462" s="75">
        <v>0.38600000000000001</v>
      </c>
      <c r="F1462" s="76">
        <f t="shared" si="46"/>
        <v>12.9696</v>
      </c>
      <c r="G1462" s="74">
        <v>1.21</v>
      </c>
      <c r="H1462" s="76">
        <f t="shared" si="45"/>
        <v>14.011799999999999</v>
      </c>
    </row>
    <row r="1463" spans="1:8" x14ac:dyDescent="0.2">
      <c r="A1463" s="71" t="s">
        <v>238</v>
      </c>
      <c r="B1463" s="72">
        <v>100</v>
      </c>
      <c r="C1463" s="73" t="s">
        <v>283</v>
      </c>
      <c r="D1463" s="74">
        <v>1.1199642625081221</v>
      </c>
      <c r="E1463" s="75">
        <v>0.53221698223221414</v>
      </c>
      <c r="F1463" s="76">
        <f t="shared" si="46"/>
        <v>59.606400000000001</v>
      </c>
      <c r="G1463" s="74">
        <v>1.21</v>
      </c>
      <c r="H1463" s="76">
        <f t="shared" si="45"/>
        <v>64.398254850097914</v>
      </c>
    </row>
    <row r="1464" spans="1:8" x14ac:dyDescent="0.2">
      <c r="A1464" s="71" t="s">
        <v>246</v>
      </c>
      <c r="B1464" s="72">
        <v>10</v>
      </c>
      <c r="C1464" s="73" t="s">
        <v>283</v>
      </c>
      <c r="D1464" s="74">
        <v>1.1199642625081221</v>
      </c>
      <c r="E1464" s="75">
        <v>2.1200676481253176</v>
      </c>
      <c r="F1464" s="76">
        <f t="shared" si="46"/>
        <v>23.744</v>
      </c>
      <c r="G1464" s="74">
        <v>1.21</v>
      </c>
      <c r="H1464" s="76">
        <f t="shared" si="45"/>
        <v>25.652818542316339</v>
      </c>
    </row>
    <row r="1465" spans="1:8" x14ac:dyDescent="0.2">
      <c r="A1465" s="71" t="s">
        <v>236</v>
      </c>
      <c r="B1465" s="72">
        <v>20</v>
      </c>
      <c r="C1465" s="73" t="s">
        <v>283</v>
      </c>
      <c r="D1465" s="74">
        <v>1.1209876543209878</v>
      </c>
      <c r="E1465" s="75">
        <v>0.20232158590308369</v>
      </c>
      <c r="F1465" s="76">
        <f t="shared" si="46"/>
        <v>4.5359999999999996</v>
      </c>
      <c r="G1465" s="74">
        <v>1.21</v>
      </c>
      <c r="H1465" s="76">
        <f t="shared" si="45"/>
        <v>4.8961823788546246</v>
      </c>
    </row>
    <row r="1466" spans="1:8" x14ac:dyDescent="0.2">
      <c r="A1466" s="71" t="s">
        <v>238</v>
      </c>
      <c r="B1466" s="72">
        <v>100</v>
      </c>
      <c r="C1466" s="73" t="s">
        <v>283</v>
      </c>
      <c r="D1466" s="74">
        <v>1.1199960753532183</v>
      </c>
      <c r="E1466" s="75">
        <v>0.5322018649145861</v>
      </c>
      <c r="F1466" s="76">
        <f t="shared" si="46"/>
        <v>59.606400000000001</v>
      </c>
      <c r="G1466" s="74">
        <v>1.21</v>
      </c>
      <c r="H1466" s="76">
        <f t="shared" si="45"/>
        <v>64.39642565466491</v>
      </c>
    </row>
    <row r="1467" spans="1:8" x14ac:dyDescent="0.2">
      <c r="A1467" s="71" t="s">
        <v>242</v>
      </c>
      <c r="B1467" s="72">
        <v>5</v>
      </c>
      <c r="C1467" s="73" t="s">
        <v>283</v>
      </c>
      <c r="D1467" s="74">
        <v>1.1199999999999999</v>
      </c>
      <c r="E1467" s="75">
        <v>2.1500000000000004</v>
      </c>
      <c r="F1467" s="76">
        <f t="shared" si="46"/>
        <v>12.040000000000003</v>
      </c>
      <c r="G1467" s="74">
        <v>1.21</v>
      </c>
      <c r="H1467" s="76">
        <f t="shared" si="45"/>
        <v>13.0075</v>
      </c>
    </row>
    <row r="1468" spans="1:8" x14ac:dyDescent="0.2">
      <c r="A1468" s="71" t="s">
        <v>238</v>
      </c>
      <c r="B1468" s="72">
        <v>100</v>
      </c>
      <c r="C1468" s="73" t="s">
        <v>283</v>
      </c>
      <c r="D1468" s="74">
        <v>1.1200135512831373</v>
      </c>
      <c r="E1468" s="75">
        <v>0.53219356079854807</v>
      </c>
      <c r="F1468" s="76">
        <f t="shared" si="46"/>
        <v>59.606400000000001</v>
      </c>
      <c r="G1468" s="74">
        <v>1.21</v>
      </c>
      <c r="H1468" s="76">
        <f t="shared" si="45"/>
        <v>64.395420856624312</v>
      </c>
    </row>
    <row r="1469" spans="1:8" x14ac:dyDescent="0.2">
      <c r="A1469" s="71" t="s">
        <v>239</v>
      </c>
      <c r="B1469" s="72">
        <v>10</v>
      </c>
      <c r="C1469" s="73" t="s">
        <v>283</v>
      </c>
      <c r="D1469" s="74">
        <v>1.1200135512831373</v>
      </c>
      <c r="E1469" s="75">
        <v>0.56499316394434351</v>
      </c>
      <c r="F1469" s="76">
        <f t="shared" si="46"/>
        <v>6.3280000000000003</v>
      </c>
      <c r="G1469" s="74">
        <v>1.21</v>
      </c>
      <c r="H1469" s="76">
        <f t="shared" si="45"/>
        <v>6.836417283726556</v>
      </c>
    </row>
    <row r="1470" spans="1:8" x14ac:dyDescent="0.2">
      <c r="A1470" s="71" t="s">
        <v>238</v>
      </c>
      <c r="B1470" s="72">
        <v>200</v>
      </c>
      <c r="C1470" s="73" t="s">
        <v>283</v>
      </c>
      <c r="D1470" s="74">
        <v>1.1200356621818772</v>
      </c>
      <c r="E1470" s="75">
        <v>0.53218305463492288</v>
      </c>
      <c r="F1470" s="76">
        <f t="shared" si="46"/>
        <v>119.2128</v>
      </c>
      <c r="G1470" s="74">
        <v>1.21</v>
      </c>
      <c r="H1470" s="76">
        <f t="shared" si="45"/>
        <v>128.78829922165133</v>
      </c>
    </row>
    <row r="1471" spans="1:8" x14ac:dyDescent="0.2">
      <c r="A1471" s="71" t="s">
        <v>238</v>
      </c>
      <c r="B1471" s="72">
        <v>500</v>
      </c>
      <c r="C1471" s="73" t="s">
        <v>283</v>
      </c>
      <c r="D1471" s="74">
        <v>1.1200010628969257</v>
      </c>
      <c r="E1471" s="75">
        <v>0.53219949493463659</v>
      </c>
      <c r="F1471" s="76">
        <f t="shared" si="46"/>
        <v>298.03200000000004</v>
      </c>
      <c r="G1471" s="74">
        <v>1.21</v>
      </c>
      <c r="H1471" s="76">
        <f t="shared" si="45"/>
        <v>321.98069443545512</v>
      </c>
    </row>
    <row r="1472" spans="1:8" x14ac:dyDescent="0.2">
      <c r="A1472" s="71" t="s">
        <v>237</v>
      </c>
      <c r="B1472" s="72">
        <v>100</v>
      </c>
      <c r="C1472" s="73" t="s">
        <v>283</v>
      </c>
      <c r="D1472" s="74">
        <v>1.1200010628969257</v>
      </c>
      <c r="E1472" s="75">
        <v>0.35219966575719464</v>
      </c>
      <c r="F1472" s="76">
        <f t="shared" si="46"/>
        <v>39.446399999999997</v>
      </c>
      <c r="G1472" s="74">
        <v>1.21</v>
      </c>
      <c r="H1472" s="76">
        <f t="shared" si="45"/>
        <v>42.616159556620545</v>
      </c>
    </row>
    <row r="1473" spans="1:8" x14ac:dyDescent="0.2">
      <c r="A1473" s="71" t="s">
        <v>232</v>
      </c>
      <c r="B1473" s="72">
        <v>220</v>
      </c>
      <c r="C1473" s="73" t="s">
        <v>283</v>
      </c>
      <c r="D1473" s="74">
        <v>1.1200010628969257</v>
      </c>
      <c r="E1473" s="75">
        <v>0.48699953783007899</v>
      </c>
      <c r="F1473" s="76">
        <f t="shared" si="46"/>
        <v>119.99680000000001</v>
      </c>
      <c r="G1473" s="74">
        <v>1.21</v>
      </c>
      <c r="H1473" s="76">
        <f t="shared" si="45"/>
        <v>129.63927697036704</v>
      </c>
    </row>
    <row r="1474" spans="1:8" x14ac:dyDescent="0.2">
      <c r="A1474" s="71" t="s">
        <v>240</v>
      </c>
      <c r="B1474" s="72">
        <v>20</v>
      </c>
      <c r="C1474" s="73" t="s">
        <v>283</v>
      </c>
      <c r="D1474" s="74">
        <v>1.1199409521466355</v>
      </c>
      <c r="E1474" s="75">
        <v>0.4870256766256591</v>
      </c>
      <c r="F1474" s="76">
        <f t="shared" si="46"/>
        <v>10.908800000000001</v>
      </c>
      <c r="G1474" s="74">
        <v>1.21</v>
      </c>
      <c r="H1474" s="76">
        <f t="shared" si="45"/>
        <v>11.786021374340949</v>
      </c>
    </row>
    <row r="1475" spans="1:8" x14ac:dyDescent="0.2">
      <c r="A1475" s="71" t="s">
        <v>137</v>
      </c>
      <c r="B1475" s="72">
        <v>72</v>
      </c>
      <c r="C1475" s="73" t="s">
        <v>283</v>
      </c>
      <c r="D1475" s="74">
        <v>1.1200000000000001</v>
      </c>
      <c r="E1475" s="75">
        <v>16.75</v>
      </c>
      <c r="F1475" s="76">
        <f t="shared" si="46"/>
        <v>1350.72</v>
      </c>
      <c r="G1475" s="74">
        <v>1.21</v>
      </c>
      <c r="H1475" s="76">
        <f t="shared" si="45"/>
        <v>1459.2599999999998</v>
      </c>
    </row>
    <row r="1476" spans="1:8" x14ac:dyDescent="0.2">
      <c r="A1476" s="71" t="s">
        <v>238</v>
      </c>
      <c r="B1476" s="72">
        <v>100</v>
      </c>
      <c r="C1476" s="73" t="s">
        <v>283</v>
      </c>
      <c r="D1476" s="74">
        <v>1.1200545702592088</v>
      </c>
      <c r="E1476" s="75">
        <v>0.53217407064555422</v>
      </c>
      <c r="F1476" s="76">
        <f t="shared" si="46"/>
        <v>59.606400000000001</v>
      </c>
      <c r="G1476" s="74">
        <v>1.21</v>
      </c>
      <c r="H1476" s="76">
        <f t="shared" si="45"/>
        <v>64.393062548112056</v>
      </c>
    </row>
    <row r="1477" spans="1:8" x14ac:dyDescent="0.2">
      <c r="A1477" s="71" t="s">
        <v>234</v>
      </c>
      <c r="B1477" s="72">
        <v>10</v>
      </c>
      <c r="C1477" s="73" t="s">
        <v>283</v>
      </c>
      <c r="D1477" s="74">
        <v>1.119951923076923</v>
      </c>
      <c r="E1477" s="75">
        <v>1.550066537883666</v>
      </c>
      <c r="F1477" s="76">
        <f t="shared" si="46"/>
        <v>17.36</v>
      </c>
      <c r="G1477" s="74">
        <v>1.21</v>
      </c>
      <c r="H1477" s="76">
        <f t="shared" ref="H1477:H1540" si="47">(E1477*G1477)*B1477</f>
        <v>18.755805108392359</v>
      </c>
    </row>
    <row r="1478" spans="1:8" x14ac:dyDescent="0.2">
      <c r="A1478" s="71" t="s">
        <v>227</v>
      </c>
      <c r="B1478" s="72">
        <v>300</v>
      </c>
      <c r="C1478" s="73" t="s">
        <v>283</v>
      </c>
      <c r="D1478" s="74">
        <v>1.1199999999999999</v>
      </c>
      <c r="E1478" s="75">
        <v>1.7399999999999999E-2</v>
      </c>
      <c r="F1478" s="76">
        <f t="shared" si="46"/>
        <v>5.8463999999999992</v>
      </c>
      <c r="G1478" s="74">
        <v>1.21</v>
      </c>
      <c r="H1478" s="76">
        <f t="shared" si="47"/>
        <v>6.3161999999999985</v>
      </c>
    </row>
    <row r="1479" spans="1:8" x14ac:dyDescent="0.2">
      <c r="A1479" s="71" t="s">
        <v>227</v>
      </c>
      <c r="B1479" s="72">
        <v>300</v>
      </c>
      <c r="C1479" s="73" t="s">
        <v>283</v>
      </c>
      <c r="D1479" s="74">
        <v>1.1199999999999999</v>
      </c>
      <c r="E1479" s="75">
        <v>1.7399999999999999E-2</v>
      </c>
      <c r="F1479" s="76">
        <f t="shared" si="46"/>
        <v>5.8463999999999992</v>
      </c>
      <c r="G1479" s="74">
        <v>1.21</v>
      </c>
      <c r="H1479" s="76">
        <f t="shared" si="47"/>
        <v>6.3161999999999985</v>
      </c>
    </row>
    <row r="1480" spans="1:8" x14ac:dyDescent="0.2">
      <c r="A1480" s="71" t="s">
        <v>236</v>
      </c>
      <c r="B1480" s="72">
        <v>10</v>
      </c>
      <c r="C1480" s="73" t="s">
        <v>283</v>
      </c>
      <c r="D1480" s="74">
        <v>1.1199176531137418</v>
      </c>
      <c r="E1480" s="75">
        <v>0.20301492647058822</v>
      </c>
      <c r="F1480" s="76">
        <f t="shared" si="46"/>
        <v>2.2736000000000001</v>
      </c>
      <c r="G1480" s="74">
        <v>1.21</v>
      </c>
      <c r="H1480" s="76">
        <f t="shared" si="47"/>
        <v>2.4564806102941175</v>
      </c>
    </row>
    <row r="1481" spans="1:8" x14ac:dyDescent="0.2">
      <c r="A1481" s="71" t="s">
        <v>238</v>
      </c>
      <c r="B1481" s="72">
        <v>100</v>
      </c>
      <c r="C1481" s="73" t="s">
        <v>283</v>
      </c>
      <c r="D1481" s="74">
        <v>1.1200335172124851</v>
      </c>
      <c r="E1481" s="75">
        <v>0.5321840738154614</v>
      </c>
      <c r="F1481" s="76">
        <f t="shared" si="46"/>
        <v>59.606400000000001</v>
      </c>
      <c r="G1481" s="74">
        <v>1.21</v>
      </c>
      <c r="H1481" s="76">
        <f t="shared" si="47"/>
        <v>64.394272931670827</v>
      </c>
    </row>
    <row r="1482" spans="1:8" x14ac:dyDescent="0.2">
      <c r="A1482" s="71" t="s">
        <v>239</v>
      </c>
      <c r="B1482" s="72">
        <v>30</v>
      </c>
      <c r="C1482" s="73" t="s">
        <v>283</v>
      </c>
      <c r="D1482" s="74">
        <v>1.1200335172124851</v>
      </c>
      <c r="E1482" s="75">
        <v>0.56464917369077317</v>
      </c>
      <c r="F1482" s="76">
        <f t="shared" si="46"/>
        <v>18.97278</v>
      </c>
      <c r="G1482" s="74">
        <v>1.21</v>
      </c>
      <c r="H1482" s="76">
        <f t="shared" si="47"/>
        <v>20.496765004975064</v>
      </c>
    </row>
    <row r="1483" spans="1:8" x14ac:dyDescent="0.2">
      <c r="A1483" s="71" t="s">
        <v>236</v>
      </c>
      <c r="B1483" s="72">
        <v>20</v>
      </c>
      <c r="C1483" s="73" t="s">
        <v>283</v>
      </c>
      <c r="D1483" s="74">
        <v>1.1200135512831373</v>
      </c>
      <c r="E1483" s="75">
        <v>0.20249754990925586</v>
      </c>
      <c r="F1483" s="76">
        <f t="shared" si="46"/>
        <v>4.5359999999999996</v>
      </c>
      <c r="G1483" s="74">
        <v>1.21</v>
      </c>
      <c r="H1483" s="76">
        <f t="shared" si="47"/>
        <v>4.900440707803992</v>
      </c>
    </row>
    <row r="1484" spans="1:8" x14ac:dyDescent="0.2">
      <c r="A1484" s="71" t="s">
        <v>246</v>
      </c>
      <c r="B1484" s="72">
        <v>15</v>
      </c>
      <c r="C1484" s="73" t="s">
        <v>283</v>
      </c>
      <c r="D1484" s="74">
        <v>1.1201257861635219</v>
      </c>
      <c r="E1484" s="75">
        <v>2.1197619314991583</v>
      </c>
      <c r="F1484" s="76">
        <f t="shared" si="46"/>
        <v>35.616</v>
      </c>
      <c r="G1484" s="74">
        <v>1.21</v>
      </c>
      <c r="H1484" s="76">
        <f t="shared" si="47"/>
        <v>38.47367905670972</v>
      </c>
    </row>
    <row r="1485" spans="1:8" x14ac:dyDescent="0.2">
      <c r="A1485" s="71" t="s">
        <v>227</v>
      </c>
      <c r="B1485" s="72">
        <v>400</v>
      </c>
      <c r="C1485" s="73" t="s">
        <v>283</v>
      </c>
      <c r="D1485" s="74">
        <v>1.1199734130940513</v>
      </c>
      <c r="E1485" s="75">
        <v>1.7400413056379817E-2</v>
      </c>
      <c r="F1485" s="76">
        <f t="shared" si="46"/>
        <v>7.7951999999999995</v>
      </c>
      <c r="G1485" s="74">
        <v>1.21</v>
      </c>
      <c r="H1485" s="76">
        <f t="shared" si="47"/>
        <v>8.4217999192878317</v>
      </c>
    </row>
    <row r="1486" spans="1:8" x14ac:dyDescent="0.2">
      <c r="A1486" s="71" t="s">
        <v>227</v>
      </c>
      <c r="B1486" s="72">
        <v>1000</v>
      </c>
      <c r="C1486" s="73" t="s">
        <v>283</v>
      </c>
      <c r="D1486" s="74">
        <v>1.1199176531137418</v>
      </c>
      <c r="E1486" s="75">
        <v>1.7401279411764701E-2</v>
      </c>
      <c r="F1486" s="76">
        <f t="shared" si="46"/>
        <v>19.488</v>
      </c>
      <c r="G1486" s="74">
        <v>1.21</v>
      </c>
      <c r="H1486" s="76">
        <f t="shared" si="47"/>
        <v>21.055548088235287</v>
      </c>
    </row>
    <row r="1487" spans="1:8" x14ac:dyDescent="0.2">
      <c r="A1487" s="71" t="s">
        <v>247</v>
      </c>
      <c r="B1487" s="72">
        <v>5</v>
      </c>
      <c r="C1487" s="73" t="s">
        <v>283</v>
      </c>
      <c r="D1487" s="74">
        <v>1.1199999999999999</v>
      </c>
      <c r="E1487" s="75">
        <v>2.1500000000000004</v>
      </c>
      <c r="F1487" s="76">
        <f t="shared" si="46"/>
        <v>12.040000000000003</v>
      </c>
      <c r="G1487" s="74">
        <v>1.21</v>
      </c>
      <c r="H1487" s="76">
        <f t="shared" si="47"/>
        <v>13.0075</v>
      </c>
    </row>
    <row r="1488" spans="1:8" x14ac:dyDescent="0.2">
      <c r="A1488" s="71" t="s">
        <v>238</v>
      </c>
      <c r="B1488" s="72">
        <v>100</v>
      </c>
      <c r="C1488" s="73" t="s">
        <v>283</v>
      </c>
      <c r="D1488" s="74">
        <v>1.11996151996152</v>
      </c>
      <c r="E1488" s="75">
        <v>0.53221828551795225</v>
      </c>
      <c r="F1488" s="76">
        <f t="shared" si="46"/>
        <v>59.606400000000001</v>
      </c>
      <c r="G1488" s="74">
        <v>1.21</v>
      </c>
      <c r="H1488" s="76">
        <f t="shared" si="47"/>
        <v>64.398412547672223</v>
      </c>
    </row>
    <row r="1489" spans="1:8" x14ac:dyDescent="0.2">
      <c r="A1489" s="71" t="s">
        <v>232</v>
      </c>
      <c r="B1489" s="72">
        <v>100</v>
      </c>
      <c r="C1489" s="73" t="s">
        <v>283</v>
      </c>
      <c r="D1489" s="74">
        <v>1.11996151996152</v>
      </c>
      <c r="E1489" s="75">
        <v>0.48701673252018551</v>
      </c>
      <c r="F1489" s="76">
        <f t="shared" si="46"/>
        <v>54.544000000000004</v>
      </c>
      <c r="G1489" s="74">
        <v>1.21</v>
      </c>
      <c r="H1489" s="76">
        <f t="shared" si="47"/>
        <v>58.929024634942451</v>
      </c>
    </row>
    <row r="1490" spans="1:8" x14ac:dyDescent="0.2">
      <c r="A1490" s="71" t="s">
        <v>239</v>
      </c>
      <c r="B1490" s="72">
        <v>200</v>
      </c>
      <c r="C1490" s="73" t="s">
        <v>283</v>
      </c>
      <c r="D1490" s="74">
        <v>1.1200010628969257</v>
      </c>
      <c r="E1490" s="75">
        <v>0.56449946428147757</v>
      </c>
      <c r="F1490" s="76">
        <f t="shared" si="46"/>
        <v>126.44800000000001</v>
      </c>
      <c r="G1490" s="74">
        <v>1.21</v>
      </c>
      <c r="H1490" s="76">
        <f t="shared" si="47"/>
        <v>136.60887035611756</v>
      </c>
    </row>
    <row r="1491" spans="1:8" x14ac:dyDescent="0.2">
      <c r="A1491" s="71" t="s">
        <v>238</v>
      </c>
      <c r="B1491" s="72">
        <v>100</v>
      </c>
      <c r="C1491" s="73" t="s">
        <v>283</v>
      </c>
      <c r="D1491" s="74">
        <v>1.1199935400516794</v>
      </c>
      <c r="E1491" s="75">
        <v>0.53220306964671971</v>
      </c>
      <c r="F1491" s="76">
        <f t="shared" si="46"/>
        <v>59.606400000000001</v>
      </c>
      <c r="G1491" s="74">
        <v>1.21</v>
      </c>
      <c r="H1491" s="76">
        <f t="shared" si="47"/>
        <v>64.396571427253079</v>
      </c>
    </row>
    <row r="1492" spans="1:8" x14ac:dyDescent="0.2">
      <c r="A1492" s="71" t="s">
        <v>236</v>
      </c>
      <c r="B1492" s="72">
        <v>20</v>
      </c>
      <c r="C1492" s="73" t="s">
        <v>283</v>
      </c>
      <c r="D1492" s="74">
        <v>1.1200545702592088</v>
      </c>
      <c r="E1492" s="75">
        <v>0.2024901339829476</v>
      </c>
      <c r="F1492" s="76">
        <f t="shared" si="46"/>
        <v>4.5359999999999996</v>
      </c>
      <c r="G1492" s="74">
        <v>1.21</v>
      </c>
      <c r="H1492" s="76">
        <f t="shared" si="47"/>
        <v>4.900261242387332</v>
      </c>
    </row>
    <row r="1493" spans="1:8" x14ac:dyDescent="0.2">
      <c r="A1493" s="71" t="s">
        <v>227</v>
      </c>
      <c r="B1493" s="72">
        <v>1500</v>
      </c>
      <c r="C1493" s="73" t="s">
        <v>283</v>
      </c>
      <c r="D1493" s="74">
        <v>1.119951923076923</v>
      </c>
      <c r="E1493" s="75">
        <v>1.7400746941403734E-2</v>
      </c>
      <c r="F1493" s="76">
        <f t="shared" si="46"/>
        <v>29.231999999999999</v>
      </c>
      <c r="G1493" s="74">
        <v>1.21</v>
      </c>
      <c r="H1493" s="76">
        <f t="shared" si="47"/>
        <v>31.582355698647774</v>
      </c>
    </row>
    <row r="1494" spans="1:8" x14ac:dyDescent="0.2">
      <c r="A1494" s="71" t="s">
        <v>210</v>
      </c>
      <c r="B1494" s="72">
        <v>20</v>
      </c>
      <c r="C1494" s="73" t="s">
        <v>283</v>
      </c>
      <c r="D1494" s="74">
        <v>1.1200000000000001</v>
      </c>
      <c r="E1494" s="75">
        <v>0.44999999999999996</v>
      </c>
      <c r="F1494" s="76">
        <f t="shared" si="46"/>
        <v>10.08</v>
      </c>
      <c r="G1494" s="74">
        <v>1.21</v>
      </c>
      <c r="H1494" s="76">
        <f t="shared" si="47"/>
        <v>10.89</v>
      </c>
    </row>
    <row r="1495" spans="1:8" x14ac:dyDescent="0.2">
      <c r="A1495" s="71" t="s">
        <v>246</v>
      </c>
      <c r="B1495" s="72">
        <v>5</v>
      </c>
      <c r="C1495" s="73" t="s">
        <v>283</v>
      </c>
      <c r="D1495" s="74">
        <v>1.1198113207547169</v>
      </c>
      <c r="E1495" s="75">
        <v>2.1203572030328561</v>
      </c>
      <c r="F1495" s="76">
        <f t="shared" si="46"/>
        <v>11.872</v>
      </c>
      <c r="G1495" s="74">
        <v>1.21</v>
      </c>
      <c r="H1495" s="76">
        <f t="shared" si="47"/>
        <v>12.828161078348778</v>
      </c>
    </row>
    <row r="1496" spans="1:8" x14ac:dyDescent="0.2">
      <c r="A1496" s="71" t="s">
        <v>241</v>
      </c>
      <c r="B1496" s="72">
        <v>1</v>
      </c>
      <c r="C1496" s="73" t="s">
        <v>283</v>
      </c>
      <c r="D1496" s="74">
        <v>1.1199776785714286</v>
      </c>
      <c r="E1496" s="75">
        <v>0.54001076233183853</v>
      </c>
      <c r="F1496" s="76">
        <f t="shared" si="46"/>
        <v>0.6048</v>
      </c>
      <c r="G1496" s="74">
        <v>1.21</v>
      </c>
      <c r="H1496" s="76">
        <f t="shared" si="47"/>
        <v>0.65341302242152466</v>
      </c>
    </row>
    <row r="1497" spans="1:8" x14ac:dyDescent="0.2">
      <c r="A1497" s="71" t="s">
        <v>236</v>
      </c>
      <c r="B1497" s="72">
        <v>10</v>
      </c>
      <c r="C1497" s="73" t="s">
        <v>283</v>
      </c>
      <c r="D1497" s="74">
        <v>1.1200561009817671</v>
      </c>
      <c r="E1497" s="75">
        <v>0.20298983220636116</v>
      </c>
      <c r="F1497" s="76">
        <f t="shared" si="46"/>
        <v>2.2736000000000001</v>
      </c>
      <c r="G1497" s="74">
        <v>1.21</v>
      </c>
      <c r="H1497" s="76">
        <f t="shared" si="47"/>
        <v>2.45617696969697</v>
      </c>
    </row>
    <row r="1498" spans="1:8" x14ac:dyDescent="0.2">
      <c r="A1498" s="71" t="s">
        <v>137</v>
      </c>
      <c r="B1498" s="72">
        <v>24</v>
      </c>
      <c r="C1498" s="73" t="s">
        <v>283</v>
      </c>
      <c r="D1498" s="74">
        <v>1.1200000000000001</v>
      </c>
      <c r="E1498" s="75">
        <v>16.75</v>
      </c>
      <c r="F1498" s="76">
        <f t="shared" si="46"/>
        <v>450.24</v>
      </c>
      <c r="G1498" s="74">
        <v>1.21</v>
      </c>
      <c r="H1498" s="76">
        <f t="shared" si="47"/>
        <v>486.41999999999996</v>
      </c>
    </row>
    <row r="1499" spans="1:8" x14ac:dyDescent="0.2">
      <c r="A1499" s="71" t="s">
        <v>244</v>
      </c>
      <c r="B1499" s="72">
        <v>1</v>
      </c>
      <c r="C1499" s="73" t="s">
        <v>283</v>
      </c>
      <c r="D1499" s="74">
        <v>1.1199045967042498</v>
      </c>
      <c r="E1499" s="75">
        <v>36.953147725072604</v>
      </c>
      <c r="F1499" s="76">
        <f t="shared" ref="F1499:F1562" si="48">(D1499*E1499)*B1499</f>
        <v>41.384</v>
      </c>
      <c r="G1499" s="74">
        <v>1.21</v>
      </c>
      <c r="H1499" s="76">
        <f t="shared" si="47"/>
        <v>44.713308747337848</v>
      </c>
    </row>
    <row r="1500" spans="1:8" x14ac:dyDescent="0.2">
      <c r="A1500" s="71" t="s">
        <v>241</v>
      </c>
      <c r="B1500" s="72">
        <v>1</v>
      </c>
      <c r="C1500" s="73" t="s">
        <v>283</v>
      </c>
      <c r="D1500" s="74">
        <v>1.1199776785714286</v>
      </c>
      <c r="E1500" s="75">
        <v>0.54001076233183853</v>
      </c>
      <c r="F1500" s="76">
        <f t="shared" si="48"/>
        <v>0.6048</v>
      </c>
      <c r="G1500" s="74">
        <v>1.21</v>
      </c>
      <c r="H1500" s="76">
        <f t="shared" si="47"/>
        <v>0.65341302242152466</v>
      </c>
    </row>
    <row r="1501" spans="1:8" x14ac:dyDescent="0.2">
      <c r="A1501" s="71" t="s">
        <v>248</v>
      </c>
      <c r="B1501" s="72">
        <v>150</v>
      </c>
      <c r="C1501" s="73" t="s">
        <v>283</v>
      </c>
      <c r="D1501" s="74">
        <v>1.1199999999999999</v>
      </c>
      <c r="E1501" s="75">
        <v>0.08</v>
      </c>
      <c r="F1501" s="76">
        <f t="shared" si="48"/>
        <v>13.44</v>
      </c>
      <c r="G1501" s="74">
        <v>1.21</v>
      </c>
      <c r="H1501" s="76">
        <f t="shared" si="47"/>
        <v>14.52</v>
      </c>
    </row>
    <row r="1502" spans="1:8" x14ac:dyDescent="0.2">
      <c r="A1502" s="71" t="s">
        <v>249</v>
      </c>
      <c r="B1502" s="72">
        <v>10</v>
      </c>
      <c r="C1502" s="73" t="s">
        <v>283</v>
      </c>
      <c r="D1502" s="74">
        <v>1.1199999999999999</v>
      </c>
      <c r="E1502" s="75">
        <v>0.45000000000000007</v>
      </c>
      <c r="F1502" s="76">
        <f t="shared" si="48"/>
        <v>5.04</v>
      </c>
      <c r="G1502" s="74">
        <v>1.21</v>
      </c>
      <c r="H1502" s="76">
        <f t="shared" si="47"/>
        <v>5.4450000000000012</v>
      </c>
    </row>
    <row r="1503" spans="1:8" x14ac:dyDescent="0.2">
      <c r="A1503" s="71" t="s">
        <v>249</v>
      </c>
      <c r="B1503" s="72">
        <v>50</v>
      </c>
      <c r="C1503" s="73" t="s">
        <v>283</v>
      </c>
      <c r="D1503" s="74">
        <v>1.1199999999999999</v>
      </c>
      <c r="E1503" s="75">
        <v>0.45000000000000007</v>
      </c>
      <c r="F1503" s="76">
        <f t="shared" si="48"/>
        <v>25.2</v>
      </c>
      <c r="G1503" s="74">
        <v>1.21</v>
      </c>
      <c r="H1503" s="76">
        <f t="shared" si="47"/>
        <v>27.225000000000005</v>
      </c>
    </row>
    <row r="1504" spans="1:8" x14ac:dyDescent="0.2">
      <c r="A1504" s="71" t="s">
        <v>250</v>
      </c>
      <c r="B1504" s="72">
        <v>25</v>
      </c>
      <c r="C1504" s="73" t="s">
        <v>283</v>
      </c>
      <c r="D1504" s="74">
        <v>1.1199999999999999</v>
      </c>
      <c r="E1504" s="75">
        <v>2.4500000000000006</v>
      </c>
      <c r="F1504" s="76">
        <f t="shared" si="48"/>
        <v>68.600000000000009</v>
      </c>
      <c r="G1504" s="74">
        <v>1.21</v>
      </c>
      <c r="H1504" s="76">
        <f t="shared" si="47"/>
        <v>74.112500000000011</v>
      </c>
    </row>
    <row r="1505" spans="1:8" x14ac:dyDescent="0.2">
      <c r="A1505" s="71" t="s">
        <v>251</v>
      </c>
      <c r="B1505" s="72">
        <v>5</v>
      </c>
      <c r="C1505" s="73" t="s">
        <v>283</v>
      </c>
      <c r="D1505" s="74">
        <v>1.1200283085633402</v>
      </c>
      <c r="E1505" s="75">
        <v>9.4997598887905994</v>
      </c>
      <c r="F1505" s="76">
        <f t="shared" si="48"/>
        <v>53.2</v>
      </c>
      <c r="G1505" s="74">
        <v>1.21</v>
      </c>
      <c r="H1505" s="76">
        <f t="shared" si="47"/>
        <v>57.473547327183127</v>
      </c>
    </row>
    <row r="1506" spans="1:8" x14ac:dyDescent="0.2">
      <c r="A1506" s="71" t="s">
        <v>252</v>
      </c>
      <c r="B1506" s="72">
        <v>15</v>
      </c>
      <c r="C1506" s="73" t="s">
        <v>283</v>
      </c>
      <c r="D1506" s="74">
        <v>1.1200067024128686</v>
      </c>
      <c r="E1506" s="75">
        <v>3.5599786960294426</v>
      </c>
      <c r="F1506" s="76">
        <f t="shared" si="48"/>
        <v>59.808</v>
      </c>
      <c r="G1506" s="74">
        <v>1.21</v>
      </c>
      <c r="H1506" s="76">
        <f t="shared" si="47"/>
        <v>64.613613332934378</v>
      </c>
    </row>
    <row r="1507" spans="1:8" x14ac:dyDescent="0.2">
      <c r="A1507" s="71" t="s">
        <v>250</v>
      </c>
      <c r="B1507" s="72">
        <v>25</v>
      </c>
      <c r="C1507" s="73" t="s">
        <v>283</v>
      </c>
      <c r="D1507" s="74">
        <v>1.1199999999999999</v>
      </c>
      <c r="E1507" s="75">
        <v>2.4500000000000006</v>
      </c>
      <c r="F1507" s="76">
        <f t="shared" si="48"/>
        <v>68.600000000000009</v>
      </c>
      <c r="G1507" s="74">
        <v>1.21</v>
      </c>
      <c r="H1507" s="76">
        <f t="shared" si="47"/>
        <v>74.112500000000011</v>
      </c>
    </row>
    <row r="1508" spans="1:8" x14ac:dyDescent="0.2">
      <c r="A1508" s="71" t="s">
        <v>248</v>
      </c>
      <c r="B1508" s="72">
        <v>150</v>
      </c>
      <c r="C1508" s="73" t="s">
        <v>283</v>
      </c>
      <c r="D1508" s="74">
        <v>1.1199999999999999</v>
      </c>
      <c r="E1508" s="75">
        <v>0.08</v>
      </c>
      <c r="F1508" s="76">
        <f t="shared" si="48"/>
        <v>13.44</v>
      </c>
      <c r="G1508" s="74">
        <v>1.21</v>
      </c>
      <c r="H1508" s="76">
        <f t="shared" si="47"/>
        <v>14.52</v>
      </c>
    </row>
    <row r="1509" spans="1:8" x14ac:dyDescent="0.2">
      <c r="A1509" s="71" t="s">
        <v>251</v>
      </c>
      <c r="B1509" s="72">
        <v>1</v>
      </c>
      <c r="C1509" s="73" t="s">
        <v>283</v>
      </c>
      <c r="D1509" s="74">
        <v>1.1199999999999999</v>
      </c>
      <c r="E1509" s="75">
        <v>9.5000000000000018</v>
      </c>
      <c r="F1509" s="76">
        <f t="shared" si="48"/>
        <v>10.64</v>
      </c>
      <c r="G1509" s="74">
        <v>1.21</v>
      </c>
      <c r="H1509" s="76">
        <f t="shared" si="47"/>
        <v>11.495000000000001</v>
      </c>
    </row>
    <row r="1510" spans="1:8" x14ac:dyDescent="0.2">
      <c r="A1510" s="71" t="s">
        <v>251</v>
      </c>
      <c r="B1510" s="72">
        <v>1</v>
      </c>
      <c r="C1510" s="73" t="s">
        <v>283</v>
      </c>
      <c r="D1510" s="74">
        <v>1.1200279134682483</v>
      </c>
      <c r="E1510" s="75">
        <v>9.4997632398753922</v>
      </c>
      <c r="F1510" s="76">
        <f t="shared" si="48"/>
        <v>10.640000000000002</v>
      </c>
      <c r="G1510" s="74">
        <v>1.21</v>
      </c>
      <c r="H1510" s="76">
        <f t="shared" si="47"/>
        <v>11.494713520249224</v>
      </c>
    </row>
    <row r="1511" spans="1:8" x14ac:dyDescent="0.2">
      <c r="A1511" s="71" t="s">
        <v>253</v>
      </c>
      <c r="B1511" s="72">
        <v>2</v>
      </c>
      <c r="C1511" s="73" t="s">
        <v>283</v>
      </c>
      <c r="D1511" s="74">
        <v>1.1200279134682483</v>
      </c>
      <c r="E1511" s="75">
        <v>0.44998878504672907</v>
      </c>
      <c r="F1511" s="76">
        <f t="shared" si="48"/>
        <v>1.008</v>
      </c>
      <c r="G1511" s="74">
        <v>1.21</v>
      </c>
      <c r="H1511" s="76">
        <f t="shared" si="47"/>
        <v>1.0889728598130843</v>
      </c>
    </row>
    <row r="1512" spans="1:8" x14ac:dyDescent="0.2">
      <c r="A1512" s="71" t="s">
        <v>253</v>
      </c>
      <c r="B1512" s="72">
        <v>20</v>
      </c>
      <c r="C1512" s="73" t="s">
        <v>283</v>
      </c>
      <c r="D1512" s="74">
        <v>1.1200000000000001</v>
      </c>
      <c r="E1512" s="75">
        <v>0.44999999999999996</v>
      </c>
      <c r="F1512" s="76">
        <f t="shared" si="48"/>
        <v>10.08</v>
      </c>
      <c r="G1512" s="74">
        <v>1.21</v>
      </c>
      <c r="H1512" s="76">
        <f t="shared" si="47"/>
        <v>10.89</v>
      </c>
    </row>
    <row r="1513" spans="1:8" x14ac:dyDescent="0.2">
      <c r="A1513" s="71" t="s">
        <v>249</v>
      </c>
      <c r="B1513" s="72">
        <v>5</v>
      </c>
      <c r="C1513" s="73" t="s">
        <v>283</v>
      </c>
      <c r="D1513" s="74">
        <v>1.1200000000000001</v>
      </c>
      <c r="E1513" s="75">
        <v>0.44999999999999996</v>
      </c>
      <c r="F1513" s="76">
        <f t="shared" si="48"/>
        <v>2.52</v>
      </c>
      <c r="G1513" s="74">
        <v>1.21</v>
      </c>
      <c r="H1513" s="76">
        <f t="shared" si="47"/>
        <v>2.7225000000000001</v>
      </c>
    </row>
    <row r="1514" spans="1:8" x14ac:dyDescent="0.2">
      <c r="A1514" s="71" t="s">
        <v>250</v>
      </c>
      <c r="B1514" s="72">
        <v>25</v>
      </c>
      <c r="C1514" s="73" t="s">
        <v>283</v>
      </c>
      <c r="D1514" s="74">
        <v>1.1200000000000001</v>
      </c>
      <c r="E1514" s="75">
        <v>2.4500000000000002</v>
      </c>
      <c r="F1514" s="76">
        <f t="shared" si="48"/>
        <v>68.600000000000023</v>
      </c>
      <c r="G1514" s="74">
        <v>1.21</v>
      </c>
      <c r="H1514" s="76">
        <f t="shared" si="47"/>
        <v>74.112499999999997</v>
      </c>
    </row>
    <row r="1515" spans="1:8" x14ac:dyDescent="0.2">
      <c r="A1515" s="71" t="s">
        <v>253</v>
      </c>
      <c r="B1515" s="72">
        <v>50</v>
      </c>
      <c r="C1515" s="73" t="s">
        <v>283</v>
      </c>
      <c r="D1515" s="74">
        <v>1.1199999999999999</v>
      </c>
      <c r="E1515" s="75">
        <v>0.45000000000000007</v>
      </c>
      <c r="F1515" s="76">
        <f t="shared" si="48"/>
        <v>25.2</v>
      </c>
      <c r="G1515" s="74">
        <v>1.21</v>
      </c>
      <c r="H1515" s="76">
        <f t="shared" si="47"/>
        <v>27.225000000000005</v>
      </c>
    </row>
    <row r="1516" spans="1:8" x14ac:dyDescent="0.2">
      <c r="A1516" s="71" t="s">
        <v>249</v>
      </c>
      <c r="B1516" s="72">
        <v>100</v>
      </c>
      <c r="C1516" s="73" t="s">
        <v>283</v>
      </c>
      <c r="D1516" s="74">
        <v>1.1199999999999999</v>
      </c>
      <c r="E1516" s="75">
        <v>0.45000000000000007</v>
      </c>
      <c r="F1516" s="76">
        <f t="shared" si="48"/>
        <v>50.4</v>
      </c>
      <c r="G1516" s="74">
        <v>1.21</v>
      </c>
      <c r="H1516" s="76">
        <f t="shared" si="47"/>
        <v>54.45000000000001</v>
      </c>
    </row>
    <row r="1517" spans="1:8" x14ac:dyDescent="0.2">
      <c r="A1517" s="71" t="s">
        <v>248</v>
      </c>
      <c r="B1517" s="72">
        <v>123</v>
      </c>
      <c r="C1517" s="73" t="s">
        <v>283</v>
      </c>
      <c r="D1517" s="74">
        <v>1.1200064432989691</v>
      </c>
      <c r="E1517" s="75">
        <v>7.9999539767007036E-2</v>
      </c>
      <c r="F1517" s="76">
        <f t="shared" si="48"/>
        <v>11.020799999999999</v>
      </c>
      <c r="G1517" s="74">
        <v>1.21</v>
      </c>
      <c r="H1517" s="76">
        <f t="shared" si="47"/>
        <v>11.906331503523656</v>
      </c>
    </row>
    <row r="1518" spans="1:8" x14ac:dyDescent="0.2">
      <c r="A1518" s="71" t="s">
        <v>251</v>
      </c>
      <c r="B1518" s="72">
        <v>5</v>
      </c>
      <c r="C1518" s="73" t="s">
        <v>283</v>
      </c>
      <c r="D1518" s="74">
        <v>1.1200000000000001</v>
      </c>
      <c r="E1518" s="75">
        <v>9.5</v>
      </c>
      <c r="F1518" s="76">
        <f t="shared" si="48"/>
        <v>53.2</v>
      </c>
      <c r="G1518" s="74">
        <v>1.21</v>
      </c>
      <c r="H1518" s="76">
        <f t="shared" si="47"/>
        <v>57.474999999999994</v>
      </c>
    </row>
    <row r="1519" spans="1:8" x14ac:dyDescent="0.2">
      <c r="A1519" s="71" t="s">
        <v>250</v>
      </c>
      <c r="B1519" s="72">
        <v>50</v>
      </c>
      <c r="C1519" s="73" t="s">
        <v>283</v>
      </c>
      <c r="D1519" s="74">
        <v>1.1199999999999999</v>
      </c>
      <c r="E1519" s="75">
        <v>2.4500000000000006</v>
      </c>
      <c r="F1519" s="76">
        <f t="shared" si="48"/>
        <v>137.20000000000002</v>
      </c>
      <c r="G1519" s="74">
        <v>1.21</v>
      </c>
      <c r="H1519" s="76">
        <f t="shared" si="47"/>
        <v>148.22500000000002</v>
      </c>
    </row>
    <row r="1520" spans="1:8" x14ac:dyDescent="0.2">
      <c r="A1520" s="71" t="s">
        <v>248</v>
      </c>
      <c r="B1520" s="72">
        <v>150</v>
      </c>
      <c r="C1520" s="73" t="s">
        <v>283</v>
      </c>
      <c r="D1520" s="74">
        <v>1.1199999999999999</v>
      </c>
      <c r="E1520" s="75">
        <v>0.08</v>
      </c>
      <c r="F1520" s="76">
        <f t="shared" si="48"/>
        <v>13.44</v>
      </c>
      <c r="G1520" s="74">
        <v>1.21</v>
      </c>
      <c r="H1520" s="76">
        <f t="shared" si="47"/>
        <v>14.52</v>
      </c>
    </row>
    <row r="1521" spans="1:8" x14ac:dyDescent="0.2">
      <c r="A1521" s="71" t="s">
        <v>73</v>
      </c>
      <c r="B1521" s="72">
        <v>200</v>
      </c>
      <c r="C1521" s="73" t="s">
        <v>283</v>
      </c>
      <c r="D1521" s="74">
        <v>1.1199588477366256</v>
      </c>
      <c r="E1521" s="75">
        <v>0.24300892889950396</v>
      </c>
      <c r="F1521" s="76">
        <f t="shared" si="48"/>
        <v>54.432000000000002</v>
      </c>
      <c r="G1521" s="74">
        <v>1.21</v>
      </c>
      <c r="H1521" s="76">
        <f t="shared" si="47"/>
        <v>58.808160793679953</v>
      </c>
    </row>
    <row r="1522" spans="1:8" x14ac:dyDescent="0.2">
      <c r="A1522" s="71" t="s">
        <v>73</v>
      </c>
      <c r="B1522" s="72">
        <v>50</v>
      </c>
      <c r="C1522" s="73" t="s">
        <v>283</v>
      </c>
      <c r="D1522" s="74">
        <v>1.1201646090534978</v>
      </c>
      <c r="E1522" s="75">
        <v>0.24296429096252758</v>
      </c>
      <c r="F1522" s="76">
        <f t="shared" si="48"/>
        <v>13.608000000000001</v>
      </c>
      <c r="G1522" s="74">
        <v>1.21</v>
      </c>
      <c r="H1522" s="76">
        <f t="shared" si="47"/>
        <v>14.69933960323292</v>
      </c>
    </row>
    <row r="1523" spans="1:8" x14ac:dyDescent="0.2">
      <c r="A1523" s="71" t="s">
        <v>73</v>
      </c>
      <c r="B1523" s="72">
        <v>50</v>
      </c>
      <c r="C1523" s="73" t="s">
        <v>283</v>
      </c>
      <c r="D1523" s="74">
        <v>1.1201646090534978</v>
      </c>
      <c r="E1523" s="75">
        <v>0.24296429096252758</v>
      </c>
      <c r="F1523" s="76">
        <f t="shared" si="48"/>
        <v>13.608000000000001</v>
      </c>
      <c r="G1523" s="74">
        <v>1.21</v>
      </c>
      <c r="H1523" s="76">
        <f t="shared" si="47"/>
        <v>14.69933960323292</v>
      </c>
    </row>
    <row r="1524" spans="1:8" x14ac:dyDescent="0.2">
      <c r="A1524" s="71" t="s">
        <v>248</v>
      </c>
      <c r="B1524" s="72">
        <v>300</v>
      </c>
      <c r="C1524" s="73" t="s">
        <v>283</v>
      </c>
      <c r="D1524" s="74">
        <v>1.1200243457090688</v>
      </c>
      <c r="E1524" s="75">
        <v>7.9998261058580586E-2</v>
      </c>
      <c r="F1524" s="76">
        <f t="shared" si="48"/>
        <v>26.88</v>
      </c>
      <c r="G1524" s="74">
        <v>1.21</v>
      </c>
      <c r="H1524" s="76">
        <f t="shared" si="47"/>
        <v>29.039368764264751</v>
      </c>
    </row>
    <row r="1525" spans="1:8" x14ac:dyDescent="0.2">
      <c r="A1525" s="71" t="s">
        <v>252</v>
      </c>
      <c r="B1525" s="72">
        <v>15</v>
      </c>
      <c r="C1525" s="73" t="s">
        <v>283</v>
      </c>
      <c r="D1525" s="74">
        <v>1.1200113700966456</v>
      </c>
      <c r="E1525" s="75">
        <v>3.5599638597025538</v>
      </c>
      <c r="F1525" s="76">
        <f t="shared" si="48"/>
        <v>59.808</v>
      </c>
      <c r="G1525" s="74">
        <v>1.21</v>
      </c>
      <c r="H1525" s="76">
        <f t="shared" si="47"/>
        <v>64.613344053601352</v>
      </c>
    </row>
    <row r="1526" spans="1:8" x14ac:dyDescent="0.2">
      <c r="A1526" s="71" t="s">
        <v>254</v>
      </c>
      <c r="B1526" s="72">
        <v>3</v>
      </c>
      <c r="C1526" s="73" t="s">
        <v>283</v>
      </c>
      <c r="D1526" s="74">
        <v>1.1199999999999999</v>
      </c>
      <c r="E1526" s="75">
        <v>19.500000000000004</v>
      </c>
      <c r="F1526" s="76">
        <f t="shared" si="48"/>
        <v>65.52000000000001</v>
      </c>
      <c r="G1526" s="74">
        <v>1.21</v>
      </c>
      <c r="H1526" s="76">
        <f t="shared" si="47"/>
        <v>70.785000000000011</v>
      </c>
    </row>
    <row r="1527" spans="1:8" x14ac:dyDescent="0.2">
      <c r="A1527" s="71" t="s">
        <v>255</v>
      </c>
      <c r="B1527" s="72">
        <v>5</v>
      </c>
      <c r="C1527" s="73" t="s">
        <v>283</v>
      </c>
      <c r="D1527" s="74">
        <v>1.1200000000000001</v>
      </c>
      <c r="E1527" s="75">
        <v>19.499999999999996</v>
      </c>
      <c r="F1527" s="76">
        <f t="shared" si="48"/>
        <v>109.2</v>
      </c>
      <c r="G1527" s="74">
        <v>1.21</v>
      </c>
      <c r="H1527" s="76">
        <f t="shared" si="47"/>
        <v>117.97499999999998</v>
      </c>
    </row>
    <row r="1528" spans="1:8" x14ac:dyDescent="0.2">
      <c r="A1528" s="71" t="s">
        <v>254</v>
      </c>
      <c r="B1528" s="72">
        <v>5</v>
      </c>
      <c r="C1528" s="73" t="s">
        <v>283</v>
      </c>
      <c r="D1528" s="74">
        <v>1.1200000000000001</v>
      </c>
      <c r="E1528" s="75">
        <v>19.499999999999996</v>
      </c>
      <c r="F1528" s="76">
        <f t="shared" si="48"/>
        <v>109.2</v>
      </c>
      <c r="G1528" s="74">
        <v>1.21</v>
      </c>
      <c r="H1528" s="76">
        <f t="shared" si="47"/>
        <v>117.97499999999998</v>
      </c>
    </row>
    <row r="1529" spans="1:8" x14ac:dyDescent="0.2">
      <c r="A1529" s="71" t="s">
        <v>248</v>
      </c>
      <c r="B1529" s="72">
        <v>150</v>
      </c>
      <c r="C1529" s="73" t="s">
        <v>283</v>
      </c>
      <c r="D1529" s="74">
        <v>1.1199999999999999</v>
      </c>
      <c r="E1529" s="75">
        <v>0.08</v>
      </c>
      <c r="F1529" s="76">
        <f t="shared" si="48"/>
        <v>13.44</v>
      </c>
      <c r="G1529" s="74">
        <v>1.21</v>
      </c>
      <c r="H1529" s="76">
        <f t="shared" si="47"/>
        <v>14.52</v>
      </c>
    </row>
    <row r="1530" spans="1:8" x14ac:dyDescent="0.2">
      <c r="A1530" s="71" t="s">
        <v>251</v>
      </c>
      <c r="B1530" s="72">
        <v>2</v>
      </c>
      <c r="C1530" s="73" t="s">
        <v>283</v>
      </c>
      <c r="D1530" s="74">
        <v>1.1199999999999999</v>
      </c>
      <c r="E1530" s="75">
        <v>9.5000000000000018</v>
      </c>
      <c r="F1530" s="76">
        <f t="shared" si="48"/>
        <v>21.28</v>
      </c>
      <c r="G1530" s="74">
        <v>1.21</v>
      </c>
      <c r="H1530" s="76">
        <f t="shared" si="47"/>
        <v>22.990000000000002</v>
      </c>
    </row>
    <row r="1531" spans="1:8" x14ac:dyDescent="0.2">
      <c r="A1531" s="71" t="s">
        <v>252</v>
      </c>
      <c r="B1531" s="72">
        <v>20</v>
      </c>
      <c r="C1531" s="73" t="s">
        <v>283</v>
      </c>
      <c r="D1531" s="74">
        <v>1.1199438202247189</v>
      </c>
      <c r="E1531" s="75">
        <v>3.560178580386256</v>
      </c>
      <c r="F1531" s="76">
        <f t="shared" si="48"/>
        <v>79.744</v>
      </c>
      <c r="G1531" s="74">
        <v>1.21</v>
      </c>
      <c r="H1531" s="76">
        <f t="shared" si="47"/>
        <v>86.15632164534739</v>
      </c>
    </row>
    <row r="1532" spans="1:8" x14ac:dyDescent="0.2">
      <c r="A1532" s="71" t="s">
        <v>252</v>
      </c>
      <c r="B1532" s="72">
        <v>10</v>
      </c>
      <c r="C1532" s="73" t="s">
        <v>283</v>
      </c>
      <c r="D1532" s="74">
        <v>1.1199672667757774</v>
      </c>
      <c r="E1532" s="75">
        <v>3.5601040479321937</v>
      </c>
      <c r="F1532" s="76">
        <f t="shared" si="48"/>
        <v>39.872</v>
      </c>
      <c r="G1532" s="74">
        <v>1.21</v>
      </c>
      <c r="H1532" s="76">
        <f t="shared" si="47"/>
        <v>43.077258979979547</v>
      </c>
    </row>
    <row r="1533" spans="1:8" x14ac:dyDescent="0.2">
      <c r="A1533" s="71" t="s">
        <v>252</v>
      </c>
      <c r="B1533" s="72">
        <v>15</v>
      </c>
      <c r="C1533" s="73" t="s">
        <v>283</v>
      </c>
      <c r="D1533" s="74">
        <v>1.1200223713646531</v>
      </c>
      <c r="E1533" s="75">
        <v>3.5599288924398289</v>
      </c>
      <c r="F1533" s="76">
        <f t="shared" si="48"/>
        <v>59.808</v>
      </c>
      <c r="G1533" s="74">
        <v>1.21</v>
      </c>
      <c r="H1533" s="76">
        <f t="shared" si="47"/>
        <v>64.612709397782893</v>
      </c>
    </row>
    <row r="1534" spans="1:8" x14ac:dyDescent="0.2">
      <c r="A1534" s="71" t="s">
        <v>248</v>
      </c>
      <c r="B1534" s="72">
        <v>150</v>
      </c>
      <c r="C1534" s="73" t="s">
        <v>283</v>
      </c>
      <c r="D1534" s="74">
        <v>1.1200000000000001</v>
      </c>
      <c r="E1534" s="75">
        <v>7.9999999999999988E-2</v>
      </c>
      <c r="F1534" s="76">
        <f t="shared" si="48"/>
        <v>13.44</v>
      </c>
      <c r="G1534" s="74">
        <v>1.21</v>
      </c>
      <c r="H1534" s="76">
        <f t="shared" si="47"/>
        <v>14.519999999999998</v>
      </c>
    </row>
    <row r="1535" spans="1:8" x14ac:dyDescent="0.2">
      <c r="A1535" s="71" t="s">
        <v>251</v>
      </c>
      <c r="B1535" s="72">
        <v>5</v>
      </c>
      <c r="C1535" s="73" t="s">
        <v>283</v>
      </c>
      <c r="D1535" s="74">
        <v>1.1199999999999999</v>
      </c>
      <c r="E1535" s="75">
        <v>9.5000000000000018</v>
      </c>
      <c r="F1535" s="76">
        <f t="shared" si="48"/>
        <v>53.2</v>
      </c>
      <c r="G1535" s="74">
        <v>1.21</v>
      </c>
      <c r="H1535" s="76">
        <f t="shared" si="47"/>
        <v>57.475000000000009</v>
      </c>
    </row>
    <row r="1536" spans="1:8" x14ac:dyDescent="0.2">
      <c r="A1536" s="71" t="s">
        <v>248</v>
      </c>
      <c r="B1536" s="72">
        <v>150</v>
      </c>
      <c r="C1536" s="73" t="s">
        <v>283</v>
      </c>
      <c r="D1536" s="74">
        <v>1.1201342281879194</v>
      </c>
      <c r="E1536" s="75">
        <v>7.9990413421210313E-2</v>
      </c>
      <c r="F1536" s="76">
        <f t="shared" si="48"/>
        <v>13.44</v>
      </c>
      <c r="G1536" s="74">
        <v>1.21</v>
      </c>
      <c r="H1536" s="76">
        <f t="shared" si="47"/>
        <v>14.518260035949671</v>
      </c>
    </row>
    <row r="1537" spans="1:8" x14ac:dyDescent="0.2">
      <c r="A1537" s="71" t="s">
        <v>251</v>
      </c>
      <c r="B1537" s="72">
        <v>4</v>
      </c>
      <c r="C1537" s="73" t="s">
        <v>283</v>
      </c>
      <c r="D1537" s="74">
        <v>1.1200000000000001</v>
      </c>
      <c r="E1537" s="75">
        <v>9.5</v>
      </c>
      <c r="F1537" s="76">
        <f t="shared" si="48"/>
        <v>42.56</v>
      </c>
      <c r="G1537" s="74">
        <v>1.21</v>
      </c>
      <c r="H1537" s="76">
        <f t="shared" si="47"/>
        <v>45.98</v>
      </c>
    </row>
    <row r="1538" spans="1:8" x14ac:dyDescent="0.2">
      <c r="A1538" s="71" t="s">
        <v>252</v>
      </c>
      <c r="B1538" s="72">
        <v>2</v>
      </c>
      <c r="C1538" s="73" t="s">
        <v>283</v>
      </c>
      <c r="D1538" s="74">
        <v>1.11938202247191</v>
      </c>
      <c r="E1538" s="75">
        <v>3.5619653701380178</v>
      </c>
      <c r="F1538" s="76">
        <f t="shared" si="48"/>
        <v>7.9744000000000002</v>
      </c>
      <c r="G1538" s="74">
        <v>1.21</v>
      </c>
      <c r="H1538" s="76">
        <f t="shared" si="47"/>
        <v>8.6199561957340034</v>
      </c>
    </row>
    <row r="1539" spans="1:8" x14ac:dyDescent="0.2">
      <c r="A1539" s="71" t="s">
        <v>249</v>
      </c>
      <c r="B1539" s="72">
        <v>10</v>
      </c>
      <c r="C1539" s="73" t="s">
        <v>283</v>
      </c>
      <c r="D1539" s="74">
        <v>1.1200000000000001</v>
      </c>
      <c r="E1539" s="75">
        <v>0.44999999999999996</v>
      </c>
      <c r="F1539" s="76">
        <f t="shared" si="48"/>
        <v>5.04</v>
      </c>
      <c r="G1539" s="74">
        <v>1.21</v>
      </c>
      <c r="H1539" s="76">
        <f t="shared" si="47"/>
        <v>5.4450000000000003</v>
      </c>
    </row>
    <row r="1540" spans="1:8" x14ac:dyDescent="0.2">
      <c r="A1540" s="71" t="s">
        <v>249</v>
      </c>
      <c r="B1540" s="72">
        <v>25</v>
      </c>
      <c r="C1540" s="73" t="s">
        <v>283</v>
      </c>
      <c r="D1540" s="74">
        <v>1.1200000000000001</v>
      </c>
      <c r="E1540" s="75">
        <v>0.44999999999999996</v>
      </c>
      <c r="F1540" s="76">
        <f t="shared" si="48"/>
        <v>12.6</v>
      </c>
      <c r="G1540" s="74">
        <v>1.21</v>
      </c>
      <c r="H1540" s="76">
        <f t="shared" si="47"/>
        <v>13.612499999999999</v>
      </c>
    </row>
    <row r="1541" spans="1:8" x14ac:dyDescent="0.2">
      <c r="A1541" s="71" t="s">
        <v>250</v>
      </c>
      <c r="B1541" s="72">
        <v>50</v>
      </c>
      <c r="C1541" s="73" t="s">
        <v>283</v>
      </c>
      <c r="D1541" s="74">
        <v>1.1200000000000001</v>
      </c>
      <c r="E1541" s="75">
        <v>2.4500000000000002</v>
      </c>
      <c r="F1541" s="76">
        <f t="shared" si="48"/>
        <v>137.20000000000005</v>
      </c>
      <c r="G1541" s="74">
        <v>1.21</v>
      </c>
      <c r="H1541" s="76">
        <f t="shared" ref="H1541:H1604" si="49">(E1541*G1541)*B1541</f>
        <v>148.22499999999999</v>
      </c>
    </row>
    <row r="1542" spans="1:8" x14ac:dyDescent="0.2">
      <c r="A1542" s="71" t="s">
        <v>249</v>
      </c>
      <c r="B1542" s="72">
        <v>10</v>
      </c>
      <c r="C1542" s="73" t="s">
        <v>283</v>
      </c>
      <c r="D1542" s="74">
        <v>1.1200000000000001</v>
      </c>
      <c r="E1542" s="75">
        <v>0.44999999999999996</v>
      </c>
      <c r="F1542" s="76">
        <f t="shared" si="48"/>
        <v>5.04</v>
      </c>
      <c r="G1542" s="74">
        <v>1.21</v>
      </c>
      <c r="H1542" s="76">
        <f t="shared" si="49"/>
        <v>5.4450000000000003</v>
      </c>
    </row>
    <row r="1543" spans="1:8" x14ac:dyDescent="0.2">
      <c r="A1543" s="71" t="s">
        <v>250</v>
      </c>
      <c r="B1543" s="72">
        <v>25</v>
      </c>
      <c r="C1543" s="73" t="s">
        <v>283</v>
      </c>
      <c r="D1543" s="74">
        <v>1.1200000000000001</v>
      </c>
      <c r="E1543" s="75">
        <v>2.4500000000000002</v>
      </c>
      <c r="F1543" s="76">
        <f t="shared" si="48"/>
        <v>68.600000000000023</v>
      </c>
      <c r="G1543" s="74">
        <v>1.21</v>
      </c>
      <c r="H1543" s="76">
        <f t="shared" si="49"/>
        <v>74.112499999999997</v>
      </c>
    </row>
    <row r="1544" spans="1:8" x14ac:dyDescent="0.2">
      <c r="A1544" s="71" t="s">
        <v>248</v>
      </c>
      <c r="B1544" s="72">
        <v>150</v>
      </c>
      <c r="C1544" s="73" t="s">
        <v>283</v>
      </c>
      <c r="D1544" s="74">
        <v>1.120042872454448</v>
      </c>
      <c r="E1544" s="75">
        <v>7.9996937799043058E-2</v>
      </c>
      <c r="F1544" s="76">
        <f t="shared" si="48"/>
        <v>13.44</v>
      </c>
      <c r="G1544" s="74">
        <v>1.21</v>
      </c>
      <c r="H1544" s="76">
        <f t="shared" si="49"/>
        <v>14.519444210526315</v>
      </c>
    </row>
    <row r="1545" spans="1:8" x14ac:dyDescent="0.2">
      <c r="A1545" s="71" t="s">
        <v>249</v>
      </c>
      <c r="B1545" s="72">
        <v>5</v>
      </c>
      <c r="C1545" s="73" t="s">
        <v>283</v>
      </c>
      <c r="D1545" s="74">
        <v>1.120042872454448</v>
      </c>
      <c r="E1545" s="75">
        <v>0.44998277511961721</v>
      </c>
      <c r="F1545" s="76">
        <f t="shared" si="48"/>
        <v>2.52</v>
      </c>
      <c r="G1545" s="74">
        <v>1.21</v>
      </c>
      <c r="H1545" s="76">
        <f t="shared" si="49"/>
        <v>2.7223957894736839</v>
      </c>
    </row>
    <row r="1546" spans="1:8" x14ac:dyDescent="0.2">
      <c r="A1546" s="71" t="s">
        <v>252</v>
      </c>
      <c r="B1546" s="72">
        <v>15</v>
      </c>
      <c r="C1546" s="73" t="s">
        <v>283</v>
      </c>
      <c r="D1546" s="74">
        <v>1.1200064432989691</v>
      </c>
      <c r="E1546" s="75">
        <v>3.5599795196318134</v>
      </c>
      <c r="F1546" s="76">
        <f t="shared" si="48"/>
        <v>59.808</v>
      </c>
      <c r="G1546" s="74">
        <v>1.21</v>
      </c>
      <c r="H1546" s="76">
        <f t="shared" si="49"/>
        <v>64.613628281317418</v>
      </c>
    </row>
    <row r="1547" spans="1:8" x14ac:dyDescent="0.2">
      <c r="A1547" s="71" t="s">
        <v>248</v>
      </c>
      <c r="B1547" s="72">
        <v>27</v>
      </c>
      <c r="C1547" s="73" t="s">
        <v>283</v>
      </c>
      <c r="D1547" s="74">
        <v>1.1200064432989691</v>
      </c>
      <c r="E1547" s="75">
        <v>7.9999539767007036E-2</v>
      </c>
      <c r="F1547" s="76">
        <f t="shared" si="48"/>
        <v>2.4192</v>
      </c>
      <c r="G1547" s="74">
        <v>1.21</v>
      </c>
      <c r="H1547" s="76">
        <f t="shared" si="49"/>
        <v>2.6135849641881195</v>
      </c>
    </row>
    <row r="1548" spans="1:8" x14ac:dyDescent="0.2">
      <c r="A1548" s="71" t="s">
        <v>251</v>
      </c>
      <c r="B1548" s="72">
        <v>5</v>
      </c>
      <c r="C1548" s="73" t="s">
        <v>283</v>
      </c>
      <c r="D1548" s="74">
        <v>1.1200000000000001</v>
      </c>
      <c r="E1548" s="75">
        <v>9.5</v>
      </c>
      <c r="F1548" s="76">
        <f t="shared" si="48"/>
        <v>53.2</v>
      </c>
      <c r="G1548" s="74">
        <v>1.21</v>
      </c>
      <c r="H1548" s="76">
        <f t="shared" si="49"/>
        <v>57.474999999999994</v>
      </c>
    </row>
    <row r="1549" spans="1:8" x14ac:dyDescent="0.2">
      <c r="A1549" s="71" t="s">
        <v>249</v>
      </c>
      <c r="B1549" s="72">
        <v>50</v>
      </c>
      <c r="C1549" s="73" t="s">
        <v>283</v>
      </c>
      <c r="D1549" s="74">
        <v>1.1200000000000001</v>
      </c>
      <c r="E1549" s="75">
        <v>0.44999999999999996</v>
      </c>
      <c r="F1549" s="76">
        <f t="shared" si="48"/>
        <v>25.2</v>
      </c>
      <c r="G1549" s="74">
        <v>1.21</v>
      </c>
      <c r="H1549" s="76">
        <f t="shared" si="49"/>
        <v>27.224999999999998</v>
      </c>
    </row>
    <row r="1550" spans="1:8" x14ac:dyDescent="0.2">
      <c r="A1550" s="71" t="s">
        <v>248</v>
      </c>
      <c r="B1550" s="72">
        <v>150</v>
      </c>
      <c r="C1550" s="73" t="s">
        <v>283</v>
      </c>
      <c r="D1550" s="74">
        <v>1.1200000000000001</v>
      </c>
      <c r="E1550" s="75">
        <v>7.9999999999999988E-2</v>
      </c>
      <c r="F1550" s="76">
        <f t="shared" si="48"/>
        <v>13.44</v>
      </c>
      <c r="G1550" s="74">
        <v>1.21</v>
      </c>
      <c r="H1550" s="76">
        <f t="shared" si="49"/>
        <v>14.519999999999998</v>
      </c>
    </row>
    <row r="1551" spans="1:8" x14ac:dyDescent="0.2">
      <c r="A1551" s="71" t="s">
        <v>251</v>
      </c>
      <c r="B1551" s="72">
        <v>2</v>
      </c>
      <c r="C1551" s="73" t="s">
        <v>283</v>
      </c>
      <c r="D1551" s="74">
        <v>1.1200283085633402</v>
      </c>
      <c r="E1551" s="75">
        <v>9.4997598887905994</v>
      </c>
      <c r="F1551" s="76">
        <f t="shared" si="48"/>
        <v>21.28</v>
      </c>
      <c r="G1551" s="74">
        <v>1.21</v>
      </c>
      <c r="H1551" s="76">
        <f t="shared" si="49"/>
        <v>22.989418930873249</v>
      </c>
    </row>
    <row r="1552" spans="1:8" x14ac:dyDescent="0.2">
      <c r="A1552" s="71" t="s">
        <v>252</v>
      </c>
      <c r="B1552" s="72">
        <v>5</v>
      </c>
      <c r="C1552" s="73" t="s">
        <v>283</v>
      </c>
      <c r="D1552" s="74">
        <v>1.1200506008855156</v>
      </c>
      <c r="E1552" s="75">
        <v>3.5598391687372937</v>
      </c>
      <c r="F1552" s="76">
        <f t="shared" si="48"/>
        <v>19.936</v>
      </c>
      <c r="G1552" s="74">
        <v>1.21</v>
      </c>
      <c r="H1552" s="76">
        <f t="shared" si="49"/>
        <v>21.537026970860627</v>
      </c>
    </row>
    <row r="1553" spans="1:8" x14ac:dyDescent="0.2">
      <c r="A1553" s="71" t="s">
        <v>250</v>
      </c>
      <c r="B1553" s="72">
        <v>100</v>
      </c>
      <c r="C1553" s="73" t="s">
        <v>283</v>
      </c>
      <c r="D1553" s="74">
        <v>1.1200067024128686</v>
      </c>
      <c r="E1553" s="75">
        <v>2.4499853385595887</v>
      </c>
      <c r="F1553" s="76">
        <f t="shared" si="48"/>
        <v>274.40000000000003</v>
      </c>
      <c r="G1553" s="74">
        <v>1.21</v>
      </c>
      <c r="H1553" s="76">
        <f t="shared" si="49"/>
        <v>296.44822596571021</v>
      </c>
    </row>
    <row r="1554" spans="1:8" x14ac:dyDescent="0.2">
      <c r="A1554" s="71" t="s">
        <v>248</v>
      </c>
      <c r="B1554" s="72">
        <v>150</v>
      </c>
      <c r="C1554" s="73" t="s">
        <v>283</v>
      </c>
      <c r="D1554" s="74">
        <v>1.1200439319055464</v>
      </c>
      <c r="E1554" s="75">
        <v>7.9996862129829371E-2</v>
      </c>
      <c r="F1554" s="76">
        <f t="shared" si="48"/>
        <v>13.44</v>
      </c>
      <c r="G1554" s="74">
        <v>1.21</v>
      </c>
      <c r="H1554" s="76">
        <f t="shared" si="49"/>
        <v>14.519430476564029</v>
      </c>
    </row>
    <row r="1555" spans="1:8" x14ac:dyDescent="0.2">
      <c r="A1555" s="71" t="s">
        <v>250</v>
      </c>
      <c r="B1555" s="72">
        <v>50</v>
      </c>
      <c r="C1555" s="73" t="s">
        <v>283</v>
      </c>
      <c r="D1555" s="74">
        <v>1.1199999999999999</v>
      </c>
      <c r="E1555" s="75">
        <v>2.4500000000000006</v>
      </c>
      <c r="F1555" s="76">
        <f t="shared" si="48"/>
        <v>137.20000000000002</v>
      </c>
      <c r="G1555" s="74">
        <v>1.21</v>
      </c>
      <c r="H1555" s="76">
        <f t="shared" si="49"/>
        <v>148.22500000000002</v>
      </c>
    </row>
    <row r="1556" spans="1:8" x14ac:dyDescent="0.2">
      <c r="A1556" s="71" t="s">
        <v>249</v>
      </c>
      <c r="B1556" s="72">
        <v>50</v>
      </c>
      <c r="C1556" s="73" t="s">
        <v>283</v>
      </c>
      <c r="D1556" s="74">
        <v>1.1199999999999999</v>
      </c>
      <c r="E1556" s="75">
        <v>0.45000000000000007</v>
      </c>
      <c r="F1556" s="76">
        <f t="shared" si="48"/>
        <v>25.2</v>
      </c>
      <c r="G1556" s="74">
        <v>1.21</v>
      </c>
      <c r="H1556" s="76">
        <f t="shared" si="49"/>
        <v>27.225000000000005</v>
      </c>
    </row>
    <row r="1557" spans="1:8" x14ac:dyDescent="0.2">
      <c r="A1557" s="71" t="s">
        <v>248</v>
      </c>
      <c r="B1557" s="72">
        <v>150</v>
      </c>
      <c r="C1557" s="73" t="s">
        <v>283</v>
      </c>
      <c r="D1557" s="74">
        <v>1.1199672667757774</v>
      </c>
      <c r="E1557" s="75">
        <v>8.0002338155779631E-2</v>
      </c>
      <c r="F1557" s="76">
        <f t="shared" si="48"/>
        <v>13.44</v>
      </c>
      <c r="G1557" s="74">
        <v>1.21</v>
      </c>
      <c r="H1557" s="76">
        <f t="shared" si="49"/>
        <v>14.520424375274002</v>
      </c>
    </row>
    <row r="1558" spans="1:8" x14ac:dyDescent="0.2">
      <c r="A1558" s="71" t="s">
        <v>249</v>
      </c>
      <c r="B1558" s="72">
        <v>5</v>
      </c>
      <c r="C1558" s="73" t="s">
        <v>283</v>
      </c>
      <c r="D1558" s="74">
        <v>1.1199999999999999</v>
      </c>
      <c r="E1558" s="75">
        <v>0.45000000000000007</v>
      </c>
      <c r="F1558" s="76">
        <f t="shared" si="48"/>
        <v>2.52</v>
      </c>
      <c r="G1558" s="74">
        <v>1.21</v>
      </c>
      <c r="H1558" s="76">
        <f t="shared" si="49"/>
        <v>2.7225000000000006</v>
      </c>
    </row>
    <row r="1559" spans="1:8" x14ac:dyDescent="0.2">
      <c r="A1559" s="71" t="s">
        <v>250</v>
      </c>
      <c r="B1559" s="72">
        <v>50</v>
      </c>
      <c r="C1559" s="73" t="s">
        <v>283</v>
      </c>
      <c r="D1559" s="74">
        <v>1.1199999999999999</v>
      </c>
      <c r="E1559" s="75">
        <v>2.4500000000000006</v>
      </c>
      <c r="F1559" s="76">
        <f t="shared" si="48"/>
        <v>137.20000000000002</v>
      </c>
      <c r="G1559" s="74">
        <v>1.21</v>
      </c>
      <c r="H1559" s="76">
        <f t="shared" si="49"/>
        <v>148.22500000000002</v>
      </c>
    </row>
    <row r="1560" spans="1:8" x14ac:dyDescent="0.2">
      <c r="A1560" s="71" t="s">
        <v>252</v>
      </c>
      <c r="B1560" s="72">
        <v>10</v>
      </c>
      <c r="C1560" s="73" t="s">
        <v>283</v>
      </c>
      <c r="D1560" s="74">
        <v>1.1199664429530201</v>
      </c>
      <c r="E1560" s="75">
        <v>3.560106666666667</v>
      </c>
      <c r="F1560" s="76">
        <f t="shared" si="48"/>
        <v>39.872</v>
      </c>
      <c r="G1560" s="74">
        <v>1.21</v>
      </c>
      <c r="H1560" s="76">
        <f t="shared" si="49"/>
        <v>43.07729066666667</v>
      </c>
    </row>
    <row r="1561" spans="1:8" x14ac:dyDescent="0.2">
      <c r="A1561" s="71" t="s">
        <v>252</v>
      </c>
      <c r="B1561" s="72">
        <v>5</v>
      </c>
      <c r="C1561" s="73" t="s">
        <v>283</v>
      </c>
      <c r="D1561" s="74">
        <v>1.1200439319055464</v>
      </c>
      <c r="E1561" s="75">
        <v>3.5598603647774074</v>
      </c>
      <c r="F1561" s="76">
        <f t="shared" si="48"/>
        <v>19.936</v>
      </c>
      <c r="G1561" s="74">
        <v>1.21</v>
      </c>
      <c r="H1561" s="76">
        <f t="shared" si="49"/>
        <v>21.537155206903314</v>
      </c>
    </row>
    <row r="1562" spans="1:8" x14ac:dyDescent="0.2">
      <c r="A1562" s="71" t="s">
        <v>250</v>
      </c>
      <c r="B1562" s="72">
        <v>50</v>
      </c>
      <c r="C1562" s="73" t="s">
        <v>283</v>
      </c>
      <c r="D1562" s="74">
        <v>1.1200000000000001</v>
      </c>
      <c r="E1562" s="75">
        <v>2.4500000000000002</v>
      </c>
      <c r="F1562" s="76">
        <f t="shared" si="48"/>
        <v>137.20000000000005</v>
      </c>
      <c r="G1562" s="74">
        <v>1.21</v>
      </c>
      <c r="H1562" s="76">
        <f t="shared" si="49"/>
        <v>148.22499999999999</v>
      </c>
    </row>
    <row r="1563" spans="1:8" x14ac:dyDescent="0.2">
      <c r="A1563" s="71" t="s">
        <v>252</v>
      </c>
      <c r="B1563" s="72">
        <v>5</v>
      </c>
      <c r="C1563" s="73" t="s">
        <v>283</v>
      </c>
      <c r="D1563" s="74">
        <v>1.1200243457090688</v>
      </c>
      <c r="E1563" s="75">
        <v>3.5599226171068361</v>
      </c>
      <c r="F1563" s="76">
        <f t="shared" ref="F1563:F1626" si="50">(D1563*E1563)*B1563</f>
        <v>19.936</v>
      </c>
      <c r="G1563" s="74">
        <v>1.21</v>
      </c>
      <c r="H1563" s="76">
        <f t="shared" si="49"/>
        <v>21.537531833496359</v>
      </c>
    </row>
    <row r="1564" spans="1:8" x14ac:dyDescent="0.2">
      <c r="A1564" s="71" t="s">
        <v>250</v>
      </c>
      <c r="B1564" s="72">
        <v>50</v>
      </c>
      <c r="C1564" s="73" t="s">
        <v>283</v>
      </c>
      <c r="D1564" s="74">
        <v>1.1200243457090688</v>
      </c>
      <c r="E1564" s="75">
        <v>2.4499467449190306</v>
      </c>
      <c r="F1564" s="76">
        <f t="shared" si="50"/>
        <v>137.20000000000002</v>
      </c>
      <c r="G1564" s="74">
        <v>1.21</v>
      </c>
      <c r="H1564" s="76">
        <f t="shared" si="49"/>
        <v>148.22177806760135</v>
      </c>
    </row>
    <row r="1565" spans="1:8" x14ac:dyDescent="0.2">
      <c r="A1565" s="71" t="s">
        <v>250</v>
      </c>
      <c r="B1565" s="72">
        <v>50</v>
      </c>
      <c r="C1565" s="73" t="s">
        <v>283</v>
      </c>
      <c r="D1565" s="74">
        <v>1.1200113700966456</v>
      </c>
      <c r="E1565" s="75">
        <v>2.4499751281660833</v>
      </c>
      <c r="F1565" s="76">
        <f t="shared" si="50"/>
        <v>137.19999999999999</v>
      </c>
      <c r="G1565" s="74">
        <v>1.21</v>
      </c>
      <c r="H1565" s="76">
        <f t="shared" si="49"/>
        <v>148.22349525404803</v>
      </c>
    </row>
    <row r="1566" spans="1:8" x14ac:dyDescent="0.2">
      <c r="A1566" s="71" t="s">
        <v>251</v>
      </c>
      <c r="B1566" s="72">
        <v>5</v>
      </c>
      <c r="C1566" s="73" t="s">
        <v>283</v>
      </c>
      <c r="D1566" s="74">
        <v>1.1199999999999999</v>
      </c>
      <c r="E1566" s="75">
        <v>9.5000000000000018</v>
      </c>
      <c r="F1566" s="76">
        <f t="shared" si="50"/>
        <v>53.2</v>
      </c>
      <c r="G1566" s="74">
        <v>1.21</v>
      </c>
      <c r="H1566" s="76">
        <f t="shared" si="49"/>
        <v>57.475000000000009</v>
      </c>
    </row>
    <row r="1567" spans="1:8" x14ac:dyDescent="0.2">
      <c r="A1567" s="71" t="s">
        <v>250</v>
      </c>
      <c r="B1567" s="72">
        <v>25</v>
      </c>
      <c r="C1567" s="73" t="s">
        <v>283</v>
      </c>
      <c r="D1567" s="74">
        <v>1.1199999999999999</v>
      </c>
      <c r="E1567" s="75">
        <v>2.4500000000000006</v>
      </c>
      <c r="F1567" s="76">
        <f t="shared" si="50"/>
        <v>68.600000000000009</v>
      </c>
      <c r="G1567" s="74">
        <v>1.21</v>
      </c>
      <c r="H1567" s="76">
        <f t="shared" si="49"/>
        <v>74.112500000000011</v>
      </c>
    </row>
    <row r="1568" spans="1:8" x14ac:dyDescent="0.2">
      <c r="A1568" s="71" t="s">
        <v>251</v>
      </c>
      <c r="B1568" s="72">
        <v>3</v>
      </c>
      <c r="C1568" s="73" t="s">
        <v>283</v>
      </c>
      <c r="D1568" s="74">
        <v>1.1200000000000001</v>
      </c>
      <c r="E1568" s="75">
        <v>9.5</v>
      </c>
      <c r="F1568" s="76">
        <f t="shared" si="50"/>
        <v>31.92</v>
      </c>
      <c r="G1568" s="74">
        <v>1.21</v>
      </c>
      <c r="H1568" s="76">
        <f t="shared" si="49"/>
        <v>34.484999999999999</v>
      </c>
    </row>
    <row r="1569" spans="1:8" x14ac:dyDescent="0.2">
      <c r="A1569" s="71" t="s">
        <v>73</v>
      </c>
      <c r="B1569" s="72">
        <v>300</v>
      </c>
      <c r="C1569" s="73" t="s">
        <v>283</v>
      </c>
      <c r="D1569" s="74">
        <v>1.1200274348422496</v>
      </c>
      <c r="E1569" s="75">
        <v>0.24299404776484998</v>
      </c>
      <c r="F1569" s="76">
        <f t="shared" si="50"/>
        <v>81.64800000000001</v>
      </c>
      <c r="G1569" s="74">
        <v>1.21</v>
      </c>
      <c r="H1569" s="76">
        <f t="shared" si="49"/>
        <v>88.206839338640535</v>
      </c>
    </row>
    <row r="1570" spans="1:8" x14ac:dyDescent="0.2">
      <c r="A1570" s="71" t="s">
        <v>249</v>
      </c>
      <c r="B1570" s="72">
        <v>5</v>
      </c>
      <c r="C1570" s="73" t="s">
        <v>283</v>
      </c>
      <c r="D1570" s="74">
        <v>1.1201506591337098</v>
      </c>
      <c r="E1570" s="75">
        <v>0.44993947545393415</v>
      </c>
      <c r="F1570" s="76">
        <f t="shared" si="50"/>
        <v>2.52</v>
      </c>
      <c r="G1570" s="74">
        <v>1.21</v>
      </c>
      <c r="H1570" s="76">
        <f t="shared" si="49"/>
        <v>2.7221338264963011</v>
      </c>
    </row>
    <row r="1571" spans="1:8" x14ac:dyDescent="0.2">
      <c r="A1571" s="71" t="s">
        <v>248</v>
      </c>
      <c r="B1571" s="72">
        <v>150</v>
      </c>
      <c r="C1571" s="73" t="s">
        <v>283</v>
      </c>
      <c r="D1571" s="74">
        <v>1.1199999999999999</v>
      </c>
      <c r="E1571" s="75">
        <v>0.08</v>
      </c>
      <c r="F1571" s="76">
        <f t="shared" si="50"/>
        <v>13.44</v>
      </c>
      <c r="G1571" s="74">
        <v>1.21</v>
      </c>
      <c r="H1571" s="76">
        <f t="shared" si="49"/>
        <v>14.52</v>
      </c>
    </row>
    <row r="1572" spans="1:8" x14ac:dyDescent="0.2">
      <c r="A1572" s="71" t="s">
        <v>248</v>
      </c>
      <c r="B1572" s="72">
        <v>150</v>
      </c>
      <c r="C1572" s="73" t="s">
        <v>283</v>
      </c>
      <c r="D1572" s="74">
        <v>1.1200000000000001</v>
      </c>
      <c r="E1572" s="75">
        <v>7.9999999999999988E-2</v>
      </c>
      <c r="F1572" s="76">
        <f t="shared" si="50"/>
        <v>13.44</v>
      </c>
      <c r="G1572" s="74">
        <v>1.21</v>
      </c>
      <c r="H1572" s="76">
        <f t="shared" si="49"/>
        <v>14.519999999999998</v>
      </c>
    </row>
    <row r="1573" spans="1:8" x14ac:dyDescent="0.2">
      <c r="A1573" s="71" t="s">
        <v>248</v>
      </c>
      <c r="B1573" s="72">
        <v>750</v>
      </c>
      <c r="C1573" s="73" t="s">
        <v>283</v>
      </c>
      <c r="D1573" s="74">
        <v>1.1200000000000001</v>
      </c>
      <c r="E1573" s="75">
        <v>7.9999999999999988E-2</v>
      </c>
      <c r="F1573" s="76">
        <f t="shared" si="50"/>
        <v>67.2</v>
      </c>
      <c r="G1573" s="74">
        <v>1.21</v>
      </c>
      <c r="H1573" s="76">
        <f t="shared" si="49"/>
        <v>72.599999999999994</v>
      </c>
    </row>
    <row r="1574" spans="1:8" x14ac:dyDescent="0.2">
      <c r="A1574" s="71" t="s">
        <v>252</v>
      </c>
      <c r="B1574" s="72">
        <v>10</v>
      </c>
      <c r="C1574" s="73" t="s">
        <v>283</v>
      </c>
      <c r="D1574" s="74">
        <v>1.1199438202247189</v>
      </c>
      <c r="E1574" s="75">
        <v>3.560178580386256</v>
      </c>
      <c r="F1574" s="76">
        <f t="shared" si="50"/>
        <v>39.872</v>
      </c>
      <c r="G1574" s="74">
        <v>1.21</v>
      </c>
      <c r="H1574" s="76">
        <f t="shared" si="49"/>
        <v>43.078160822673695</v>
      </c>
    </row>
    <row r="1575" spans="1:8" x14ac:dyDescent="0.2">
      <c r="A1575" s="71" t="s">
        <v>250</v>
      </c>
      <c r="B1575" s="72">
        <v>50</v>
      </c>
      <c r="C1575" s="73" t="s">
        <v>283</v>
      </c>
      <c r="D1575" s="74">
        <v>1.1200285103349963</v>
      </c>
      <c r="E1575" s="75">
        <v>2.4499376352297322</v>
      </c>
      <c r="F1575" s="76">
        <f t="shared" si="50"/>
        <v>137.20000000000005</v>
      </c>
      <c r="G1575" s="74">
        <v>1.21</v>
      </c>
      <c r="H1575" s="76">
        <f t="shared" si="49"/>
        <v>148.22122693139877</v>
      </c>
    </row>
    <row r="1576" spans="1:8" x14ac:dyDescent="0.2">
      <c r="A1576" s="71" t="s">
        <v>250</v>
      </c>
      <c r="B1576" s="72">
        <v>25</v>
      </c>
      <c r="C1576" s="73" t="s">
        <v>283</v>
      </c>
      <c r="D1576" s="74">
        <v>1.1200000000000001</v>
      </c>
      <c r="E1576" s="75">
        <v>2.4500000000000002</v>
      </c>
      <c r="F1576" s="76">
        <f t="shared" si="50"/>
        <v>68.600000000000023</v>
      </c>
      <c r="G1576" s="74">
        <v>1.21</v>
      </c>
      <c r="H1576" s="76">
        <f t="shared" si="49"/>
        <v>74.112499999999997</v>
      </c>
    </row>
    <row r="1577" spans="1:8" x14ac:dyDescent="0.2">
      <c r="A1577" s="71" t="s">
        <v>250</v>
      </c>
      <c r="B1577" s="72">
        <v>50</v>
      </c>
      <c r="C1577" s="73" t="s">
        <v>283</v>
      </c>
      <c r="D1577" s="74">
        <v>1.1200000000000001</v>
      </c>
      <c r="E1577" s="75">
        <v>2.4500000000000002</v>
      </c>
      <c r="F1577" s="76">
        <f t="shared" si="50"/>
        <v>137.20000000000005</v>
      </c>
      <c r="G1577" s="74">
        <v>1.21</v>
      </c>
      <c r="H1577" s="76">
        <f t="shared" si="49"/>
        <v>148.22499999999999</v>
      </c>
    </row>
    <row r="1578" spans="1:8" x14ac:dyDescent="0.2">
      <c r="A1578" s="71" t="s">
        <v>250</v>
      </c>
      <c r="B1578" s="72">
        <v>25</v>
      </c>
      <c r="C1578" s="73" t="s">
        <v>283</v>
      </c>
      <c r="D1578" s="74">
        <v>1.120042872454448</v>
      </c>
      <c r="E1578" s="75">
        <v>2.449906220095694</v>
      </c>
      <c r="F1578" s="76">
        <f t="shared" si="50"/>
        <v>68.600000000000009</v>
      </c>
      <c r="G1578" s="74">
        <v>1.21</v>
      </c>
      <c r="H1578" s="76">
        <f t="shared" si="49"/>
        <v>74.109663157894744</v>
      </c>
    </row>
    <row r="1579" spans="1:8" x14ac:dyDescent="0.2">
      <c r="A1579" s="71" t="s">
        <v>250</v>
      </c>
      <c r="B1579" s="72">
        <v>100</v>
      </c>
      <c r="C1579" s="73" t="s">
        <v>283</v>
      </c>
      <c r="D1579" s="74">
        <v>1.1200064432989691</v>
      </c>
      <c r="E1579" s="75">
        <v>2.4499859053645907</v>
      </c>
      <c r="F1579" s="76">
        <f t="shared" si="50"/>
        <v>274.40000000000003</v>
      </c>
      <c r="G1579" s="74">
        <v>1.21</v>
      </c>
      <c r="H1579" s="76">
        <f t="shared" si="49"/>
        <v>296.44829454911547</v>
      </c>
    </row>
    <row r="1580" spans="1:8" x14ac:dyDescent="0.2">
      <c r="A1580" s="71" t="s">
        <v>251</v>
      </c>
      <c r="B1580" s="72">
        <v>1</v>
      </c>
      <c r="C1580" s="73" t="s">
        <v>283</v>
      </c>
      <c r="D1580" s="74">
        <v>1.1200000000000001</v>
      </c>
      <c r="E1580" s="75">
        <v>9.5</v>
      </c>
      <c r="F1580" s="76">
        <f t="shared" si="50"/>
        <v>10.64</v>
      </c>
      <c r="G1580" s="74">
        <v>1.21</v>
      </c>
      <c r="H1580" s="76">
        <f t="shared" si="49"/>
        <v>11.494999999999999</v>
      </c>
    </row>
    <row r="1581" spans="1:8" x14ac:dyDescent="0.2">
      <c r="A1581" s="71" t="s">
        <v>256</v>
      </c>
      <c r="B1581" s="72">
        <v>5</v>
      </c>
      <c r="C1581" s="73" t="s">
        <v>283</v>
      </c>
      <c r="D1581" s="74">
        <v>1.1200000000000001</v>
      </c>
      <c r="E1581" s="75">
        <v>19.499999999999996</v>
      </c>
      <c r="F1581" s="76">
        <f t="shared" si="50"/>
        <v>109.2</v>
      </c>
      <c r="G1581" s="74">
        <v>1.21</v>
      </c>
      <c r="H1581" s="76">
        <f t="shared" si="49"/>
        <v>117.97499999999998</v>
      </c>
    </row>
    <row r="1582" spans="1:8" x14ac:dyDescent="0.2">
      <c r="A1582" s="71" t="s">
        <v>253</v>
      </c>
      <c r="B1582" s="72">
        <v>50</v>
      </c>
      <c r="C1582" s="73" t="s">
        <v>283</v>
      </c>
      <c r="D1582" s="74">
        <v>1.1200000000000001</v>
      </c>
      <c r="E1582" s="75">
        <v>0.44999999999999996</v>
      </c>
      <c r="F1582" s="76">
        <f t="shared" si="50"/>
        <v>25.2</v>
      </c>
      <c r="G1582" s="74">
        <v>1.21</v>
      </c>
      <c r="H1582" s="76">
        <f t="shared" si="49"/>
        <v>27.224999999999998</v>
      </c>
    </row>
    <row r="1583" spans="1:8" x14ac:dyDescent="0.2">
      <c r="A1583" s="71" t="s">
        <v>256</v>
      </c>
      <c r="B1583" s="72">
        <v>10</v>
      </c>
      <c r="C1583" s="73" t="s">
        <v>283</v>
      </c>
      <c r="D1583" s="74">
        <v>1.1200000000000001</v>
      </c>
      <c r="E1583" s="75">
        <v>19.499999999999996</v>
      </c>
      <c r="F1583" s="76">
        <f t="shared" si="50"/>
        <v>218.4</v>
      </c>
      <c r="G1583" s="74">
        <v>1.21</v>
      </c>
      <c r="H1583" s="76">
        <f t="shared" si="49"/>
        <v>235.94999999999996</v>
      </c>
    </row>
    <row r="1584" spans="1:8" x14ac:dyDescent="0.2">
      <c r="A1584" s="71" t="s">
        <v>256</v>
      </c>
      <c r="B1584" s="72">
        <v>3</v>
      </c>
      <c r="C1584" s="73" t="s">
        <v>283</v>
      </c>
      <c r="D1584" s="74">
        <v>1.1199999999999999</v>
      </c>
      <c r="E1584" s="75">
        <v>19.500000000000004</v>
      </c>
      <c r="F1584" s="76">
        <f t="shared" si="50"/>
        <v>65.52000000000001</v>
      </c>
      <c r="G1584" s="74">
        <v>1.21</v>
      </c>
      <c r="H1584" s="76">
        <f t="shared" si="49"/>
        <v>70.785000000000011</v>
      </c>
    </row>
    <row r="1585" spans="1:8" x14ac:dyDescent="0.2">
      <c r="A1585" s="71" t="s">
        <v>248</v>
      </c>
      <c r="B1585" s="72">
        <v>300</v>
      </c>
      <c r="C1585" s="73" t="s">
        <v>283</v>
      </c>
      <c r="D1585" s="74">
        <v>1.1199664429530201</v>
      </c>
      <c r="E1585" s="75">
        <v>8.0002397003745326E-2</v>
      </c>
      <c r="F1585" s="76">
        <f t="shared" si="50"/>
        <v>26.88</v>
      </c>
      <c r="G1585" s="74">
        <v>1.21</v>
      </c>
      <c r="H1585" s="76">
        <f t="shared" si="49"/>
        <v>29.040870112359553</v>
      </c>
    </row>
    <row r="1586" spans="1:8" x14ac:dyDescent="0.2">
      <c r="A1586" s="71" t="s">
        <v>250</v>
      </c>
      <c r="B1586" s="72">
        <v>25</v>
      </c>
      <c r="C1586" s="73" t="s">
        <v>283</v>
      </c>
      <c r="D1586" s="74">
        <v>1.1199999999999999</v>
      </c>
      <c r="E1586" s="75">
        <v>2.4500000000000006</v>
      </c>
      <c r="F1586" s="76">
        <f t="shared" si="50"/>
        <v>68.600000000000009</v>
      </c>
      <c r="G1586" s="74">
        <v>1.21</v>
      </c>
      <c r="H1586" s="76">
        <f t="shared" si="49"/>
        <v>74.112500000000011</v>
      </c>
    </row>
    <row r="1587" spans="1:8" x14ac:dyDescent="0.2">
      <c r="A1587" s="71" t="s">
        <v>250</v>
      </c>
      <c r="B1587" s="72">
        <v>25</v>
      </c>
      <c r="C1587" s="73" t="s">
        <v>283</v>
      </c>
      <c r="D1587" s="74">
        <v>1.1200439319055464</v>
      </c>
      <c r="E1587" s="75">
        <v>2.449903902726025</v>
      </c>
      <c r="F1587" s="76">
        <f t="shared" si="50"/>
        <v>68.600000000000009</v>
      </c>
      <c r="G1587" s="74">
        <v>1.21</v>
      </c>
      <c r="H1587" s="76">
        <f t="shared" si="49"/>
        <v>74.109593057462249</v>
      </c>
    </row>
    <row r="1588" spans="1:8" x14ac:dyDescent="0.2">
      <c r="A1588" s="71" t="s">
        <v>248</v>
      </c>
      <c r="B1588" s="72">
        <v>150</v>
      </c>
      <c r="C1588" s="73" t="s">
        <v>283</v>
      </c>
      <c r="D1588" s="74">
        <v>1.1199999999999999</v>
      </c>
      <c r="E1588" s="75">
        <v>0.08</v>
      </c>
      <c r="F1588" s="76">
        <f t="shared" si="50"/>
        <v>13.44</v>
      </c>
      <c r="G1588" s="74">
        <v>1.21</v>
      </c>
      <c r="H1588" s="76">
        <f t="shared" si="49"/>
        <v>14.52</v>
      </c>
    </row>
    <row r="1589" spans="1:8" x14ac:dyDescent="0.2">
      <c r="A1589" s="71" t="s">
        <v>249</v>
      </c>
      <c r="B1589" s="72">
        <v>15</v>
      </c>
      <c r="C1589" s="73" t="s">
        <v>283</v>
      </c>
      <c r="D1589" s="74">
        <v>1.1199999999999999</v>
      </c>
      <c r="E1589" s="75">
        <v>0.45000000000000007</v>
      </c>
      <c r="F1589" s="76">
        <f t="shared" si="50"/>
        <v>7.5600000000000005</v>
      </c>
      <c r="G1589" s="74">
        <v>1.21</v>
      </c>
      <c r="H1589" s="76">
        <f t="shared" si="49"/>
        <v>8.1675000000000022</v>
      </c>
    </row>
    <row r="1590" spans="1:8" x14ac:dyDescent="0.2">
      <c r="A1590" s="71" t="s">
        <v>253</v>
      </c>
      <c r="B1590" s="72">
        <v>50</v>
      </c>
      <c r="C1590" s="73" t="s">
        <v>283</v>
      </c>
      <c r="D1590" s="74">
        <v>1.1199999999999999</v>
      </c>
      <c r="E1590" s="75">
        <v>0.45000000000000007</v>
      </c>
      <c r="F1590" s="76">
        <f t="shared" si="50"/>
        <v>25.2</v>
      </c>
      <c r="G1590" s="74">
        <v>1.21</v>
      </c>
      <c r="H1590" s="76">
        <f t="shared" si="49"/>
        <v>27.225000000000005</v>
      </c>
    </row>
    <row r="1591" spans="1:8" x14ac:dyDescent="0.2">
      <c r="A1591" s="71" t="s">
        <v>249</v>
      </c>
      <c r="B1591" s="72">
        <v>50</v>
      </c>
      <c r="C1591" s="73" t="s">
        <v>283</v>
      </c>
      <c r="D1591" s="74">
        <v>1.1199999999999999</v>
      </c>
      <c r="E1591" s="75">
        <v>0.45000000000000007</v>
      </c>
      <c r="F1591" s="76">
        <f t="shared" si="50"/>
        <v>25.2</v>
      </c>
      <c r="G1591" s="74">
        <v>1.21</v>
      </c>
      <c r="H1591" s="76">
        <f t="shared" si="49"/>
        <v>27.225000000000005</v>
      </c>
    </row>
    <row r="1592" spans="1:8" x14ac:dyDescent="0.2">
      <c r="A1592" s="71" t="s">
        <v>249</v>
      </c>
      <c r="B1592" s="72">
        <v>30</v>
      </c>
      <c r="C1592" s="73" t="s">
        <v>283</v>
      </c>
      <c r="D1592" s="74">
        <v>1.1199672667757774</v>
      </c>
      <c r="E1592" s="75">
        <v>0.45001315212626042</v>
      </c>
      <c r="F1592" s="76">
        <f t="shared" si="50"/>
        <v>15.120000000000001</v>
      </c>
      <c r="G1592" s="74">
        <v>1.21</v>
      </c>
      <c r="H1592" s="76">
        <f t="shared" si="49"/>
        <v>16.335477422183253</v>
      </c>
    </row>
    <row r="1593" spans="1:8" x14ac:dyDescent="0.2">
      <c r="A1593" s="71" t="s">
        <v>248</v>
      </c>
      <c r="B1593" s="72">
        <v>450</v>
      </c>
      <c r="C1593" s="73" t="s">
        <v>283</v>
      </c>
      <c r="D1593" s="74">
        <v>1.1200223713646531</v>
      </c>
      <c r="E1593" s="75">
        <v>7.9998402077299524E-2</v>
      </c>
      <c r="F1593" s="76">
        <f t="shared" si="50"/>
        <v>40.32</v>
      </c>
      <c r="G1593" s="74">
        <v>1.21</v>
      </c>
      <c r="H1593" s="76">
        <f t="shared" si="49"/>
        <v>43.559129931089593</v>
      </c>
    </row>
    <row r="1594" spans="1:8" x14ac:dyDescent="0.2">
      <c r="A1594" s="71" t="s">
        <v>253</v>
      </c>
      <c r="B1594" s="72">
        <v>5</v>
      </c>
      <c r="C1594" s="73" t="s">
        <v>283</v>
      </c>
      <c r="D1594" s="74">
        <v>1.1199999999999999</v>
      </c>
      <c r="E1594" s="75">
        <v>0.45000000000000007</v>
      </c>
      <c r="F1594" s="76">
        <f t="shared" si="50"/>
        <v>2.52</v>
      </c>
      <c r="G1594" s="74">
        <v>1.21</v>
      </c>
      <c r="H1594" s="76">
        <f t="shared" si="49"/>
        <v>2.7225000000000006</v>
      </c>
    </row>
    <row r="1595" spans="1:8" x14ac:dyDescent="0.2">
      <c r="A1595" s="71" t="s">
        <v>252</v>
      </c>
      <c r="B1595" s="72">
        <v>5</v>
      </c>
      <c r="C1595" s="73" t="s">
        <v>283</v>
      </c>
      <c r="D1595" s="74">
        <v>1.1201342281879194</v>
      </c>
      <c r="E1595" s="75">
        <v>3.559573397243859</v>
      </c>
      <c r="F1595" s="76">
        <f t="shared" si="50"/>
        <v>19.936</v>
      </c>
      <c r="G1595" s="74">
        <v>1.21</v>
      </c>
      <c r="H1595" s="76">
        <f t="shared" si="49"/>
        <v>21.535419053325345</v>
      </c>
    </row>
    <row r="1596" spans="1:8" x14ac:dyDescent="0.2">
      <c r="A1596" s="71" t="s">
        <v>251</v>
      </c>
      <c r="B1596" s="72">
        <v>5</v>
      </c>
      <c r="C1596" s="73" t="s">
        <v>283</v>
      </c>
      <c r="D1596" s="74">
        <v>1.1199999999999999</v>
      </c>
      <c r="E1596" s="75">
        <v>9.5000000000000018</v>
      </c>
      <c r="F1596" s="76">
        <f t="shared" si="50"/>
        <v>53.2</v>
      </c>
      <c r="G1596" s="74">
        <v>1.21</v>
      </c>
      <c r="H1596" s="76">
        <f t="shared" si="49"/>
        <v>57.475000000000009</v>
      </c>
    </row>
    <row r="1597" spans="1:8" x14ac:dyDescent="0.2">
      <c r="A1597" s="71" t="s">
        <v>251</v>
      </c>
      <c r="B1597" s="72">
        <v>2</v>
      </c>
      <c r="C1597" s="73" t="s">
        <v>283</v>
      </c>
      <c r="D1597" s="74">
        <v>1.1200000000000001</v>
      </c>
      <c r="E1597" s="75">
        <v>9.5</v>
      </c>
      <c r="F1597" s="76">
        <f t="shared" si="50"/>
        <v>21.28</v>
      </c>
      <c r="G1597" s="74">
        <v>1.21</v>
      </c>
      <c r="H1597" s="76">
        <f t="shared" si="49"/>
        <v>22.99</v>
      </c>
    </row>
    <row r="1598" spans="1:8" x14ac:dyDescent="0.2">
      <c r="A1598" s="71" t="s">
        <v>250</v>
      </c>
      <c r="B1598" s="72">
        <v>25</v>
      </c>
      <c r="C1598" s="73" t="s">
        <v>283</v>
      </c>
      <c r="D1598" s="74">
        <v>1.1199999999999999</v>
      </c>
      <c r="E1598" s="75">
        <v>2.4500000000000006</v>
      </c>
      <c r="F1598" s="76">
        <f t="shared" si="50"/>
        <v>68.600000000000009</v>
      </c>
      <c r="G1598" s="74">
        <v>1.21</v>
      </c>
      <c r="H1598" s="76">
        <f t="shared" si="49"/>
        <v>74.112500000000011</v>
      </c>
    </row>
    <row r="1599" spans="1:8" x14ac:dyDescent="0.2">
      <c r="A1599" s="71" t="s">
        <v>73</v>
      </c>
      <c r="B1599" s="72">
        <v>40</v>
      </c>
      <c r="C1599" s="73" t="s">
        <v>283</v>
      </c>
      <c r="D1599" s="74">
        <v>1.1203703703703705</v>
      </c>
      <c r="E1599" s="75">
        <v>0.2429196694214876</v>
      </c>
      <c r="F1599" s="76">
        <f t="shared" si="50"/>
        <v>10.8864</v>
      </c>
      <c r="G1599" s="74">
        <v>1.21</v>
      </c>
      <c r="H1599" s="76">
        <f t="shared" si="49"/>
        <v>11.757311999999999</v>
      </c>
    </row>
    <row r="1600" spans="1:8" x14ac:dyDescent="0.2">
      <c r="A1600" s="71" t="s">
        <v>250</v>
      </c>
      <c r="B1600" s="72">
        <v>25</v>
      </c>
      <c r="C1600" s="73" t="s">
        <v>283</v>
      </c>
      <c r="D1600" s="74">
        <v>1.1199999999999999</v>
      </c>
      <c r="E1600" s="75">
        <v>2.4500000000000006</v>
      </c>
      <c r="F1600" s="76">
        <f t="shared" si="50"/>
        <v>68.600000000000009</v>
      </c>
      <c r="G1600" s="74">
        <v>1.21</v>
      </c>
      <c r="H1600" s="76">
        <f t="shared" si="49"/>
        <v>74.112500000000011</v>
      </c>
    </row>
    <row r="1601" spans="1:8" x14ac:dyDescent="0.2">
      <c r="A1601" s="71" t="s">
        <v>73</v>
      </c>
      <c r="B1601" s="72">
        <v>40</v>
      </c>
      <c r="C1601" s="73" t="s">
        <v>283</v>
      </c>
      <c r="D1601" s="74">
        <v>1.1203703703703705</v>
      </c>
      <c r="E1601" s="75">
        <v>0.2429196694214876</v>
      </c>
      <c r="F1601" s="76">
        <f t="shared" si="50"/>
        <v>10.8864</v>
      </c>
      <c r="G1601" s="74">
        <v>1.21</v>
      </c>
      <c r="H1601" s="76">
        <f t="shared" si="49"/>
        <v>11.757311999999999</v>
      </c>
    </row>
    <row r="1602" spans="1:8" x14ac:dyDescent="0.2">
      <c r="A1602" s="71" t="s">
        <v>252</v>
      </c>
      <c r="B1602" s="72">
        <v>5</v>
      </c>
      <c r="C1602" s="73" t="s">
        <v>283</v>
      </c>
      <c r="D1602" s="74">
        <v>1.1200283085633402</v>
      </c>
      <c r="E1602" s="75">
        <v>3.5599100214836352</v>
      </c>
      <c r="F1602" s="76">
        <f t="shared" si="50"/>
        <v>19.936</v>
      </c>
      <c r="G1602" s="74">
        <v>1.21</v>
      </c>
      <c r="H1602" s="76">
        <f t="shared" si="49"/>
        <v>21.537455629975994</v>
      </c>
    </row>
    <row r="1603" spans="1:8" x14ac:dyDescent="0.2">
      <c r="A1603" s="71" t="s">
        <v>251</v>
      </c>
      <c r="B1603" s="72">
        <v>4</v>
      </c>
      <c r="C1603" s="73" t="s">
        <v>283</v>
      </c>
      <c r="D1603" s="74">
        <v>1.1200283085633402</v>
      </c>
      <c r="E1603" s="75">
        <v>9.4997598887905994</v>
      </c>
      <c r="F1603" s="76">
        <f t="shared" si="50"/>
        <v>42.56</v>
      </c>
      <c r="G1603" s="74">
        <v>1.21</v>
      </c>
      <c r="H1603" s="76">
        <f t="shared" si="49"/>
        <v>45.978837861746499</v>
      </c>
    </row>
    <row r="1604" spans="1:8" x14ac:dyDescent="0.2">
      <c r="A1604" s="71" t="s">
        <v>251</v>
      </c>
      <c r="B1604" s="72">
        <v>2</v>
      </c>
      <c r="C1604" s="73" t="s">
        <v>283</v>
      </c>
      <c r="D1604" s="74">
        <v>1.1200283085633402</v>
      </c>
      <c r="E1604" s="75">
        <v>9.4997598887905994</v>
      </c>
      <c r="F1604" s="76">
        <f t="shared" si="50"/>
        <v>21.28</v>
      </c>
      <c r="G1604" s="74">
        <v>1.21</v>
      </c>
      <c r="H1604" s="76">
        <f t="shared" si="49"/>
        <v>22.989418930873249</v>
      </c>
    </row>
    <row r="1605" spans="1:8" x14ac:dyDescent="0.2">
      <c r="A1605" s="71" t="s">
        <v>250</v>
      </c>
      <c r="B1605" s="72">
        <v>25</v>
      </c>
      <c r="C1605" s="73" t="s">
        <v>283</v>
      </c>
      <c r="D1605" s="74">
        <v>1.1200000000000001</v>
      </c>
      <c r="E1605" s="75">
        <v>2.4500000000000002</v>
      </c>
      <c r="F1605" s="76">
        <f t="shared" si="50"/>
        <v>68.600000000000023</v>
      </c>
      <c r="G1605" s="74">
        <v>1.21</v>
      </c>
      <c r="H1605" s="76">
        <f t="shared" ref="H1605:H1668" si="51">(E1605*G1605)*B1605</f>
        <v>74.112499999999997</v>
      </c>
    </row>
    <row r="1606" spans="1:8" x14ac:dyDescent="0.2">
      <c r="A1606" s="71" t="s">
        <v>250</v>
      </c>
      <c r="B1606" s="72">
        <v>25</v>
      </c>
      <c r="C1606" s="73" t="s">
        <v>283</v>
      </c>
      <c r="D1606" s="74">
        <v>1.1200506008855156</v>
      </c>
      <c r="E1606" s="75">
        <v>2.449889315563587</v>
      </c>
      <c r="F1606" s="76">
        <f t="shared" si="50"/>
        <v>68.600000000000009</v>
      </c>
      <c r="G1606" s="74">
        <v>1.21</v>
      </c>
      <c r="H1606" s="76">
        <f t="shared" si="51"/>
        <v>74.109151795798496</v>
      </c>
    </row>
    <row r="1607" spans="1:8" x14ac:dyDescent="0.2">
      <c r="A1607" s="71" t="s">
        <v>249</v>
      </c>
      <c r="B1607" s="72">
        <v>5</v>
      </c>
      <c r="C1607" s="73" t="s">
        <v>283</v>
      </c>
      <c r="D1607" s="74">
        <v>1.1199999999999999</v>
      </c>
      <c r="E1607" s="75">
        <v>0.45000000000000007</v>
      </c>
      <c r="F1607" s="76">
        <f t="shared" si="50"/>
        <v>2.52</v>
      </c>
      <c r="G1607" s="74">
        <v>1.21</v>
      </c>
      <c r="H1607" s="76">
        <f t="shared" si="51"/>
        <v>2.7225000000000006</v>
      </c>
    </row>
    <row r="1608" spans="1:8" x14ac:dyDescent="0.2">
      <c r="A1608" s="71" t="s">
        <v>252</v>
      </c>
      <c r="B1608" s="72">
        <v>5</v>
      </c>
      <c r="C1608" s="73" t="s">
        <v>283</v>
      </c>
      <c r="D1608" s="74">
        <v>1.1200285103349963</v>
      </c>
      <c r="E1608" s="75">
        <v>3.559909380170549</v>
      </c>
      <c r="F1608" s="76">
        <f t="shared" si="50"/>
        <v>19.936</v>
      </c>
      <c r="G1608" s="74">
        <v>1.21</v>
      </c>
      <c r="H1608" s="76">
        <f t="shared" si="51"/>
        <v>21.537451750031821</v>
      </c>
    </row>
    <row r="1609" spans="1:8" x14ac:dyDescent="0.2">
      <c r="A1609" s="71" t="s">
        <v>250</v>
      </c>
      <c r="B1609" s="72">
        <v>25</v>
      </c>
      <c r="C1609" s="73" t="s">
        <v>283</v>
      </c>
      <c r="D1609" s="74">
        <v>1.1200279134682483</v>
      </c>
      <c r="E1609" s="75">
        <v>2.4499389408099694</v>
      </c>
      <c r="F1609" s="76">
        <f t="shared" si="50"/>
        <v>68.600000000000009</v>
      </c>
      <c r="G1609" s="74">
        <v>1.21</v>
      </c>
      <c r="H1609" s="76">
        <f t="shared" si="51"/>
        <v>74.110652959501579</v>
      </c>
    </row>
    <row r="1610" spans="1:8" x14ac:dyDescent="0.2">
      <c r="A1610" s="71" t="s">
        <v>248</v>
      </c>
      <c r="B1610" s="72">
        <v>150</v>
      </c>
      <c r="C1610" s="73" t="s">
        <v>283</v>
      </c>
      <c r="D1610" s="74">
        <v>1.1200000000000001</v>
      </c>
      <c r="E1610" s="75">
        <v>7.9999999999999988E-2</v>
      </c>
      <c r="F1610" s="76">
        <f t="shared" si="50"/>
        <v>13.44</v>
      </c>
      <c r="G1610" s="74">
        <v>1.21</v>
      </c>
      <c r="H1610" s="76">
        <f t="shared" si="51"/>
        <v>14.519999999999998</v>
      </c>
    </row>
    <row r="1611" spans="1:8" x14ac:dyDescent="0.2">
      <c r="A1611" s="71" t="s">
        <v>248</v>
      </c>
      <c r="B1611" s="72">
        <v>600</v>
      </c>
      <c r="C1611" s="73" t="s">
        <v>283</v>
      </c>
      <c r="D1611" s="74">
        <v>1.1199999999999999</v>
      </c>
      <c r="E1611" s="75">
        <v>0.08</v>
      </c>
      <c r="F1611" s="76">
        <f t="shared" si="50"/>
        <v>53.76</v>
      </c>
      <c r="G1611" s="74">
        <v>1.21</v>
      </c>
      <c r="H1611" s="76">
        <f t="shared" si="51"/>
        <v>58.08</v>
      </c>
    </row>
    <row r="1612" spans="1:8" x14ac:dyDescent="0.2">
      <c r="A1612" s="71" t="s">
        <v>252</v>
      </c>
      <c r="B1612" s="72">
        <v>5</v>
      </c>
      <c r="C1612" s="73" t="s">
        <v>283</v>
      </c>
      <c r="D1612" s="74">
        <v>1.120042872454448</v>
      </c>
      <c r="E1612" s="75">
        <v>3.5598637320574165</v>
      </c>
      <c r="F1612" s="76">
        <f t="shared" si="50"/>
        <v>19.936</v>
      </c>
      <c r="G1612" s="74">
        <v>1.21</v>
      </c>
      <c r="H1612" s="76">
        <f t="shared" si="51"/>
        <v>21.53717557894737</v>
      </c>
    </row>
    <row r="1613" spans="1:8" x14ac:dyDescent="0.2">
      <c r="A1613" s="71" t="s">
        <v>251</v>
      </c>
      <c r="B1613" s="72">
        <v>4</v>
      </c>
      <c r="C1613" s="73" t="s">
        <v>283</v>
      </c>
      <c r="D1613" s="74">
        <v>1.1200000000000001</v>
      </c>
      <c r="E1613" s="75">
        <v>9.5</v>
      </c>
      <c r="F1613" s="76">
        <f t="shared" si="50"/>
        <v>42.56</v>
      </c>
      <c r="G1613" s="74">
        <v>1.21</v>
      </c>
      <c r="H1613" s="76">
        <f t="shared" si="51"/>
        <v>45.98</v>
      </c>
    </row>
    <row r="1614" spans="1:8" x14ac:dyDescent="0.2">
      <c r="A1614" s="71" t="s">
        <v>250</v>
      </c>
      <c r="B1614" s="72">
        <v>25</v>
      </c>
      <c r="C1614" s="73" t="s">
        <v>283</v>
      </c>
      <c r="D1614" s="74">
        <v>1.1200000000000001</v>
      </c>
      <c r="E1614" s="75">
        <v>2.4500000000000002</v>
      </c>
      <c r="F1614" s="76">
        <f t="shared" si="50"/>
        <v>68.600000000000023</v>
      </c>
      <c r="G1614" s="74">
        <v>1.21</v>
      </c>
      <c r="H1614" s="76">
        <f t="shared" si="51"/>
        <v>74.112499999999997</v>
      </c>
    </row>
    <row r="1615" spans="1:8" x14ac:dyDescent="0.2">
      <c r="A1615" s="71" t="s">
        <v>257</v>
      </c>
      <c r="B1615" s="72">
        <v>10</v>
      </c>
      <c r="C1615" s="73" t="s">
        <v>283</v>
      </c>
      <c r="D1615" s="74">
        <v>1.1200000000000001</v>
      </c>
      <c r="E1615" s="75">
        <v>37.499999999999993</v>
      </c>
      <c r="F1615" s="76">
        <f t="shared" si="50"/>
        <v>419.99999999999994</v>
      </c>
      <c r="G1615" s="74">
        <v>1.21</v>
      </c>
      <c r="H1615" s="76">
        <f t="shared" si="51"/>
        <v>453.74999999999994</v>
      </c>
    </row>
    <row r="1616" spans="1:8" x14ac:dyDescent="0.2">
      <c r="A1616" s="71" t="s">
        <v>258</v>
      </c>
      <c r="B1616" s="72">
        <v>20</v>
      </c>
      <c r="C1616" s="73" t="s">
        <v>75</v>
      </c>
      <c r="D1616" s="74">
        <v>1.1204301075268817</v>
      </c>
      <c r="E1616" s="75">
        <v>0.15494049904030713</v>
      </c>
      <c r="F1616" s="76">
        <f t="shared" si="50"/>
        <v>3.4720000000000004</v>
      </c>
      <c r="G1616" s="74">
        <v>1.21</v>
      </c>
      <c r="H1616" s="76">
        <f t="shared" si="51"/>
        <v>3.749560076775432</v>
      </c>
    </row>
    <row r="1617" spans="1:8" x14ac:dyDescent="0.2">
      <c r="A1617" s="71" t="s">
        <v>258</v>
      </c>
      <c r="B1617" s="72">
        <v>15</v>
      </c>
      <c r="C1617" s="73" t="s">
        <v>75</v>
      </c>
      <c r="D1617" s="74">
        <v>1.1197053406998159</v>
      </c>
      <c r="E1617" s="75">
        <v>0.15537391282894736</v>
      </c>
      <c r="F1617" s="76">
        <f t="shared" si="50"/>
        <v>2.6095949999999997</v>
      </c>
      <c r="G1617" s="74">
        <v>1.21</v>
      </c>
      <c r="H1617" s="76">
        <f t="shared" si="51"/>
        <v>2.8200365178453941</v>
      </c>
    </row>
    <row r="1618" spans="1:8" x14ac:dyDescent="0.2">
      <c r="A1618" s="71" t="s">
        <v>258</v>
      </c>
      <c r="B1618" s="72">
        <v>20</v>
      </c>
      <c r="C1618" s="73" t="s">
        <v>75</v>
      </c>
      <c r="D1618" s="74">
        <v>1.1204301075268817</v>
      </c>
      <c r="E1618" s="75">
        <v>0.15494049904030713</v>
      </c>
      <c r="F1618" s="76">
        <f t="shared" si="50"/>
        <v>3.4720000000000004</v>
      </c>
      <c r="G1618" s="74">
        <v>1.21</v>
      </c>
      <c r="H1618" s="76">
        <f t="shared" si="51"/>
        <v>3.749560076775432</v>
      </c>
    </row>
    <row r="1619" spans="1:8" x14ac:dyDescent="0.2">
      <c r="A1619" s="71" t="s">
        <v>258</v>
      </c>
      <c r="B1619" s="72">
        <v>10</v>
      </c>
      <c r="C1619" s="73" t="s">
        <v>75</v>
      </c>
      <c r="D1619" s="74">
        <v>1.1193548387096774</v>
      </c>
      <c r="E1619" s="75">
        <v>0.15508933717579251</v>
      </c>
      <c r="F1619" s="76">
        <f t="shared" si="50"/>
        <v>1.736</v>
      </c>
      <c r="G1619" s="74">
        <v>1.21</v>
      </c>
      <c r="H1619" s="76">
        <f t="shared" si="51"/>
        <v>1.8765809798270894</v>
      </c>
    </row>
    <row r="1620" spans="1:8" x14ac:dyDescent="0.2">
      <c r="A1620" s="71" t="s">
        <v>258</v>
      </c>
      <c r="B1620" s="72">
        <v>15</v>
      </c>
      <c r="C1620" s="73" t="s">
        <v>75</v>
      </c>
      <c r="D1620" s="74">
        <v>1.1197053406998159</v>
      </c>
      <c r="E1620" s="75">
        <v>0.15537391282894736</v>
      </c>
      <c r="F1620" s="76">
        <f t="shared" si="50"/>
        <v>2.6095949999999997</v>
      </c>
      <c r="G1620" s="74">
        <v>1.21</v>
      </c>
      <c r="H1620" s="76">
        <f t="shared" si="51"/>
        <v>2.8200365178453941</v>
      </c>
    </row>
    <row r="1621" spans="1:8" x14ac:dyDescent="0.2">
      <c r="A1621" s="71" t="s">
        <v>258</v>
      </c>
      <c r="B1621" s="72">
        <v>10</v>
      </c>
      <c r="C1621" s="73" t="s">
        <v>75</v>
      </c>
      <c r="D1621" s="74">
        <v>1.1193548387096774</v>
      </c>
      <c r="E1621" s="75">
        <v>0.15508933717579251</v>
      </c>
      <c r="F1621" s="76">
        <f t="shared" si="50"/>
        <v>1.736</v>
      </c>
      <c r="G1621" s="74">
        <v>1.21</v>
      </c>
      <c r="H1621" s="76">
        <f t="shared" si="51"/>
        <v>1.8765809798270894</v>
      </c>
    </row>
    <row r="1622" spans="1:8" x14ac:dyDescent="0.2">
      <c r="A1622" s="71" t="s">
        <v>245</v>
      </c>
      <c r="B1622" s="72">
        <v>30</v>
      </c>
      <c r="C1622" s="73" t="s">
        <v>283</v>
      </c>
      <c r="D1622" s="74">
        <v>1.120175438596491</v>
      </c>
      <c r="E1622" s="75">
        <v>0.37994048551292098</v>
      </c>
      <c r="F1622" s="76">
        <f t="shared" si="50"/>
        <v>12.768000000000001</v>
      </c>
      <c r="G1622" s="74">
        <v>1.21</v>
      </c>
      <c r="H1622" s="76">
        <f t="shared" si="51"/>
        <v>13.791839624119032</v>
      </c>
    </row>
    <row r="1623" spans="1:8" x14ac:dyDescent="0.2">
      <c r="A1623" s="71" t="s">
        <v>258</v>
      </c>
      <c r="B1623" s="72">
        <v>20</v>
      </c>
      <c r="C1623" s="73" t="s">
        <v>75</v>
      </c>
      <c r="D1623" s="74">
        <v>1.1197053406998159</v>
      </c>
      <c r="E1623" s="75">
        <v>0.15504078947368422</v>
      </c>
      <c r="F1623" s="76">
        <f t="shared" si="50"/>
        <v>3.472</v>
      </c>
      <c r="G1623" s="74">
        <v>1.21</v>
      </c>
      <c r="H1623" s="76">
        <f t="shared" si="51"/>
        <v>3.7519871052631579</v>
      </c>
    </row>
    <row r="1624" spans="1:8" x14ac:dyDescent="0.2">
      <c r="A1624" s="71" t="s">
        <v>258</v>
      </c>
      <c r="B1624" s="72">
        <v>20</v>
      </c>
      <c r="C1624" s="73" t="s">
        <v>75</v>
      </c>
      <c r="D1624" s="74">
        <v>1.1204301075268817</v>
      </c>
      <c r="E1624" s="75">
        <v>0.15494049904030713</v>
      </c>
      <c r="F1624" s="76">
        <f t="shared" si="50"/>
        <v>3.4720000000000004</v>
      </c>
      <c r="G1624" s="74">
        <v>1.21</v>
      </c>
      <c r="H1624" s="76">
        <f t="shared" si="51"/>
        <v>3.749560076775432</v>
      </c>
    </row>
    <row r="1625" spans="1:8" x14ac:dyDescent="0.2">
      <c r="A1625" s="71" t="s">
        <v>245</v>
      </c>
      <c r="B1625" s="72">
        <v>50</v>
      </c>
      <c r="C1625" s="73" t="s">
        <v>283</v>
      </c>
      <c r="D1625" s="74">
        <v>1.1200000000000001</v>
      </c>
      <c r="E1625" s="75">
        <v>0.37999999999999995</v>
      </c>
      <c r="F1625" s="76">
        <f t="shared" si="50"/>
        <v>21.279999999999998</v>
      </c>
      <c r="G1625" s="74">
        <v>1.21</v>
      </c>
      <c r="H1625" s="76">
        <f t="shared" si="51"/>
        <v>22.989999999999995</v>
      </c>
    </row>
    <row r="1626" spans="1:8" x14ac:dyDescent="0.2">
      <c r="A1626" s="71" t="s">
        <v>258</v>
      </c>
      <c r="B1626" s="72">
        <v>3</v>
      </c>
      <c r="C1626" s="73" t="s">
        <v>75</v>
      </c>
      <c r="D1626" s="74">
        <v>1.1170212765957448</v>
      </c>
      <c r="E1626" s="75">
        <v>0.15708384761904762</v>
      </c>
      <c r="F1626" s="76">
        <f t="shared" si="50"/>
        <v>0.52639800000000003</v>
      </c>
      <c r="G1626" s="74">
        <v>1.21</v>
      </c>
      <c r="H1626" s="76">
        <f t="shared" si="51"/>
        <v>0.57021436685714288</v>
      </c>
    </row>
    <row r="1627" spans="1:8" x14ac:dyDescent="0.2">
      <c r="A1627" s="71" t="s">
        <v>258</v>
      </c>
      <c r="B1627" s="72">
        <v>4</v>
      </c>
      <c r="C1627" s="73" t="s">
        <v>75</v>
      </c>
      <c r="D1627" s="74">
        <v>1.1193548387096774</v>
      </c>
      <c r="E1627" s="75">
        <v>0.15508933717579251</v>
      </c>
      <c r="F1627" s="76">
        <f t="shared" ref="F1627:F1690" si="52">(D1627*E1627)*B1627</f>
        <v>0.69440000000000002</v>
      </c>
      <c r="G1627" s="74">
        <v>1.21</v>
      </c>
      <c r="H1627" s="76">
        <f t="shared" si="51"/>
        <v>0.75063239193083575</v>
      </c>
    </row>
    <row r="1628" spans="1:8" x14ac:dyDescent="0.2">
      <c r="A1628" s="71" t="s">
        <v>245</v>
      </c>
      <c r="B1628" s="72">
        <v>20</v>
      </c>
      <c r="C1628" s="73" t="s">
        <v>283</v>
      </c>
      <c r="D1628" s="74">
        <v>1.1197368421052631</v>
      </c>
      <c r="E1628" s="75">
        <v>0.38008930669800234</v>
      </c>
      <c r="F1628" s="76">
        <f t="shared" si="52"/>
        <v>8.5120000000000005</v>
      </c>
      <c r="G1628" s="74">
        <v>1.21</v>
      </c>
      <c r="H1628" s="76">
        <f t="shared" si="51"/>
        <v>9.198161222091656</v>
      </c>
    </row>
    <row r="1629" spans="1:8" x14ac:dyDescent="0.2">
      <c r="A1629" s="71" t="s">
        <v>258</v>
      </c>
      <c r="B1629" s="72">
        <v>6</v>
      </c>
      <c r="C1629" s="73" t="s">
        <v>75</v>
      </c>
      <c r="D1629" s="74">
        <v>1.118279569892473</v>
      </c>
      <c r="E1629" s="75">
        <v>0.15523846153846155</v>
      </c>
      <c r="F1629" s="76">
        <f t="shared" si="52"/>
        <v>1.0416000000000001</v>
      </c>
      <c r="G1629" s="74">
        <v>1.21</v>
      </c>
      <c r="H1629" s="76">
        <f t="shared" si="51"/>
        <v>1.127031230769231</v>
      </c>
    </row>
    <row r="1630" spans="1:8" x14ac:dyDescent="0.2">
      <c r="A1630" s="71" t="s">
        <v>245</v>
      </c>
      <c r="B1630" s="72">
        <v>20</v>
      </c>
      <c r="C1630" s="73" t="s">
        <v>283</v>
      </c>
      <c r="D1630" s="74">
        <v>1.1197368421052631</v>
      </c>
      <c r="E1630" s="75">
        <v>0.38008930669800234</v>
      </c>
      <c r="F1630" s="76">
        <f t="shared" si="52"/>
        <v>8.5120000000000005</v>
      </c>
      <c r="G1630" s="74">
        <v>1.21</v>
      </c>
      <c r="H1630" s="76">
        <f t="shared" si="51"/>
        <v>9.198161222091656</v>
      </c>
    </row>
    <row r="1631" spans="1:8" x14ac:dyDescent="0.2">
      <c r="A1631" s="71" t="s">
        <v>258</v>
      </c>
      <c r="B1631" s="72">
        <v>6</v>
      </c>
      <c r="C1631" s="73" t="s">
        <v>75</v>
      </c>
      <c r="D1631" s="74">
        <v>1.118279569892473</v>
      </c>
      <c r="E1631" s="75">
        <v>0.15523846153846155</v>
      </c>
      <c r="F1631" s="76">
        <f t="shared" si="52"/>
        <v>1.0416000000000001</v>
      </c>
      <c r="G1631" s="74">
        <v>1.21</v>
      </c>
      <c r="H1631" s="76">
        <f t="shared" si="51"/>
        <v>1.127031230769231</v>
      </c>
    </row>
    <row r="1632" spans="1:8" x14ac:dyDescent="0.2">
      <c r="A1632" s="71" t="s">
        <v>245</v>
      </c>
      <c r="B1632" s="72">
        <v>20</v>
      </c>
      <c r="C1632" s="73" t="s">
        <v>283</v>
      </c>
      <c r="D1632" s="74">
        <v>1.1197368421052631</v>
      </c>
      <c r="E1632" s="75">
        <v>0.38008930669800234</v>
      </c>
      <c r="F1632" s="76">
        <f t="shared" si="52"/>
        <v>8.5120000000000005</v>
      </c>
      <c r="G1632" s="74">
        <v>1.21</v>
      </c>
      <c r="H1632" s="76">
        <f t="shared" si="51"/>
        <v>9.198161222091656</v>
      </c>
    </row>
    <row r="1633" spans="1:8" x14ac:dyDescent="0.2">
      <c r="A1633" s="71" t="s">
        <v>258</v>
      </c>
      <c r="B1633" s="72">
        <v>10</v>
      </c>
      <c r="C1633" s="73" t="s">
        <v>75</v>
      </c>
      <c r="D1633" s="74">
        <v>1.1187499999999999</v>
      </c>
      <c r="E1633" s="75">
        <v>0.16017877094972069</v>
      </c>
      <c r="F1633" s="76">
        <f t="shared" si="52"/>
        <v>1.792</v>
      </c>
      <c r="G1633" s="74">
        <v>1.21</v>
      </c>
      <c r="H1633" s="76">
        <f t="shared" si="51"/>
        <v>1.9381631284916203</v>
      </c>
    </row>
    <row r="1634" spans="1:8" x14ac:dyDescent="0.2">
      <c r="A1634" s="71" t="s">
        <v>245</v>
      </c>
      <c r="B1634" s="72">
        <v>20</v>
      </c>
      <c r="C1634" s="73" t="s">
        <v>283</v>
      </c>
      <c r="D1634" s="74">
        <v>1.1197368421052631</v>
      </c>
      <c r="E1634" s="75">
        <v>0.38008930669800234</v>
      </c>
      <c r="F1634" s="76">
        <f t="shared" si="52"/>
        <v>8.5120000000000005</v>
      </c>
      <c r="G1634" s="74">
        <v>1.21</v>
      </c>
      <c r="H1634" s="76">
        <f t="shared" si="51"/>
        <v>9.198161222091656</v>
      </c>
    </row>
    <row r="1635" spans="1:8" x14ac:dyDescent="0.2">
      <c r="A1635" s="71" t="s">
        <v>258</v>
      </c>
      <c r="B1635" s="72">
        <v>16</v>
      </c>
      <c r="C1635" s="73" t="s">
        <v>75</v>
      </c>
      <c r="D1635" s="74">
        <v>1.1193548387096774</v>
      </c>
      <c r="E1635" s="75">
        <v>0.15508933717579251</v>
      </c>
      <c r="F1635" s="76">
        <f t="shared" si="52"/>
        <v>2.7776000000000001</v>
      </c>
      <c r="G1635" s="74">
        <v>1.21</v>
      </c>
      <c r="H1635" s="76">
        <f t="shared" si="51"/>
        <v>3.002529567723343</v>
      </c>
    </row>
    <row r="1636" spans="1:8" x14ac:dyDescent="0.2">
      <c r="A1636" s="71" t="s">
        <v>245</v>
      </c>
      <c r="B1636" s="72">
        <v>9</v>
      </c>
      <c r="C1636" s="73" t="s">
        <v>283</v>
      </c>
      <c r="D1636" s="74">
        <v>1.120175438596491</v>
      </c>
      <c r="E1636" s="75">
        <v>0.37994048551292098</v>
      </c>
      <c r="F1636" s="76">
        <f t="shared" si="52"/>
        <v>3.8304000000000005</v>
      </c>
      <c r="G1636" s="74">
        <v>1.21</v>
      </c>
      <c r="H1636" s="76">
        <f t="shared" si="51"/>
        <v>4.1375518872357091</v>
      </c>
    </row>
    <row r="1637" spans="1:8" x14ac:dyDescent="0.2">
      <c r="A1637" s="71" t="s">
        <v>258</v>
      </c>
      <c r="B1637" s="72">
        <v>8</v>
      </c>
      <c r="C1637" s="73" t="s">
        <v>75</v>
      </c>
      <c r="D1637" s="74">
        <v>1.1225806451612903</v>
      </c>
      <c r="E1637" s="75">
        <v>0.15464367816091953</v>
      </c>
      <c r="F1637" s="76">
        <f t="shared" si="52"/>
        <v>1.3887999999999998</v>
      </c>
      <c r="G1637" s="74">
        <v>1.21</v>
      </c>
      <c r="H1637" s="76">
        <f t="shared" si="51"/>
        <v>1.4969508045977011</v>
      </c>
    </row>
    <row r="1638" spans="1:8" x14ac:dyDescent="0.2">
      <c r="A1638" s="71" t="s">
        <v>245</v>
      </c>
      <c r="B1638" s="72">
        <v>21</v>
      </c>
      <c r="C1638" s="73" t="s">
        <v>283</v>
      </c>
      <c r="D1638" s="74">
        <v>1.120175438596491</v>
      </c>
      <c r="E1638" s="75">
        <v>0.37994048551292098</v>
      </c>
      <c r="F1638" s="76">
        <f t="shared" si="52"/>
        <v>8.9376000000000015</v>
      </c>
      <c r="G1638" s="74">
        <v>1.21</v>
      </c>
      <c r="H1638" s="76">
        <f t="shared" si="51"/>
        <v>9.6542877368833224</v>
      </c>
    </row>
    <row r="1639" spans="1:8" x14ac:dyDescent="0.2">
      <c r="A1639" s="71" t="s">
        <v>258</v>
      </c>
      <c r="B1639" s="72">
        <v>20</v>
      </c>
      <c r="C1639" s="73" t="s">
        <v>75</v>
      </c>
      <c r="D1639" s="74">
        <v>1.1197053406998159</v>
      </c>
      <c r="E1639" s="75">
        <v>0.15504078947368422</v>
      </c>
      <c r="F1639" s="76">
        <f t="shared" si="52"/>
        <v>3.472</v>
      </c>
      <c r="G1639" s="74">
        <v>1.21</v>
      </c>
      <c r="H1639" s="76">
        <f t="shared" si="51"/>
        <v>3.7519871052631579</v>
      </c>
    </row>
    <row r="1640" spans="1:8" x14ac:dyDescent="0.2">
      <c r="A1640" s="71" t="s">
        <v>258</v>
      </c>
      <c r="B1640" s="72">
        <v>3</v>
      </c>
      <c r="C1640" s="73" t="s">
        <v>75</v>
      </c>
      <c r="D1640" s="74">
        <v>1.1170212765957448</v>
      </c>
      <c r="E1640" s="75">
        <v>0.15708384761904762</v>
      </c>
      <c r="F1640" s="76">
        <f t="shared" si="52"/>
        <v>0.52639800000000003</v>
      </c>
      <c r="G1640" s="74">
        <v>1.21</v>
      </c>
      <c r="H1640" s="76">
        <f t="shared" si="51"/>
        <v>0.57021436685714288</v>
      </c>
    </row>
    <row r="1641" spans="1:8" x14ac:dyDescent="0.2">
      <c r="A1641" s="71" t="s">
        <v>258</v>
      </c>
      <c r="B1641" s="72">
        <v>2</v>
      </c>
      <c r="C1641" s="73" t="s">
        <v>75</v>
      </c>
      <c r="D1641" s="74">
        <v>1.1225806451612903</v>
      </c>
      <c r="E1641" s="75">
        <v>0.15464367816091953</v>
      </c>
      <c r="F1641" s="76">
        <f t="shared" si="52"/>
        <v>0.34719999999999995</v>
      </c>
      <c r="G1641" s="74">
        <v>1.21</v>
      </c>
      <c r="H1641" s="76">
        <f t="shared" si="51"/>
        <v>0.37423770114942528</v>
      </c>
    </row>
    <row r="1642" spans="1:8" x14ac:dyDescent="0.2">
      <c r="A1642" s="71" t="s">
        <v>258</v>
      </c>
      <c r="B1642" s="72">
        <v>10</v>
      </c>
      <c r="C1642" s="73" t="s">
        <v>75</v>
      </c>
      <c r="D1642" s="74">
        <v>1.1193548387096774</v>
      </c>
      <c r="E1642" s="75">
        <v>0.15508933717579251</v>
      </c>
      <c r="F1642" s="76">
        <f t="shared" si="52"/>
        <v>1.736</v>
      </c>
      <c r="G1642" s="74">
        <v>1.21</v>
      </c>
      <c r="H1642" s="76">
        <f t="shared" si="51"/>
        <v>1.8765809798270894</v>
      </c>
    </row>
    <row r="1643" spans="1:8" x14ac:dyDescent="0.2">
      <c r="A1643" s="71" t="s">
        <v>258</v>
      </c>
      <c r="B1643" s="72">
        <v>10</v>
      </c>
      <c r="C1643" s="73" t="s">
        <v>75</v>
      </c>
      <c r="D1643" s="74">
        <v>1.1193548387096774</v>
      </c>
      <c r="E1643" s="75">
        <v>0.15508933717579251</v>
      </c>
      <c r="F1643" s="76">
        <f t="shared" si="52"/>
        <v>1.736</v>
      </c>
      <c r="G1643" s="74">
        <v>1.21</v>
      </c>
      <c r="H1643" s="76">
        <f t="shared" si="51"/>
        <v>1.8765809798270894</v>
      </c>
    </row>
    <row r="1644" spans="1:8" x14ac:dyDescent="0.2">
      <c r="A1644" s="71" t="s">
        <v>245</v>
      </c>
      <c r="B1644" s="72">
        <v>20</v>
      </c>
      <c r="C1644" s="73" t="s">
        <v>283</v>
      </c>
      <c r="D1644" s="74">
        <v>1.1197368421052631</v>
      </c>
      <c r="E1644" s="75">
        <v>0.38008930669800234</v>
      </c>
      <c r="F1644" s="76">
        <f t="shared" si="52"/>
        <v>8.5120000000000005</v>
      </c>
      <c r="G1644" s="74">
        <v>1.21</v>
      </c>
      <c r="H1644" s="76">
        <f t="shared" si="51"/>
        <v>9.198161222091656</v>
      </c>
    </row>
    <row r="1645" spans="1:8" x14ac:dyDescent="0.2">
      <c r="A1645" s="71" t="s">
        <v>245</v>
      </c>
      <c r="B1645" s="72">
        <v>10</v>
      </c>
      <c r="C1645" s="73" t="s">
        <v>283</v>
      </c>
      <c r="D1645" s="74">
        <v>1.1197368421052631</v>
      </c>
      <c r="E1645" s="75">
        <v>0.38008930669800234</v>
      </c>
      <c r="F1645" s="76">
        <f t="shared" si="52"/>
        <v>4.2560000000000002</v>
      </c>
      <c r="G1645" s="74">
        <v>1.21</v>
      </c>
      <c r="H1645" s="76">
        <f t="shared" si="51"/>
        <v>4.599080611045828</v>
      </c>
    </row>
    <row r="1646" spans="1:8" x14ac:dyDescent="0.2">
      <c r="A1646" s="71" t="s">
        <v>245</v>
      </c>
      <c r="B1646" s="72">
        <v>20</v>
      </c>
      <c r="C1646" s="73" t="s">
        <v>283</v>
      </c>
      <c r="D1646" s="74">
        <v>1.1197368421052631</v>
      </c>
      <c r="E1646" s="75">
        <v>0.38008930669800234</v>
      </c>
      <c r="F1646" s="76">
        <f t="shared" si="52"/>
        <v>8.5120000000000005</v>
      </c>
      <c r="G1646" s="74">
        <v>1.21</v>
      </c>
      <c r="H1646" s="76">
        <f t="shared" si="51"/>
        <v>9.198161222091656</v>
      </c>
    </row>
    <row r="1647" spans="1:8" x14ac:dyDescent="0.2">
      <c r="A1647" s="71" t="s">
        <v>260</v>
      </c>
      <c r="B1647" s="72">
        <v>2</v>
      </c>
      <c r="C1647" s="73" t="s">
        <v>283</v>
      </c>
      <c r="D1647" s="74">
        <v>1.118421052631579</v>
      </c>
      <c r="E1647" s="75">
        <v>0.38053647058823525</v>
      </c>
      <c r="F1647" s="76">
        <f t="shared" si="52"/>
        <v>0.85119999999999996</v>
      </c>
      <c r="G1647" s="74">
        <v>1.21</v>
      </c>
      <c r="H1647" s="76">
        <f t="shared" si="51"/>
        <v>0.92089825882352927</v>
      </c>
    </row>
    <row r="1648" spans="1:8" x14ac:dyDescent="0.2">
      <c r="A1648" s="71" t="s">
        <v>260</v>
      </c>
      <c r="B1648" s="72">
        <v>10</v>
      </c>
      <c r="C1648" s="73" t="s">
        <v>283</v>
      </c>
      <c r="D1648" s="74">
        <v>1.1197368421052631</v>
      </c>
      <c r="E1648" s="75">
        <v>0.38008930669800234</v>
      </c>
      <c r="F1648" s="76">
        <f t="shared" si="52"/>
        <v>4.2560000000000002</v>
      </c>
      <c r="G1648" s="74">
        <v>1.21</v>
      </c>
      <c r="H1648" s="76">
        <f t="shared" si="51"/>
        <v>4.599080611045828</v>
      </c>
    </row>
    <row r="1649" spans="1:8" x14ac:dyDescent="0.2">
      <c r="A1649" s="71" t="s">
        <v>245</v>
      </c>
      <c r="B1649" s="72">
        <v>30</v>
      </c>
      <c r="C1649" s="73" t="s">
        <v>283</v>
      </c>
      <c r="D1649" s="74">
        <v>1.1197368421052631</v>
      </c>
      <c r="E1649" s="75">
        <v>0.12669584018801411</v>
      </c>
      <c r="F1649" s="76">
        <f t="shared" si="52"/>
        <v>4.255980000000001</v>
      </c>
      <c r="G1649" s="74">
        <v>1.21</v>
      </c>
      <c r="H1649" s="76">
        <f t="shared" si="51"/>
        <v>4.599058998824912</v>
      </c>
    </row>
    <row r="1650" spans="1:8" x14ac:dyDescent="0.2">
      <c r="A1650" s="71" t="s">
        <v>245</v>
      </c>
      <c r="B1650" s="72">
        <v>15</v>
      </c>
      <c r="C1650" s="73" t="s">
        <v>283</v>
      </c>
      <c r="D1650" s="74">
        <v>1.1200000000000001</v>
      </c>
      <c r="E1650" s="75">
        <v>0.37999999999999995</v>
      </c>
      <c r="F1650" s="76">
        <f t="shared" si="52"/>
        <v>6.3839999999999995</v>
      </c>
      <c r="G1650" s="74">
        <v>1.21</v>
      </c>
      <c r="H1650" s="76">
        <f t="shared" si="51"/>
        <v>6.8969999999999994</v>
      </c>
    </row>
    <row r="1651" spans="1:8" x14ac:dyDescent="0.2">
      <c r="A1651" s="71" t="s">
        <v>260</v>
      </c>
      <c r="B1651" s="72">
        <v>10</v>
      </c>
      <c r="C1651" s="73" t="s">
        <v>283</v>
      </c>
      <c r="D1651" s="74">
        <v>1.1200000000000001</v>
      </c>
      <c r="E1651" s="75">
        <v>0.37999999999999995</v>
      </c>
      <c r="F1651" s="76">
        <f t="shared" si="52"/>
        <v>4.2560000000000002</v>
      </c>
      <c r="G1651" s="74">
        <v>1.21</v>
      </c>
      <c r="H1651" s="76">
        <f t="shared" si="51"/>
        <v>4.597999999999999</v>
      </c>
    </row>
    <row r="1652" spans="1:8" x14ac:dyDescent="0.2">
      <c r="A1652" s="71" t="s">
        <v>245</v>
      </c>
      <c r="B1652" s="72">
        <v>40</v>
      </c>
      <c r="C1652" s="73" t="s">
        <v>283</v>
      </c>
      <c r="D1652" s="74">
        <v>1.1197368421052631</v>
      </c>
      <c r="E1652" s="75">
        <v>0.38008930669800234</v>
      </c>
      <c r="F1652" s="76">
        <f t="shared" si="52"/>
        <v>17.024000000000001</v>
      </c>
      <c r="G1652" s="74">
        <v>1.21</v>
      </c>
      <c r="H1652" s="76">
        <f t="shared" si="51"/>
        <v>18.396322444183312</v>
      </c>
    </row>
    <row r="1653" spans="1:8" x14ac:dyDescent="0.2">
      <c r="A1653" s="71" t="s">
        <v>260</v>
      </c>
      <c r="B1653" s="72">
        <v>20</v>
      </c>
      <c r="C1653" s="73" t="s">
        <v>283</v>
      </c>
      <c r="D1653" s="74">
        <v>1.1197368421052631</v>
      </c>
      <c r="E1653" s="75">
        <v>0.38008930669800234</v>
      </c>
      <c r="F1653" s="76">
        <f t="shared" si="52"/>
        <v>8.5120000000000005</v>
      </c>
      <c r="G1653" s="74">
        <v>1.21</v>
      </c>
      <c r="H1653" s="76">
        <f t="shared" si="51"/>
        <v>9.198161222091656</v>
      </c>
    </row>
    <row r="1654" spans="1:8" x14ac:dyDescent="0.2">
      <c r="A1654" s="71" t="s">
        <v>245</v>
      </c>
      <c r="B1654" s="72">
        <v>30</v>
      </c>
      <c r="C1654" s="73" t="s">
        <v>283</v>
      </c>
      <c r="D1654" s="74">
        <v>1.120175438596491</v>
      </c>
      <c r="E1654" s="75">
        <v>0.37994048551292098</v>
      </c>
      <c r="F1654" s="76">
        <f t="shared" si="52"/>
        <v>12.768000000000001</v>
      </c>
      <c r="G1654" s="74">
        <v>1.21</v>
      </c>
      <c r="H1654" s="76">
        <f t="shared" si="51"/>
        <v>13.791839624119032</v>
      </c>
    </row>
    <row r="1655" spans="1:8" x14ac:dyDescent="0.2">
      <c r="A1655" s="71" t="s">
        <v>245</v>
      </c>
      <c r="B1655" s="72">
        <v>10</v>
      </c>
      <c r="C1655" s="73" t="s">
        <v>283</v>
      </c>
      <c r="D1655" s="74">
        <v>1.1197368421052631</v>
      </c>
      <c r="E1655" s="75">
        <v>0.38008930669800234</v>
      </c>
      <c r="F1655" s="76">
        <f t="shared" si="52"/>
        <v>4.2560000000000002</v>
      </c>
      <c r="G1655" s="74">
        <v>1.21</v>
      </c>
      <c r="H1655" s="76">
        <f t="shared" si="51"/>
        <v>4.599080611045828</v>
      </c>
    </row>
    <row r="1656" spans="1:8" x14ac:dyDescent="0.2">
      <c r="A1656" s="71" t="s">
        <v>260</v>
      </c>
      <c r="B1656" s="72">
        <v>10</v>
      </c>
      <c r="C1656" s="73" t="s">
        <v>283</v>
      </c>
      <c r="D1656" s="74">
        <v>1.1197368421052631</v>
      </c>
      <c r="E1656" s="75">
        <v>0.38008930669800234</v>
      </c>
      <c r="F1656" s="76">
        <f t="shared" si="52"/>
        <v>4.2560000000000002</v>
      </c>
      <c r="G1656" s="74">
        <v>1.21</v>
      </c>
      <c r="H1656" s="76">
        <f t="shared" si="51"/>
        <v>4.599080611045828</v>
      </c>
    </row>
    <row r="1657" spans="1:8" x14ac:dyDescent="0.2">
      <c r="A1657" s="71" t="s">
        <v>260</v>
      </c>
      <c r="B1657" s="72">
        <v>10</v>
      </c>
      <c r="C1657" s="73" t="s">
        <v>283</v>
      </c>
      <c r="D1657" s="74">
        <v>1.1210526315789473</v>
      </c>
      <c r="E1657" s="75">
        <v>0.37964319248826289</v>
      </c>
      <c r="F1657" s="76">
        <f t="shared" si="52"/>
        <v>4.2560000000000002</v>
      </c>
      <c r="G1657" s="74">
        <v>1.21</v>
      </c>
      <c r="H1657" s="76">
        <f t="shared" si="51"/>
        <v>4.5936826291079811</v>
      </c>
    </row>
    <row r="1658" spans="1:8" x14ac:dyDescent="0.2">
      <c r="A1658" s="71" t="s">
        <v>260</v>
      </c>
      <c r="B1658" s="72">
        <v>3</v>
      </c>
      <c r="C1658" s="73" t="s">
        <v>283</v>
      </c>
      <c r="D1658" s="74">
        <v>1.1228070175438598</v>
      </c>
      <c r="E1658" s="75">
        <v>0.37904999999999994</v>
      </c>
      <c r="F1658" s="76">
        <f t="shared" si="52"/>
        <v>1.2767999999999999</v>
      </c>
      <c r="G1658" s="74">
        <v>1.21</v>
      </c>
      <c r="H1658" s="76">
        <f t="shared" si="51"/>
        <v>1.3759514999999998</v>
      </c>
    </row>
    <row r="1659" spans="1:8" x14ac:dyDescent="0.2">
      <c r="A1659" s="71" t="s">
        <v>260</v>
      </c>
      <c r="B1659" s="72">
        <v>10</v>
      </c>
      <c r="C1659" s="73" t="s">
        <v>283</v>
      </c>
      <c r="D1659" s="74">
        <v>1.1197368421052631</v>
      </c>
      <c r="E1659" s="75">
        <v>0.38008930669800234</v>
      </c>
      <c r="F1659" s="76">
        <f t="shared" si="52"/>
        <v>4.2560000000000002</v>
      </c>
      <c r="G1659" s="74">
        <v>1.21</v>
      </c>
      <c r="H1659" s="76">
        <f t="shared" si="51"/>
        <v>4.599080611045828</v>
      </c>
    </row>
    <row r="1660" spans="1:8" x14ac:dyDescent="0.2">
      <c r="A1660" s="71" t="s">
        <v>245</v>
      </c>
      <c r="B1660" s="72">
        <v>20</v>
      </c>
      <c r="C1660" s="73" t="s">
        <v>283</v>
      </c>
      <c r="D1660" s="74">
        <v>1.1197368421052631</v>
      </c>
      <c r="E1660" s="75">
        <v>0.38008930669800234</v>
      </c>
      <c r="F1660" s="76">
        <f t="shared" si="52"/>
        <v>8.5120000000000005</v>
      </c>
      <c r="G1660" s="74">
        <v>1.21</v>
      </c>
      <c r="H1660" s="76">
        <f t="shared" si="51"/>
        <v>9.198161222091656</v>
      </c>
    </row>
    <row r="1661" spans="1:8" x14ac:dyDescent="0.2">
      <c r="A1661" s="71" t="s">
        <v>245</v>
      </c>
      <c r="B1661" s="72">
        <v>10</v>
      </c>
      <c r="C1661" s="73" t="s">
        <v>283</v>
      </c>
      <c r="D1661" s="74">
        <v>1.1210526315789473</v>
      </c>
      <c r="E1661" s="75">
        <v>0.37964319248826289</v>
      </c>
      <c r="F1661" s="76">
        <f t="shared" si="52"/>
        <v>4.2560000000000002</v>
      </c>
      <c r="G1661" s="74">
        <v>1.21</v>
      </c>
      <c r="H1661" s="76">
        <f t="shared" si="51"/>
        <v>4.5936826291079811</v>
      </c>
    </row>
    <row r="1662" spans="1:8" x14ac:dyDescent="0.2">
      <c r="A1662" s="71" t="s">
        <v>245</v>
      </c>
      <c r="B1662" s="72">
        <v>30</v>
      </c>
      <c r="C1662" s="73" t="s">
        <v>283</v>
      </c>
      <c r="D1662" s="74">
        <v>1.120175438596491</v>
      </c>
      <c r="E1662" s="75">
        <v>0.37994048551292098</v>
      </c>
      <c r="F1662" s="76">
        <f t="shared" si="52"/>
        <v>12.768000000000001</v>
      </c>
      <c r="G1662" s="74">
        <v>1.21</v>
      </c>
      <c r="H1662" s="76">
        <f t="shared" si="51"/>
        <v>13.791839624119032</v>
      </c>
    </row>
    <row r="1663" spans="1:8" x14ac:dyDescent="0.2">
      <c r="A1663" s="71" t="s">
        <v>260</v>
      </c>
      <c r="B1663" s="72">
        <v>18</v>
      </c>
      <c r="C1663" s="73" t="s">
        <v>283</v>
      </c>
      <c r="D1663" s="74">
        <v>1.1198830409356726</v>
      </c>
      <c r="E1663" s="75">
        <v>0.38003968668407306</v>
      </c>
      <c r="F1663" s="76">
        <f t="shared" si="52"/>
        <v>7.6608000000000001</v>
      </c>
      <c r="G1663" s="74">
        <v>1.21</v>
      </c>
      <c r="H1663" s="76">
        <f t="shared" si="51"/>
        <v>8.2772643759791116</v>
      </c>
    </row>
    <row r="1664" spans="1:8" x14ac:dyDescent="0.2">
      <c r="A1664" s="71" t="s">
        <v>118</v>
      </c>
      <c r="B1664" s="72">
        <v>10</v>
      </c>
      <c r="C1664" s="73" t="s">
        <v>283</v>
      </c>
      <c r="D1664" s="74">
        <v>1.1199999999999999</v>
      </c>
      <c r="E1664" s="75">
        <v>23.500000000000004</v>
      </c>
      <c r="F1664" s="76">
        <f t="shared" si="52"/>
        <v>263.2</v>
      </c>
      <c r="G1664" s="74">
        <v>1.21</v>
      </c>
      <c r="H1664" s="76">
        <f t="shared" si="51"/>
        <v>284.35000000000002</v>
      </c>
    </row>
    <row r="1665" spans="1:8" x14ac:dyDescent="0.2">
      <c r="A1665" s="71" t="s">
        <v>261</v>
      </c>
      <c r="B1665" s="72">
        <v>2</v>
      </c>
      <c r="C1665" s="73" t="s">
        <v>283</v>
      </c>
      <c r="D1665" s="74">
        <v>1.120032386478645</v>
      </c>
      <c r="E1665" s="75">
        <v>68.998004819277114</v>
      </c>
      <c r="F1665" s="76">
        <f t="shared" si="52"/>
        <v>154.56</v>
      </c>
      <c r="G1665" s="74">
        <v>1.21</v>
      </c>
      <c r="H1665" s="76">
        <f t="shared" si="51"/>
        <v>166.97517166265061</v>
      </c>
    </row>
    <row r="1666" spans="1:8" x14ac:dyDescent="0.2">
      <c r="A1666" s="71" t="s">
        <v>262</v>
      </c>
      <c r="B1666" s="72">
        <v>10</v>
      </c>
      <c r="C1666" s="73" t="s">
        <v>283</v>
      </c>
      <c r="D1666" s="74">
        <v>1.1199878123095672</v>
      </c>
      <c r="E1666" s="75">
        <v>6.3700693182436483</v>
      </c>
      <c r="F1666" s="76">
        <f t="shared" si="52"/>
        <v>71.344000000000008</v>
      </c>
      <c r="G1666" s="74">
        <v>1.21</v>
      </c>
      <c r="H1666" s="76">
        <f t="shared" si="51"/>
        <v>77.077838750748143</v>
      </c>
    </row>
    <row r="1667" spans="1:8" x14ac:dyDescent="0.2">
      <c r="A1667" s="71" t="s">
        <v>262</v>
      </c>
      <c r="B1667" s="72">
        <v>10</v>
      </c>
      <c r="C1667" s="73" t="s">
        <v>283</v>
      </c>
      <c r="D1667" s="74">
        <v>1.1199908403938632</v>
      </c>
      <c r="E1667" s="75">
        <v>6.3700520956859537</v>
      </c>
      <c r="F1667" s="76">
        <f t="shared" si="52"/>
        <v>71.344000000000008</v>
      </c>
      <c r="G1667" s="74">
        <v>1.21</v>
      </c>
      <c r="H1667" s="76">
        <f t="shared" si="51"/>
        <v>77.077630357800032</v>
      </c>
    </row>
    <row r="1668" spans="1:8" x14ac:dyDescent="0.2">
      <c r="A1668" s="71" t="s">
        <v>263</v>
      </c>
      <c r="B1668" s="72">
        <v>10</v>
      </c>
      <c r="C1668" s="73" t="s">
        <v>283</v>
      </c>
      <c r="D1668" s="74">
        <v>1.1199908403938632</v>
      </c>
      <c r="E1668" s="75">
        <v>18.650152525046003</v>
      </c>
      <c r="F1668" s="76">
        <f t="shared" si="52"/>
        <v>208.88000000000002</v>
      </c>
      <c r="G1668" s="74">
        <v>1.21</v>
      </c>
      <c r="H1668" s="76">
        <f t="shared" si="51"/>
        <v>225.66684555305665</v>
      </c>
    </row>
    <row r="1669" spans="1:8" x14ac:dyDescent="0.2">
      <c r="A1669" s="71" t="s">
        <v>264</v>
      </c>
      <c r="B1669" s="72">
        <v>48</v>
      </c>
      <c r="C1669" s="73" t="s">
        <v>283</v>
      </c>
      <c r="D1669" s="74">
        <v>1.1199989909691741</v>
      </c>
      <c r="E1669" s="75">
        <v>0.42541645469492556</v>
      </c>
      <c r="F1669" s="76">
        <f t="shared" si="52"/>
        <v>22.870367999999999</v>
      </c>
      <c r="G1669" s="74">
        <v>1.21</v>
      </c>
      <c r="H1669" s="76">
        <f t="shared" ref="H1669:H1732" si="53">(E1669*G1669)*B1669</f>
        <v>24.708187688681278</v>
      </c>
    </row>
    <row r="1670" spans="1:8" x14ac:dyDescent="0.2">
      <c r="A1670" s="71" t="s">
        <v>82</v>
      </c>
      <c r="B1670" s="72">
        <v>30</v>
      </c>
      <c r="C1670" s="73" t="s">
        <v>283</v>
      </c>
      <c r="D1670" s="74">
        <v>1.1199999999999999</v>
      </c>
      <c r="E1670" s="75">
        <v>35.000000000000007</v>
      </c>
      <c r="F1670" s="76">
        <f t="shared" si="52"/>
        <v>1176</v>
      </c>
      <c r="G1670" s="74">
        <v>1.21</v>
      </c>
      <c r="H1670" s="76">
        <f t="shared" si="53"/>
        <v>1270.5000000000002</v>
      </c>
    </row>
    <row r="1671" spans="1:8" x14ac:dyDescent="0.2">
      <c r="A1671" s="71" t="s">
        <v>265</v>
      </c>
      <c r="B1671" s="72">
        <v>50</v>
      </c>
      <c r="C1671" s="73" t="s">
        <v>283</v>
      </c>
      <c r="D1671" s="74">
        <v>1.1199999999999999</v>
      </c>
      <c r="E1671" s="75">
        <v>0</v>
      </c>
      <c r="F1671" s="76">
        <f t="shared" si="52"/>
        <v>0</v>
      </c>
      <c r="G1671" s="74">
        <v>1.21</v>
      </c>
      <c r="H1671" s="76">
        <f t="shared" si="53"/>
        <v>0</v>
      </c>
    </row>
    <row r="1672" spans="1:8" x14ac:dyDescent="0.2">
      <c r="A1672" s="71" t="s">
        <v>266</v>
      </c>
      <c r="B1672" s="72">
        <v>10</v>
      </c>
      <c r="C1672" s="73" t="s">
        <v>283</v>
      </c>
      <c r="D1672" s="74">
        <v>1.1199937568284688</v>
      </c>
      <c r="E1672" s="75">
        <v>5.0000278714568411</v>
      </c>
      <c r="F1672" s="76">
        <f t="shared" si="52"/>
        <v>56</v>
      </c>
      <c r="G1672" s="74">
        <v>1.21</v>
      </c>
      <c r="H1672" s="76">
        <f t="shared" si="53"/>
        <v>60.500337244627779</v>
      </c>
    </row>
    <row r="1673" spans="1:8" x14ac:dyDescent="0.2">
      <c r="A1673" s="71" t="s">
        <v>118</v>
      </c>
      <c r="B1673" s="72">
        <v>5</v>
      </c>
      <c r="C1673" s="73" t="s">
        <v>283</v>
      </c>
      <c r="D1673" s="74">
        <v>1.1199958898479243</v>
      </c>
      <c r="E1673" s="75">
        <v>23.500086240114499</v>
      </c>
      <c r="F1673" s="76">
        <f t="shared" si="52"/>
        <v>131.6</v>
      </c>
      <c r="G1673" s="74">
        <v>1.21</v>
      </c>
      <c r="H1673" s="76">
        <f t="shared" si="53"/>
        <v>142.1755217526927</v>
      </c>
    </row>
    <row r="1674" spans="1:8" x14ac:dyDescent="0.2">
      <c r="A1674" s="71" t="s">
        <v>267</v>
      </c>
      <c r="B1674" s="72">
        <v>200</v>
      </c>
      <c r="C1674" s="73" t="s">
        <v>283</v>
      </c>
      <c r="D1674" s="74">
        <v>1.1199958898479243</v>
      </c>
      <c r="E1674" s="75">
        <v>0.45290166204884497</v>
      </c>
      <c r="F1674" s="76">
        <f t="shared" si="52"/>
        <v>101.4496</v>
      </c>
      <c r="G1674" s="74">
        <v>1.21</v>
      </c>
      <c r="H1674" s="76">
        <f t="shared" si="53"/>
        <v>109.60220221582048</v>
      </c>
    </row>
    <row r="1675" spans="1:8" x14ac:dyDescent="0.2">
      <c r="A1675" s="71" t="s">
        <v>261</v>
      </c>
      <c r="B1675" s="72">
        <v>3</v>
      </c>
      <c r="C1675" s="73" t="s">
        <v>283</v>
      </c>
      <c r="D1675" s="74">
        <v>1.1200000000000001</v>
      </c>
      <c r="E1675" s="75">
        <v>69</v>
      </c>
      <c r="F1675" s="76">
        <f t="shared" si="52"/>
        <v>231.84</v>
      </c>
      <c r="G1675" s="74">
        <v>1.21</v>
      </c>
      <c r="H1675" s="76">
        <f t="shared" si="53"/>
        <v>250.46999999999997</v>
      </c>
    </row>
    <row r="1676" spans="1:8" x14ac:dyDescent="0.2">
      <c r="A1676" s="71" t="s">
        <v>264</v>
      </c>
      <c r="B1676" s="72">
        <v>48</v>
      </c>
      <c r="C1676" s="73" t="s">
        <v>283</v>
      </c>
      <c r="D1676" s="74">
        <v>1.1199804113614102</v>
      </c>
      <c r="E1676" s="75">
        <v>0.42542351202448631</v>
      </c>
      <c r="F1676" s="76">
        <f t="shared" si="52"/>
        <v>22.870368000000003</v>
      </c>
      <c r="G1676" s="74">
        <v>1.21</v>
      </c>
      <c r="H1676" s="76">
        <f t="shared" si="53"/>
        <v>24.708597578382168</v>
      </c>
    </row>
    <row r="1677" spans="1:8" x14ac:dyDescent="0.2">
      <c r="A1677" s="71" t="s">
        <v>264</v>
      </c>
      <c r="B1677" s="72">
        <v>60</v>
      </c>
      <c r="C1677" s="73" t="s">
        <v>283</v>
      </c>
      <c r="D1677" s="74">
        <v>1.1198589894242068</v>
      </c>
      <c r="E1677" s="75">
        <v>0.42555357817418676</v>
      </c>
      <c r="F1677" s="76">
        <f t="shared" si="52"/>
        <v>28.593599999999999</v>
      </c>
      <c r="G1677" s="74">
        <v>1.21</v>
      </c>
      <c r="H1677" s="76">
        <f t="shared" si="53"/>
        <v>30.89518977544596</v>
      </c>
    </row>
    <row r="1678" spans="1:8" x14ac:dyDescent="0.2">
      <c r="A1678" s="71" t="s">
        <v>264</v>
      </c>
      <c r="B1678" s="72">
        <v>48</v>
      </c>
      <c r="C1678" s="73" t="s">
        <v>283</v>
      </c>
      <c r="D1678" s="74">
        <v>1.1199958586416343</v>
      </c>
      <c r="E1678" s="75">
        <v>0.42541764447046504</v>
      </c>
      <c r="F1678" s="76">
        <f t="shared" si="52"/>
        <v>22.870367999999999</v>
      </c>
      <c r="G1678" s="74">
        <v>1.21</v>
      </c>
      <c r="H1678" s="76">
        <f t="shared" si="53"/>
        <v>24.708256790844608</v>
      </c>
    </row>
    <row r="1679" spans="1:8" x14ac:dyDescent="0.2">
      <c r="A1679" s="71" t="s">
        <v>264</v>
      </c>
      <c r="B1679" s="72">
        <v>60</v>
      </c>
      <c r="C1679" s="73" t="s">
        <v>283</v>
      </c>
      <c r="D1679" s="74">
        <v>1.1199704384956477</v>
      </c>
      <c r="E1679" s="75">
        <v>0.42551123102866784</v>
      </c>
      <c r="F1679" s="76">
        <f t="shared" si="52"/>
        <v>28.593599999999999</v>
      </c>
      <c r="G1679" s="74">
        <v>1.21</v>
      </c>
      <c r="H1679" s="76">
        <f t="shared" si="53"/>
        <v>30.892115372681282</v>
      </c>
    </row>
    <row r="1680" spans="1:8" x14ac:dyDescent="0.2">
      <c r="A1680" s="71" t="s">
        <v>268</v>
      </c>
      <c r="B1680" s="72">
        <v>4</v>
      </c>
      <c r="C1680" s="73" t="s">
        <v>286</v>
      </c>
      <c r="D1680" s="74">
        <v>1.1198930889652539</v>
      </c>
      <c r="E1680" s="75">
        <v>3.8503675417661101</v>
      </c>
      <c r="F1680" s="76">
        <f t="shared" si="52"/>
        <v>17.248000000000001</v>
      </c>
      <c r="G1680" s="74">
        <v>1.21</v>
      </c>
      <c r="H1680" s="76">
        <f t="shared" si="53"/>
        <v>18.635778902147973</v>
      </c>
    </row>
    <row r="1681" spans="1:8" x14ac:dyDescent="0.2">
      <c r="A1681" s="71" t="s">
        <v>268</v>
      </c>
      <c r="B1681" s="72">
        <v>4</v>
      </c>
      <c r="C1681" s="73" t="s">
        <v>286</v>
      </c>
      <c r="D1681" s="74">
        <v>1.1201298701298701</v>
      </c>
      <c r="E1681" s="75">
        <v>3.849553623188406</v>
      </c>
      <c r="F1681" s="76">
        <f t="shared" si="52"/>
        <v>17.248000000000001</v>
      </c>
      <c r="G1681" s="74">
        <v>1.21</v>
      </c>
      <c r="H1681" s="76">
        <f t="shared" si="53"/>
        <v>18.631839536231883</v>
      </c>
    </row>
    <row r="1682" spans="1:8" x14ac:dyDescent="0.2">
      <c r="A1682" s="71" t="s">
        <v>268</v>
      </c>
      <c r="B1682" s="72">
        <v>6</v>
      </c>
      <c r="C1682" s="73" t="s">
        <v>286</v>
      </c>
      <c r="D1682" s="74">
        <v>1.11991341991342</v>
      </c>
      <c r="E1682" s="75">
        <v>3.8502976420564359</v>
      </c>
      <c r="F1682" s="76">
        <f t="shared" si="52"/>
        <v>25.872</v>
      </c>
      <c r="G1682" s="74">
        <v>1.21</v>
      </c>
      <c r="H1682" s="76">
        <f t="shared" si="53"/>
        <v>27.953160881329723</v>
      </c>
    </row>
    <row r="1683" spans="1:8" x14ac:dyDescent="0.2">
      <c r="A1683" s="71" t="s">
        <v>82</v>
      </c>
      <c r="B1683" s="72">
        <v>8</v>
      </c>
      <c r="C1683" s="73" t="s">
        <v>283</v>
      </c>
      <c r="D1683" s="74">
        <v>1.1200000000000001</v>
      </c>
      <c r="E1683" s="75">
        <v>35</v>
      </c>
      <c r="F1683" s="76">
        <f t="shared" si="52"/>
        <v>313.60000000000002</v>
      </c>
      <c r="G1683" s="74">
        <v>1.21</v>
      </c>
      <c r="H1683" s="76">
        <f t="shared" si="53"/>
        <v>338.8</v>
      </c>
    </row>
    <row r="1684" spans="1:8" x14ac:dyDescent="0.2">
      <c r="A1684" s="71" t="s">
        <v>269</v>
      </c>
      <c r="B1684" s="72">
        <v>60</v>
      </c>
      <c r="C1684" s="73" t="s">
        <v>283</v>
      </c>
      <c r="D1684" s="74">
        <v>1.1200034019391052</v>
      </c>
      <c r="E1684" s="75">
        <v>0.17983248948287647</v>
      </c>
      <c r="F1684" s="76">
        <f t="shared" si="52"/>
        <v>12.08478</v>
      </c>
      <c r="G1684" s="74">
        <v>1.21</v>
      </c>
      <c r="H1684" s="76">
        <f t="shared" si="53"/>
        <v>13.055838736456831</v>
      </c>
    </row>
    <row r="1685" spans="1:8" x14ac:dyDescent="0.2">
      <c r="A1685" s="71" t="s">
        <v>262</v>
      </c>
      <c r="B1685" s="72">
        <v>5</v>
      </c>
      <c r="C1685" s="73" t="s">
        <v>283</v>
      </c>
      <c r="D1685" s="74">
        <v>1.1199882249043274</v>
      </c>
      <c r="E1685" s="75">
        <v>6.3700669715607425</v>
      </c>
      <c r="F1685" s="76">
        <f t="shared" si="52"/>
        <v>35.672000000000004</v>
      </c>
      <c r="G1685" s="74">
        <v>1.21</v>
      </c>
      <c r="H1685" s="76">
        <f t="shared" si="53"/>
        <v>38.538905177942489</v>
      </c>
    </row>
    <row r="1686" spans="1:8" x14ac:dyDescent="0.2">
      <c r="A1686" s="71" t="s">
        <v>269</v>
      </c>
      <c r="B1686" s="72">
        <v>100</v>
      </c>
      <c r="C1686" s="73" t="s">
        <v>283</v>
      </c>
      <c r="D1686" s="74">
        <v>1.1200134563090465</v>
      </c>
      <c r="E1686" s="75">
        <v>0.1798978386063276</v>
      </c>
      <c r="F1686" s="76">
        <f t="shared" si="52"/>
        <v>20.148800000000001</v>
      </c>
      <c r="G1686" s="74">
        <v>1.21</v>
      </c>
      <c r="H1686" s="76">
        <f t="shared" si="53"/>
        <v>21.76763847136564</v>
      </c>
    </row>
    <row r="1687" spans="1:8" x14ac:dyDescent="0.2">
      <c r="A1687" s="71" t="s">
        <v>263</v>
      </c>
      <c r="B1687" s="72">
        <v>5</v>
      </c>
      <c r="C1687" s="73" t="s">
        <v>283</v>
      </c>
      <c r="D1687" s="74">
        <v>1.1200134563090465</v>
      </c>
      <c r="E1687" s="75">
        <v>18.649775931117343</v>
      </c>
      <c r="F1687" s="76">
        <f t="shared" si="52"/>
        <v>104.44000000000001</v>
      </c>
      <c r="G1687" s="74">
        <v>1.21</v>
      </c>
      <c r="H1687" s="76">
        <f t="shared" si="53"/>
        <v>112.83114438325993</v>
      </c>
    </row>
    <row r="1688" spans="1:8" x14ac:dyDescent="0.2">
      <c r="A1688" s="71" t="s">
        <v>244</v>
      </c>
      <c r="B1688" s="72">
        <v>2</v>
      </c>
      <c r="C1688" s="73" t="s">
        <v>283</v>
      </c>
      <c r="D1688" s="74">
        <v>1.1200000000000001</v>
      </c>
      <c r="E1688" s="75">
        <v>11.5</v>
      </c>
      <c r="F1688" s="76">
        <f t="shared" si="52"/>
        <v>25.76</v>
      </c>
      <c r="G1688" s="74">
        <v>1.21</v>
      </c>
      <c r="H1688" s="76">
        <f t="shared" si="53"/>
        <v>27.83</v>
      </c>
    </row>
    <row r="1689" spans="1:8" x14ac:dyDescent="0.2">
      <c r="A1689" s="71" t="s">
        <v>267</v>
      </c>
      <c r="B1689" s="72">
        <v>20</v>
      </c>
      <c r="C1689" s="73" t="s">
        <v>283</v>
      </c>
      <c r="D1689" s="74">
        <v>1.1201478743068392</v>
      </c>
      <c r="E1689" s="75">
        <v>0.45294019801980201</v>
      </c>
      <c r="F1689" s="76">
        <f t="shared" si="52"/>
        <v>10.147200000000002</v>
      </c>
      <c r="G1689" s="74">
        <v>1.21</v>
      </c>
      <c r="H1689" s="76">
        <f t="shared" si="53"/>
        <v>10.961152792079208</v>
      </c>
    </row>
    <row r="1690" spans="1:8" x14ac:dyDescent="0.2">
      <c r="A1690" s="71" t="s">
        <v>270</v>
      </c>
      <c r="B1690" s="72">
        <v>2</v>
      </c>
      <c r="C1690" s="73" t="s">
        <v>283</v>
      </c>
      <c r="D1690" s="74">
        <v>1.1199999999999999</v>
      </c>
      <c r="E1690" s="75">
        <v>18.650000000000002</v>
      </c>
      <c r="F1690" s="76">
        <f t="shared" si="52"/>
        <v>41.776000000000003</v>
      </c>
      <c r="G1690" s="74">
        <v>1.21</v>
      </c>
      <c r="H1690" s="76">
        <f t="shared" si="53"/>
        <v>45.133000000000003</v>
      </c>
    </row>
    <row r="1691" spans="1:8" x14ac:dyDescent="0.2">
      <c r="A1691" s="71" t="s">
        <v>264</v>
      </c>
      <c r="B1691" s="72">
        <v>60</v>
      </c>
      <c r="C1691" s="73" t="s">
        <v>283</v>
      </c>
      <c r="D1691" s="74">
        <v>1.1200133991107863</v>
      </c>
      <c r="E1691" s="75">
        <v>0.42549490959514935</v>
      </c>
      <c r="F1691" s="76">
        <f t="shared" ref="F1691:F1754" si="54">(D1691*E1691)*B1691</f>
        <v>28.593599999999999</v>
      </c>
      <c r="G1691" s="74">
        <v>1.21</v>
      </c>
      <c r="H1691" s="76">
        <f t="shared" si="53"/>
        <v>30.890930436607842</v>
      </c>
    </row>
    <row r="1692" spans="1:8" x14ac:dyDescent="0.2">
      <c r="A1692" s="71" t="s">
        <v>263</v>
      </c>
      <c r="B1692" s="72">
        <v>10</v>
      </c>
      <c r="C1692" s="73" t="s">
        <v>283</v>
      </c>
      <c r="D1692" s="74">
        <v>1.1200133991107863</v>
      </c>
      <c r="E1692" s="75">
        <v>18.649776883547677</v>
      </c>
      <c r="F1692" s="76">
        <f t="shared" si="54"/>
        <v>208.88000000000002</v>
      </c>
      <c r="G1692" s="74">
        <v>1.21</v>
      </c>
      <c r="H1692" s="76">
        <f t="shared" si="53"/>
        <v>225.66230029092691</v>
      </c>
    </row>
    <row r="1693" spans="1:8" x14ac:dyDescent="0.2">
      <c r="A1693" s="71" t="s">
        <v>250</v>
      </c>
      <c r="B1693" s="72">
        <v>50</v>
      </c>
      <c r="C1693" s="73" t="s">
        <v>283</v>
      </c>
      <c r="D1693" s="74">
        <v>1.1199999999999999</v>
      </c>
      <c r="E1693" s="75">
        <v>2.8500000000000005</v>
      </c>
      <c r="F1693" s="76">
        <f t="shared" si="54"/>
        <v>159.60000000000002</v>
      </c>
      <c r="G1693" s="74">
        <v>1.21</v>
      </c>
      <c r="H1693" s="76">
        <f t="shared" si="53"/>
        <v>172.42500000000004</v>
      </c>
    </row>
    <row r="1694" spans="1:8" x14ac:dyDescent="0.2">
      <c r="A1694" s="71" t="s">
        <v>271</v>
      </c>
      <c r="B1694" s="72">
        <v>3</v>
      </c>
      <c r="C1694" s="73" t="s">
        <v>283</v>
      </c>
      <c r="D1694" s="74">
        <v>1.1200175382653061</v>
      </c>
      <c r="E1694" s="75">
        <v>4.9999217053987683</v>
      </c>
      <c r="F1694" s="76">
        <f t="shared" si="54"/>
        <v>16.799999999999997</v>
      </c>
      <c r="G1694" s="74">
        <v>1.21</v>
      </c>
      <c r="H1694" s="76">
        <f t="shared" si="53"/>
        <v>18.149715790597529</v>
      </c>
    </row>
    <row r="1695" spans="1:8" x14ac:dyDescent="0.2">
      <c r="A1695" s="71" t="s">
        <v>264</v>
      </c>
      <c r="B1695" s="72">
        <v>60</v>
      </c>
      <c r="C1695" s="73" t="s">
        <v>283</v>
      </c>
      <c r="D1695" s="74">
        <v>1.1200175382653061</v>
      </c>
      <c r="E1695" s="75">
        <v>0.42549333712943521</v>
      </c>
      <c r="F1695" s="76">
        <f t="shared" si="54"/>
        <v>28.593599999999999</v>
      </c>
      <c r="G1695" s="74">
        <v>1.21</v>
      </c>
      <c r="H1695" s="76">
        <f t="shared" si="53"/>
        <v>30.890816275596997</v>
      </c>
    </row>
    <row r="1696" spans="1:8" x14ac:dyDescent="0.2">
      <c r="A1696" s="71" t="s">
        <v>270</v>
      </c>
      <c r="B1696" s="72">
        <v>2</v>
      </c>
      <c r="C1696" s="73" t="s">
        <v>283</v>
      </c>
      <c r="D1696" s="74">
        <v>1.1200175382653061</v>
      </c>
      <c r="E1696" s="75">
        <v>18.649707961137409</v>
      </c>
      <c r="F1696" s="76">
        <f t="shared" si="54"/>
        <v>41.776000000000003</v>
      </c>
      <c r="G1696" s="74">
        <v>1.21</v>
      </c>
      <c r="H1696" s="76">
        <f t="shared" si="53"/>
        <v>45.132293265952526</v>
      </c>
    </row>
    <row r="1697" spans="1:8" x14ac:dyDescent="0.2">
      <c r="A1697" s="71" t="s">
        <v>267</v>
      </c>
      <c r="B1697" s="72">
        <v>10</v>
      </c>
      <c r="C1697" s="73" t="s">
        <v>283</v>
      </c>
      <c r="D1697" s="74">
        <v>1.1200175382653061</v>
      </c>
      <c r="E1697" s="75">
        <v>0.45299290650912843</v>
      </c>
      <c r="F1697" s="76">
        <f t="shared" si="54"/>
        <v>5.0736000000000008</v>
      </c>
      <c r="G1697" s="74">
        <v>1.21</v>
      </c>
      <c r="H1697" s="76">
        <f t="shared" si="53"/>
        <v>5.4812141687604541</v>
      </c>
    </row>
    <row r="1698" spans="1:8" x14ac:dyDescent="0.2">
      <c r="A1698" s="71" t="s">
        <v>268</v>
      </c>
      <c r="B1698" s="72">
        <v>5</v>
      </c>
      <c r="C1698" s="73" t="s">
        <v>286</v>
      </c>
      <c r="D1698" s="74">
        <v>1.1200175382653061</v>
      </c>
      <c r="E1698" s="75">
        <v>3.8499397131570521</v>
      </c>
      <c r="F1698" s="76">
        <f t="shared" si="54"/>
        <v>21.560000000000002</v>
      </c>
      <c r="G1698" s="74">
        <v>1.21</v>
      </c>
      <c r="H1698" s="76">
        <f t="shared" si="53"/>
        <v>23.292135264600162</v>
      </c>
    </row>
    <row r="1699" spans="1:8" x14ac:dyDescent="0.2">
      <c r="A1699" s="71" t="s">
        <v>215</v>
      </c>
      <c r="B1699" s="72">
        <v>600</v>
      </c>
      <c r="C1699" s="73" t="s">
        <v>283</v>
      </c>
      <c r="D1699" s="74">
        <v>1.1200324412003244</v>
      </c>
      <c r="E1699" s="75">
        <v>0.20549404779145547</v>
      </c>
      <c r="F1699" s="76">
        <f t="shared" si="54"/>
        <v>138.096</v>
      </c>
      <c r="G1699" s="74">
        <v>1.21</v>
      </c>
      <c r="H1699" s="76">
        <f t="shared" si="53"/>
        <v>149.18867869659667</v>
      </c>
    </row>
    <row r="1700" spans="1:8" x14ac:dyDescent="0.2">
      <c r="A1700" s="71" t="s">
        <v>118</v>
      </c>
      <c r="B1700" s="72">
        <v>20</v>
      </c>
      <c r="C1700" s="73" t="s">
        <v>283</v>
      </c>
      <c r="D1700" s="74">
        <v>1.1200039670732918</v>
      </c>
      <c r="E1700" s="75">
        <v>23.499916762596296</v>
      </c>
      <c r="F1700" s="76">
        <f t="shared" si="54"/>
        <v>526.4</v>
      </c>
      <c r="G1700" s="74">
        <v>1.21</v>
      </c>
      <c r="H1700" s="76">
        <f t="shared" si="53"/>
        <v>568.6979856548304</v>
      </c>
    </row>
    <row r="1701" spans="1:8" x14ac:dyDescent="0.2">
      <c r="A1701" s="71" t="s">
        <v>270</v>
      </c>
      <c r="B1701" s="72">
        <v>10</v>
      </c>
      <c r="C1701" s="73" t="s">
        <v>283</v>
      </c>
      <c r="D1701" s="74">
        <v>1.1200039670732918</v>
      </c>
      <c r="E1701" s="75">
        <v>18.649933941379615</v>
      </c>
      <c r="F1701" s="76">
        <f t="shared" si="54"/>
        <v>208.88000000000002</v>
      </c>
      <c r="G1701" s="74">
        <v>1.21</v>
      </c>
      <c r="H1701" s="76">
        <f t="shared" si="53"/>
        <v>225.66420069069335</v>
      </c>
    </row>
    <row r="1702" spans="1:8" x14ac:dyDescent="0.2">
      <c r="A1702" s="71" t="s">
        <v>268</v>
      </c>
      <c r="B1702" s="72">
        <v>25</v>
      </c>
      <c r="C1702" s="73" t="s">
        <v>286</v>
      </c>
      <c r="D1702" s="74">
        <v>1.1200039670732918</v>
      </c>
      <c r="E1702" s="75">
        <v>3.8499863632338616</v>
      </c>
      <c r="F1702" s="76">
        <f t="shared" si="54"/>
        <v>107.80000000000001</v>
      </c>
      <c r="G1702" s="74">
        <v>1.21</v>
      </c>
      <c r="H1702" s="76">
        <f t="shared" si="53"/>
        <v>116.46208748782432</v>
      </c>
    </row>
    <row r="1703" spans="1:8" x14ac:dyDescent="0.2">
      <c r="A1703" s="71" t="s">
        <v>266</v>
      </c>
      <c r="B1703" s="72">
        <v>10</v>
      </c>
      <c r="C1703" s="73" t="s">
        <v>283</v>
      </c>
      <c r="D1703" s="74">
        <v>1.1199797502531219</v>
      </c>
      <c r="E1703" s="75">
        <v>5.0000904022901906</v>
      </c>
      <c r="F1703" s="76">
        <f t="shared" si="54"/>
        <v>56</v>
      </c>
      <c r="G1703" s="74">
        <v>1.21</v>
      </c>
      <c r="H1703" s="76">
        <f t="shared" si="53"/>
        <v>60.501093867711305</v>
      </c>
    </row>
    <row r="1704" spans="1:8" x14ac:dyDescent="0.2">
      <c r="A1704" s="71" t="s">
        <v>263</v>
      </c>
      <c r="B1704" s="72">
        <v>10</v>
      </c>
      <c r="C1704" s="73" t="s">
        <v>283</v>
      </c>
      <c r="D1704" s="74">
        <v>1.1199999999999999</v>
      </c>
      <c r="E1704" s="75">
        <v>18.650000000000002</v>
      </c>
      <c r="F1704" s="76">
        <f t="shared" si="54"/>
        <v>208.88000000000002</v>
      </c>
      <c r="G1704" s="74">
        <v>1.21</v>
      </c>
      <c r="H1704" s="76">
        <f t="shared" si="53"/>
        <v>225.66500000000002</v>
      </c>
    </row>
    <row r="1705" spans="1:8" x14ac:dyDescent="0.2">
      <c r="A1705" s="71" t="s">
        <v>262</v>
      </c>
      <c r="B1705" s="72">
        <v>20</v>
      </c>
      <c r="C1705" s="73" t="s">
        <v>283</v>
      </c>
      <c r="D1705" s="74">
        <v>1.1200035969605682</v>
      </c>
      <c r="E1705" s="75">
        <v>6.3699795423524703</v>
      </c>
      <c r="F1705" s="76">
        <f t="shared" si="54"/>
        <v>142.68800000000002</v>
      </c>
      <c r="G1705" s="74">
        <v>1.21</v>
      </c>
      <c r="H1705" s="76">
        <f t="shared" si="53"/>
        <v>154.15350492492979</v>
      </c>
    </row>
    <row r="1706" spans="1:8" x14ac:dyDescent="0.2">
      <c r="A1706" s="71" t="s">
        <v>263</v>
      </c>
      <c r="B1706" s="72">
        <v>5</v>
      </c>
      <c r="C1706" s="73" t="s">
        <v>283</v>
      </c>
      <c r="D1706" s="74">
        <v>1.1200053995680346</v>
      </c>
      <c r="E1706" s="75">
        <v>18.64991008798361</v>
      </c>
      <c r="F1706" s="76">
        <f t="shared" si="54"/>
        <v>104.44000000000001</v>
      </c>
      <c r="G1706" s="74">
        <v>1.21</v>
      </c>
      <c r="H1706" s="76">
        <f t="shared" si="53"/>
        <v>112.83195603230084</v>
      </c>
    </row>
    <row r="1707" spans="1:8" x14ac:dyDescent="0.2">
      <c r="A1707" s="71" t="s">
        <v>269</v>
      </c>
      <c r="B1707" s="72">
        <v>100</v>
      </c>
      <c r="C1707" s="73" t="s">
        <v>283</v>
      </c>
      <c r="D1707" s="74">
        <v>1.1200667037242913</v>
      </c>
      <c r="E1707" s="75">
        <v>0.17988928635235732</v>
      </c>
      <c r="F1707" s="76">
        <f t="shared" si="54"/>
        <v>20.148800000000001</v>
      </c>
      <c r="G1707" s="74">
        <v>1.21</v>
      </c>
      <c r="H1707" s="76">
        <f t="shared" si="53"/>
        <v>21.766603648635236</v>
      </c>
    </row>
    <row r="1708" spans="1:8" x14ac:dyDescent="0.2">
      <c r="A1708" s="71" t="s">
        <v>263</v>
      </c>
      <c r="B1708" s="72">
        <v>5</v>
      </c>
      <c r="C1708" s="73" t="s">
        <v>283</v>
      </c>
      <c r="D1708" s="74">
        <v>1.1200210748155954</v>
      </c>
      <c r="E1708" s="75">
        <v>18.649649073290057</v>
      </c>
      <c r="F1708" s="76">
        <f t="shared" si="54"/>
        <v>104.44000000000001</v>
      </c>
      <c r="G1708" s="74">
        <v>1.21</v>
      </c>
      <c r="H1708" s="76">
        <f t="shared" si="53"/>
        <v>112.83037689340483</v>
      </c>
    </row>
    <row r="1709" spans="1:8" x14ac:dyDescent="0.2">
      <c r="A1709" s="71" t="s">
        <v>272</v>
      </c>
      <c r="B1709" s="72">
        <v>2</v>
      </c>
      <c r="C1709" s="73" t="s">
        <v>283</v>
      </c>
      <c r="D1709" s="74">
        <v>1.12009656004828</v>
      </c>
      <c r="E1709" s="75">
        <v>3.8046719827586206</v>
      </c>
      <c r="F1709" s="76">
        <f t="shared" si="54"/>
        <v>8.5231999999999992</v>
      </c>
      <c r="G1709" s="74">
        <v>1.21</v>
      </c>
      <c r="H1709" s="76">
        <f t="shared" si="53"/>
        <v>9.2073061982758624</v>
      </c>
    </row>
    <row r="1710" spans="1:8" x14ac:dyDescent="0.2">
      <c r="A1710" s="71" t="s">
        <v>261</v>
      </c>
      <c r="B1710" s="72">
        <v>1</v>
      </c>
      <c r="C1710" s="73" t="s">
        <v>283</v>
      </c>
      <c r="D1710" s="74">
        <v>1.1200078597042786</v>
      </c>
      <c r="E1710" s="75">
        <v>68.999515789473691</v>
      </c>
      <c r="F1710" s="76">
        <f t="shared" si="54"/>
        <v>77.28</v>
      </c>
      <c r="G1710" s="74">
        <v>1.21</v>
      </c>
      <c r="H1710" s="76">
        <f t="shared" si="53"/>
        <v>83.489414105263165</v>
      </c>
    </row>
    <row r="1711" spans="1:8" x14ac:dyDescent="0.2">
      <c r="A1711" s="71" t="s">
        <v>118</v>
      </c>
      <c r="B1711" s="72">
        <v>1</v>
      </c>
      <c r="C1711" s="73" t="s">
        <v>283</v>
      </c>
      <c r="D1711" s="74">
        <v>1.1200078597042786</v>
      </c>
      <c r="E1711" s="75">
        <v>23.499835087719298</v>
      </c>
      <c r="F1711" s="76">
        <f t="shared" si="54"/>
        <v>26.32</v>
      </c>
      <c r="G1711" s="74">
        <v>1.21</v>
      </c>
      <c r="H1711" s="76">
        <f t="shared" si="53"/>
        <v>28.434800456140348</v>
      </c>
    </row>
    <row r="1712" spans="1:8" x14ac:dyDescent="0.2">
      <c r="A1712" s="71" t="s">
        <v>244</v>
      </c>
      <c r="B1712" s="72">
        <v>2</v>
      </c>
      <c r="C1712" s="73" t="s">
        <v>283</v>
      </c>
      <c r="D1712" s="74">
        <v>1.1199999999999999</v>
      </c>
      <c r="E1712" s="75">
        <v>11.500000000000002</v>
      </c>
      <c r="F1712" s="76">
        <f t="shared" si="54"/>
        <v>25.76</v>
      </c>
      <c r="G1712" s="74">
        <v>1.21</v>
      </c>
      <c r="H1712" s="76">
        <f t="shared" si="53"/>
        <v>27.830000000000002</v>
      </c>
    </row>
    <row r="1713" spans="1:8" x14ac:dyDescent="0.2">
      <c r="A1713" s="71" t="s">
        <v>264</v>
      </c>
      <c r="B1713" s="72">
        <v>12</v>
      </c>
      <c r="C1713" s="73" t="s">
        <v>283</v>
      </c>
      <c r="D1713" s="74">
        <v>1.1199385914411821</v>
      </c>
      <c r="E1713" s="75">
        <v>0.42585638502398904</v>
      </c>
      <c r="F1713" s="76">
        <f t="shared" si="54"/>
        <v>5.7231959999999997</v>
      </c>
      <c r="G1713" s="74">
        <v>1.21</v>
      </c>
      <c r="H1713" s="76">
        <f t="shared" si="53"/>
        <v>6.1834347105483207</v>
      </c>
    </row>
    <row r="1714" spans="1:8" x14ac:dyDescent="0.2">
      <c r="A1714" s="71" t="s">
        <v>264</v>
      </c>
      <c r="B1714" s="72">
        <v>24</v>
      </c>
      <c r="C1714" s="73" t="s">
        <v>283</v>
      </c>
      <c r="D1714" s="74">
        <v>1.120032386478645</v>
      </c>
      <c r="E1714" s="75">
        <v>0.42540377024096393</v>
      </c>
      <c r="F1714" s="76">
        <f t="shared" si="54"/>
        <v>11.435184</v>
      </c>
      <c r="G1714" s="74">
        <v>1.21</v>
      </c>
      <c r="H1714" s="76">
        <f t="shared" si="53"/>
        <v>12.353725487797591</v>
      </c>
    </row>
    <row r="1715" spans="1:8" x14ac:dyDescent="0.2">
      <c r="A1715" s="71" t="s">
        <v>269</v>
      </c>
      <c r="B1715" s="72">
        <v>30</v>
      </c>
      <c r="C1715" s="73" t="s">
        <v>283</v>
      </c>
      <c r="D1715" s="74">
        <v>1.1200341005967605</v>
      </c>
      <c r="E1715" s="75">
        <v>0.17999451971380728</v>
      </c>
      <c r="F1715" s="76">
        <f t="shared" si="54"/>
        <v>6.048</v>
      </c>
      <c r="G1715" s="74">
        <v>1.21</v>
      </c>
      <c r="H1715" s="76">
        <f t="shared" si="53"/>
        <v>6.533801065611204</v>
      </c>
    </row>
    <row r="1716" spans="1:8" x14ac:dyDescent="0.2">
      <c r="A1716" s="71" t="s">
        <v>263</v>
      </c>
      <c r="B1716" s="72">
        <v>3</v>
      </c>
      <c r="C1716" s="73" t="s">
        <v>283</v>
      </c>
      <c r="D1716" s="74">
        <v>1.1200341005967605</v>
      </c>
      <c r="E1716" s="75">
        <v>18.649432181458366</v>
      </c>
      <c r="F1716" s="76">
        <f t="shared" si="54"/>
        <v>62.664000000000001</v>
      </c>
      <c r="G1716" s="74">
        <v>1.21</v>
      </c>
      <c r="H1716" s="76">
        <f t="shared" si="53"/>
        <v>67.697438818693868</v>
      </c>
    </row>
    <row r="1717" spans="1:8" x14ac:dyDescent="0.2">
      <c r="A1717" s="71" t="s">
        <v>264</v>
      </c>
      <c r="B1717" s="72">
        <v>48</v>
      </c>
      <c r="C1717" s="73" t="s">
        <v>283</v>
      </c>
      <c r="D1717" s="74">
        <v>1.1199647162599238</v>
      </c>
      <c r="E1717" s="75">
        <v>0.42542947387765812</v>
      </c>
      <c r="F1717" s="76">
        <f t="shared" si="54"/>
        <v>22.870367999999999</v>
      </c>
      <c r="G1717" s="74">
        <v>1.21</v>
      </c>
      <c r="H1717" s="76">
        <f t="shared" si="53"/>
        <v>24.708943842814381</v>
      </c>
    </row>
    <row r="1718" spans="1:8" x14ac:dyDescent="0.2">
      <c r="A1718" s="71" t="s">
        <v>118</v>
      </c>
      <c r="B1718" s="72">
        <v>6</v>
      </c>
      <c r="C1718" s="73" t="s">
        <v>283</v>
      </c>
      <c r="D1718" s="74">
        <v>1.1199989909691741</v>
      </c>
      <c r="E1718" s="75">
        <v>23.500021171648012</v>
      </c>
      <c r="F1718" s="76">
        <f t="shared" si="54"/>
        <v>157.92000000000002</v>
      </c>
      <c r="G1718" s="74">
        <v>1.21</v>
      </c>
      <c r="H1718" s="76">
        <f t="shared" si="53"/>
        <v>170.61015370616457</v>
      </c>
    </row>
    <row r="1719" spans="1:8" x14ac:dyDescent="0.2">
      <c r="A1719" s="71" t="s">
        <v>271</v>
      </c>
      <c r="B1719" s="72">
        <v>10</v>
      </c>
      <c r="C1719" s="73" t="s">
        <v>283</v>
      </c>
      <c r="D1719" s="74">
        <v>1.1199999999999999</v>
      </c>
      <c r="E1719" s="75">
        <v>5</v>
      </c>
      <c r="F1719" s="76">
        <f t="shared" si="54"/>
        <v>56</v>
      </c>
      <c r="G1719" s="74">
        <v>1.21</v>
      </c>
      <c r="H1719" s="76">
        <f t="shared" si="53"/>
        <v>60.5</v>
      </c>
    </row>
    <row r="1720" spans="1:8" x14ac:dyDescent="0.2">
      <c r="A1720" s="71" t="s">
        <v>263</v>
      </c>
      <c r="B1720" s="72">
        <v>20</v>
      </c>
      <c r="C1720" s="73" t="s">
        <v>283</v>
      </c>
      <c r="D1720" s="74">
        <v>1.1199999999999999</v>
      </c>
      <c r="E1720" s="75">
        <v>18.650000000000002</v>
      </c>
      <c r="F1720" s="76">
        <f t="shared" si="54"/>
        <v>417.76000000000005</v>
      </c>
      <c r="G1720" s="74">
        <v>1.21</v>
      </c>
      <c r="H1720" s="76">
        <f t="shared" si="53"/>
        <v>451.33000000000004</v>
      </c>
    </row>
    <row r="1721" spans="1:8" x14ac:dyDescent="0.2">
      <c r="A1721" s="71" t="s">
        <v>269</v>
      </c>
      <c r="B1721" s="72">
        <v>20</v>
      </c>
      <c r="C1721" s="73" t="s">
        <v>283</v>
      </c>
      <c r="D1721" s="74">
        <v>1.1199742268041237</v>
      </c>
      <c r="E1721" s="75">
        <v>0.1800041422160856</v>
      </c>
      <c r="F1721" s="76">
        <f t="shared" si="54"/>
        <v>4.032</v>
      </c>
      <c r="G1721" s="74">
        <v>1.21</v>
      </c>
      <c r="H1721" s="76">
        <f t="shared" si="53"/>
        <v>4.3561002416292718</v>
      </c>
    </row>
    <row r="1722" spans="1:8" x14ac:dyDescent="0.2">
      <c r="A1722" s="71" t="s">
        <v>263</v>
      </c>
      <c r="B1722" s="72">
        <v>4</v>
      </c>
      <c r="C1722" s="73" t="s">
        <v>283</v>
      </c>
      <c r="D1722" s="74">
        <v>1.1199742268041237</v>
      </c>
      <c r="E1722" s="75">
        <v>18.650429179611095</v>
      </c>
      <c r="F1722" s="76">
        <f t="shared" si="54"/>
        <v>83.552000000000021</v>
      </c>
      <c r="G1722" s="74">
        <v>1.21</v>
      </c>
      <c r="H1722" s="76">
        <f t="shared" si="53"/>
        <v>90.268077229317697</v>
      </c>
    </row>
    <row r="1723" spans="1:8" x14ac:dyDescent="0.2">
      <c r="A1723" s="71" t="s">
        <v>267</v>
      </c>
      <c r="B1723" s="72">
        <v>10</v>
      </c>
      <c r="C1723" s="73" t="s">
        <v>283</v>
      </c>
      <c r="D1723" s="74">
        <v>1.1199631826549397</v>
      </c>
      <c r="E1723" s="75">
        <v>0.45301489179070409</v>
      </c>
      <c r="F1723" s="76">
        <f t="shared" si="54"/>
        <v>5.0736000000000008</v>
      </c>
      <c r="G1723" s="74">
        <v>1.21</v>
      </c>
      <c r="H1723" s="76">
        <f t="shared" si="53"/>
        <v>5.4814801906675195</v>
      </c>
    </row>
    <row r="1724" spans="1:8" x14ac:dyDescent="0.2">
      <c r="A1724" s="71" t="s">
        <v>261</v>
      </c>
      <c r="B1724" s="72">
        <v>1</v>
      </c>
      <c r="C1724" s="73" t="s">
        <v>283</v>
      </c>
      <c r="D1724" s="74">
        <v>1.1200000000000001</v>
      </c>
      <c r="E1724" s="75">
        <v>69</v>
      </c>
      <c r="F1724" s="76">
        <f t="shared" si="54"/>
        <v>77.28</v>
      </c>
      <c r="G1724" s="74">
        <v>1.21</v>
      </c>
      <c r="H1724" s="76">
        <f t="shared" si="53"/>
        <v>83.49</v>
      </c>
    </row>
    <row r="1725" spans="1:8" x14ac:dyDescent="0.2">
      <c r="A1725" s="71" t="s">
        <v>268</v>
      </c>
      <c r="B1725" s="72">
        <v>2</v>
      </c>
      <c r="C1725" s="73" t="s">
        <v>286</v>
      </c>
      <c r="D1725" s="74">
        <v>1.1199958898479243</v>
      </c>
      <c r="E1725" s="75">
        <v>3.8500141286996095</v>
      </c>
      <c r="F1725" s="76">
        <f t="shared" si="54"/>
        <v>8.6240000000000006</v>
      </c>
      <c r="G1725" s="74">
        <v>1.21</v>
      </c>
      <c r="H1725" s="76">
        <f t="shared" si="53"/>
        <v>9.3170341914530539</v>
      </c>
    </row>
    <row r="1726" spans="1:8" x14ac:dyDescent="0.2">
      <c r="A1726" s="71" t="s">
        <v>266</v>
      </c>
      <c r="B1726" s="72">
        <v>10</v>
      </c>
      <c r="C1726" s="73" t="s">
        <v>283</v>
      </c>
      <c r="D1726" s="74">
        <v>1.1200161560210029</v>
      </c>
      <c r="E1726" s="75">
        <v>4.9999278759466277</v>
      </c>
      <c r="F1726" s="76">
        <f t="shared" si="54"/>
        <v>56</v>
      </c>
      <c r="G1726" s="74">
        <v>1.21</v>
      </c>
      <c r="H1726" s="76">
        <f t="shared" si="53"/>
        <v>60.499127298954193</v>
      </c>
    </row>
    <row r="1727" spans="1:8" x14ac:dyDescent="0.2">
      <c r="A1727" s="71" t="s">
        <v>270</v>
      </c>
      <c r="B1727" s="72">
        <v>5</v>
      </c>
      <c r="C1727" s="73" t="s">
        <v>283</v>
      </c>
      <c r="D1727" s="74">
        <v>1.1200161560210029</v>
      </c>
      <c r="E1727" s="75">
        <v>18.649730977280925</v>
      </c>
      <c r="F1727" s="76">
        <f t="shared" si="54"/>
        <v>104.44000000000001</v>
      </c>
      <c r="G1727" s="74">
        <v>1.21</v>
      </c>
      <c r="H1727" s="76">
        <f t="shared" si="53"/>
        <v>112.8308724125496</v>
      </c>
    </row>
    <row r="1728" spans="1:8" x14ac:dyDescent="0.2">
      <c r="A1728" s="71" t="s">
        <v>263</v>
      </c>
      <c r="B1728" s="72">
        <v>20</v>
      </c>
      <c r="C1728" s="73" t="s">
        <v>283</v>
      </c>
      <c r="D1728" s="74">
        <v>1.1199999999999999</v>
      </c>
      <c r="E1728" s="75">
        <v>18.650000000000002</v>
      </c>
      <c r="F1728" s="76">
        <f t="shared" si="54"/>
        <v>417.76000000000005</v>
      </c>
      <c r="G1728" s="74">
        <v>1.21</v>
      </c>
      <c r="H1728" s="76">
        <f t="shared" si="53"/>
        <v>451.33000000000004</v>
      </c>
    </row>
    <row r="1729" spans="1:8" x14ac:dyDescent="0.2">
      <c r="A1729" s="71" t="s">
        <v>269</v>
      </c>
      <c r="B1729" s="72">
        <v>8</v>
      </c>
      <c r="C1729" s="73" t="s">
        <v>283</v>
      </c>
      <c r="D1729" s="74">
        <v>1.1199958586416343</v>
      </c>
      <c r="E1729" s="75">
        <v>0.18000066557791269</v>
      </c>
      <c r="F1729" s="76">
        <f t="shared" si="54"/>
        <v>1.6128</v>
      </c>
      <c r="G1729" s="74">
        <v>1.21</v>
      </c>
      <c r="H1729" s="76">
        <f t="shared" si="53"/>
        <v>1.7424064427941948</v>
      </c>
    </row>
    <row r="1730" spans="1:8" x14ac:dyDescent="0.2">
      <c r="A1730" s="71" t="s">
        <v>249</v>
      </c>
      <c r="B1730" s="72">
        <v>5</v>
      </c>
      <c r="C1730" s="73" t="s">
        <v>283</v>
      </c>
      <c r="D1730" s="74">
        <v>1.1199958586416343</v>
      </c>
      <c r="E1730" s="75">
        <v>0.88000325393646206</v>
      </c>
      <c r="F1730" s="76">
        <f t="shared" si="54"/>
        <v>4.9279999999999999</v>
      </c>
      <c r="G1730" s="74">
        <v>1.21</v>
      </c>
      <c r="H1730" s="76">
        <f t="shared" si="53"/>
        <v>5.3240196863155953</v>
      </c>
    </row>
    <row r="1731" spans="1:8" x14ac:dyDescent="0.2">
      <c r="A1731" s="71" t="s">
        <v>267</v>
      </c>
      <c r="B1731" s="72">
        <v>20</v>
      </c>
      <c r="C1731" s="73" t="s">
        <v>283</v>
      </c>
      <c r="D1731" s="74">
        <v>1.1199958586416343</v>
      </c>
      <c r="E1731" s="75">
        <v>0.45300167503774696</v>
      </c>
      <c r="F1731" s="76">
        <f t="shared" si="54"/>
        <v>10.147200000000002</v>
      </c>
      <c r="G1731" s="74">
        <v>1.21</v>
      </c>
      <c r="H1731" s="76">
        <f t="shared" si="53"/>
        <v>10.962640535913478</v>
      </c>
    </row>
    <row r="1732" spans="1:8" x14ac:dyDescent="0.2">
      <c r="A1732" s="71" t="s">
        <v>273</v>
      </c>
      <c r="B1732" s="72">
        <v>80</v>
      </c>
      <c r="C1732" s="73" t="s">
        <v>283</v>
      </c>
      <c r="D1732" s="74">
        <v>1.1199958586416343</v>
      </c>
      <c r="E1732" s="75">
        <v>2.5555094493575328</v>
      </c>
      <c r="F1732" s="76">
        <f t="shared" si="54"/>
        <v>228.97279999999998</v>
      </c>
      <c r="G1732" s="74">
        <v>1.21</v>
      </c>
      <c r="H1732" s="76">
        <f t="shared" si="53"/>
        <v>247.37331469780915</v>
      </c>
    </row>
    <row r="1733" spans="1:8" x14ac:dyDescent="0.2">
      <c r="A1733" s="71" t="s">
        <v>272</v>
      </c>
      <c r="B1733" s="72">
        <v>30</v>
      </c>
      <c r="C1733" s="73" t="s">
        <v>283</v>
      </c>
      <c r="D1733" s="74">
        <v>1.1200000000000001</v>
      </c>
      <c r="E1733" s="75">
        <v>3.8</v>
      </c>
      <c r="F1733" s="76">
        <f t="shared" si="54"/>
        <v>127.68</v>
      </c>
      <c r="G1733" s="74">
        <v>1.21</v>
      </c>
      <c r="H1733" s="76">
        <f t="shared" ref="H1733:H1796" si="55">(E1733*G1733)*B1733</f>
        <v>137.94</v>
      </c>
    </row>
    <row r="1734" spans="1:8" x14ac:dyDescent="0.2">
      <c r="A1734" s="71" t="s">
        <v>268</v>
      </c>
      <c r="B1734" s="72">
        <v>6</v>
      </c>
      <c r="C1734" s="73" t="s">
        <v>286</v>
      </c>
      <c r="D1734" s="74">
        <v>1.11991341991342</v>
      </c>
      <c r="E1734" s="75">
        <v>3.8502976420564359</v>
      </c>
      <c r="F1734" s="76">
        <f t="shared" si="54"/>
        <v>25.872</v>
      </c>
      <c r="G1734" s="74">
        <v>1.21</v>
      </c>
      <c r="H1734" s="76">
        <f t="shared" si="55"/>
        <v>27.953160881329723</v>
      </c>
    </row>
    <row r="1735" spans="1:8" x14ac:dyDescent="0.2">
      <c r="A1735" s="71" t="s">
        <v>266</v>
      </c>
      <c r="B1735" s="72">
        <v>10</v>
      </c>
      <c r="C1735" s="73" t="s">
        <v>283</v>
      </c>
      <c r="D1735" s="74">
        <v>1.1199825479930192</v>
      </c>
      <c r="E1735" s="75">
        <v>5.0000779119594858</v>
      </c>
      <c r="F1735" s="76">
        <f t="shared" si="54"/>
        <v>56.000000000000007</v>
      </c>
      <c r="G1735" s="74">
        <v>1.21</v>
      </c>
      <c r="H1735" s="76">
        <f t="shared" si="55"/>
        <v>60.500942734709781</v>
      </c>
    </row>
    <row r="1736" spans="1:8" x14ac:dyDescent="0.2">
      <c r="A1736" s="71" t="s">
        <v>269</v>
      </c>
      <c r="B1736" s="72">
        <v>600</v>
      </c>
      <c r="C1736" s="73" t="s">
        <v>283</v>
      </c>
      <c r="D1736" s="74">
        <v>1.1199740596627756</v>
      </c>
      <c r="E1736" s="75">
        <v>0.17990416676317314</v>
      </c>
      <c r="F1736" s="76">
        <f t="shared" si="54"/>
        <v>120.89279999999999</v>
      </c>
      <c r="G1736" s="74">
        <v>1.21</v>
      </c>
      <c r="H1736" s="76">
        <f t="shared" si="55"/>
        <v>130.61042507006371</v>
      </c>
    </row>
    <row r="1737" spans="1:8" x14ac:dyDescent="0.2">
      <c r="A1737" s="71" t="s">
        <v>268</v>
      </c>
      <c r="B1737" s="72">
        <v>4</v>
      </c>
      <c r="C1737" s="73" t="s">
        <v>286</v>
      </c>
      <c r="D1737" s="74">
        <v>1.1200034019391052</v>
      </c>
      <c r="E1737" s="75">
        <v>3.8499883058698465</v>
      </c>
      <c r="F1737" s="76">
        <f t="shared" si="54"/>
        <v>17.248000000000001</v>
      </c>
      <c r="G1737" s="74">
        <v>1.21</v>
      </c>
      <c r="H1737" s="76">
        <f t="shared" si="55"/>
        <v>18.633943400410057</v>
      </c>
    </row>
    <row r="1738" spans="1:8" x14ac:dyDescent="0.2">
      <c r="A1738" s="71" t="s">
        <v>261</v>
      </c>
      <c r="B1738" s="72">
        <v>2</v>
      </c>
      <c r="C1738" s="73" t="s">
        <v>283</v>
      </c>
      <c r="D1738" s="74">
        <v>1.1199882249043274</v>
      </c>
      <c r="E1738" s="75">
        <v>69.000725437628134</v>
      </c>
      <c r="F1738" s="76">
        <f t="shared" si="54"/>
        <v>154.56</v>
      </c>
      <c r="G1738" s="74">
        <v>1.21</v>
      </c>
      <c r="H1738" s="76">
        <f t="shared" si="55"/>
        <v>166.98175555906008</v>
      </c>
    </row>
    <row r="1739" spans="1:8" x14ac:dyDescent="0.2">
      <c r="A1739" s="71" t="s">
        <v>236</v>
      </c>
      <c r="B1739" s="72">
        <v>2</v>
      </c>
      <c r="C1739" s="73" t="s">
        <v>283</v>
      </c>
      <c r="D1739" s="74">
        <v>1.1199882249043274</v>
      </c>
      <c r="E1739" s="75">
        <v>0</v>
      </c>
      <c r="F1739" s="76">
        <f t="shared" si="54"/>
        <v>0</v>
      </c>
      <c r="G1739" s="74">
        <v>1.21</v>
      </c>
      <c r="H1739" s="76">
        <f t="shared" si="55"/>
        <v>0</v>
      </c>
    </row>
    <row r="1740" spans="1:8" x14ac:dyDescent="0.2">
      <c r="A1740" s="71" t="s">
        <v>269</v>
      </c>
      <c r="B1740" s="72">
        <v>50</v>
      </c>
      <c r="C1740" s="73" t="s">
        <v>283</v>
      </c>
      <c r="D1740" s="74">
        <v>1.1199736321687541</v>
      </c>
      <c r="E1740" s="75">
        <v>0.1800042377869335</v>
      </c>
      <c r="F1740" s="76">
        <f t="shared" si="54"/>
        <v>10.08</v>
      </c>
      <c r="G1740" s="74">
        <v>1.21</v>
      </c>
      <c r="H1740" s="76">
        <f t="shared" si="55"/>
        <v>10.890256386109476</v>
      </c>
    </row>
    <row r="1741" spans="1:8" x14ac:dyDescent="0.2">
      <c r="A1741" s="71" t="s">
        <v>263</v>
      </c>
      <c r="B1741" s="72">
        <v>5</v>
      </c>
      <c r="C1741" s="73" t="s">
        <v>283</v>
      </c>
      <c r="D1741" s="74">
        <v>1.1199631826549397</v>
      </c>
      <c r="E1741" s="75">
        <v>18.650613094694549</v>
      </c>
      <c r="F1741" s="76">
        <f t="shared" si="54"/>
        <v>104.44000000000001</v>
      </c>
      <c r="G1741" s="74">
        <v>1.21</v>
      </c>
      <c r="H1741" s="76">
        <f t="shared" si="55"/>
        <v>112.83620922290203</v>
      </c>
    </row>
    <row r="1742" spans="1:8" x14ac:dyDescent="0.2">
      <c r="A1742" s="71" t="s">
        <v>263</v>
      </c>
      <c r="B1742" s="72">
        <v>5</v>
      </c>
      <c r="C1742" s="73" t="s">
        <v>283</v>
      </c>
      <c r="D1742" s="74">
        <v>1.1199999999999999</v>
      </c>
      <c r="E1742" s="75">
        <v>18.650000000000002</v>
      </c>
      <c r="F1742" s="76">
        <f t="shared" si="54"/>
        <v>104.44000000000001</v>
      </c>
      <c r="G1742" s="74">
        <v>1.21</v>
      </c>
      <c r="H1742" s="76">
        <f t="shared" si="55"/>
        <v>112.83250000000001</v>
      </c>
    </row>
    <row r="1743" spans="1:8" x14ac:dyDescent="0.2">
      <c r="A1743" s="71" t="s">
        <v>262</v>
      </c>
      <c r="B1743" s="72">
        <v>20</v>
      </c>
      <c r="C1743" s="73" t="s">
        <v>283</v>
      </c>
      <c r="D1743" s="74">
        <v>1.120015698587127</v>
      </c>
      <c r="E1743" s="75">
        <v>6.3699107155371797</v>
      </c>
      <c r="F1743" s="76">
        <f t="shared" si="54"/>
        <v>142.68800000000002</v>
      </c>
      <c r="G1743" s="74">
        <v>1.21</v>
      </c>
      <c r="H1743" s="76">
        <f t="shared" si="55"/>
        <v>154.15183931599975</v>
      </c>
    </row>
    <row r="1744" spans="1:8" x14ac:dyDescent="0.2">
      <c r="A1744" s="71" t="s">
        <v>264</v>
      </c>
      <c r="B1744" s="72">
        <v>24</v>
      </c>
      <c r="C1744" s="73" t="s">
        <v>283</v>
      </c>
      <c r="D1744" s="74">
        <v>1.1201676758267352</v>
      </c>
      <c r="E1744" s="75">
        <v>0.42535239168399164</v>
      </c>
      <c r="F1744" s="76">
        <f t="shared" si="54"/>
        <v>11.435184</v>
      </c>
      <c r="G1744" s="74">
        <v>1.21</v>
      </c>
      <c r="H1744" s="76">
        <f t="shared" si="55"/>
        <v>12.352233454503118</v>
      </c>
    </row>
    <row r="1745" spans="1:8" x14ac:dyDescent="0.2">
      <c r="A1745" s="71" t="s">
        <v>250</v>
      </c>
      <c r="B1745" s="72">
        <v>25</v>
      </c>
      <c r="C1745" s="73" t="s">
        <v>283</v>
      </c>
      <c r="D1745" s="74">
        <v>1.1199999999999999</v>
      </c>
      <c r="E1745" s="75">
        <v>2.8500000000000005</v>
      </c>
      <c r="F1745" s="76">
        <f t="shared" si="54"/>
        <v>79.800000000000011</v>
      </c>
      <c r="G1745" s="74">
        <v>1.21</v>
      </c>
      <c r="H1745" s="76">
        <f t="shared" si="55"/>
        <v>86.21250000000002</v>
      </c>
    </row>
    <row r="1746" spans="1:8" x14ac:dyDescent="0.2">
      <c r="A1746" s="71" t="s">
        <v>264</v>
      </c>
      <c r="B1746" s="72">
        <v>240</v>
      </c>
      <c r="C1746" s="73" t="s">
        <v>283</v>
      </c>
      <c r="D1746" s="74">
        <v>1.11999893239384</v>
      </c>
      <c r="E1746" s="75">
        <v>0.42550040559540542</v>
      </c>
      <c r="F1746" s="76">
        <f t="shared" si="54"/>
        <v>114.37439999999999</v>
      </c>
      <c r="G1746" s="74">
        <v>1.21</v>
      </c>
      <c r="H1746" s="76">
        <f t="shared" si="55"/>
        <v>123.56531778490574</v>
      </c>
    </row>
    <row r="1747" spans="1:8" x14ac:dyDescent="0.2">
      <c r="A1747" s="71" t="s">
        <v>274</v>
      </c>
      <c r="B1747" s="72">
        <v>1</v>
      </c>
      <c r="C1747" s="73" t="s">
        <v>283</v>
      </c>
      <c r="D1747" s="74">
        <v>1.1199999999999999</v>
      </c>
      <c r="E1747" s="75">
        <v>65</v>
      </c>
      <c r="F1747" s="76">
        <f t="shared" si="54"/>
        <v>72.8</v>
      </c>
      <c r="G1747" s="74">
        <v>1.21</v>
      </c>
      <c r="H1747" s="76">
        <f t="shared" si="55"/>
        <v>78.649999999999991</v>
      </c>
    </row>
    <row r="1748" spans="1:8" x14ac:dyDescent="0.2">
      <c r="A1748" s="71" t="s">
        <v>268</v>
      </c>
      <c r="B1748" s="72">
        <v>25</v>
      </c>
      <c r="C1748" s="73" t="s">
        <v>286</v>
      </c>
      <c r="D1748" s="74">
        <v>1.1200039670732918</v>
      </c>
      <c r="E1748" s="75">
        <v>3.8499863632338616</v>
      </c>
      <c r="F1748" s="76">
        <f t="shared" si="54"/>
        <v>107.80000000000001</v>
      </c>
      <c r="G1748" s="74">
        <v>1.21</v>
      </c>
      <c r="H1748" s="76">
        <f t="shared" si="55"/>
        <v>116.46208748782432</v>
      </c>
    </row>
    <row r="1749" spans="1:8" x14ac:dyDescent="0.2">
      <c r="A1749" s="71" t="s">
        <v>271</v>
      </c>
      <c r="B1749" s="72">
        <v>10</v>
      </c>
      <c r="C1749" s="73" t="s">
        <v>283</v>
      </c>
      <c r="D1749" s="74">
        <v>1.1200035969605682</v>
      </c>
      <c r="E1749" s="75">
        <v>4.999983942191891</v>
      </c>
      <c r="F1749" s="76">
        <f t="shared" si="54"/>
        <v>56</v>
      </c>
      <c r="G1749" s="74">
        <v>1.21</v>
      </c>
      <c r="H1749" s="76">
        <f t="shared" si="55"/>
        <v>60.499805700521883</v>
      </c>
    </row>
    <row r="1750" spans="1:8" x14ac:dyDescent="0.2">
      <c r="A1750" s="71" t="s">
        <v>264</v>
      </c>
      <c r="B1750" s="72">
        <v>200</v>
      </c>
      <c r="C1750" s="73" t="s">
        <v>283</v>
      </c>
      <c r="D1750" s="74">
        <v>1.1200035969605682</v>
      </c>
      <c r="E1750" s="75">
        <v>0.42549863348052996</v>
      </c>
      <c r="F1750" s="76">
        <f t="shared" si="54"/>
        <v>95.311999999999998</v>
      </c>
      <c r="G1750" s="74">
        <v>1.21</v>
      </c>
      <c r="H1750" s="76">
        <f t="shared" si="55"/>
        <v>102.97066930228824</v>
      </c>
    </row>
    <row r="1751" spans="1:8" x14ac:dyDescent="0.2">
      <c r="A1751" s="71" t="s">
        <v>263</v>
      </c>
      <c r="B1751" s="72">
        <v>20</v>
      </c>
      <c r="C1751" s="73" t="s">
        <v>283</v>
      </c>
      <c r="D1751" s="74">
        <v>1.1200035969605682</v>
      </c>
      <c r="E1751" s="75">
        <v>18.649940104375755</v>
      </c>
      <c r="F1751" s="76">
        <f t="shared" si="54"/>
        <v>417.76000000000005</v>
      </c>
      <c r="G1751" s="74">
        <v>1.21</v>
      </c>
      <c r="H1751" s="76">
        <f t="shared" si="55"/>
        <v>451.32855052589326</v>
      </c>
    </row>
    <row r="1752" spans="1:8" x14ac:dyDescent="0.2">
      <c r="A1752" s="71" t="s">
        <v>118</v>
      </c>
      <c r="B1752" s="72">
        <v>1</v>
      </c>
      <c r="C1752" s="73" t="s">
        <v>283</v>
      </c>
      <c r="D1752" s="74">
        <v>1.1200210748155954</v>
      </c>
      <c r="E1752" s="75">
        <v>23.499557813529023</v>
      </c>
      <c r="F1752" s="76">
        <f t="shared" si="54"/>
        <v>26.32</v>
      </c>
      <c r="G1752" s="74">
        <v>1.21</v>
      </c>
      <c r="H1752" s="76">
        <f t="shared" si="55"/>
        <v>28.434464954370117</v>
      </c>
    </row>
    <row r="1753" spans="1:8" x14ac:dyDescent="0.2">
      <c r="A1753" s="71" t="s">
        <v>264</v>
      </c>
      <c r="B1753" s="72">
        <v>60</v>
      </c>
      <c r="C1753" s="73" t="s">
        <v>283</v>
      </c>
      <c r="D1753" s="74">
        <v>1.12009656004828</v>
      </c>
      <c r="E1753" s="75">
        <v>0.42546331896551726</v>
      </c>
      <c r="F1753" s="76">
        <f t="shared" si="54"/>
        <v>28.593599999999999</v>
      </c>
      <c r="G1753" s="74">
        <v>1.21</v>
      </c>
      <c r="H1753" s="76">
        <f t="shared" si="55"/>
        <v>30.888636956896548</v>
      </c>
    </row>
    <row r="1754" spans="1:8" x14ac:dyDescent="0.2">
      <c r="A1754" s="71" t="s">
        <v>263</v>
      </c>
      <c r="B1754" s="72">
        <v>3</v>
      </c>
      <c r="C1754" s="73" t="s">
        <v>283</v>
      </c>
      <c r="D1754" s="74">
        <v>1.1199285075960679</v>
      </c>
      <c r="E1754" s="75">
        <v>18.651190552186407</v>
      </c>
      <c r="F1754" s="76">
        <f t="shared" si="54"/>
        <v>62.664000000000016</v>
      </c>
      <c r="G1754" s="74">
        <v>1.21</v>
      </c>
      <c r="H1754" s="76">
        <f t="shared" si="55"/>
        <v>67.703821704436649</v>
      </c>
    </row>
    <row r="1755" spans="1:8" x14ac:dyDescent="0.2">
      <c r="A1755" s="71" t="s">
        <v>263</v>
      </c>
      <c r="B1755" s="72">
        <v>5</v>
      </c>
      <c r="C1755" s="73" t="s">
        <v>283</v>
      </c>
      <c r="D1755" s="74">
        <v>1.120030639601685</v>
      </c>
      <c r="E1755" s="75">
        <v>18.649489809875533</v>
      </c>
      <c r="F1755" s="76">
        <f t="shared" ref="F1755:F1818" si="56">(D1755*E1755)*B1755</f>
        <v>104.44000000000001</v>
      </c>
      <c r="G1755" s="74">
        <v>1.21</v>
      </c>
      <c r="H1755" s="76">
        <f t="shared" si="55"/>
        <v>112.82941334974697</v>
      </c>
    </row>
    <row r="1756" spans="1:8" x14ac:dyDescent="0.2">
      <c r="A1756" s="71" t="s">
        <v>263</v>
      </c>
      <c r="B1756" s="72">
        <v>5</v>
      </c>
      <c r="C1756" s="73" t="s">
        <v>283</v>
      </c>
      <c r="D1756" s="74">
        <v>1.1199999999999999</v>
      </c>
      <c r="E1756" s="75">
        <v>18.650000000000002</v>
      </c>
      <c r="F1756" s="76">
        <f t="shared" si="56"/>
        <v>104.44000000000001</v>
      </c>
      <c r="G1756" s="74">
        <v>1.21</v>
      </c>
      <c r="H1756" s="76">
        <f t="shared" si="55"/>
        <v>112.83250000000001</v>
      </c>
    </row>
    <row r="1757" spans="1:8" x14ac:dyDescent="0.2">
      <c r="A1757" s="71" t="s">
        <v>263</v>
      </c>
      <c r="B1757" s="72">
        <v>5</v>
      </c>
      <c r="C1757" s="73" t="s">
        <v>283</v>
      </c>
      <c r="D1757" s="74">
        <v>1.1199999999999999</v>
      </c>
      <c r="E1757" s="75">
        <v>18.650000000000002</v>
      </c>
      <c r="F1757" s="76">
        <f t="shared" si="56"/>
        <v>104.44000000000001</v>
      </c>
      <c r="G1757" s="74">
        <v>1.21</v>
      </c>
      <c r="H1757" s="76">
        <f t="shared" si="55"/>
        <v>112.83250000000001</v>
      </c>
    </row>
    <row r="1758" spans="1:8" x14ac:dyDescent="0.2">
      <c r="A1758" s="71" t="s">
        <v>269</v>
      </c>
      <c r="B1758" s="72">
        <v>100</v>
      </c>
      <c r="C1758" s="73" t="s">
        <v>283</v>
      </c>
      <c r="D1758" s="74">
        <v>1.1201478743068392</v>
      </c>
      <c r="E1758" s="75">
        <v>0.17987625082508252</v>
      </c>
      <c r="F1758" s="76">
        <f t="shared" si="56"/>
        <v>20.148800000000001</v>
      </c>
      <c r="G1758" s="74">
        <v>1.21</v>
      </c>
      <c r="H1758" s="76">
        <f t="shared" si="55"/>
        <v>21.765026349834983</v>
      </c>
    </row>
    <row r="1759" spans="1:8" x14ac:dyDescent="0.2">
      <c r="A1759" s="71" t="s">
        <v>269</v>
      </c>
      <c r="B1759" s="72">
        <v>50</v>
      </c>
      <c r="C1759" s="73" t="s">
        <v>283</v>
      </c>
      <c r="D1759" s="74">
        <v>1.1199797502531219</v>
      </c>
      <c r="E1759" s="75">
        <v>0.18000325448244689</v>
      </c>
      <c r="F1759" s="76">
        <f t="shared" si="56"/>
        <v>10.08</v>
      </c>
      <c r="G1759" s="74">
        <v>1.21</v>
      </c>
      <c r="H1759" s="76">
        <f t="shared" si="55"/>
        <v>10.890196896188037</v>
      </c>
    </row>
    <row r="1760" spans="1:8" x14ac:dyDescent="0.2">
      <c r="A1760" s="71" t="s">
        <v>264</v>
      </c>
      <c r="B1760" s="72">
        <v>60</v>
      </c>
      <c r="C1760" s="73" t="s">
        <v>283</v>
      </c>
      <c r="D1760" s="74">
        <v>1.1199797502531219</v>
      </c>
      <c r="E1760" s="75">
        <v>0.42550769323489523</v>
      </c>
      <c r="F1760" s="76">
        <f t="shared" si="56"/>
        <v>28.593599999999999</v>
      </c>
      <c r="G1760" s="74">
        <v>1.21</v>
      </c>
      <c r="H1760" s="76">
        <f t="shared" si="55"/>
        <v>30.89185852885339</v>
      </c>
    </row>
    <row r="1761" spans="1:8" x14ac:dyDescent="0.2">
      <c r="A1761" s="71" t="s">
        <v>263</v>
      </c>
      <c r="B1761" s="72">
        <v>5</v>
      </c>
      <c r="C1761" s="73" t="s">
        <v>283</v>
      </c>
      <c r="D1761" s="74">
        <v>1.1199797502531219</v>
      </c>
      <c r="E1761" s="75">
        <v>18.650337200542413</v>
      </c>
      <c r="F1761" s="76">
        <f t="shared" si="56"/>
        <v>104.44000000000001</v>
      </c>
      <c r="G1761" s="74">
        <v>1.21</v>
      </c>
      <c r="H1761" s="76">
        <f t="shared" si="55"/>
        <v>112.83454006328159</v>
      </c>
    </row>
    <row r="1762" spans="1:8" x14ac:dyDescent="0.2">
      <c r="A1762" s="71" t="s">
        <v>274</v>
      </c>
      <c r="B1762" s="72">
        <v>1</v>
      </c>
      <c r="C1762" s="73" t="s">
        <v>283</v>
      </c>
      <c r="D1762" s="74">
        <v>1.1199999999999999</v>
      </c>
      <c r="E1762" s="75">
        <v>65</v>
      </c>
      <c r="F1762" s="76">
        <f t="shared" si="56"/>
        <v>72.8</v>
      </c>
      <c r="G1762" s="74">
        <v>1.21</v>
      </c>
      <c r="H1762" s="76">
        <f t="shared" si="55"/>
        <v>78.649999999999991</v>
      </c>
    </row>
    <row r="1763" spans="1:8" x14ac:dyDescent="0.2">
      <c r="A1763" s="71" t="s">
        <v>269</v>
      </c>
      <c r="B1763" s="72">
        <v>100</v>
      </c>
      <c r="C1763" s="73" t="s">
        <v>283</v>
      </c>
      <c r="D1763" s="74">
        <v>1.1200175382653061</v>
      </c>
      <c r="E1763" s="75">
        <v>0.1798971829602477</v>
      </c>
      <c r="F1763" s="76">
        <f t="shared" si="56"/>
        <v>20.148800000000001</v>
      </c>
      <c r="G1763" s="74">
        <v>1.21</v>
      </c>
      <c r="H1763" s="76">
        <f t="shared" si="55"/>
        <v>21.76755913818997</v>
      </c>
    </row>
    <row r="1764" spans="1:8" x14ac:dyDescent="0.2">
      <c r="A1764" s="71" t="s">
        <v>272</v>
      </c>
      <c r="B1764" s="72">
        <v>10</v>
      </c>
      <c r="C1764" s="73" t="s">
        <v>283</v>
      </c>
      <c r="D1764" s="74">
        <v>1.1200175382653061</v>
      </c>
      <c r="E1764" s="75">
        <v>3.8029404491263032</v>
      </c>
      <c r="F1764" s="76">
        <f t="shared" si="56"/>
        <v>42.593600000000002</v>
      </c>
      <c r="G1764" s="74">
        <v>1.21</v>
      </c>
      <c r="H1764" s="76">
        <f t="shared" si="55"/>
        <v>46.015579434428268</v>
      </c>
    </row>
    <row r="1765" spans="1:8" x14ac:dyDescent="0.2">
      <c r="A1765" s="71" t="s">
        <v>236</v>
      </c>
      <c r="B1765" s="72">
        <v>2</v>
      </c>
      <c r="C1765" s="73" t="s">
        <v>283</v>
      </c>
      <c r="D1765" s="74">
        <v>1.1200000000000001</v>
      </c>
      <c r="E1765" s="75">
        <v>0</v>
      </c>
      <c r="F1765" s="76">
        <f t="shared" si="56"/>
        <v>0</v>
      </c>
      <c r="G1765" s="74">
        <v>1.21</v>
      </c>
      <c r="H1765" s="76">
        <f t="shared" si="55"/>
        <v>0</v>
      </c>
    </row>
    <row r="1766" spans="1:8" x14ac:dyDescent="0.2">
      <c r="A1766" s="71" t="s">
        <v>275</v>
      </c>
      <c r="B1766" s="72">
        <v>40</v>
      </c>
      <c r="C1766" s="73" t="s">
        <v>283</v>
      </c>
      <c r="D1766" s="74">
        <v>1.1199676491732566</v>
      </c>
      <c r="E1766" s="75">
        <v>2.555573816898018</v>
      </c>
      <c r="F1766" s="76">
        <f t="shared" si="56"/>
        <v>114.48639999999999</v>
      </c>
      <c r="G1766" s="74">
        <v>1.21</v>
      </c>
      <c r="H1766" s="76">
        <f t="shared" si="55"/>
        <v>123.68977273786406</v>
      </c>
    </row>
    <row r="1767" spans="1:8" x14ac:dyDescent="0.2">
      <c r="A1767" s="71" t="s">
        <v>267</v>
      </c>
      <c r="B1767" s="72">
        <v>20</v>
      </c>
      <c r="C1767" s="73" t="s">
        <v>283</v>
      </c>
      <c r="D1767" s="74">
        <v>1.1199676491732566</v>
      </c>
      <c r="E1767" s="75">
        <v>0.45301308513199073</v>
      </c>
      <c r="F1767" s="76">
        <f t="shared" si="56"/>
        <v>10.147200000000002</v>
      </c>
      <c r="G1767" s="74">
        <v>1.21</v>
      </c>
      <c r="H1767" s="76">
        <f t="shared" si="55"/>
        <v>10.962916660194175</v>
      </c>
    </row>
    <row r="1768" spans="1:8" x14ac:dyDescent="0.2">
      <c r="A1768" s="71" t="s">
        <v>269</v>
      </c>
      <c r="B1768" s="72">
        <v>60</v>
      </c>
      <c r="C1768" s="73" t="s">
        <v>283</v>
      </c>
      <c r="D1768" s="74">
        <v>1.1198930889652539</v>
      </c>
      <c r="E1768" s="75">
        <v>0.17985020354585751</v>
      </c>
      <c r="F1768" s="76">
        <f t="shared" si="56"/>
        <v>12.08478</v>
      </c>
      <c r="G1768" s="74">
        <v>1.21</v>
      </c>
      <c r="H1768" s="76">
        <f t="shared" si="55"/>
        <v>13.057124777429255</v>
      </c>
    </row>
    <row r="1769" spans="1:8" x14ac:dyDescent="0.2">
      <c r="A1769" s="71" t="s">
        <v>264</v>
      </c>
      <c r="B1769" s="72">
        <v>48</v>
      </c>
      <c r="C1769" s="73" t="s">
        <v>283</v>
      </c>
      <c r="D1769" s="74">
        <v>1.1199994090882233</v>
      </c>
      <c r="E1769" s="75">
        <v>0.42541629587812435</v>
      </c>
      <c r="F1769" s="76">
        <f t="shared" si="56"/>
        <v>22.870367999999999</v>
      </c>
      <c r="G1769" s="74">
        <v>1.21</v>
      </c>
      <c r="H1769" s="76">
        <f t="shared" si="55"/>
        <v>24.70817846460146</v>
      </c>
    </row>
    <row r="1770" spans="1:8" x14ac:dyDescent="0.2">
      <c r="A1770" s="71" t="s">
        <v>266</v>
      </c>
      <c r="B1770" s="72">
        <v>20</v>
      </c>
      <c r="C1770" s="73" t="s">
        <v>283</v>
      </c>
      <c r="D1770" s="74">
        <v>1.1200000000000001</v>
      </c>
      <c r="E1770" s="75">
        <v>4.9999999999999991</v>
      </c>
      <c r="F1770" s="76">
        <f t="shared" si="56"/>
        <v>112</v>
      </c>
      <c r="G1770" s="74">
        <v>1.21</v>
      </c>
      <c r="H1770" s="76">
        <f t="shared" si="55"/>
        <v>120.99999999999997</v>
      </c>
    </row>
    <row r="1771" spans="1:8" x14ac:dyDescent="0.2">
      <c r="A1771" s="71" t="s">
        <v>261</v>
      </c>
      <c r="B1771" s="72">
        <v>2</v>
      </c>
      <c r="C1771" s="73" t="s">
        <v>283</v>
      </c>
      <c r="D1771" s="74">
        <v>1.1200000000000001</v>
      </c>
      <c r="E1771" s="75">
        <v>69</v>
      </c>
      <c r="F1771" s="76">
        <f t="shared" si="56"/>
        <v>154.56</v>
      </c>
      <c r="G1771" s="74">
        <v>1.21</v>
      </c>
      <c r="H1771" s="76">
        <f t="shared" si="55"/>
        <v>166.98</v>
      </c>
    </row>
    <row r="1772" spans="1:8" x14ac:dyDescent="0.2">
      <c r="A1772" s="71" t="s">
        <v>273</v>
      </c>
      <c r="B1772" s="72">
        <v>80</v>
      </c>
      <c r="C1772" s="73" t="s">
        <v>283</v>
      </c>
      <c r="D1772" s="74">
        <v>1.1200034019391052</v>
      </c>
      <c r="E1772" s="75">
        <v>2.5554922378312703</v>
      </c>
      <c r="F1772" s="76">
        <f t="shared" si="56"/>
        <v>228.97279999999998</v>
      </c>
      <c r="G1772" s="74">
        <v>1.21</v>
      </c>
      <c r="H1772" s="76">
        <f t="shared" si="55"/>
        <v>247.37164862206697</v>
      </c>
    </row>
    <row r="1773" spans="1:8" x14ac:dyDescent="0.2">
      <c r="A1773" s="71" t="s">
        <v>274</v>
      </c>
      <c r="B1773" s="72">
        <v>2</v>
      </c>
      <c r="C1773" s="73" t="s">
        <v>283</v>
      </c>
      <c r="D1773" s="74">
        <v>1.1199999999999999</v>
      </c>
      <c r="E1773" s="75">
        <v>65</v>
      </c>
      <c r="F1773" s="76">
        <f t="shared" si="56"/>
        <v>145.6</v>
      </c>
      <c r="G1773" s="74">
        <v>1.21</v>
      </c>
      <c r="H1773" s="76">
        <f t="shared" si="55"/>
        <v>157.29999999999998</v>
      </c>
    </row>
    <row r="1774" spans="1:8" x14ac:dyDescent="0.2">
      <c r="A1774" s="71" t="s">
        <v>263</v>
      </c>
      <c r="B1774" s="72">
        <v>10</v>
      </c>
      <c r="C1774" s="73" t="s">
        <v>283</v>
      </c>
      <c r="D1774" s="74">
        <v>1.1199999999999999</v>
      </c>
      <c r="E1774" s="75">
        <v>18.650000000000002</v>
      </c>
      <c r="F1774" s="76">
        <f t="shared" si="56"/>
        <v>208.88000000000002</v>
      </c>
      <c r="G1774" s="74">
        <v>1.21</v>
      </c>
      <c r="H1774" s="76">
        <f t="shared" si="55"/>
        <v>225.66500000000002</v>
      </c>
    </row>
    <row r="1775" spans="1:8" x14ac:dyDescent="0.2">
      <c r="A1775" s="71" t="s">
        <v>118</v>
      </c>
      <c r="B1775" s="72">
        <v>4</v>
      </c>
      <c r="C1775" s="73" t="s">
        <v>283</v>
      </c>
      <c r="D1775" s="74">
        <v>1.1200000000000001</v>
      </c>
      <c r="E1775" s="75">
        <v>23.499999999999996</v>
      </c>
      <c r="F1775" s="76">
        <f t="shared" si="56"/>
        <v>105.28</v>
      </c>
      <c r="G1775" s="74">
        <v>1.21</v>
      </c>
      <c r="H1775" s="76">
        <f t="shared" si="55"/>
        <v>113.73999999999998</v>
      </c>
    </row>
    <row r="1776" spans="1:8" x14ac:dyDescent="0.2">
      <c r="A1776" s="71" t="s">
        <v>270</v>
      </c>
      <c r="B1776" s="72">
        <v>2</v>
      </c>
      <c r="C1776" s="73" t="s">
        <v>283</v>
      </c>
      <c r="D1776" s="74">
        <v>1.120030639601685</v>
      </c>
      <c r="E1776" s="75">
        <v>18.649489809875533</v>
      </c>
      <c r="F1776" s="76">
        <f t="shared" si="56"/>
        <v>41.776000000000003</v>
      </c>
      <c r="G1776" s="74">
        <v>1.21</v>
      </c>
      <c r="H1776" s="76">
        <f t="shared" si="55"/>
        <v>45.131765339898791</v>
      </c>
    </row>
    <row r="1777" spans="1:8" x14ac:dyDescent="0.2">
      <c r="A1777" s="71" t="s">
        <v>269</v>
      </c>
      <c r="B1777" s="72">
        <v>200</v>
      </c>
      <c r="C1777" s="73" t="s">
        <v>283</v>
      </c>
      <c r="D1777" s="74">
        <v>1.1200667037242913</v>
      </c>
      <c r="E1777" s="75">
        <v>0.17988928635235732</v>
      </c>
      <c r="F1777" s="76">
        <f t="shared" si="56"/>
        <v>40.297600000000003</v>
      </c>
      <c r="G1777" s="74">
        <v>1.21</v>
      </c>
      <c r="H1777" s="76">
        <f t="shared" si="55"/>
        <v>43.533207297270472</v>
      </c>
    </row>
    <row r="1778" spans="1:8" x14ac:dyDescent="0.2">
      <c r="A1778" s="71" t="s">
        <v>269</v>
      </c>
      <c r="B1778" s="72">
        <v>30</v>
      </c>
      <c r="C1778" s="73" t="s">
        <v>283</v>
      </c>
      <c r="D1778" s="74">
        <v>1.119718309859155</v>
      </c>
      <c r="E1778" s="75">
        <v>0.18004528301886791</v>
      </c>
      <c r="F1778" s="76">
        <f t="shared" si="56"/>
        <v>6.048</v>
      </c>
      <c r="G1778" s="74">
        <v>1.21</v>
      </c>
      <c r="H1778" s="76">
        <f t="shared" si="55"/>
        <v>6.5356437735849049</v>
      </c>
    </row>
    <row r="1779" spans="1:8" x14ac:dyDescent="0.2">
      <c r="A1779" s="71" t="s">
        <v>249</v>
      </c>
      <c r="B1779" s="72">
        <v>10</v>
      </c>
      <c r="C1779" s="73" t="s">
        <v>283</v>
      </c>
      <c r="D1779" s="74">
        <v>1.119718309859155</v>
      </c>
      <c r="E1779" s="75">
        <v>0.88022138364779867</v>
      </c>
      <c r="F1779" s="76">
        <f t="shared" si="56"/>
        <v>9.8559999999999999</v>
      </c>
      <c r="G1779" s="74">
        <v>1.21</v>
      </c>
      <c r="H1779" s="76">
        <f t="shared" si="55"/>
        <v>10.650678742138364</v>
      </c>
    </row>
    <row r="1780" spans="1:8" x14ac:dyDescent="0.2">
      <c r="A1780" s="71" t="s">
        <v>82</v>
      </c>
      <c r="B1780" s="72">
        <v>30</v>
      </c>
      <c r="C1780" s="73" t="s">
        <v>283</v>
      </c>
      <c r="D1780" s="74">
        <v>1.1200000000000001</v>
      </c>
      <c r="E1780" s="75">
        <v>35</v>
      </c>
      <c r="F1780" s="76">
        <f t="shared" si="56"/>
        <v>1176</v>
      </c>
      <c r="G1780" s="74">
        <v>1.21</v>
      </c>
      <c r="H1780" s="76">
        <f t="shared" si="55"/>
        <v>1270.5</v>
      </c>
    </row>
    <row r="1781" spans="1:8" x14ac:dyDescent="0.2">
      <c r="A1781" s="71" t="s">
        <v>263</v>
      </c>
      <c r="B1781" s="72">
        <v>20</v>
      </c>
      <c r="C1781" s="73" t="s">
        <v>283</v>
      </c>
      <c r="D1781" s="74">
        <v>1.1199999999999999</v>
      </c>
      <c r="E1781" s="75">
        <v>18.650000000000002</v>
      </c>
      <c r="F1781" s="76">
        <f t="shared" si="56"/>
        <v>417.76000000000005</v>
      </c>
      <c r="G1781" s="74">
        <v>1.21</v>
      </c>
      <c r="H1781" s="76">
        <f t="shared" si="55"/>
        <v>451.33000000000004</v>
      </c>
    </row>
    <row r="1782" spans="1:8" x14ac:dyDescent="0.2">
      <c r="A1782" s="71" t="s">
        <v>262</v>
      </c>
      <c r="B1782" s="72">
        <v>10</v>
      </c>
      <c r="C1782" s="73" t="s">
        <v>283</v>
      </c>
      <c r="D1782" s="74">
        <v>1.1199925051527075</v>
      </c>
      <c r="E1782" s="75">
        <v>6.3700426272292301</v>
      </c>
      <c r="F1782" s="76">
        <f t="shared" si="56"/>
        <v>71.344000000000008</v>
      </c>
      <c r="G1782" s="74">
        <v>1.21</v>
      </c>
      <c r="H1782" s="76">
        <f t="shared" si="55"/>
        <v>77.077515789473679</v>
      </c>
    </row>
    <row r="1783" spans="1:8" x14ac:dyDescent="0.2">
      <c r="A1783" s="71" t="s">
        <v>118</v>
      </c>
      <c r="B1783" s="72">
        <v>20</v>
      </c>
      <c r="C1783" s="73" t="s">
        <v>283</v>
      </c>
      <c r="D1783" s="74">
        <v>1.1199925051527075</v>
      </c>
      <c r="E1783" s="75">
        <v>23.500157259008933</v>
      </c>
      <c r="F1783" s="76">
        <f t="shared" si="56"/>
        <v>526.4</v>
      </c>
      <c r="G1783" s="74">
        <v>1.21</v>
      </c>
      <c r="H1783" s="76">
        <f t="shared" si="55"/>
        <v>568.70380566801612</v>
      </c>
    </row>
    <row r="1784" spans="1:8" x14ac:dyDescent="0.2">
      <c r="A1784" s="71" t="s">
        <v>263</v>
      </c>
      <c r="B1784" s="72">
        <v>5</v>
      </c>
      <c r="C1784" s="73" t="s">
        <v>283</v>
      </c>
      <c r="D1784" s="74">
        <v>1.1199631826549397</v>
      </c>
      <c r="E1784" s="75">
        <v>18.650613094694549</v>
      </c>
      <c r="F1784" s="76">
        <f t="shared" si="56"/>
        <v>104.44000000000001</v>
      </c>
      <c r="G1784" s="74">
        <v>1.21</v>
      </c>
      <c r="H1784" s="76">
        <f t="shared" si="55"/>
        <v>112.83620922290203</v>
      </c>
    </row>
    <row r="1785" spans="1:8" x14ac:dyDescent="0.2">
      <c r="A1785" s="71" t="s">
        <v>267</v>
      </c>
      <c r="B1785" s="72">
        <v>5</v>
      </c>
      <c r="C1785" s="73" t="s">
        <v>283</v>
      </c>
      <c r="D1785" s="74">
        <v>1.1201676758267352</v>
      </c>
      <c r="E1785" s="75">
        <v>0.45193234095634088</v>
      </c>
      <c r="F1785" s="76">
        <f t="shared" si="56"/>
        <v>2.5312000000000001</v>
      </c>
      <c r="G1785" s="74">
        <v>1.21</v>
      </c>
      <c r="H1785" s="76">
        <f t="shared" si="55"/>
        <v>2.7341906627858625</v>
      </c>
    </row>
    <row r="1786" spans="1:8" x14ac:dyDescent="0.2">
      <c r="A1786" s="71" t="s">
        <v>267</v>
      </c>
      <c r="B1786" s="72">
        <v>10</v>
      </c>
      <c r="C1786" s="73" t="s">
        <v>283</v>
      </c>
      <c r="D1786" s="74">
        <v>1.1199631826549397</v>
      </c>
      <c r="E1786" s="75">
        <v>0.45301489179070409</v>
      </c>
      <c r="F1786" s="76">
        <f t="shared" si="56"/>
        <v>5.0736000000000008</v>
      </c>
      <c r="G1786" s="74">
        <v>1.21</v>
      </c>
      <c r="H1786" s="76">
        <f t="shared" si="55"/>
        <v>5.4814801906675195</v>
      </c>
    </row>
    <row r="1787" spans="1:8" x14ac:dyDescent="0.2">
      <c r="A1787" s="71" t="s">
        <v>263</v>
      </c>
      <c r="B1787" s="72">
        <v>10</v>
      </c>
      <c r="C1787" s="73" t="s">
        <v>283</v>
      </c>
      <c r="D1787" s="74">
        <v>1.11999893239384</v>
      </c>
      <c r="E1787" s="75">
        <v>18.650017777565953</v>
      </c>
      <c r="F1787" s="76">
        <f t="shared" si="56"/>
        <v>208.88000000000002</v>
      </c>
      <c r="G1787" s="74">
        <v>1.21</v>
      </c>
      <c r="H1787" s="76">
        <f t="shared" si="55"/>
        <v>225.66521510854801</v>
      </c>
    </row>
    <row r="1788" spans="1:8" x14ac:dyDescent="0.2">
      <c r="A1788" s="71" t="s">
        <v>263</v>
      </c>
      <c r="B1788" s="72">
        <v>10</v>
      </c>
      <c r="C1788" s="73" t="s">
        <v>283</v>
      </c>
      <c r="D1788" s="74">
        <v>1.1199999999999999</v>
      </c>
      <c r="E1788" s="75">
        <v>18.650000000000002</v>
      </c>
      <c r="F1788" s="76">
        <f t="shared" si="56"/>
        <v>208.88000000000002</v>
      </c>
      <c r="G1788" s="74">
        <v>1.21</v>
      </c>
      <c r="H1788" s="76">
        <f t="shared" si="55"/>
        <v>225.66500000000002</v>
      </c>
    </row>
    <row r="1789" spans="1:8" x14ac:dyDescent="0.2">
      <c r="A1789" s="71" t="s">
        <v>118</v>
      </c>
      <c r="B1789" s="72">
        <v>2</v>
      </c>
      <c r="C1789" s="73" t="s">
        <v>283</v>
      </c>
      <c r="D1789" s="74">
        <v>1.1199385914411821</v>
      </c>
      <c r="E1789" s="75">
        <v>23.501288553803974</v>
      </c>
      <c r="F1789" s="76">
        <f t="shared" si="56"/>
        <v>52.64</v>
      </c>
      <c r="G1789" s="74">
        <v>1.21</v>
      </c>
      <c r="H1789" s="76">
        <f t="shared" si="55"/>
        <v>56.873118300205618</v>
      </c>
    </row>
    <row r="1790" spans="1:8" x14ac:dyDescent="0.2">
      <c r="A1790" s="71" t="s">
        <v>266</v>
      </c>
      <c r="B1790" s="72">
        <v>10</v>
      </c>
      <c r="C1790" s="73" t="s">
        <v>283</v>
      </c>
      <c r="D1790" s="74">
        <v>1.1199958586416343</v>
      </c>
      <c r="E1790" s="75">
        <v>5.0000184882753524</v>
      </c>
      <c r="F1790" s="76">
        <f t="shared" si="56"/>
        <v>56</v>
      </c>
      <c r="G1790" s="74">
        <v>1.21</v>
      </c>
      <c r="H1790" s="76">
        <f t="shared" si="55"/>
        <v>60.500223708131756</v>
      </c>
    </row>
    <row r="1791" spans="1:8" x14ac:dyDescent="0.2">
      <c r="A1791" s="71" t="s">
        <v>269</v>
      </c>
      <c r="B1791" s="72">
        <v>50</v>
      </c>
      <c r="C1791" s="73" t="s">
        <v>283</v>
      </c>
      <c r="D1791" s="74">
        <v>1.1199878123095672</v>
      </c>
      <c r="E1791" s="75">
        <v>0.18000195875727734</v>
      </c>
      <c r="F1791" s="76">
        <f t="shared" si="56"/>
        <v>10.08</v>
      </c>
      <c r="G1791" s="74">
        <v>1.21</v>
      </c>
      <c r="H1791" s="76">
        <f t="shared" si="55"/>
        <v>10.890118504815279</v>
      </c>
    </row>
    <row r="1792" spans="1:8" x14ac:dyDescent="0.2">
      <c r="A1792" s="71" t="s">
        <v>270</v>
      </c>
      <c r="B1792" s="72">
        <v>10</v>
      </c>
      <c r="C1792" s="73" t="s">
        <v>283</v>
      </c>
      <c r="D1792" s="74">
        <v>1.1200000000000001</v>
      </c>
      <c r="E1792" s="75">
        <v>18.649999999999999</v>
      </c>
      <c r="F1792" s="76">
        <f t="shared" si="56"/>
        <v>208.88000000000002</v>
      </c>
      <c r="G1792" s="74">
        <v>1.21</v>
      </c>
      <c r="H1792" s="76">
        <f t="shared" si="55"/>
        <v>225.66499999999996</v>
      </c>
    </row>
    <row r="1793" spans="1:8" x14ac:dyDescent="0.2">
      <c r="A1793" s="71" t="s">
        <v>263</v>
      </c>
      <c r="B1793" s="72">
        <v>10</v>
      </c>
      <c r="C1793" s="73" t="s">
        <v>283</v>
      </c>
      <c r="D1793" s="74">
        <v>1.1199878123095672</v>
      </c>
      <c r="E1793" s="75">
        <v>18.650202949017903</v>
      </c>
      <c r="F1793" s="76">
        <f t="shared" si="56"/>
        <v>208.88000000000002</v>
      </c>
      <c r="G1793" s="74">
        <v>1.21</v>
      </c>
      <c r="H1793" s="76">
        <f t="shared" si="55"/>
        <v>225.6674556831166</v>
      </c>
    </row>
    <row r="1794" spans="1:8" x14ac:dyDescent="0.2">
      <c r="A1794" s="71" t="s">
        <v>273</v>
      </c>
      <c r="B1794" s="72">
        <v>25</v>
      </c>
      <c r="C1794" s="73" t="s">
        <v>283</v>
      </c>
      <c r="D1794" s="74">
        <v>1.1200000000000001</v>
      </c>
      <c r="E1794" s="75">
        <v>2.0999999999999996</v>
      </c>
      <c r="F1794" s="76">
        <f t="shared" si="56"/>
        <v>58.8</v>
      </c>
      <c r="G1794" s="74">
        <v>1.21</v>
      </c>
      <c r="H1794" s="76">
        <f t="shared" si="55"/>
        <v>63.524999999999984</v>
      </c>
    </row>
    <row r="1795" spans="1:8" x14ac:dyDescent="0.2">
      <c r="A1795" s="71" t="s">
        <v>270</v>
      </c>
      <c r="B1795" s="72">
        <v>3</v>
      </c>
      <c r="C1795" s="73" t="s">
        <v>283</v>
      </c>
      <c r="D1795" s="74">
        <v>1.1200341005967605</v>
      </c>
      <c r="E1795" s="75">
        <v>18.649432181458366</v>
      </c>
      <c r="F1795" s="76">
        <f t="shared" si="56"/>
        <v>62.664000000000001</v>
      </c>
      <c r="G1795" s="74">
        <v>1.21</v>
      </c>
      <c r="H1795" s="76">
        <f t="shared" si="55"/>
        <v>67.697438818693868</v>
      </c>
    </row>
    <row r="1796" spans="1:8" x14ac:dyDescent="0.2">
      <c r="A1796" s="71" t="s">
        <v>263</v>
      </c>
      <c r="B1796" s="72">
        <v>20</v>
      </c>
      <c r="C1796" s="73" t="s">
        <v>283</v>
      </c>
      <c r="D1796" s="74">
        <v>1.1199999999999999</v>
      </c>
      <c r="E1796" s="75">
        <v>18.650000000000002</v>
      </c>
      <c r="F1796" s="76">
        <f t="shared" si="56"/>
        <v>417.76000000000005</v>
      </c>
      <c r="G1796" s="74">
        <v>1.21</v>
      </c>
      <c r="H1796" s="76">
        <f t="shared" si="55"/>
        <v>451.33000000000004</v>
      </c>
    </row>
    <row r="1797" spans="1:8" x14ac:dyDescent="0.2">
      <c r="A1797" s="71" t="s">
        <v>267</v>
      </c>
      <c r="B1797" s="72">
        <v>30</v>
      </c>
      <c r="C1797" s="73" t="s">
        <v>283</v>
      </c>
      <c r="D1797" s="74">
        <v>1.1199647162599238</v>
      </c>
      <c r="E1797" s="75">
        <v>0.45301427146232603</v>
      </c>
      <c r="F1797" s="76">
        <f t="shared" si="56"/>
        <v>15.220800000000001</v>
      </c>
      <c r="G1797" s="74">
        <v>1.21</v>
      </c>
      <c r="H1797" s="76">
        <f t="shared" ref="H1797:H1860" si="57">(E1797*G1797)*B1797</f>
        <v>16.444418054082437</v>
      </c>
    </row>
    <row r="1798" spans="1:8" x14ac:dyDescent="0.2">
      <c r="A1798" s="71" t="s">
        <v>268</v>
      </c>
      <c r="B1798" s="72">
        <v>25</v>
      </c>
      <c r="C1798" s="73" t="s">
        <v>286</v>
      </c>
      <c r="D1798" s="74">
        <v>1.1199704384956477</v>
      </c>
      <c r="E1798" s="75">
        <v>3.8501016203533993</v>
      </c>
      <c r="F1798" s="76">
        <f t="shared" si="56"/>
        <v>107.80000000000001</v>
      </c>
      <c r="G1798" s="74">
        <v>1.21</v>
      </c>
      <c r="H1798" s="76">
        <f t="shared" si="57"/>
        <v>116.46557401569034</v>
      </c>
    </row>
    <row r="1799" spans="1:8" x14ac:dyDescent="0.2">
      <c r="A1799" s="71" t="s">
        <v>266</v>
      </c>
      <c r="B1799" s="72">
        <v>6</v>
      </c>
      <c r="C1799" s="73" t="s">
        <v>283</v>
      </c>
      <c r="D1799" s="74">
        <v>1.1199742268041237</v>
      </c>
      <c r="E1799" s="75">
        <v>5.0001150615579331</v>
      </c>
      <c r="F1799" s="76">
        <f t="shared" si="56"/>
        <v>33.599999999999994</v>
      </c>
      <c r="G1799" s="74">
        <v>1.21</v>
      </c>
      <c r="H1799" s="76">
        <f t="shared" si="57"/>
        <v>36.300835346910588</v>
      </c>
    </row>
    <row r="1800" spans="1:8" x14ac:dyDescent="0.2">
      <c r="A1800" s="71" t="s">
        <v>262</v>
      </c>
      <c r="B1800" s="72">
        <v>10</v>
      </c>
      <c r="C1800" s="73" t="s">
        <v>283</v>
      </c>
      <c r="D1800" s="74">
        <v>1.1199825479930192</v>
      </c>
      <c r="E1800" s="75">
        <v>6.370099259836385</v>
      </c>
      <c r="F1800" s="76">
        <f t="shared" si="56"/>
        <v>71.344000000000008</v>
      </c>
      <c r="G1800" s="74">
        <v>1.21</v>
      </c>
      <c r="H1800" s="76">
        <f t="shared" si="57"/>
        <v>77.078201044020261</v>
      </c>
    </row>
    <row r="1801" spans="1:8" x14ac:dyDescent="0.2">
      <c r="A1801" s="71" t="s">
        <v>118</v>
      </c>
      <c r="B1801" s="72">
        <v>2</v>
      </c>
      <c r="C1801" s="73" t="s">
        <v>283</v>
      </c>
      <c r="D1801" s="74">
        <v>1.1199742268041237</v>
      </c>
      <c r="E1801" s="75">
        <v>23.500540789322287</v>
      </c>
      <c r="F1801" s="76">
        <f t="shared" si="56"/>
        <v>52.64</v>
      </c>
      <c r="G1801" s="74">
        <v>1.21</v>
      </c>
      <c r="H1801" s="76">
        <f t="shared" si="57"/>
        <v>56.87130871015993</v>
      </c>
    </row>
    <row r="1802" spans="1:8" x14ac:dyDescent="0.2">
      <c r="A1802" s="71" t="s">
        <v>268</v>
      </c>
      <c r="B1802" s="72">
        <v>30</v>
      </c>
      <c r="C1802" s="73" t="s">
        <v>286</v>
      </c>
      <c r="D1802" s="74">
        <v>1.1199825479930192</v>
      </c>
      <c r="E1802" s="75">
        <v>3.8500599922088043</v>
      </c>
      <c r="F1802" s="76">
        <f t="shared" si="56"/>
        <v>129.36000000000001</v>
      </c>
      <c r="G1802" s="74">
        <v>1.21</v>
      </c>
      <c r="H1802" s="76">
        <f t="shared" si="57"/>
        <v>139.75717771717962</v>
      </c>
    </row>
    <row r="1803" spans="1:8" x14ac:dyDescent="0.2">
      <c r="A1803" s="71" t="s">
        <v>263</v>
      </c>
      <c r="B1803" s="72">
        <v>5</v>
      </c>
      <c r="C1803" s="73" t="s">
        <v>283</v>
      </c>
      <c r="D1803" s="74">
        <v>1.1199631826549397</v>
      </c>
      <c r="E1803" s="75">
        <v>18.650613094694549</v>
      </c>
      <c r="F1803" s="76">
        <f t="shared" si="56"/>
        <v>104.44000000000001</v>
      </c>
      <c r="G1803" s="74">
        <v>1.21</v>
      </c>
      <c r="H1803" s="76">
        <f t="shared" si="57"/>
        <v>112.83620922290203</v>
      </c>
    </row>
    <row r="1804" spans="1:8" x14ac:dyDescent="0.2">
      <c r="A1804" s="71" t="s">
        <v>267</v>
      </c>
      <c r="B1804" s="72">
        <v>10</v>
      </c>
      <c r="C1804" s="73" t="s">
        <v>283</v>
      </c>
      <c r="D1804" s="74">
        <v>1.1200034019391052</v>
      </c>
      <c r="E1804" s="75">
        <v>0.45299862404130919</v>
      </c>
      <c r="F1804" s="76">
        <f t="shared" si="56"/>
        <v>5.0736000000000008</v>
      </c>
      <c r="G1804" s="74">
        <v>1.21</v>
      </c>
      <c r="H1804" s="76">
        <f t="shared" si="57"/>
        <v>5.481283350899842</v>
      </c>
    </row>
    <row r="1805" spans="1:8" x14ac:dyDescent="0.2">
      <c r="A1805" s="71" t="s">
        <v>264</v>
      </c>
      <c r="B1805" s="72">
        <v>240</v>
      </c>
      <c r="C1805" s="73" t="s">
        <v>283</v>
      </c>
      <c r="D1805" s="74">
        <v>1.1199569134351743</v>
      </c>
      <c r="E1805" s="75">
        <v>0.42551636967736289</v>
      </c>
      <c r="F1805" s="76">
        <f t="shared" si="56"/>
        <v>114.37439999999999</v>
      </c>
      <c r="G1805" s="74">
        <v>1.21</v>
      </c>
      <c r="H1805" s="76">
        <f t="shared" si="57"/>
        <v>123.56995375430618</v>
      </c>
    </row>
    <row r="1806" spans="1:8" x14ac:dyDescent="0.2">
      <c r="A1806" s="71" t="s">
        <v>263</v>
      </c>
      <c r="B1806" s="72">
        <v>5</v>
      </c>
      <c r="C1806" s="73" t="s">
        <v>283</v>
      </c>
      <c r="D1806" s="74">
        <v>1.1199999999999999</v>
      </c>
      <c r="E1806" s="75">
        <v>18.650000000000002</v>
      </c>
      <c r="F1806" s="76">
        <f t="shared" si="56"/>
        <v>104.44000000000001</v>
      </c>
      <c r="G1806" s="74">
        <v>1.21</v>
      </c>
      <c r="H1806" s="76">
        <f t="shared" si="57"/>
        <v>112.83250000000001</v>
      </c>
    </row>
    <row r="1807" spans="1:8" x14ac:dyDescent="0.2">
      <c r="A1807" s="71" t="s">
        <v>263</v>
      </c>
      <c r="B1807" s="72">
        <v>3</v>
      </c>
      <c r="C1807" s="73" t="s">
        <v>283</v>
      </c>
      <c r="D1807" s="74">
        <v>1.1199928255410738</v>
      </c>
      <c r="E1807" s="75">
        <v>18.650119468317943</v>
      </c>
      <c r="F1807" s="76">
        <f t="shared" si="56"/>
        <v>62.664000000000001</v>
      </c>
      <c r="G1807" s="74">
        <v>1.21</v>
      </c>
      <c r="H1807" s="76">
        <f t="shared" si="57"/>
        <v>67.699933669994124</v>
      </c>
    </row>
    <row r="1808" spans="1:8" x14ac:dyDescent="0.2">
      <c r="A1808" s="71" t="s">
        <v>267</v>
      </c>
      <c r="B1808" s="72">
        <v>20</v>
      </c>
      <c r="C1808" s="73" t="s">
        <v>283</v>
      </c>
      <c r="D1808" s="74">
        <v>1.1199928255410738</v>
      </c>
      <c r="E1808" s="75">
        <v>0.45300290183099345</v>
      </c>
      <c r="F1808" s="76">
        <f t="shared" si="56"/>
        <v>10.147200000000002</v>
      </c>
      <c r="G1808" s="74">
        <v>1.21</v>
      </c>
      <c r="H1808" s="76">
        <f t="shared" si="57"/>
        <v>10.96267022431004</v>
      </c>
    </row>
    <row r="1809" spans="1:8" x14ac:dyDescent="0.2">
      <c r="A1809" s="71" t="s">
        <v>266</v>
      </c>
      <c r="B1809" s="72">
        <v>10</v>
      </c>
      <c r="C1809" s="73" t="s">
        <v>283</v>
      </c>
      <c r="D1809" s="74">
        <v>1.1200134563090465</v>
      </c>
      <c r="E1809" s="75">
        <v>4.9999399279134966</v>
      </c>
      <c r="F1809" s="76">
        <f t="shared" si="56"/>
        <v>56</v>
      </c>
      <c r="G1809" s="74">
        <v>1.21</v>
      </c>
      <c r="H1809" s="76">
        <f t="shared" si="57"/>
        <v>60.499273127753305</v>
      </c>
    </row>
    <row r="1810" spans="1:8" x14ac:dyDescent="0.2">
      <c r="A1810" s="71" t="s">
        <v>268</v>
      </c>
      <c r="B1810" s="72">
        <v>40</v>
      </c>
      <c r="C1810" s="73" t="s">
        <v>286</v>
      </c>
      <c r="D1810" s="74">
        <v>1.1199937568284688</v>
      </c>
      <c r="E1810" s="75">
        <v>3.8500214610217682</v>
      </c>
      <c r="F1810" s="76">
        <f t="shared" si="56"/>
        <v>172.48000000000002</v>
      </c>
      <c r="G1810" s="74">
        <v>1.21</v>
      </c>
      <c r="H1810" s="76">
        <f t="shared" si="57"/>
        <v>186.34103871345357</v>
      </c>
    </row>
    <row r="1811" spans="1:8" x14ac:dyDescent="0.2">
      <c r="A1811" s="71" t="s">
        <v>275</v>
      </c>
      <c r="B1811" s="72">
        <v>40</v>
      </c>
      <c r="C1811" s="73" t="s">
        <v>283</v>
      </c>
      <c r="D1811" s="74">
        <v>1.1200134563090465</v>
      </c>
      <c r="E1811" s="75">
        <v>2.5554692971565878</v>
      </c>
      <c r="F1811" s="76">
        <f t="shared" si="56"/>
        <v>114.48639999999999</v>
      </c>
      <c r="G1811" s="74">
        <v>1.21</v>
      </c>
      <c r="H1811" s="76">
        <f t="shared" si="57"/>
        <v>123.68471398237885</v>
      </c>
    </row>
    <row r="1812" spans="1:8" x14ac:dyDescent="0.2">
      <c r="A1812" s="71" t="s">
        <v>264</v>
      </c>
      <c r="B1812" s="72">
        <v>120</v>
      </c>
      <c r="C1812" s="73" t="s">
        <v>283</v>
      </c>
      <c r="D1812" s="74">
        <v>1.1200548374461416</v>
      </c>
      <c r="E1812" s="75">
        <v>0.42547916768665855</v>
      </c>
      <c r="F1812" s="76">
        <f t="shared" si="56"/>
        <v>57.187199999999997</v>
      </c>
      <c r="G1812" s="74">
        <v>1.21</v>
      </c>
      <c r="H1812" s="76">
        <f t="shared" si="57"/>
        <v>61.779575148102822</v>
      </c>
    </row>
    <row r="1813" spans="1:8" x14ac:dyDescent="0.2">
      <c r="A1813" s="71" t="s">
        <v>270</v>
      </c>
      <c r="B1813" s="72">
        <v>5</v>
      </c>
      <c r="C1813" s="73" t="s">
        <v>283</v>
      </c>
      <c r="D1813" s="74">
        <v>1.1200134563090465</v>
      </c>
      <c r="E1813" s="75">
        <v>18.649775931117343</v>
      </c>
      <c r="F1813" s="76">
        <f t="shared" si="56"/>
        <v>104.44000000000001</v>
      </c>
      <c r="G1813" s="74">
        <v>1.21</v>
      </c>
      <c r="H1813" s="76">
        <f t="shared" si="57"/>
        <v>112.83114438325993</v>
      </c>
    </row>
    <row r="1814" spans="1:8" x14ac:dyDescent="0.2">
      <c r="A1814" s="71" t="s">
        <v>261</v>
      </c>
      <c r="B1814" s="72">
        <v>2</v>
      </c>
      <c r="C1814" s="73" t="s">
        <v>283</v>
      </c>
      <c r="D1814" s="74">
        <v>1.1199958898479243</v>
      </c>
      <c r="E1814" s="75">
        <v>69.000253215655334</v>
      </c>
      <c r="F1814" s="76">
        <f t="shared" si="56"/>
        <v>154.56</v>
      </c>
      <c r="G1814" s="74">
        <v>1.21</v>
      </c>
      <c r="H1814" s="76">
        <f t="shared" si="57"/>
        <v>166.9806127818859</v>
      </c>
    </row>
    <row r="1815" spans="1:8" x14ac:dyDescent="0.2">
      <c r="A1815" s="71" t="s">
        <v>118</v>
      </c>
      <c r="B1815" s="72">
        <v>5</v>
      </c>
      <c r="C1815" s="73" t="s">
        <v>283</v>
      </c>
      <c r="D1815" s="74">
        <v>1.1199999999999999</v>
      </c>
      <c r="E1815" s="75">
        <v>23.500000000000004</v>
      </c>
      <c r="F1815" s="76">
        <f t="shared" si="56"/>
        <v>131.6</v>
      </c>
      <c r="G1815" s="74">
        <v>1.21</v>
      </c>
      <c r="H1815" s="76">
        <f t="shared" si="57"/>
        <v>142.17500000000001</v>
      </c>
    </row>
    <row r="1816" spans="1:8" x14ac:dyDescent="0.2">
      <c r="A1816" s="71" t="s">
        <v>264</v>
      </c>
      <c r="B1816" s="72">
        <v>36</v>
      </c>
      <c r="C1816" s="73" t="s">
        <v>283</v>
      </c>
      <c r="D1816" s="74">
        <v>1.1199958898479243</v>
      </c>
      <c r="E1816" s="75">
        <v>0.42555691884254759</v>
      </c>
      <c r="F1816" s="76">
        <f t="shared" si="56"/>
        <v>17.158391999999999</v>
      </c>
      <c r="G1816" s="74">
        <v>1.21</v>
      </c>
      <c r="H1816" s="76">
        <f t="shared" si="57"/>
        <v>18.537259384781375</v>
      </c>
    </row>
    <row r="1817" spans="1:8" x14ac:dyDescent="0.2">
      <c r="A1817" s="71" t="s">
        <v>266</v>
      </c>
      <c r="B1817" s="72">
        <v>5</v>
      </c>
      <c r="C1817" s="73" t="s">
        <v>283</v>
      </c>
      <c r="D1817" s="74">
        <v>1.1199999999999999</v>
      </c>
      <c r="E1817" s="75">
        <v>5</v>
      </c>
      <c r="F1817" s="76">
        <f t="shared" si="56"/>
        <v>28</v>
      </c>
      <c r="G1817" s="74">
        <v>1.21</v>
      </c>
      <c r="H1817" s="76">
        <f t="shared" si="57"/>
        <v>30.25</v>
      </c>
    </row>
    <row r="1818" spans="1:8" x14ac:dyDescent="0.2">
      <c r="A1818" s="71" t="s">
        <v>118</v>
      </c>
      <c r="B1818" s="72">
        <v>5</v>
      </c>
      <c r="C1818" s="73" t="s">
        <v>283</v>
      </c>
      <c r="D1818" s="74">
        <v>1.1199958898479243</v>
      </c>
      <c r="E1818" s="75">
        <v>23.500086240114499</v>
      </c>
      <c r="F1818" s="76">
        <f t="shared" si="56"/>
        <v>131.6</v>
      </c>
      <c r="G1818" s="74">
        <v>1.21</v>
      </c>
      <c r="H1818" s="76">
        <f t="shared" si="57"/>
        <v>142.1755217526927</v>
      </c>
    </row>
    <row r="1819" spans="1:8" x14ac:dyDescent="0.2">
      <c r="A1819" s="71" t="s">
        <v>263</v>
      </c>
      <c r="B1819" s="72">
        <v>3</v>
      </c>
      <c r="C1819" s="73" t="s">
        <v>283</v>
      </c>
      <c r="D1819" s="74">
        <v>1.1199999999999999</v>
      </c>
      <c r="E1819" s="75">
        <v>18.650000000000002</v>
      </c>
      <c r="F1819" s="76">
        <f t="shared" ref="F1819:F1882" si="58">(D1819*E1819)*B1819</f>
        <v>62.664000000000001</v>
      </c>
      <c r="G1819" s="74">
        <v>1.21</v>
      </c>
      <c r="H1819" s="76">
        <f t="shared" si="57"/>
        <v>67.6995</v>
      </c>
    </row>
    <row r="1820" spans="1:8" x14ac:dyDescent="0.2">
      <c r="A1820" s="71" t="s">
        <v>118</v>
      </c>
      <c r="B1820" s="72">
        <v>13</v>
      </c>
      <c r="C1820" s="73" t="s">
        <v>283</v>
      </c>
      <c r="D1820" s="74">
        <v>1.1200000000000001</v>
      </c>
      <c r="E1820" s="75">
        <v>23.499999999999996</v>
      </c>
      <c r="F1820" s="76">
        <f t="shared" si="58"/>
        <v>342.16</v>
      </c>
      <c r="G1820" s="74">
        <v>1.21</v>
      </c>
      <c r="H1820" s="76">
        <f t="shared" si="57"/>
        <v>369.65499999999992</v>
      </c>
    </row>
    <row r="1821" spans="1:8" x14ac:dyDescent="0.2">
      <c r="A1821" s="71" t="s">
        <v>270</v>
      </c>
      <c r="B1821" s="72">
        <v>5</v>
      </c>
      <c r="C1821" s="73" t="s">
        <v>283</v>
      </c>
      <c r="D1821" s="74">
        <v>1.1200133991107863</v>
      </c>
      <c r="E1821" s="75">
        <v>18.649776883547677</v>
      </c>
      <c r="F1821" s="76">
        <f t="shared" si="58"/>
        <v>104.44000000000001</v>
      </c>
      <c r="G1821" s="74">
        <v>1.21</v>
      </c>
      <c r="H1821" s="76">
        <f t="shared" si="57"/>
        <v>112.83115014546345</v>
      </c>
    </row>
    <row r="1822" spans="1:8" x14ac:dyDescent="0.2">
      <c r="A1822" s="71" t="s">
        <v>267</v>
      </c>
      <c r="B1822" s="72">
        <v>10</v>
      </c>
      <c r="C1822" s="73" t="s">
        <v>283</v>
      </c>
      <c r="D1822" s="74">
        <v>1.1200161560210029</v>
      </c>
      <c r="E1822" s="75">
        <v>0.45299346556076453</v>
      </c>
      <c r="F1822" s="76">
        <f t="shared" si="58"/>
        <v>5.0736000000000008</v>
      </c>
      <c r="G1822" s="74">
        <v>1.21</v>
      </c>
      <c r="H1822" s="76">
        <f t="shared" si="57"/>
        <v>5.4812209332852504</v>
      </c>
    </row>
    <row r="1823" spans="1:8" x14ac:dyDescent="0.2">
      <c r="A1823" s="71" t="s">
        <v>268</v>
      </c>
      <c r="B1823" s="72">
        <v>6</v>
      </c>
      <c r="C1823" s="73" t="s">
        <v>286</v>
      </c>
      <c r="D1823" s="74">
        <v>1.1200133991107863</v>
      </c>
      <c r="E1823" s="75">
        <v>3.8499539411076973</v>
      </c>
      <c r="F1823" s="76">
        <f t="shared" si="58"/>
        <v>25.872</v>
      </c>
      <c r="G1823" s="74">
        <v>1.21</v>
      </c>
      <c r="H1823" s="76">
        <f t="shared" si="57"/>
        <v>27.950665612441881</v>
      </c>
    </row>
    <row r="1824" spans="1:8" x14ac:dyDescent="0.2">
      <c r="A1824" s="71" t="s">
        <v>262</v>
      </c>
      <c r="B1824" s="72">
        <v>3</v>
      </c>
      <c r="C1824" s="73" t="s">
        <v>283</v>
      </c>
      <c r="D1824" s="74">
        <v>1.1199736321687541</v>
      </c>
      <c r="E1824" s="75">
        <v>6.3701499705709246</v>
      </c>
      <c r="F1824" s="76">
        <f t="shared" si="58"/>
        <v>21.403200000000002</v>
      </c>
      <c r="G1824" s="74">
        <v>1.21</v>
      </c>
      <c r="H1824" s="76">
        <f t="shared" si="57"/>
        <v>23.123644393172455</v>
      </c>
    </row>
    <row r="1825" spans="1:8" x14ac:dyDescent="0.2">
      <c r="A1825" s="71" t="s">
        <v>264</v>
      </c>
      <c r="B1825" s="72">
        <v>1000</v>
      </c>
      <c r="C1825" s="73" t="s">
        <v>283</v>
      </c>
      <c r="D1825" s="74">
        <v>1.1200000000000001</v>
      </c>
      <c r="E1825" s="75">
        <v>0.42549999999999993</v>
      </c>
      <c r="F1825" s="76">
        <f t="shared" si="58"/>
        <v>476.56</v>
      </c>
      <c r="G1825" s="74">
        <v>1.21</v>
      </c>
      <c r="H1825" s="76">
        <f t="shared" si="57"/>
        <v>514.8549999999999</v>
      </c>
    </row>
    <row r="1826" spans="1:8" x14ac:dyDescent="0.2">
      <c r="A1826" s="71" t="s">
        <v>118</v>
      </c>
      <c r="B1826" s="72">
        <v>10</v>
      </c>
      <c r="C1826" s="73" t="s">
        <v>283</v>
      </c>
      <c r="D1826" s="74">
        <v>1.1199989909691741</v>
      </c>
      <c r="E1826" s="75">
        <v>23.500021171648012</v>
      </c>
      <c r="F1826" s="76">
        <f t="shared" si="58"/>
        <v>263.2</v>
      </c>
      <c r="G1826" s="74">
        <v>1.21</v>
      </c>
      <c r="H1826" s="76">
        <f t="shared" si="57"/>
        <v>284.35025617694095</v>
      </c>
    </row>
    <row r="1827" spans="1:8" x14ac:dyDescent="0.2">
      <c r="A1827" s="71" t="s">
        <v>267</v>
      </c>
      <c r="B1827" s="72">
        <v>200</v>
      </c>
      <c r="C1827" s="73" t="s">
        <v>283</v>
      </c>
      <c r="D1827" s="74">
        <v>1.1200044159858689</v>
      </c>
      <c r="E1827" s="75">
        <v>0.45289821429275506</v>
      </c>
      <c r="F1827" s="76">
        <f t="shared" si="58"/>
        <v>101.4496</v>
      </c>
      <c r="G1827" s="74">
        <v>1.21</v>
      </c>
      <c r="H1827" s="76">
        <f t="shared" si="57"/>
        <v>109.60136785884673</v>
      </c>
    </row>
    <row r="1828" spans="1:8" x14ac:dyDescent="0.2">
      <c r="A1828" s="71" t="s">
        <v>263</v>
      </c>
      <c r="B1828" s="72">
        <v>10</v>
      </c>
      <c r="C1828" s="73" t="s">
        <v>283</v>
      </c>
      <c r="D1828" s="74">
        <v>1.1199994090882233</v>
      </c>
      <c r="E1828" s="75">
        <v>18.650009839741475</v>
      </c>
      <c r="F1828" s="76">
        <f t="shared" si="58"/>
        <v>208.88000000000002</v>
      </c>
      <c r="G1828" s="74">
        <v>1.21</v>
      </c>
      <c r="H1828" s="76">
        <f t="shared" si="57"/>
        <v>225.66511906087186</v>
      </c>
    </row>
    <row r="1829" spans="1:8" x14ac:dyDescent="0.2">
      <c r="A1829" s="71" t="s">
        <v>118</v>
      </c>
      <c r="B1829" s="72">
        <v>20</v>
      </c>
      <c r="C1829" s="73" t="s">
        <v>283</v>
      </c>
      <c r="D1829" s="74">
        <v>1.1199999999999999</v>
      </c>
      <c r="E1829" s="75">
        <v>23.500000000000004</v>
      </c>
      <c r="F1829" s="76">
        <f t="shared" si="58"/>
        <v>526.4</v>
      </c>
      <c r="G1829" s="74">
        <v>1.21</v>
      </c>
      <c r="H1829" s="76">
        <f t="shared" si="57"/>
        <v>568.70000000000005</v>
      </c>
    </row>
    <row r="1830" spans="1:8" x14ac:dyDescent="0.2">
      <c r="A1830" s="71" t="s">
        <v>269</v>
      </c>
      <c r="B1830" s="72">
        <v>100</v>
      </c>
      <c r="C1830" s="73" t="s">
        <v>283</v>
      </c>
      <c r="D1830" s="74">
        <v>1.1200039670732918</v>
      </c>
      <c r="E1830" s="75">
        <v>0.17989936279110952</v>
      </c>
      <c r="F1830" s="76">
        <f t="shared" si="58"/>
        <v>20.148800000000001</v>
      </c>
      <c r="G1830" s="74">
        <v>1.21</v>
      </c>
      <c r="H1830" s="76">
        <f t="shared" si="57"/>
        <v>21.767822897724251</v>
      </c>
    </row>
    <row r="1831" spans="1:8" x14ac:dyDescent="0.2">
      <c r="A1831" s="71" t="s">
        <v>264</v>
      </c>
      <c r="B1831" s="72">
        <v>120</v>
      </c>
      <c r="C1831" s="73" t="s">
        <v>283</v>
      </c>
      <c r="D1831" s="74">
        <v>1.1200039670732918</v>
      </c>
      <c r="E1831" s="75">
        <v>0.42549849287169039</v>
      </c>
      <c r="F1831" s="76">
        <f t="shared" si="58"/>
        <v>57.187199999999997</v>
      </c>
      <c r="G1831" s="74">
        <v>1.21</v>
      </c>
      <c r="H1831" s="76">
        <f t="shared" si="57"/>
        <v>61.782381164969443</v>
      </c>
    </row>
    <row r="1832" spans="1:8" x14ac:dyDescent="0.2">
      <c r="A1832" s="71" t="s">
        <v>263</v>
      </c>
      <c r="B1832" s="72">
        <v>10</v>
      </c>
      <c r="C1832" s="73" t="s">
        <v>283</v>
      </c>
      <c r="D1832" s="74">
        <v>1.1200039670732918</v>
      </c>
      <c r="E1832" s="75">
        <v>18.649933941379615</v>
      </c>
      <c r="F1832" s="76">
        <f t="shared" si="58"/>
        <v>208.88000000000002</v>
      </c>
      <c r="G1832" s="74">
        <v>1.21</v>
      </c>
      <c r="H1832" s="76">
        <f t="shared" si="57"/>
        <v>225.66420069069335</v>
      </c>
    </row>
    <row r="1833" spans="1:8" x14ac:dyDescent="0.2">
      <c r="A1833" s="71" t="s">
        <v>118</v>
      </c>
      <c r="B1833" s="72">
        <v>20</v>
      </c>
      <c r="C1833" s="73" t="s">
        <v>283</v>
      </c>
      <c r="D1833" s="74">
        <v>1.1200039670732918</v>
      </c>
      <c r="E1833" s="75">
        <v>23.499916762596296</v>
      </c>
      <c r="F1833" s="76">
        <f t="shared" si="58"/>
        <v>526.4</v>
      </c>
      <c r="G1833" s="74">
        <v>1.21</v>
      </c>
      <c r="H1833" s="76">
        <f t="shared" si="57"/>
        <v>568.6979856548304</v>
      </c>
    </row>
    <row r="1834" spans="1:8" x14ac:dyDescent="0.2">
      <c r="A1834" s="71" t="s">
        <v>263</v>
      </c>
      <c r="B1834" s="72">
        <v>10</v>
      </c>
      <c r="C1834" s="73" t="s">
        <v>283</v>
      </c>
      <c r="D1834" s="74">
        <v>1.1200039670732918</v>
      </c>
      <c r="E1834" s="75">
        <v>18.649933941379615</v>
      </c>
      <c r="F1834" s="76">
        <f t="shared" si="58"/>
        <v>208.88000000000002</v>
      </c>
      <c r="G1834" s="74">
        <v>1.21</v>
      </c>
      <c r="H1834" s="76">
        <f t="shared" si="57"/>
        <v>225.66420069069335</v>
      </c>
    </row>
    <row r="1835" spans="1:8" x14ac:dyDescent="0.2">
      <c r="A1835" s="71" t="s">
        <v>270</v>
      </c>
      <c r="B1835" s="72">
        <v>10</v>
      </c>
      <c r="C1835" s="73" t="s">
        <v>283</v>
      </c>
      <c r="D1835" s="74">
        <v>1.1200039670732918</v>
      </c>
      <c r="E1835" s="75">
        <v>18.649933941379615</v>
      </c>
      <c r="F1835" s="76">
        <f t="shared" si="58"/>
        <v>208.88000000000002</v>
      </c>
      <c r="G1835" s="74">
        <v>1.21</v>
      </c>
      <c r="H1835" s="76">
        <f t="shared" si="57"/>
        <v>225.66420069069335</v>
      </c>
    </row>
    <row r="1836" spans="1:8" x14ac:dyDescent="0.2">
      <c r="A1836" s="71" t="s">
        <v>118</v>
      </c>
      <c r="B1836" s="72">
        <v>20</v>
      </c>
      <c r="C1836" s="73" t="s">
        <v>283</v>
      </c>
      <c r="D1836" s="74">
        <v>1.1199994090882233</v>
      </c>
      <c r="E1836" s="75">
        <v>23.500012398601857</v>
      </c>
      <c r="F1836" s="76">
        <f t="shared" si="58"/>
        <v>526.4</v>
      </c>
      <c r="G1836" s="74">
        <v>1.21</v>
      </c>
      <c r="H1836" s="76">
        <f t="shared" si="57"/>
        <v>568.70030004616501</v>
      </c>
    </row>
    <row r="1837" spans="1:8" x14ac:dyDescent="0.2">
      <c r="A1837" s="71" t="s">
        <v>268</v>
      </c>
      <c r="B1837" s="72">
        <v>4</v>
      </c>
      <c r="C1837" s="73" t="s">
        <v>286</v>
      </c>
      <c r="D1837" s="74">
        <v>1.1199975535666959</v>
      </c>
      <c r="E1837" s="75">
        <v>3.8500084096328524</v>
      </c>
      <c r="F1837" s="76">
        <f t="shared" si="58"/>
        <v>17.248000000000001</v>
      </c>
      <c r="G1837" s="74">
        <v>1.21</v>
      </c>
      <c r="H1837" s="76">
        <f t="shared" si="57"/>
        <v>18.634040702623004</v>
      </c>
    </row>
    <row r="1838" spans="1:8" x14ac:dyDescent="0.2">
      <c r="A1838" s="71" t="s">
        <v>264</v>
      </c>
      <c r="B1838" s="72">
        <v>6</v>
      </c>
      <c r="C1838" s="73" t="s">
        <v>283</v>
      </c>
      <c r="D1838" s="74">
        <v>1.1200210748155954</v>
      </c>
      <c r="E1838" s="75">
        <v>0.42499200301063123</v>
      </c>
      <c r="F1838" s="76">
        <f t="shared" si="58"/>
        <v>2.8559999999999999</v>
      </c>
      <c r="G1838" s="74">
        <v>1.21</v>
      </c>
      <c r="H1838" s="76">
        <f t="shared" si="57"/>
        <v>3.0854419418571828</v>
      </c>
    </row>
    <row r="1839" spans="1:8" x14ac:dyDescent="0.2">
      <c r="A1839" s="71" t="s">
        <v>118</v>
      </c>
      <c r="B1839" s="72">
        <v>3</v>
      </c>
      <c r="C1839" s="73" t="s">
        <v>283</v>
      </c>
      <c r="D1839" s="74">
        <v>1.1200210748155954</v>
      </c>
      <c r="E1839" s="75">
        <v>23.499557813529023</v>
      </c>
      <c r="F1839" s="76">
        <f t="shared" si="58"/>
        <v>78.960000000000008</v>
      </c>
      <c r="G1839" s="74">
        <v>1.21</v>
      </c>
      <c r="H1839" s="76">
        <f t="shared" si="57"/>
        <v>85.303394863110356</v>
      </c>
    </row>
    <row r="1840" spans="1:8" x14ac:dyDescent="0.2">
      <c r="A1840" s="71" t="s">
        <v>263</v>
      </c>
      <c r="B1840" s="72">
        <v>5</v>
      </c>
      <c r="C1840" s="73" t="s">
        <v>283</v>
      </c>
      <c r="D1840" s="74">
        <v>1.1200078597042786</v>
      </c>
      <c r="E1840" s="75">
        <v>18.649869122807019</v>
      </c>
      <c r="F1840" s="76">
        <f t="shared" si="58"/>
        <v>104.44000000000001</v>
      </c>
      <c r="G1840" s="74">
        <v>1.21</v>
      </c>
      <c r="H1840" s="76">
        <f t="shared" si="57"/>
        <v>112.83170819298246</v>
      </c>
    </row>
    <row r="1841" spans="1:8" x14ac:dyDescent="0.2">
      <c r="A1841" s="71" t="s">
        <v>269</v>
      </c>
      <c r="B1841" s="72">
        <v>20</v>
      </c>
      <c r="C1841" s="73" t="s">
        <v>283</v>
      </c>
      <c r="D1841" s="74">
        <v>1.1194444444444445</v>
      </c>
      <c r="E1841" s="75">
        <v>0.18008933002481389</v>
      </c>
      <c r="F1841" s="76">
        <f t="shared" si="58"/>
        <v>4.032</v>
      </c>
      <c r="G1841" s="74">
        <v>1.21</v>
      </c>
      <c r="H1841" s="76">
        <f t="shared" si="57"/>
        <v>4.3581617866004958</v>
      </c>
    </row>
    <row r="1842" spans="1:8" x14ac:dyDescent="0.2">
      <c r="A1842" s="71" t="s">
        <v>261</v>
      </c>
      <c r="B1842" s="72">
        <v>2</v>
      </c>
      <c r="C1842" s="73" t="s">
        <v>283</v>
      </c>
      <c r="D1842" s="74">
        <v>1.1199999999999999</v>
      </c>
      <c r="E1842" s="75">
        <v>69.000000000000014</v>
      </c>
      <c r="F1842" s="76">
        <f t="shared" si="58"/>
        <v>154.56</v>
      </c>
      <c r="G1842" s="74">
        <v>1.21</v>
      </c>
      <c r="H1842" s="76">
        <f t="shared" si="57"/>
        <v>166.98000000000002</v>
      </c>
    </row>
    <row r="1843" spans="1:8" x14ac:dyDescent="0.2">
      <c r="A1843" s="71" t="s">
        <v>118</v>
      </c>
      <c r="B1843" s="72">
        <v>1</v>
      </c>
      <c r="C1843" s="73" t="s">
        <v>283</v>
      </c>
      <c r="D1843" s="74">
        <v>1.1200000000000001</v>
      </c>
      <c r="E1843" s="75">
        <v>23.499999999999996</v>
      </c>
      <c r="F1843" s="76">
        <f t="shared" si="58"/>
        <v>26.32</v>
      </c>
      <c r="G1843" s="74">
        <v>1.21</v>
      </c>
      <c r="H1843" s="76">
        <f t="shared" si="57"/>
        <v>28.434999999999995</v>
      </c>
    </row>
    <row r="1844" spans="1:8" x14ac:dyDescent="0.2">
      <c r="A1844" s="71" t="s">
        <v>236</v>
      </c>
      <c r="B1844" s="72">
        <v>2</v>
      </c>
      <c r="C1844" s="73" t="s">
        <v>283</v>
      </c>
      <c r="D1844" s="74">
        <v>1.1199999999999999</v>
      </c>
      <c r="E1844" s="75">
        <v>0</v>
      </c>
      <c r="F1844" s="76">
        <f t="shared" si="58"/>
        <v>0</v>
      </c>
      <c r="G1844" s="74">
        <v>1.21</v>
      </c>
      <c r="H1844" s="76">
        <f t="shared" si="57"/>
        <v>0</v>
      </c>
    </row>
    <row r="1845" spans="1:8" x14ac:dyDescent="0.2">
      <c r="A1845" s="71" t="s">
        <v>244</v>
      </c>
      <c r="B1845" s="72">
        <v>7</v>
      </c>
      <c r="C1845" s="73" t="s">
        <v>283</v>
      </c>
      <c r="D1845" s="74">
        <v>1.1199999999999999</v>
      </c>
      <c r="E1845" s="75">
        <v>11.500000000000002</v>
      </c>
      <c r="F1845" s="76">
        <f t="shared" si="58"/>
        <v>90.160000000000011</v>
      </c>
      <c r="G1845" s="74">
        <v>1.21</v>
      </c>
      <c r="H1845" s="76">
        <f t="shared" si="57"/>
        <v>97.405000000000001</v>
      </c>
    </row>
    <row r="1846" spans="1:8" x14ac:dyDescent="0.2">
      <c r="A1846" s="71" t="s">
        <v>263</v>
      </c>
      <c r="B1846" s="72">
        <v>5</v>
      </c>
      <c r="C1846" s="73" t="s">
        <v>283</v>
      </c>
      <c r="D1846" s="74">
        <v>1.1200175382653061</v>
      </c>
      <c r="E1846" s="75">
        <v>18.649707961137409</v>
      </c>
      <c r="F1846" s="76">
        <f t="shared" si="58"/>
        <v>104.44000000000001</v>
      </c>
      <c r="G1846" s="74">
        <v>1.21</v>
      </c>
      <c r="H1846" s="76">
        <f t="shared" si="57"/>
        <v>112.83073316488131</v>
      </c>
    </row>
    <row r="1847" spans="1:8" x14ac:dyDescent="0.2">
      <c r="A1847" s="71" t="s">
        <v>269</v>
      </c>
      <c r="B1847" s="72">
        <v>400</v>
      </c>
      <c r="C1847" s="73" t="s">
        <v>283</v>
      </c>
      <c r="D1847" s="74">
        <v>1.1200035969605682</v>
      </c>
      <c r="E1847" s="75">
        <v>0.17989942224006425</v>
      </c>
      <c r="F1847" s="76">
        <f t="shared" si="58"/>
        <v>80.595200000000006</v>
      </c>
      <c r="G1847" s="74">
        <v>1.21</v>
      </c>
      <c r="H1847" s="76">
        <f t="shared" si="57"/>
        <v>87.071320364191095</v>
      </c>
    </row>
    <row r="1848" spans="1:8" x14ac:dyDescent="0.2">
      <c r="A1848" s="71" t="s">
        <v>269</v>
      </c>
      <c r="B1848" s="72">
        <v>100</v>
      </c>
      <c r="C1848" s="73" t="s">
        <v>283</v>
      </c>
      <c r="D1848" s="74">
        <v>1.1200039670732918</v>
      </c>
      <c r="E1848" s="75">
        <v>0.17989936279110952</v>
      </c>
      <c r="F1848" s="76">
        <f t="shared" si="58"/>
        <v>20.148800000000001</v>
      </c>
      <c r="G1848" s="74">
        <v>1.21</v>
      </c>
      <c r="H1848" s="76">
        <f t="shared" si="57"/>
        <v>21.767822897724251</v>
      </c>
    </row>
    <row r="1849" spans="1:8" x14ac:dyDescent="0.2">
      <c r="A1849" s="71" t="s">
        <v>270</v>
      </c>
      <c r="B1849" s="72">
        <v>5</v>
      </c>
      <c r="C1849" s="73" t="s">
        <v>283</v>
      </c>
      <c r="D1849" s="74">
        <v>1.1200053995680346</v>
      </c>
      <c r="E1849" s="75">
        <v>18.64991008798361</v>
      </c>
      <c r="F1849" s="76">
        <f t="shared" si="58"/>
        <v>104.44000000000001</v>
      </c>
      <c r="G1849" s="74">
        <v>1.21</v>
      </c>
      <c r="H1849" s="76">
        <f t="shared" si="57"/>
        <v>112.83195603230084</v>
      </c>
    </row>
    <row r="1850" spans="1:8" x14ac:dyDescent="0.2">
      <c r="A1850" s="71" t="s">
        <v>264</v>
      </c>
      <c r="B1850" s="72">
        <v>120</v>
      </c>
      <c r="C1850" s="73" t="s">
        <v>283</v>
      </c>
      <c r="D1850" s="74">
        <v>1.1200039670732918</v>
      </c>
      <c r="E1850" s="75">
        <v>0.42549849287169039</v>
      </c>
      <c r="F1850" s="76">
        <f t="shared" si="58"/>
        <v>57.187199999999997</v>
      </c>
      <c r="G1850" s="74">
        <v>1.21</v>
      </c>
      <c r="H1850" s="76">
        <f t="shared" si="57"/>
        <v>61.782381164969443</v>
      </c>
    </row>
    <row r="1851" spans="1:8" x14ac:dyDescent="0.2">
      <c r="A1851" s="71" t="s">
        <v>264</v>
      </c>
      <c r="B1851" s="72">
        <v>12</v>
      </c>
      <c r="C1851" s="73" t="s">
        <v>283</v>
      </c>
      <c r="D1851" s="74">
        <v>1.1199975535666959</v>
      </c>
      <c r="E1851" s="75">
        <v>0.4258339658699965</v>
      </c>
      <c r="F1851" s="76">
        <f t="shared" si="58"/>
        <v>5.7231959999999997</v>
      </c>
      <c r="G1851" s="74">
        <v>1.21</v>
      </c>
      <c r="H1851" s="76">
        <f t="shared" si="57"/>
        <v>6.1831091844323485</v>
      </c>
    </row>
    <row r="1852" spans="1:8" x14ac:dyDescent="0.2">
      <c r="A1852" s="71" t="s">
        <v>266</v>
      </c>
      <c r="B1852" s="72">
        <v>20</v>
      </c>
      <c r="C1852" s="73" t="s">
        <v>283</v>
      </c>
      <c r="D1852" s="74">
        <v>1.1200035969605682</v>
      </c>
      <c r="E1852" s="75">
        <v>4.999983942191891</v>
      </c>
      <c r="F1852" s="76">
        <f t="shared" si="58"/>
        <v>112</v>
      </c>
      <c r="G1852" s="74">
        <v>1.21</v>
      </c>
      <c r="H1852" s="76">
        <f t="shared" si="57"/>
        <v>120.99961140104377</v>
      </c>
    </row>
    <row r="1853" spans="1:8" x14ac:dyDescent="0.2">
      <c r="A1853" s="71" t="s">
        <v>118</v>
      </c>
      <c r="B1853" s="72">
        <v>20</v>
      </c>
      <c r="C1853" s="73" t="s">
        <v>283</v>
      </c>
      <c r="D1853" s="74">
        <v>1.1199975535666959</v>
      </c>
      <c r="E1853" s="75">
        <v>23.500051331525199</v>
      </c>
      <c r="F1853" s="76">
        <f t="shared" si="58"/>
        <v>526.4</v>
      </c>
      <c r="G1853" s="74">
        <v>1.21</v>
      </c>
      <c r="H1853" s="76">
        <f t="shared" si="57"/>
        <v>568.70124222290985</v>
      </c>
    </row>
    <row r="1854" spans="1:8" x14ac:dyDescent="0.2">
      <c r="A1854" s="71" t="s">
        <v>270</v>
      </c>
      <c r="B1854" s="72">
        <v>20</v>
      </c>
      <c r="C1854" s="73" t="s">
        <v>283</v>
      </c>
      <c r="D1854" s="74">
        <v>1.1200035969605682</v>
      </c>
      <c r="E1854" s="75">
        <v>18.649940104375755</v>
      </c>
      <c r="F1854" s="76">
        <f t="shared" si="58"/>
        <v>417.76000000000005</v>
      </c>
      <c r="G1854" s="74">
        <v>1.21</v>
      </c>
      <c r="H1854" s="76">
        <f t="shared" si="57"/>
        <v>451.32855052589326</v>
      </c>
    </row>
    <row r="1855" spans="1:8" x14ac:dyDescent="0.2">
      <c r="A1855" s="71" t="s">
        <v>264</v>
      </c>
      <c r="B1855" s="72">
        <v>24</v>
      </c>
      <c r="C1855" s="73" t="s">
        <v>283</v>
      </c>
      <c r="D1855" s="74">
        <v>1.1200078597042786</v>
      </c>
      <c r="E1855" s="75">
        <v>0.42541308605263156</v>
      </c>
      <c r="F1855" s="76">
        <f t="shared" si="58"/>
        <v>11.435184</v>
      </c>
      <c r="G1855" s="74">
        <v>1.21</v>
      </c>
      <c r="H1855" s="76">
        <f t="shared" si="57"/>
        <v>12.35399601896842</v>
      </c>
    </row>
    <row r="1856" spans="1:8" x14ac:dyDescent="0.2">
      <c r="A1856" s="71" t="s">
        <v>268</v>
      </c>
      <c r="B1856" s="72">
        <v>40</v>
      </c>
      <c r="C1856" s="73" t="s">
        <v>286</v>
      </c>
      <c r="D1856" s="74">
        <v>1.1200035969605682</v>
      </c>
      <c r="E1856" s="75">
        <v>3.8499876354877567</v>
      </c>
      <c r="F1856" s="76">
        <f t="shared" si="58"/>
        <v>172.48000000000002</v>
      </c>
      <c r="G1856" s="74">
        <v>1.21</v>
      </c>
      <c r="H1856" s="76">
        <f t="shared" si="57"/>
        <v>186.3394015576074</v>
      </c>
    </row>
    <row r="1857" spans="1:8" x14ac:dyDescent="0.2">
      <c r="A1857" s="71" t="s">
        <v>272</v>
      </c>
      <c r="B1857" s="72">
        <v>2</v>
      </c>
      <c r="C1857" s="73" t="s">
        <v>283</v>
      </c>
      <c r="D1857" s="74">
        <v>1.1200078597042786</v>
      </c>
      <c r="E1857" s="75">
        <v>3.8049732982456135</v>
      </c>
      <c r="F1857" s="76">
        <f t="shared" si="58"/>
        <v>8.5231999999999992</v>
      </c>
      <c r="G1857" s="74">
        <v>1.21</v>
      </c>
      <c r="H1857" s="76">
        <f t="shared" si="57"/>
        <v>9.2080353817543852</v>
      </c>
    </row>
    <row r="1858" spans="1:8" x14ac:dyDescent="0.2">
      <c r="A1858" s="71" t="s">
        <v>264</v>
      </c>
      <c r="B1858" s="72">
        <v>84</v>
      </c>
      <c r="C1858" s="73" t="s">
        <v>283</v>
      </c>
      <c r="D1858" s="74">
        <v>1.1200053995680346</v>
      </c>
      <c r="E1858" s="75">
        <v>0.42547384162950463</v>
      </c>
      <c r="F1858" s="76">
        <f t="shared" si="58"/>
        <v>40.028771999999996</v>
      </c>
      <c r="G1858" s="74">
        <v>1.21</v>
      </c>
      <c r="H1858" s="76">
        <f t="shared" si="57"/>
        <v>43.245161263222855</v>
      </c>
    </row>
    <row r="1859" spans="1:8" x14ac:dyDescent="0.2">
      <c r="A1859" s="71" t="s">
        <v>118</v>
      </c>
      <c r="B1859" s="72">
        <v>10</v>
      </c>
      <c r="C1859" s="73" t="s">
        <v>283</v>
      </c>
      <c r="D1859" s="74">
        <v>1.1199999999999999</v>
      </c>
      <c r="E1859" s="75">
        <v>23.500000000000004</v>
      </c>
      <c r="F1859" s="76">
        <f t="shared" si="58"/>
        <v>263.2</v>
      </c>
      <c r="G1859" s="74">
        <v>1.21</v>
      </c>
      <c r="H1859" s="76">
        <f t="shared" si="57"/>
        <v>284.35000000000002</v>
      </c>
    </row>
    <row r="1860" spans="1:8" x14ac:dyDescent="0.2">
      <c r="A1860" s="71" t="s">
        <v>265</v>
      </c>
      <c r="B1860" s="72">
        <v>20</v>
      </c>
      <c r="C1860" s="73" t="s">
        <v>283</v>
      </c>
      <c r="D1860" s="74">
        <v>1.1199999999999999</v>
      </c>
      <c r="E1860" s="75">
        <v>24</v>
      </c>
      <c r="F1860" s="76">
        <f t="shared" si="58"/>
        <v>537.59999999999991</v>
      </c>
      <c r="G1860" s="74">
        <v>1.21</v>
      </c>
      <c r="H1860" s="76">
        <f t="shared" si="57"/>
        <v>580.79999999999995</v>
      </c>
    </row>
    <row r="1861" spans="1:8" x14ac:dyDescent="0.2">
      <c r="A1861" s="71" t="s">
        <v>269</v>
      </c>
      <c r="B1861" s="72">
        <v>50</v>
      </c>
      <c r="C1861" s="73" t="s">
        <v>283</v>
      </c>
      <c r="D1861" s="74">
        <v>1.1199928255410738</v>
      </c>
      <c r="E1861" s="75">
        <v>0.18000115304542785</v>
      </c>
      <c r="F1861" s="76">
        <f t="shared" si="58"/>
        <v>10.08</v>
      </c>
      <c r="G1861" s="74">
        <v>1.21</v>
      </c>
      <c r="H1861" s="76">
        <f t="shared" ref="H1861:H1924" si="59">(E1861*G1861)*B1861</f>
        <v>10.890069759248384</v>
      </c>
    </row>
    <row r="1862" spans="1:8" x14ac:dyDescent="0.2">
      <c r="A1862" s="71" t="s">
        <v>270</v>
      </c>
      <c r="B1862" s="72">
        <v>5</v>
      </c>
      <c r="C1862" s="73" t="s">
        <v>283</v>
      </c>
      <c r="D1862" s="74">
        <v>1.1199928255410738</v>
      </c>
      <c r="E1862" s="75">
        <v>18.650119468317943</v>
      </c>
      <c r="F1862" s="76">
        <f t="shared" si="58"/>
        <v>104.44000000000001</v>
      </c>
      <c r="G1862" s="74">
        <v>1.21</v>
      </c>
      <c r="H1862" s="76">
        <f t="shared" si="59"/>
        <v>112.83322278332355</v>
      </c>
    </row>
    <row r="1863" spans="1:8" x14ac:dyDescent="0.2">
      <c r="A1863" s="71" t="s">
        <v>262</v>
      </c>
      <c r="B1863" s="72">
        <v>10</v>
      </c>
      <c r="C1863" s="73" t="s">
        <v>283</v>
      </c>
      <c r="D1863" s="74">
        <v>1.1199937568284688</v>
      </c>
      <c r="E1863" s="75">
        <v>6.3700355082360165</v>
      </c>
      <c r="F1863" s="76">
        <f t="shared" si="58"/>
        <v>71.344000000000008</v>
      </c>
      <c r="G1863" s="74">
        <v>1.21</v>
      </c>
      <c r="H1863" s="76">
        <f t="shared" si="59"/>
        <v>77.077429649655798</v>
      </c>
    </row>
    <row r="1864" spans="1:8" x14ac:dyDescent="0.2">
      <c r="A1864" s="71" t="s">
        <v>270</v>
      </c>
      <c r="B1864" s="72">
        <v>20</v>
      </c>
      <c r="C1864" s="73" t="s">
        <v>283</v>
      </c>
      <c r="D1864" s="74">
        <v>1.1199937568284688</v>
      </c>
      <c r="E1864" s="75">
        <v>18.650103960534018</v>
      </c>
      <c r="F1864" s="76">
        <f t="shared" si="58"/>
        <v>417.76000000000005</v>
      </c>
      <c r="G1864" s="74">
        <v>1.21</v>
      </c>
      <c r="H1864" s="76">
        <f t="shared" si="59"/>
        <v>451.33251584492319</v>
      </c>
    </row>
    <row r="1865" spans="1:8" x14ac:dyDescent="0.2">
      <c r="A1865" s="71" t="s">
        <v>264</v>
      </c>
      <c r="B1865" s="72">
        <v>60</v>
      </c>
      <c r="C1865" s="73" t="s">
        <v>283</v>
      </c>
      <c r="D1865" s="74">
        <v>1.1198589894242068</v>
      </c>
      <c r="E1865" s="75">
        <v>0.42555357817418676</v>
      </c>
      <c r="F1865" s="76">
        <f t="shared" si="58"/>
        <v>28.593599999999999</v>
      </c>
      <c r="G1865" s="74">
        <v>1.21</v>
      </c>
      <c r="H1865" s="76">
        <f t="shared" si="59"/>
        <v>30.89518977544596</v>
      </c>
    </row>
    <row r="1866" spans="1:8" x14ac:dyDescent="0.2">
      <c r="A1866" s="71" t="s">
        <v>264</v>
      </c>
      <c r="B1866" s="72">
        <v>60</v>
      </c>
      <c r="C1866" s="73" t="s">
        <v>283</v>
      </c>
      <c r="D1866" s="74">
        <v>1.1200161560210029</v>
      </c>
      <c r="E1866" s="75">
        <v>0.42549386224305802</v>
      </c>
      <c r="F1866" s="76">
        <f t="shared" si="58"/>
        <v>28.593599999999999</v>
      </c>
      <c r="G1866" s="74">
        <v>1.21</v>
      </c>
      <c r="H1866" s="76">
        <f t="shared" si="59"/>
        <v>30.89085439884601</v>
      </c>
    </row>
    <row r="1867" spans="1:8" x14ac:dyDescent="0.2">
      <c r="A1867" s="71" t="s">
        <v>264</v>
      </c>
      <c r="B1867" s="72">
        <v>60</v>
      </c>
      <c r="C1867" s="73" t="s">
        <v>283</v>
      </c>
      <c r="D1867" s="74">
        <v>1.1198589894242068</v>
      </c>
      <c r="E1867" s="75">
        <v>0.42555357817418676</v>
      </c>
      <c r="F1867" s="76">
        <f t="shared" si="58"/>
        <v>28.593599999999999</v>
      </c>
      <c r="G1867" s="74">
        <v>1.21</v>
      </c>
      <c r="H1867" s="76">
        <f t="shared" si="59"/>
        <v>30.89518977544596</v>
      </c>
    </row>
    <row r="1868" spans="1:8" x14ac:dyDescent="0.2">
      <c r="A1868" s="71" t="s">
        <v>118</v>
      </c>
      <c r="B1868" s="72">
        <v>20</v>
      </c>
      <c r="C1868" s="73" t="s">
        <v>283</v>
      </c>
      <c r="D1868" s="74">
        <v>1.1199999999999999</v>
      </c>
      <c r="E1868" s="75">
        <v>23.500000000000004</v>
      </c>
      <c r="F1868" s="76">
        <f t="shared" si="58"/>
        <v>526.4</v>
      </c>
      <c r="G1868" s="74">
        <v>1.21</v>
      </c>
      <c r="H1868" s="76">
        <f t="shared" si="59"/>
        <v>568.70000000000005</v>
      </c>
    </row>
    <row r="1869" spans="1:8" x14ac:dyDescent="0.2">
      <c r="A1869" s="71" t="s">
        <v>270</v>
      </c>
      <c r="B1869" s="72">
        <v>5</v>
      </c>
      <c r="C1869" s="73" t="s">
        <v>283</v>
      </c>
      <c r="D1869" s="74">
        <v>1.1199736321687541</v>
      </c>
      <c r="E1869" s="75">
        <v>18.650439081812834</v>
      </c>
      <c r="F1869" s="76">
        <f t="shared" si="58"/>
        <v>104.44000000000003</v>
      </c>
      <c r="G1869" s="74">
        <v>1.21</v>
      </c>
      <c r="H1869" s="76">
        <f t="shared" si="59"/>
        <v>112.83515644496765</v>
      </c>
    </row>
    <row r="1870" spans="1:8" x14ac:dyDescent="0.2">
      <c r="A1870" s="71" t="s">
        <v>267</v>
      </c>
      <c r="B1870" s="72">
        <v>10</v>
      </c>
      <c r="C1870" s="73" t="s">
        <v>283</v>
      </c>
      <c r="D1870" s="74">
        <v>1.1199631826549397</v>
      </c>
      <c r="E1870" s="75">
        <v>0.45301489179070409</v>
      </c>
      <c r="F1870" s="76">
        <f t="shared" si="58"/>
        <v>5.0736000000000008</v>
      </c>
      <c r="G1870" s="74">
        <v>1.21</v>
      </c>
      <c r="H1870" s="76">
        <f t="shared" si="59"/>
        <v>5.4814801906675195</v>
      </c>
    </row>
    <row r="1871" spans="1:8" x14ac:dyDescent="0.2">
      <c r="A1871" s="71" t="s">
        <v>269</v>
      </c>
      <c r="B1871" s="72">
        <v>50</v>
      </c>
      <c r="C1871" s="73" t="s">
        <v>283</v>
      </c>
      <c r="D1871" s="74">
        <v>1.1201676758267352</v>
      </c>
      <c r="E1871" s="75">
        <v>0.17997305613305611</v>
      </c>
      <c r="F1871" s="76">
        <f t="shared" si="58"/>
        <v>10.08</v>
      </c>
      <c r="G1871" s="74">
        <v>1.21</v>
      </c>
      <c r="H1871" s="76">
        <f t="shared" si="59"/>
        <v>10.888369896049895</v>
      </c>
    </row>
    <row r="1872" spans="1:8" x14ac:dyDescent="0.2">
      <c r="A1872" s="71" t="s">
        <v>267</v>
      </c>
      <c r="B1872" s="72">
        <v>190</v>
      </c>
      <c r="C1872" s="73" t="s">
        <v>283</v>
      </c>
      <c r="D1872" s="74">
        <v>1.11999893239384</v>
      </c>
      <c r="E1872" s="75">
        <v>0.45289507456568878</v>
      </c>
      <c r="F1872" s="76">
        <f t="shared" si="58"/>
        <v>96.375979999999998</v>
      </c>
      <c r="G1872" s="74">
        <v>1.21</v>
      </c>
      <c r="H1872" s="76">
        <f t="shared" si="59"/>
        <v>104.12057764265185</v>
      </c>
    </row>
    <row r="1873" spans="1:8" x14ac:dyDescent="0.2">
      <c r="A1873" s="71" t="s">
        <v>261</v>
      </c>
      <c r="B1873" s="72">
        <v>1</v>
      </c>
      <c r="C1873" s="73" t="s">
        <v>283</v>
      </c>
      <c r="D1873" s="74">
        <v>1.1199878123095672</v>
      </c>
      <c r="E1873" s="75">
        <v>69.000750856956316</v>
      </c>
      <c r="F1873" s="76">
        <f t="shared" si="58"/>
        <v>77.28</v>
      </c>
      <c r="G1873" s="74">
        <v>1.21</v>
      </c>
      <c r="H1873" s="76">
        <f t="shared" si="59"/>
        <v>83.490908536917146</v>
      </c>
    </row>
    <row r="1874" spans="1:8" x14ac:dyDescent="0.2">
      <c r="A1874" s="71" t="s">
        <v>236</v>
      </c>
      <c r="B1874" s="72">
        <v>1</v>
      </c>
      <c r="C1874" s="73" t="s">
        <v>283</v>
      </c>
      <c r="D1874" s="74">
        <v>1.1199878123095672</v>
      </c>
      <c r="E1874" s="75">
        <v>0</v>
      </c>
      <c r="F1874" s="76">
        <f t="shared" si="58"/>
        <v>0</v>
      </c>
      <c r="G1874" s="74">
        <v>1.21</v>
      </c>
      <c r="H1874" s="76">
        <f t="shared" si="59"/>
        <v>0</v>
      </c>
    </row>
    <row r="1875" spans="1:8" x14ac:dyDescent="0.2">
      <c r="A1875" s="71" t="s">
        <v>270</v>
      </c>
      <c r="B1875" s="72">
        <v>10</v>
      </c>
      <c r="C1875" s="73" t="s">
        <v>283</v>
      </c>
      <c r="D1875" s="74">
        <v>1.1199908403938632</v>
      </c>
      <c r="E1875" s="75">
        <v>18.650152525046003</v>
      </c>
      <c r="F1875" s="76">
        <f t="shared" si="58"/>
        <v>208.88000000000002</v>
      </c>
      <c r="G1875" s="74">
        <v>1.21</v>
      </c>
      <c r="H1875" s="76">
        <f t="shared" si="59"/>
        <v>225.66684555305665</v>
      </c>
    </row>
    <row r="1876" spans="1:8" x14ac:dyDescent="0.2">
      <c r="A1876" s="71" t="s">
        <v>276</v>
      </c>
      <c r="B1876" s="72">
        <v>10</v>
      </c>
      <c r="C1876" s="73" t="s">
        <v>283</v>
      </c>
      <c r="D1876" s="74">
        <v>1.1200185356811865</v>
      </c>
      <c r="E1876" s="75">
        <v>4.979917583781547</v>
      </c>
      <c r="F1876" s="76">
        <f t="shared" si="58"/>
        <v>55.776000000000003</v>
      </c>
      <c r="G1876" s="74">
        <v>1.21</v>
      </c>
      <c r="H1876" s="76">
        <f t="shared" si="59"/>
        <v>60.257002763756716</v>
      </c>
    </row>
    <row r="1877" spans="1:8" x14ac:dyDescent="0.2">
      <c r="A1877" s="71" t="s">
        <v>277</v>
      </c>
      <c r="B1877" s="72">
        <v>3</v>
      </c>
      <c r="C1877" s="73" t="s">
        <v>283</v>
      </c>
      <c r="D1877" s="74">
        <v>1.1200185356811865</v>
      </c>
      <c r="E1877" s="75">
        <v>4.979917583781547</v>
      </c>
      <c r="F1877" s="76">
        <f t="shared" si="58"/>
        <v>16.732800000000001</v>
      </c>
      <c r="G1877" s="74">
        <v>1.21</v>
      </c>
      <c r="H1877" s="76">
        <f t="shared" si="59"/>
        <v>18.077100829127012</v>
      </c>
    </row>
    <row r="1878" spans="1:8" x14ac:dyDescent="0.2">
      <c r="A1878" s="71" t="s">
        <v>132</v>
      </c>
      <c r="B1878" s="72">
        <v>10</v>
      </c>
      <c r="C1878" s="73" t="s">
        <v>289</v>
      </c>
      <c r="D1878" s="74">
        <v>1.1199999999999999</v>
      </c>
      <c r="E1878" s="75">
        <v>11.750000000000002</v>
      </c>
      <c r="F1878" s="76">
        <f t="shared" si="58"/>
        <v>131.6</v>
      </c>
      <c r="G1878" s="74">
        <v>1.21</v>
      </c>
      <c r="H1878" s="76">
        <f t="shared" si="59"/>
        <v>142.17500000000001</v>
      </c>
    </row>
    <row r="1879" spans="1:8" x14ac:dyDescent="0.2">
      <c r="A1879" s="71" t="s">
        <v>278</v>
      </c>
      <c r="B1879" s="72">
        <v>30000</v>
      </c>
      <c r="C1879" s="73" t="s">
        <v>283</v>
      </c>
      <c r="D1879" s="74">
        <v>1.1199978369024444</v>
      </c>
      <c r="E1879" s="75">
        <v>3.0800059485297664E-2</v>
      </c>
      <c r="F1879" s="76">
        <f t="shared" si="58"/>
        <v>1034.8799999999999</v>
      </c>
      <c r="G1879" s="74">
        <v>1.21</v>
      </c>
      <c r="H1879" s="76">
        <f t="shared" si="59"/>
        <v>1118.0421593163053</v>
      </c>
    </row>
    <row r="1880" spans="1:8" x14ac:dyDescent="0.2">
      <c r="A1880" s="71" t="s">
        <v>279</v>
      </c>
      <c r="B1880" s="72">
        <v>280</v>
      </c>
      <c r="C1880" s="73" t="s">
        <v>283</v>
      </c>
      <c r="D1880" s="74">
        <v>1.1199990174887011</v>
      </c>
      <c r="E1880" s="75">
        <v>0.67000058775281046</v>
      </c>
      <c r="F1880" s="76">
        <f t="shared" si="58"/>
        <v>210.11199999999999</v>
      </c>
      <c r="G1880" s="74">
        <v>1.21</v>
      </c>
      <c r="H1880" s="76">
        <f t="shared" si="59"/>
        <v>226.99619913065217</v>
      </c>
    </row>
    <row r="1881" spans="1:8" x14ac:dyDescent="0.2">
      <c r="A1881" s="71" t="s">
        <v>278</v>
      </c>
      <c r="B1881" s="72">
        <v>60000</v>
      </c>
      <c r="C1881" s="73" t="s">
        <v>283</v>
      </c>
      <c r="D1881" s="74">
        <v>1.1199990174887011</v>
      </c>
      <c r="E1881" s="75">
        <v>3.0800027019084422E-2</v>
      </c>
      <c r="F1881" s="76">
        <f t="shared" si="58"/>
        <v>2069.7599999999998</v>
      </c>
      <c r="G1881" s="74">
        <v>1.21</v>
      </c>
      <c r="H1881" s="76">
        <f t="shared" si="59"/>
        <v>2236.0819615855294</v>
      </c>
    </row>
    <row r="1882" spans="1:8" x14ac:dyDescent="0.2">
      <c r="A1882" s="71" t="s">
        <v>276</v>
      </c>
      <c r="B1882" s="72">
        <v>6</v>
      </c>
      <c r="C1882" s="73" t="s">
        <v>283</v>
      </c>
      <c r="D1882" s="74">
        <v>1.1200803212851407</v>
      </c>
      <c r="E1882" s="75">
        <v>4.9796428827536747</v>
      </c>
      <c r="F1882" s="76">
        <f t="shared" si="58"/>
        <v>33.465600000000002</v>
      </c>
      <c r="G1882" s="74">
        <v>1.21</v>
      </c>
      <c r="H1882" s="76">
        <f t="shared" si="59"/>
        <v>36.152207328791675</v>
      </c>
    </row>
    <row r="1883" spans="1:8" x14ac:dyDescent="0.2">
      <c r="A1883" s="71" t="s">
        <v>277</v>
      </c>
      <c r="B1883" s="72">
        <v>4</v>
      </c>
      <c r="C1883" s="73" t="s">
        <v>283</v>
      </c>
      <c r="D1883" s="74">
        <v>1.1200803212851407</v>
      </c>
      <c r="E1883" s="75">
        <v>4.9796428827536747</v>
      </c>
      <c r="F1883" s="76">
        <f t="shared" ref="F1883:F1946" si="60">(D1883*E1883)*B1883</f>
        <v>22.310400000000001</v>
      </c>
      <c r="G1883" s="74">
        <v>1.21</v>
      </c>
      <c r="H1883" s="76">
        <f t="shared" si="59"/>
        <v>24.101471552527784</v>
      </c>
    </row>
    <row r="1884" spans="1:8" x14ac:dyDescent="0.2">
      <c r="A1884" s="71" t="s">
        <v>276</v>
      </c>
      <c r="B1884" s="72">
        <v>7</v>
      </c>
      <c r="C1884" s="73" t="s">
        <v>283</v>
      </c>
      <c r="D1884" s="74">
        <v>1.1199978369024444</v>
      </c>
      <c r="E1884" s="75">
        <v>4.9800096180773501</v>
      </c>
      <c r="F1884" s="76">
        <f t="shared" si="60"/>
        <v>39.043199999999999</v>
      </c>
      <c r="G1884" s="74">
        <v>1.21</v>
      </c>
      <c r="H1884" s="76">
        <f t="shared" si="59"/>
        <v>42.18068146511515</v>
      </c>
    </row>
    <row r="1885" spans="1:8" x14ac:dyDescent="0.2">
      <c r="A1885" s="71" t="s">
        <v>277</v>
      </c>
      <c r="B1885" s="72">
        <v>2</v>
      </c>
      <c r="C1885" s="73" t="s">
        <v>283</v>
      </c>
      <c r="D1885" s="74">
        <v>1.1199978369024444</v>
      </c>
      <c r="E1885" s="75">
        <v>4.9800096180773501</v>
      </c>
      <c r="F1885" s="76">
        <f t="shared" si="60"/>
        <v>11.155200000000001</v>
      </c>
      <c r="G1885" s="74">
        <v>1.21</v>
      </c>
      <c r="H1885" s="76">
        <f t="shared" si="59"/>
        <v>12.051623275747186</v>
      </c>
    </row>
    <row r="1886" spans="1:8" x14ac:dyDescent="0.2">
      <c r="A1886" s="71" t="s">
        <v>132</v>
      </c>
      <c r="B1886" s="72">
        <v>10</v>
      </c>
      <c r="C1886" s="73" t="s">
        <v>289</v>
      </c>
      <c r="D1886" s="74">
        <v>1.1199949507700075</v>
      </c>
      <c r="E1886" s="75">
        <v>11.750052972071321</v>
      </c>
      <c r="F1886" s="76">
        <f t="shared" si="60"/>
        <v>131.6</v>
      </c>
      <c r="G1886" s="74">
        <v>1.21</v>
      </c>
      <c r="H1886" s="76">
        <f t="shared" si="59"/>
        <v>142.175640962063</v>
      </c>
    </row>
    <row r="1887" spans="1:8" x14ac:dyDescent="0.2">
      <c r="A1887" s="71" t="s">
        <v>279</v>
      </c>
      <c r="B1887" s="72">
        <v>140</v>
      </c>
      <c r="C1887" s="73" t="s">
        <v>283</v>
      </c>
      <c r="D1887" s="74">
        <v>1.1199949507700075</v>
      </c>
      <c r="E1887" s="75">
        <v>0.67000302053513061</v>
      </c>
      <c r="F1887" s="76">
        <f t="shared" si="60"/>
        <v>105.056</v>
      </c>
      <c r="G1887" s="74">
        <v>1.21</v>
      </c>
      <c r="H1887" s="76">
        <f t="shared" si="59"/>
        <v>113.49851167865113</v>
      </c>
    </row>
    <row r="1888" spans="1:8" x14ac:dyDescent="0.2">
      <c r="A1888" s="71" t="s">
        <v>278</v>
      </c>
      <c r="B1888" s="72">
        <v>30000</v>
      </c>
      <c r="C1888" s="73" t="s">
        <v>283</v>
      </c>
      <c r="D1888" s="74">
        <v>1.1200039300451956</v>
      </c>
      <c r="E1888" s="75">
        <v>3.0799891924136354E-2</v>
      </c>
      <c r="F1888" s="76">
        <f t="shared" si="60"/>
        <v>1034.8799999999999</v>
      </c>
      <c r="G1888" s="74">
        <v>1.21</v>
      </c>
      <c r="H1888" s="76">
        <f t="shared" si="59"/>
        <v>1118.0360768461496</v>
      </c>
    </row>
    <row r="1889" spans="1:8" x14ac:dyDescent="0.2">
      <c r="A1889" s="71" t="s">
        <v>278</v>
      </c>
      <c r="B1889" s="72">
        <v>30000</v>
      </c>
      <c r="C1889" s="73" t="s">
        <v>283</v>
      </c>
      <c r="D1889" s="74">
        <v>1.1200039300451956</v>
      </c>
      <c r="E1889" s="75">
        <v>3.0799891924136354E-2</v>
      </c>
      <c r="F1889" s="76">
        <f t="shared" si="60"/>
        <v>1034.8799999999999</v>
      </c>
      <c r="G1889" s="74">
        <v>1.21</v>
      </c>
      <c r="H1889" s="76">
        <f t="shared" si="59"/>
        <v>1118.0360768461496</v>
      </c>
    </row>
    <row r="1890" spans="1:8" x14ac:dyDescent="0.2">
      <c r="A1890" s="71" t="s">
        <v>278</v>
      </c>
      <c r="B1890" s="72">
        <v>15000</v>
      </c>
      <c r="C1890" s="73" t="s">
        <v>283</v>
      </c>
      <c r="D1890" s="74">
        <v>1.1200059408881629</v>
      </c>
      <c r="E1890" s="75">
        <v>3.0799836626442114E-2</v>
      </c>
      <c r="F1890" s="76">
        <f t="shared" si="60"/>
        <v>517.43999999999994</v>
      </c>
      <c r="G1890" s="74">
        <v>1.21</v>
      </c>
      <c r="H1890" s="76">
        <f t="shared" si="59"/>
        <v>559.01703476992441</v>
      </c>
    </row>
    <row r="1891" spans="1:8" x14ac:dyDescent="0.2">
      <c r="A1891" s="71" t="s">
        <v>279</v>
      </c>
      <c r="B1891" s="72">
        <v>140</v>
      </c>
      <c r="C1891" s="73" t="s">
        <v>283</v>
      </c>
      <c r="D1891" s="74">
        <v>1.1200059408881629</v>
      </c>
      <c r="E1891" s="75">
        <v>0.66999644609468234</v>
      </c>
      <c r="F1891" s="76">
        <f t="shared" si="60"/>
        <v>105.056</v>
      </c>
      <c r="G1891" s="74">
        <v>1.21</v>
      </c>
      <c r="H1891" s="76">
        <f t="shared" si="59"/>
        <v>113.49739796843917</v>
      </c>
    </row>
    <row r="1892" spans="1:8" x14ac:dyDescent="0.2">
      <c r="A1892" s="71" t="s">
        <v>278</v>
      </c>
      <c r="B1892" s="72">
        <v>120000</v>
      </c>
      <c r="C1892" s="73" t="s">
        <v>283</v>
      </c>
      <c r="D1892" s="74">
        <v>1.1200004498020872</v>
      </c>
      <c r="E1892" s="75">
        <v>3.0799987630447567E-2</v>
      </c>
      <c r="F1892" s="76">
        <f t="shared" si="60"/>
        <v>4139.5199999999995</v>
      </c>
      <c r="G1892" s="74">
        <v>1.21</v>
      </c>
      <c r="H1892" s="76">
        <f t="shared" si="59"/>
        <v>4472.1582039409859</v>
      </c>
    </row>
    <row r="1893" spans="1:8" x14ac:dyDescent="0.2">
      <c r="A1893" s="71" t="s">
        <v>279</v>
      </c>
      <c r="B1893" s="72">
        <v>300</v>
      </c>
      <c r="C1893" s="73" t="s">
        <v>283</v>
      </c>
      <c r="D1893" s="74">
        <v>1.1199999999999999</v>
      </c>
      <c r="E1893" s="75">
        <v>0.67</v>
      </c>
      <c r="F1893" s="76">
        <f t="shared" si="60"/>
        <v>225.11999999999998</v>
      </c>
      <c r="G1893" s="74">
        <v>1.21</v>
      </c>
      <c r="H1893" s="76">
        <f t="shared" si="59"/>
        <v>243.20999999999998</v>
      </c>
    </row>
    <row r="1894" spans="1:8" x14ac:dyDescent="0.2">
      <c r="A1894" s="71" t="s">
        <v>276</v>
      </c>
      <c r="B1894" s="72">
        <v>10</v>
      </c>
      <c r="C1894" s="73" t="s">
        <v>283</v>
      </c>
      <c r="D1894" s="74">
        <v>1.120000887350814</v>
      </c>
      <c r="E1894" s="75">
        <v>4.9799960544611137</v>
      </c>
      <c r="F1894" s="76">
        <f t="shared" si="60"/>
        <v>55.776000000000003</v>
      </c>
      <c r="G1894" s="74">
        <v>1.21</v>
      </c>
      <c r="H1894" s="76">
        <f t="shared" si="59"/>
        <v>60.257952258979472</v>
      </c>
    </row>
    <row r="1895" spans="1:8" x14ac:dyDescent="0.2">
      <c r="A1895" s="71" t="s">
        <v>277</v>
      </c>
      <c r="B1895" s="72">
        <v>15</v>
      </c>
      <c r="C1895" s="73" t="s">
        <v>283</v>
      </c>
      <c r="D1895" s="74">
        <v>1.120000887350814</v>
      </c>
      <c r="E1895" s="75">
        <v>4.9799960544611137</v>
      </c>
      <c r="F1895" s="76">
        <f t="shared" si="60"/>
        <v>83.664000000000001</v>
      </c>
      <c r="G1895" s="74">
        <v>1.21</v>
      </c>
      <c r="H1895" s="76">
        <f t="shared" si="59"/>
        <v>90.386928388469201</v>
      </c>
    </row>
    <row r="1896" spans="1:8" x14ac:dyDescent="0.2">
      <c r="A1896" s="71" t="s">
        <v>278</v>
      </c>
      <c r="B1896" s="72">
        <v>15000</v>
      </c>
      <c r="C1896" s="73" t="s">
        <v>283</v>
      </c>
      <c r="D1896" s="74">
        <v>1.1199969211822658</v>
      </c>
      <c r="E1896" s="75">
        <v>3.0800084667720436E-2</v>
      </c>
      <c r="F1896" s="76">
        <f t="shared" si="60"/>
        <v>517.43999999999994</v>
      </c>
      <c r="G1896" s="74">
        <v>1.21</v>
      </c>
      <c r="H1896" s="76">
        <f t="shared" si="59"/>
        <v>559.02153671912595</v>
      </c>
    </row>
    <row r="1897" spans="1:8" x14ac:dyDescent="0.2">
      <c r="A1897" s="71" t="s">
        <v>278</v>
      </c>
      <c r="B1897" s="72">
        <v>30000</v>
      </c>
      <c r="C1897" s="73" t="s">
        <v>283</v>
      </c>
      <c r="D1897" s="74">
        <v>1.1200039300451956</v>
      </c>
      <c r="E1897" s="75">
        <v>3.0799891924136354E-2</v>
      </c>
      <c r="F1897" s="76">
        <f t="shared" si="60"/>
        <v>1034.8799999999999</v>
      </c>
      <c r="G1897" s="74">
        <v>1.21</v>
      </c>
      <c r="H1897" s="76">
        <f t="shared" si="59"/>
        <v>1118.0360768461496</v>
      </c>
    </row>
    <row r="1898" spans="1:8" x14ac:dyDescent="0.2">
      <c r="A1898" s="71" t="s">
        <v>278</v>
      </c>
      <c r="B1898" s="72">
        <v>36000</v>
      </c>
      <c r="C1898" s="73" t="s">
        <v>283</v>
      </c>
      <c r="D1898" s="74">
        <v>1.1199983369366375</v>
      </c>
      <c r="E1898" s="75">
        <v>3.0800045734310378E-2</v>
      </c>
      <c r="F1898" s="76">
        <f t="shared" si="60"/>
        <v>1241.856</v>
      </c>
      <c r="G1898" s="74">
        <v>1.21</v>
      </c>
      <c r="H1898" s="76">
        <f t="shared" si="59"/>
        <v>1341.64999218656</v>
      </c>
    </row>
    <row r="1899" spans="1:8" x14ac:dyDescent="0.2">
      <c r="A1899" s="71" t="s">
        <v>279</v>
      </c>
      <c r="B1899" s="72">
        <v>70</v>
      </c>
      <c r="C1899" s="73" t="s">
        <v>283</v>
      </c>
      <c r="D1899" s="74">
        <v>1.1199964028058114</v>
      </c>
      <c r="E1899" s="75">
        <v>0.67000215189986356</v>
      </c>
      <c r="F1899" s="76">
        <f t="shared" si="60"/>
        <v>52.527999999999999</v>
      </c>
      <c r="G1899" s="74">
        <v>1.21</v>
      </c>
      <c r="H1899" s="76">
        <f t="shared" si="59"/>
        <v>56.749182265918442</v>
      </c>
    </row>
    <row r="1900" spans="1:8" x14ac:dyDescent="0.2">
      <c r="A1900" s="71" t="s">
        <v>278</v>
      </c>
      <c r="B1900" s="72">
        <v>15000</v>
      </c>
      <c r="C1900" s="73" t="s">
        <v>283</v>
      </c>
      <c r="D1900" s="74">
        <v>1.1199999999999999</v>
      </c>
      <c r="E1900" s="75">
        <v>3.0800000000000001E-2</v>
      </c>
      <c r="F1900" s="76">
        <f t="shared" si="60"/>
        <v>517.43999999999994</v>
      </c>
      <c r="G1900" s="74">
        <v>1.21</v>
      </c>
      <c r="H1900" s="76">
        <f t="shared" si="59"/>
        <v>559.02</v>
      </c>
    </row>
    <row r="1901" spans="1:8" x14ac:dyDescent="0.2">
      <c r="A1901" s="71" t="s">
        <v>279</v>
      </c>
      <c r="B1901" s="72">
        <v>420</v>
      </c>
      <c r="C1901" s="73" t="s">
        <v>283</v>
      </c>
      <c r="D1901" s="74">
        <v>1.120000887350814</v>
      </c>
      <c r="E1901" s="75">
        <v>0.66999946917448716</v>
      </c>
      <c r="F1901" s="76">
        <f t="shared" si="60"/>
        <v>315.16800000000001</v>
      </c>
      <c r="G1901" s="74">
        <v>1.21</v>
      </c>
      <c r="H1901" s="76">
        <f t="shared" si="59"/>
        <v>340.49373023447436</v>
      </c>
    </row>
    <row r="1902" spans="1:8" x14ac:dyDescent="0.2">
      <c r="A1902" s="71" t="s">
        <v>278</v>
      </c>
      <c r="B1902" s="72">
        <v>37500</v>
      </c>
      <c r="C1902" s="73" t="s">
        <v>283</v>
      </c>
      <c r="D1902" s="74">
        <v>1.1199999999999999</v>
      </c>
      <c r="E1902" s="75">
        <v>3.0800000000000001E-2</v>
      </c>
      <c r="F1902" s="76">
        <f t="shared" si="60"/>
        <v>1293.5999999999999</v>
      </c>
      <c r="G1902" s="74">
        <v>1.21</v>
      </c>
      <c r="H1902" s="76">
        <f t="shared" si="59"/>
        <v>1397.5500000000002</v>
      </c>
    </row>
    <row r="1903" spans="1:8" x14ac:dyDescent="0.2">
      <c r="A1903" s="71" t="s">
        <v>279</v>
      </c>
      <c r="B1903" s="72">
        <v>700</v>
      </c>
      <c r="C1903" s="73" t="s">
        <v>283</v>
      </c>
      <c r="D1903" s="74">
        <v>1.1199999999999999</v>
      </c>
      <c r="E1903" s="75">
        <v>0.67</v>
      </c>
      <c r="F1903" s="76">
        <f t="shared" si="60"/>
        <v>525.28</v>
      </c>
      <c r="G1903" s="74">
        <v>1.21</v>
      </c>
      <c r="H1903" s="76">
        <f t="shared" si="59"/>
        <v>567.49</v>
      </c>
    </row>
    <row r="1904" spans="1:8" x14ac:dyDescent="0.2">
      <c r="A1904" s="71" t="s">
        <v>278</v>
      </c>
      <c r="B1904" s="72">
        <v>30000</v>
      </c>
      <c r="C1904" s="73" t="s">
        <v>283</v>
      </c>
      <c r="D1904" s="74">
        <v>1.119996243073166</v>
      </c>
      <c r="E1904" s="75">
        <v>3.0800103315834496E-2</v>
      </c>
      <c r="F1904" s="76">
        <f t="shared" si="60"/>
        <v>1034.8799999999999</v>
      </c>
      <c r="G1904" s="74">
        <v>1.21</v>
      </c>
      <c r="H1904" s="76">
        <f t="shared" si="59"/>
        <v>1118.0437503647922</v>
      </c>
    </row>
    <row r="1905" spans="1:8" x14ac:dyDescent="0.2">
      <c r="A1905" s="71" t="s">
        <v>132</v>
      </c>
      <c r="B1905" s="72">
        <v>20</v>
      </c>
      <c r="C1905" s="73" t="s">
        <v>289</v>
      </c>
      <c r="D1905" s="74">
        <v>1.1199999999999999</v>
      </c>
      <c r="E1905" s="75">
        <v>11.750000000000002</v>
      </c>
      <c r="F1905" s="76">
        <f t="shared" si="60"/>
        <v>263.2</v>
      </c>
      <c r="G1905" s="74">
        <v>1.21</v>
      </c>
      <c r="H1905" s="76">
        <f t="shared" si="59"/>
        <v>284.35000000000002</v>
      </c>
    </row>
    <row r="1906" spans="1:8" x14ac:dyDescent="0.2">
      <c r="A1906" s="71" t="s">
        <v>132</v>
      </c>
      <c r="B1906" s="72">
        <v>40</v>
      </c>
      <c r="C1906" s="73" t="s">
        <v>289</v>
      </c>
      <c r="D1906" s="74">
        <v>1.1199999999999999</v>
      </c>
      <c r="E1906" s="75">
        <v>11.750000000000002</v>
      </c>
      <c r="F1906" s="76">
        <f t="shared" si="60"/>
        <v>526.4</v>
      </c>
      <c r="G1906" s="74">
        <v>1.21</v>
      </c>
      <c r="H1906" s="76">
        <f t="shared" si="59"/>
        <v>568.70000000000005</v>
      </c>
    </row>
    <row r="1907" spans="1:8" x14ac:dyDescent="0.2">
      <c r="A1907" s="71" t="s">
        <v>276</v>
      </c>
      <c r="B1907" s="72">
        <v>5</v>
      </c>
      <c r="C1907" s="73" t="s">
        <v>283</v>
      </c>
      <c r="D1907" s="74">
        <v>1.1200084245998314</v>
      </c>
      <c r="E1907" s="75">
        <v>4.9799625409003729</v>
      </c>
      <c r="F1907" s="76">
        <f t="shared" si="60"/>
        <v>27.888000000000002</v>
      </c>
      <c r="G1907" s="74">
        <v>1.21</v>
      </c>
      <c r="H1907" s="76">
        <f t="shared" si="59"/>
        <v>30.128773372447256</v>
      </c>
    </row>
    <row r="1908" spans="1:8" x14ac:dyDescent="0.2">
      <c r="A1908" s="71" t="s">
        <v>277</v>
      </c>
      <c r="B1908" s="72">
        <v>5</v>
      </c>
      <c r="C1908" s="73" t="s">
        <v>283</v>
      </c>
      <c r="D1908" s="74">
        <v>1.1200084245998314</v>
      </c>
      <c r="E1908" s="75">
        <v>4.9799625409003729</v>
      </c>
      <c r="F1908" s="76">
        <f t="shared" si="60"/>
        <v>27.888000000000002</v>
      </c>
      <c r="G1908" s="74">
        <v>1.21</v>
      </c>
      <c r="H1908" s="76">
        <f t="shared" si="59"/>
        <v>30.128773372447256</v>
      </c>
    </row>
    <row r="1909" spans="1:8" x14ac:dyDescent="0.2">
      <c r="A1909" s="71" t="s">
        <v>279</v>
      </c>
      <c r="B1909" s="72">
        <v>210</v>
      </c>
      <c r="C1909" s="73" t="s">
        <v>283</v>
      </c>
      <c r="D1909" s="74">
        <v>1.119996243073166</v>
      </c>
      <c r="E1909" s="75">
        <v>0.67000224745484127</v>
      </c>
      <c r="F1909" s="76">
        <f t="shared" si="60"/>
        <v>157.584</v>
      </c>
      <c r="G1909" s="74">
        <v>1.21</v>
      </c>
      <c r="H1909" s="76">
        <f t="shared" si="59"/>
        <v>170.24757107827514</v>
      </c>
    </row>
    <row r="1910" spans="1:8" x14ac:dyDescent="0.2">
      <c r="A1910" s="71" t="s">
        <v>278</v>
      </c>
      <c r="B1910" s="72">
        <v>100500</v>
      </c>
      <c r="C1910" s="73" t="s">
        <v>283</v>
      </c>
      <c r="D1910" s="74">
        <v>1.1200006461200491</v>
      </c>
      <c r="E1910" s="75">
        <v>3.0799982231708899E-2</v>
      </c>
      <c r="F1910" s="76">
        <f t="shared" si="60"/>
        <v>3466.848</v>
      </c>
      <c r="G1910" s="74">
        <v>1.21</v>
      </c>
      <c r="H1910" s="76">
        <f t="shared" si="59"/>
        <v>3745.4318392869609</v>
      </c>
    </row>
    <row r="1911" spans="1:8" x14ac:dyDescent="0.2">
      <c r="A1911" s="71" t="s">
        <v>132</v>
      </c>
      <c r="B1911" s="72">
        <v>10</v>
      </c>
      <c r="C1911" s="73" t="s">
        <v>289</v>
      </c>
      <c r="D1911" s="74">
        <v>1.120015048908954</v>
      </c>
      <c r="E1911" s="75">
        <v>11.74984212294256</v>
      </c>
      <c r="F1911" s="76">
        <f t="shared" si="60"/>
        <v>131.6</v>
      </c>
      <c r="G1911" s="74">
        <v>1.21</v>
      </c>
      <c r="H1911" s="76">
        <f t="shared" si="59"/>
        <v>142.17308968760497</v>
      </c>
    </row>
    <row r="1912" spans="1:8" x14ac:dyDescent="0.2">
      <c r="A1912" s="71" t="s">
        <v>278</v>
      </c>
      <c r="B1912" s="72">
        <v>30000</v>
      </c>
      <c r="C1912" s="73" t="s">
        <v>283</v>
      </c>
      <c r="D1912" s="74">
        <v>1.119996243073166</v>
      </c>
      <c r="E1912" s="75">
        <v>3.0800103315834496E-2</v>
      </c>
      <c r="F1912" s="76">
        <f t="shared" si="60"/>
        <v>1034.8799999999999</v>
      </c>
      <c r="G1912" s="74">
        <v>1.21</v>
      </c>
      <c r="H1912" s="76">
        <f t="shared" si="59"/>
        <v>1118.0437503647922</v>
      </c>
    </row>
    <row r="1913" spans="1:8" x14ac:dyDescent="0.2">
      <c r="A1913" s="71" t="s">
        <v>278</v>
      </c>
      <c r="B1913" s="72">
        <v>500</v>
      </c>
      <c r="C1913" s="73" t="s">
        <v>283</v>
      </c>
      <c r="D1913" s="74">
        <v>1.120015048908954</v>
      </c>
      <c r="E1913" s="75">
        <v>3.079958616056433E-2</v>
      </c>
      <c r="F1913" s="76">
        <f t="shared" si="60"/>
        <v>17.248000000000001</v>
      </c>
      <c r="G1913" s="74">
        <v>1.21</v>
      </c>
      <c r="H1913" s="76">
        <f t="shared" si="59"/>
        <v>18.63374962714142</v>
      </c>
    </row>
    <row r="1914" spans="1:8" x14ac:dyDescent="0.2">
      <c r="A1914" s="71" t="s">
        <v>278</v>
      </c>
      <c r="B1914" s="72">
        <v>60000</v>
      </c>
      <c r="C1914" s="73" t="s">
        <v>283</v>
      </c>
      <c r="D1914" s="74">
        <v>1.120000887350814</v>
      </c>
      <c r="E1914" s="75">
        <v>3.0799975597871947E-2</v>
      </c>
      <c r="F1914" s="76">
        <f t="shared" si="60"/>
        <v>2069.7599999999998</v>
      </c>
      <c r="G1914" s="74">
        <v>1.21</v>
      </c>
      <c r="H1914" s="76">
        <f t="shared" si="59"/>
        <v>2236.0782284055031</v>
      </c>
    </row>
    <row r="1915" spans="1:8" x14ac:dyDescent="0.2">
      <c r="A1915" s="71" t="s">
        <v>278</v>
      </c>
      <c r="B1915" s="72">
        <v>45000</v>
      </c>
      <c r="C1915" s="73" t="s">
        <v>283</v>
      </c>
      <c r="D1915" s="74">
        <v>1.1199999999999999</v>
      </c>
      <c r="E1915" s="75">
        <v>3.0800000000000001E-2</v>
      </c>
      <c r="F1915" s="76">
        <f t="shared" si="60"/>
        <v>1552.32</v>
      </c>
      <c r="G1915" s="74">
        <v>1.21</v>
      </c>
      <c r="H1915" s="76">
        <f t="shared" si="59"/>
        <v>1677.0600000000002</v>
      </c>
    </row>
    <row r="1916" spans="1:8" x14ac:dyDescent="0.2">
      <c r="A1916" s="71" t="s">
        <v>132</v>
      </c>
      <c r="B1916" s="72">
        <v>20</v>
      </c>
      <c r="C1916" s="73" t="s">
        <v>289</v>
      </c>
      <c r="D1916" s="74">
        <v>1.1199952250208904</v>
      </c>
      <c r="E1916" s="75">
        <v>11.750050094860482</v>
      </c>
      <c r="F1916" s="76">
        <f t="shared" si="60"/>
        <v>263.2</v>
      </c>
      <c r="G1916" s="74">
        <v>1.21</v>
      </c>
      <c r="H1916" s="76">
        <f t="shared" si="59"/>
        <v>284.35121229562367</v>
      </c>
    </row>
    <row r="1917" spans="1:8" x14ac:dyDescent="0.2">
      <c r="A1917" s="71" t="s">
        <v>132</v>
      </c>
      <c r="B1917" s="72">
        <v>30</v>
      </c>
      <c r="C1917" s="73" t="s">
        <v>289</v>
      </c>
      <c r="D1917" s="74">
        <v>1.1200000000000001</v>
      </c>
      <c r="E1917" s="75">
        <v>11.749999999999998</v>
      </c>
      <c r="F1917" s="76">
        <f t="shared" si="60"/>
        <v>394.8</v>
      </c>
      <c r="G1917" s="74">
        <v>1.21</v>
      </c>
      <c r="H1917" s="76">
        <f t="shared" si="59"/>
        <v>426.52499999999992</v>
      </c>
    </row>
    <row r="1918" spans="1:8" x14ac:dyDescent="0.2">
      <c r="A1918" s="71" t="s">
        <v>279</v>
      </c>
      <c r="B1918" s="72">
        <v>70</v>
      </c>
      <c r="C1918" s="73" t="s">
        <v>283</v>
      </c>
      <c r="D1918" s="74">
        <v>1.1199930236614151</v>
      </c>
      <c r="E1918" s="75">
        <v>0.67000417337139884</v>
      </c>
      <c r="F1918" s="76">
        <f t="shared" si="60"/>
        <v>52.527999999999999</v>
      </c>
      <c r="G1918" s="74">
        <v>1.21</v>
      </c>
      <c r="H1918" s="76">
        <f t="shared" si="59"/>
        <v>56.749353484557481</v>
      </c>
    </row>
    <row r="1919" spans="1:8" x14ac:dyDescent="0.2">
      <c r="A1919" s="71" t="s">
        <v>279</v>
      </c>
      <c r="B1919" s="72">
        <v>210</v>
      </c>
      <c r="C1919" s="73" t="s">
        <v>283</v>
      </c>
      <c r="D1919" s="74">
        <v>1.1199952250208904</v>
      </c>
      <c r="E1919" s="75">
        <v>0.67000285647289548</v>
      </c>
      <c r="F1919" s="76">
        <f t="shared" si="60"/>
        <v>157.584</v>
      </c>
      <c r="G1919" s="74">
        <v>1.21</v>
      </c>
      <c r="H1919" s="76">
        <f t="shared" si="59"/>
        <v>170.24772582976274</v>
      </c>
    </row>
    <row r="1920" spans="1:8" x14ac:dyDescent="0.2">
      <c r="A1920" s="71" t="s">
        <v>278</v>
      </c>
      <c r="B1920" s="72">
        <v>60000</v>
      </c>
      <c r="C1920" s="73" t="s">
        <v>283</v>
      </c>
      <c r="D1920" s="74">
        <v>1.1200000000000001</v>
      </c>
      <c r="E1920" s="75">
        <v>3.0799999999999998E-2</v>
      </c>
      <c r="F1920" s="76">
        <f t="shared" si="60"/>
        <v>2069.7599999999998</v>
      </c>
      <c r="G1920" s="74">
        <v>1.21</v>
      </c>
      <c r="H1920" s="76">
        <f t="shared" si="59"/>
        <v>2236.08</v>
      </c>
    </row>
    <row r="1921" spans="1:8" x14ac:dyDescent="0.2">
      <c r="A1921" s="71" t="s">
        <v>277</v>
      </c>
      <c r="B1921" s="72">
        <v>3</v>
      </c>
      <c r="C1921" s="73" t="s">
        <v>283</v>
      </c>
      <c r="D1921" s="74">
        <v>1.1199930236614151</v>
      </c>
      <c r="E1921" s="75">
        <v>4.9800310199844278</v>
      </c>
      <c r="F1921" s="76">
        <f t="shared" si="60"/>
        <v>16.732800000000001</v>
      </c>
      <c r="G1921" s="74">
        <v>1.21</v>
      </c>
      <c r="H1921" s="76">
        <f t="shared" si="59"/>
        <v>18.077512602543472</v>
      </c>
    </row>
    <row r="1922" spans="1:8" x14ac:dyDescent="0.2">
      <c r="A1922" s="71" t="s">
        <v>132</v>
      </c>
      <c r="B1922" s="72">
        <v>70</v>
      </c>
      <c r="C1922" s="73" t="s">
        <v>289</v>
      </c>
      <c r="D1922" s="74">
        <v>1.1200000000000001</v>
      </c>
      <c r="E1922" s="75">
        <v>11.749999999999998</v>
      </c>
      <c r="F1922" s="76">
        <f t="shared" si="60"/>
        <v>921.2</v>
      </c>
      <c r="G1922" s="74">
        <v>1.21</v>
      </c>
      <c r="H1922" s="76">
        <f t="shared" si="59"/>
        <v>995.2249999999998</v>
      </c>
    </row>
    <row r="1923" spans="1:8" x14ac:dyDescent="0.2">
      <c r="A1923" s="71" t="s">
        <v>278</v>
      </c>
      <c r="B1923" s="72">
        <v>15000</v>
      </c>
      <c r="C1923" s="73" t="s">
        <v>283</v>
      </c>
      <c r="D1923" s="74">
        <v>1.1199952250208904</v>
      </c>
      <c r="E1923" s="75">
        <v>3.0800131312485345E-2</v>
      </c>
      <c r="F1923" s="76">
        <f t="shared" si="60"/>
        <v>517.43999999999994</v>
      </c>
      <c r="G1923" s="74">
        <v>1.21</v>
      </c>
      <c r="H1923" s="76">
        <f t="shared" si="59"/>
        <v>559.02238332160891</v>
      </c>
    </row>
    <row r="1924" spans="1:8" x14ac:dyDescent="0.2">
      <c r="A1924" s="71" t="s">
        <v>278</v>
      </c>
      <c r="B1924" s="72">
        <v>30000</v>
      </c>
      <c r="C1924" s="73" t="s">
        <v>283</v>
      </c>
      <c r="D1924" s="74">
        <v>1.1199964028058114</v>
      </c>
      <c r="E1924" s="75">
        <v>3.0800098923157906E-2</v>
      </c>
      <c r="F1924" s="76">
        <f t="shared" si="60"/>
        <v>1034.8799999999999</v>
      </c>
      <c r="G1924" s="74">
        <v>1.21</v>
      </c>
      <c r="H1924" s="76">
        <f t="shared" si="59"/>
        <v>1118.043590910632</v>
      </c>
    </row>
    <row r="1925" spans="1:8" x14ac:dyDescent="0.2">
      <c r="A1925" s="71" t="s">
        <v>279</v>
      </c>
      <c r="B1925" s="72">
        <v>1050</v>
      </c>
      <c r="C1925" s="73" t="s">
        <v>283</v>
      </c>
      <c r="D1925" s="74">
        <v>1.1199999999999999</v>
      </c>
      <c r="E1925" s="75">
        <v>0.67</v>
      </c>
      <c r="F1925" s="76">
        <f t="shared" si="60"/>
        <v>787.92</v>
      </c>
      <c r="G1925" s="74">
        <v>1.21</v>
      </c>
      <c r="H1925" s="76">
        <f t="shared" ref="H1925:H1975" si="61">(E1925*G1925)*B1925</f>
        <v>851.23500000000001</v>
      </c>
    </row>
    <row r="1926" spans="1:8" x14ac:dyDescent="0.2">
      <c r="A1926" s="71" t="s">
        <v>279</v>
      </c>
      <c r="B1926" s="72">
        <v>210</v>
      </c>
      <c r="C1926" s="73" t="s">
        <v>283</v>
      </c>
      <c r="D1926" s="74">
        <v>1.119996243073166</v>
      </c>
      <c r="E1926" s="75">
        <v>0.67000224745484127</v>
      </c>
      <c r="F1926" s="76">
        <f t="shared" si="60"/>
        <v>157.584</v>
      </c>
      <c r="G1926" s="74">
        <v>1.21</v>
      </c>
      <c r="H1926" s="76">
        <f t="shared" si="61"/>
        <v>170.24757107827514</v>
      </c>
    </row>
    <row r="1927" spans="1:8" x14ac:dyDescent="0.2">
      <c r="A1927" s="71" t="s">
        <v>278</v>
      </c>
      <c r="B1927" s="72">
        <v>30000</v>
      </c>
      <c r="C1927" s="73" t="s">
        <v>283</v>
      </c>
      <c r="D1927" s="74">
        <v>1.1200000000000001</v>
      </c>
      <c r="E1927" s="75">
        <v>3.0799999999999998E-2</v>
      </c>
      <c r="F1927" s="76">
        <f t="shared" si="60"/>
        <v>1034.8799999999999</v>
      </c>
      <c r="G1927" s="74">
        <v>1.21</v>
      </c>
      <c r="H1927" s="76">
        <f t="shared" si="61"/>
        <v>1118.04</v>
      </c>
    </row>
    <row r="1928" spans="1:8" x14ac:dyDescent="0.2">
      <c r="A1928" s="71" t="s">
        <v>278</v>
      </c>
      <c r="B1928" s="72">
        <v>108000</v>
      </c>
      <c r="C1928" s="73" t="s">
        <v>283</v>
      </c>
      <c r="D1928" s="74">
        <v>1.1200006012506012</v>
      </c>
      <c r="E1928" s="75">
        <v>3.0799983465617343E-2</v>
      </c>
      <c r="F1928" s="76">
        <f t="shared" si="60"/>
        <v>3725.5679999999998</v>
      </c>
      <c r="G1928" s="74">
        <v>1.21</v>
      </c>
      <c r="H1928" s="76">
        <f t="shared" si="61"/>
        <v>4024.9418392868743</v>
      </c>
    </row>
    <row r="1929" spans="1:8" x14ac:dyDescent="0.2">
      <c r="A1929" s="71" t="s">
        <v>132</v>
      </c>
      <c r="B1929" s="72">
        <v>40</v>
      </c>
      <c r="C1929" s="73" t="s">
        <v>289</v>
      </c>
      <c r="D1929" s="74">
        <v>1.1199999999999999</v>
      </c>
      <c r="E1929" s="75">
        <v>11.750000000000002</v>
      </c>
      <c r="F1929" s="76">
        <f t="shared" si="60"/>
        <v>526.4</v>
      </c>
      <c r="G1929" s="74">
        <v>1.21</v>
      </c>
      <c r="H1929" s="76">
        <f t="shared" si="61"/>
        <v>568.70000000000005</v>
      </c>
    </row>
    <row r="1930" spans="1:8" x14ac:dyDescent="0.2">
      <c r="A1930" s="71" t="s">
        <v>132</v>
      </c>
      <c r="B1930" s="72">
        <v>30</v>
      </c>
      <c r="C1930" s="73" t="s">
        <v>289</v>
      </c>
      <c r="D1930" s="74">
        <v>1.1200000000000001</v>
      </c>
      <c r="E1930" s="75">
        <v>11.749999999999998</v>
      </c>
      <c r="F1930" s="76">
        <f t="shared" si="60"/>
        <v>394.8</v>
      </c>
      <c r="G1930" s="74">
        <v>1.21</v>
      </c>
      <c r="H1930" s="76">
        <f t="shared" si="61"/>
        <v>426.52499999999992</v>
      </c>
    </row>
    <row r="1931" spans="1:8" x14ac:dyDescent="0.2">
      <c r="A1931" s="71" t="s">
        <v>278</v>
      </c>
      <c r="B1931" s="72">
        <v>15000</v>
      </c>
      <c r="C1931" s="73" t="s">
        <v>283</v>
      </c>
      <c r="D1931" s="74">
        <v>1.1200039300451956</v>
      </c>
      <c r="E1931" s="75">
        <v>3.0799891924136354E-2</v>
      </c>
      <c r="F1931" s="76">
        <f t="shared" si="60"/>
        <v>517.43999999999994</v>
      </c>
      <c r="G1931" s="74">
        <v>1.21</v>
      </c>
      <c r="H1931" s="76">
        <f t="shared" si="61"/>
        <v>559.01803842307481</v>
      </c>
    </row>
    <row r="1932" spans="1:8" x14ac:dyDescent="0.2">
      <c r="A1932" s="71" t="s">
        <v>279</v>
      </c>
      <c r="B1932" s="72">
        <v>70</v>
      </c>
      <c r="C1932" s="73" t="s">
        <v>283</v>
      </c>
      <c r="D1932" s="74">
        <v>1.1200039300451956</v>
      </c>
      <c r="E1932" s="75">
        <v>0.66999764899906999</v>
      </c>
      <c r="F1932" s="76">
        <f t="shared" si="60"/>
        <v>52.527999999999999</v>
      </c>
      <c r="G1932" s="74">
        <v>1.21</v>
      </c>
      <c r="H1932" s="76">
        <f t="shared" si="61"/>
        <v>56.748800870221224</v>
      </c>
    </row>
    <row r="1933" spans="1:8" x14ac:dyDescent="0.2">
      <c r="A1933" s="71" t="s">
        <v>278</v>
      </c>
      <c r="B1933" s="72">
        <v>42000</v>
      </c>
      <c r="C1933" s="73" t="s">
        <v>283</v>
      </c>
      <c r="D1933" s="74">
        <v>1.1200014415453365</v>
      </c>
      <c r="E1933" s="75">
        <v>3.0799960357554269E-2</v>
      </c>
      <c r="F1933" s="76">
        <f t="shared" si="60"/>
        <v>1448.8319999999999</v>
      </c>
      <c r="G1933" s="74">
        <v>1.21</v>
      </c>
      <c r="H1933" s="76">
        <f t="shared" si="61"/>
        <v>1565.2539853709077</v>
      </c>
    </row>
    <row r="1934" spans="1:8" x14ac:dyDescent="0.2">
      <c r="A1934" s="71" t="s">
        <v>279</v>
      </c>
      <c r="B1934" s="72">
        <v>140</v>
      </c>
      <c r="C1934" s="73" t="s">
        <v>283</v>
      </c>
      <c r="D1934" s="74">
        <v>1.1200014415453365</v>
      </c>
      <c r="E1934" s="75">
        <v>0.66999913764809604</v>
      </c>
      <c r="F1934" s="76">
        <f t="shared" si="60"/>
        <v>105.056</v>
      </c>
      <c r="G1934" s="74">
        <v>1.21</v>
      </c>
      <c r="H1934" s="76">
        <f t="shared" si="61"/>
        <v>113.49785391758746</v>
      </c>
    </row>
    <row r="1935" spans="1:8" x14ac:dyDescent="0.2">
      <c r="A1935" s="71" t="s">
        <v>278</v>
      </c>
      <c r="B1935" s="72">
        <v>51000</v>
      </c>
      <c r="C1935" s="73" t="s">
        <v>283</v>
      </c>
      <c r="D1935" s="74">
        <v>1.1200025464731347</v>
      </c>
      <c r="E1935" s="75">
        <v>3.0799929972148012E-2</v>
      </c>
      <c r="F1935" s="76">
        <f t="shared" si="60"/>
        <v>1759.296</v>
      </c>
      <c r="G1935" s="74">
        <v>1.21</v>
      </c>
      <c r="H1935" s="76">
        <f t="shared" si="61"/>
        <v>1900.6636785812536</v>
      </c>
    </row>
    <row r="1936" spans="1:8" x14ac:dyDescent="0.2">
      <c r="A1936" s="71" t="s">
        <v>278</v>
      </c>
      <c r="B1936" s="72">
        <v>15000</v>
      </c>
      <c r="C1936" s="73" t="s">
        <v>283</v>
      </c>
      <c r="D1936" s="74">
        <v>1.1199944459872258</v>
      </c>
      <c r="E1936" s="75">
        <v>3.0800152736108699E-2</v>
      </c>
      <c r="F1936" s="76">
        <f t="shared" si="60"/>
        <v>517.43999999999994</v>
      </c>
      <c r="G1936" s="74">
        <v>1.21</v>
      </c>
      <c r="H1936" s="76">
        <f t="shared" si="61"/>
        <v>559.02277216037282</v>
      </c>
    </row>
    <row r="1937" spans="1:8" x14ac:dyDescent="0.2">
      <c r="A1937" s="71" t="s">
        <v>132</v>
      </c>
      <c r="B1937" s="72">
        <v>10</v>
      </c>
      <c r="C1937" s="73" t="s">
        <v>289</v>
      </c>
      <c r="D1937" s="74">
        <v>1.1199944459872258</v>
      </c>
      <c r="E1937" s="75">
        <v>11.750058267833676</v>
      </c>
      <c r="F1937" s="76">
        <f t="shared" si="60"/>
        <v>131.6</v>
      </c>
      <c r="G1937" s="74">
        <v>1.21</v>
      </c>
      <c r="H1937" s="76">
        <f t="shared" si="61"/>
        <v>142.17570504078748</v>
      </c>
    </row>
    <row r="1938" spans="1:8" x14ac:dyDescent="0.2">
      <c r="A1938" s="71" t="s">
        <v>278</v>
      </c>
      <c r="B1938" s="72">
        <v>12000</v>
      </c>
      <c r="C1938" s="73" t="s">
        <v>283</v>
      </c>
      <c r="D1938" s="74">
        <v>1.1200043159257662</v>
      </c>
      <c r="E1938" s="75">
        <v>3.0799881312498792E-2</v>
      </c>
      <c r="F1938" s="76">
        <f t="shared" si="60"/>
        <v>413.952</v>
      </c>
      <c r="G1938" s="74">
        <v>1.21</v>
      </c>
      <c r="H1938" s="76">
        <f t="shared" si="61"/>
        <v>447.2142766574824</v>
      </c>
    </row>
    <row r="1939" spans="1:8" x14ac:dyDescent="0.2">
      <c r="A1939" s="71" t="s">
        <v>279</v>
      </c>
      <c r="B1939" s="72">
        <v>140</v>
      </c>
      <c r="C1939" s="73" t="s">
        <v>283</v>
      </c>
      <c r="D1939" s="74">
        <v>1.1200043159257662</v>
      </c>
      <c r="E1939" s="75">
        <v>0.6699974181614996</v>
      </c>
      <c r="F1939" s="76">
        <f t="shared" si="60"/>
        <v>105.05599999999998</v>
      </c>
      <c r="G1939" s="74">
        <v>1.21</v>
      </c>
      <c r="H1939" s="76">
        <f t="shared" si="61"/>
        <v>113.49756263655803</v>
      </c>
    </row>
    <row r="1940" spans="1:8" x14ac:dyDescent="0.2">
      <c r="A1940" s="71" t="s">
        <v>279</v>
      </c>
      <c r="B1940" s="72">
        <v>210</v>
      </c>
      <c r="C1940" s="73" t="s">
        <v>283</v>
      </c>
      <c r="D1940" s="74">
        <v>1.1199944459872258</v>
      </c>
      <c r="E1940" s="75">
        <v>0.67000332250626071</v>
      </c>
      <c r="F1940" s="76">
        <f t="shared" si="60"/>
        <v>157.584</v>
      </c>
      <c r="G1940" s="74">
        <v>1.21</v>
      </c>
      <c r="H1940" s="76">
        <f t="shared" si="61"/>
        <v>170.24784424884086</v>
      </c>
    </row>
    <row r="1941" spans="1:8" x14ac:dyDescent="0.2">
      <c r="A1941" s="71" t="s">
        <v>279</v>
      </c>
      <c r="B1941" s="72">
        <v>210</v>
      </c>
      <c r="C1941" s="73" t="s">
        <v>283</v>
      </c>
      <c r="D1941" s="74">
        <v>1.1199978369024444</v>
      </c>
      <c r="E1941" s="75">
        <v>0.67000129399835828</v>
      </c>
      <c r="F1941" s="76">
        <f t="shared" si="60"/>
        <v>157.584</v>
      </c>
      <c r="G1941" s="74">
        <v>1.21</v>
      </c>
      <c r="H1941" s="76">
        <f t="shared" si="61"/>
        <v>170.24732880498286</v>
      </c>
    </row>
    <row r="1942" spans="1:8" x14ac:dyDescent="0.2">
      <c r="A1942" s="71" t="s">
        <v>279</v>
      </c>
      <c r="B1942" s="72">
        <v>210</v>
      </c>
      <c r="C1942" s="73" t="s">
        <v>283</v>
      </c>
      <c r="D1942" s="74">
        <v>1.1199892386333066</v>
      </c>
      <c r="E1942" s="75">
        <v>0.67000643766514523</v>
      </c>
      <c r="F1942" s="76">
        <f t="shared" si="60"/>
        <v>157.584</v>
      </c>
      <c r="G1942" s="74">
        <v>1.21</v>
      </c>
      <c r="H1942" s="76">
        <f t="shared" si="61"/>
        <v>170.24863581071341</v>
      </c>
    </row>
    <row r="1943" spans="1:8" x14ac:dyDescent="0.2">
      <c r="A1943" s="71" t="s">
        <v>279</v>
      </c>
      <c r="B1943" s="72">
        <v>140</v>
      </c>
      <c r="C1943" s="73" t="s">
        <v>283</v>
      </c>
      <c r="D1943" s="74">
        <v>1.1200039300451956</v>
      </c>
      <c r="E1943" s="75">
        <v>0.66999764899906999</v>
      </c>
      <c r="F1943" s="76">
        <f t="shared" si="60"/>
        <v>105.056</v>
      </c>
      <c r="G1943" s="74">
        <v>1.21</v>
      </c>
      <c r="H1943" s="76">
        <f t="shared" si="61"/>
        <v>113.49760174044245</v>
      </c>
    </row>
    <row r="1944" spans="1:8" x14ac:dyDescent="0.2">
      <c r="A1944" s="71" t="s">
        <v>278</v>
      </c>
      <c r="B1944" s="72">
        <v>15000</v>
      </c>
      <c r="C1944" s="73" t="s">
        <v>283</v>
      </c>
      <c r="D1944" s="74">
        <v>1.1199933631989381</v>
      </c>
      <c r="E1944" s="75">
        <v>3.0800182513110723E-2</v>
      </c>
      <c r="F1944" s="76">
        <f t="shared" si="60"/>
        <v>517.43999999999994</v>
      </c>
      <c r="G1944" s="74">
        <v>1.21</v>
      </c>
      <c r="H1944" s="76">
        <f t="shared" si="61"/>
        <v>559.02331261295956</v>
      </c>
    </row>
    <row r="1945" spans="1:8" x14ac:dyDescent="0.2">
      <c r="A1945" s="71" t="s">
        <v>279</v>
      </c>
      <c r="B1945" s="72">
        <v>210</v>
      </c>
      <c r="C1945" s="73" t="s">
        <v>283</v>
      </c>
      <c r="D1945" s="74">
        <v>1.1199933631989381</v>
      </c>
      <c r="E1945" s="75">
        <v>0.67000397025273328</v>
      </c>
      <c r="F1945" s="76">
        <f t="shared" si="60"/>
        <v>157.584</v>
      </c>
      <c r="G1945" s="74">
        <v>1.21</v>
      </c>
      <c r="H1945" s="76">
        <f t="shared" si="61"/>
        <v>170.24800884121953</v>
      </c>
    </row>
    <row r="1946" spans="1:8" x14ac:dyDescent="0.2">
      <c r="A1946" s="71" t="s">
        <v>279</v>
      </c>
      <c r="B1946" s="72">
        <v>140</v>
      </c>
      <c r="C1946" s="73" t="s">
        <v>283</v>
      </c>
      <c r="D1946" s="74">
        <v>1.1200039300451956</v>
      </c>
      <c r="E1946" s="75">
        <v>0.66999764899906999</v>
      </c>
      <c r="F1946" s="76">
        <f t="shared" si="60"/>
        <v>105.056</v>
      </c>
      <c r="G1946" s="74">
        <v>1.21</v>
      </c>
      <c r="H1946" s="76">
        <f t="shared" si="61"/>
        <v>113.49760174044245</v>
      </c>
    </row>
    <row r="1947" spans="1:8" x14ac:dyDescent="0.2">
      <c r="A1947" s="71" t="s">
        <v>279</v>
      </c>
      <c r="B1947" s="72">
        <v>140</v>
      </c>
      <c r="C1947" s="73" t="s">
        <v>283</v>
      </c>
      <c r="D1947" s="74">
        <v>1.1200039300451956</v>
      </c>
      <c r="E1947" s="75">
        <v>0.66999764899906999</v>
      </c>
      <c r="F1947" s="76">
        <f t="shared" ref="F1947:F1975" si="62">(D1947*E1947)*B1947</f>
        <v>105.056</v>
      </c>
      <c r="G1947" s="74">
        <v>1.21</v>
      </c>
      <c r="H1947" s="76">
        <f t="shared" si="61"/>
        <v>113.49760174044245</v>
      </c>
    </row>
    <row r="1948" spans="1:8" x14ac:dyDescent="0.2">
      <c r="A1948" s="71" t="s">
        <v>132</v>
      </c>
      <c r="B1948" s="72">
        <v>10</v>
      </c>
      <c r="C1948" s="73" t="s">
        <v>289</v>
      </c>
      <c r="D1948" s="74">
        <v>1.1200059408881629</v>
      </c>
      <c r="E1948" s="75">
        <v>11.749937674048534</v>
      </c>
      <c r="F1948" s="76">
        <f t="shared" si="62"/>
        <v>131.6</v>
      </c>
      <c r="G1948" s="74">
        <v>1.21</v>
      </c>
      <c r="H1948" s="76">
        <f t="shared" si="61"/>
        <v>142.17424585598724</v>
      </c>
    </row>
    <row r="1949" spans="1:8" x14ac:dyDescent="0.2">
      <c r="A1949" s="71" t="s">
        <v>280</v>
      </c>
      <c r="B1949" s="72">
        <v>20</v>
      </c>
      <c r="C1949" s="73" t="s">
        <v>283</v>
      </c>
      <c r="D1949" s="74">
        <v>1.1198529411764706</v>
      </c>
      <c r="E1949" s="75">
        <v>1.3601785948785292</v>
      </c>
      <c r="F1949" s="76">
        <f t="shared" si="62"/>
        <v>30.464000000000002</v>
      </c>
      <c r="G1949" s="74">
        <v>1.21</v>
      </c>
      <c r="H1949" s="76">
        <f t="shared" si="61"/>
        <v>32.916321996060404</v>
      </c>
    </row>
    <row r="1950" spans="1:8" x14ac:dyDescent="0.2">
      <c r="A1950" s="71" t="s">
        <v>276</v>
      </c>
      <c r="B1950" s="72">
        <v>1</v>
      </c>
      <c r="C1950" s="73" t="s">
        <v>283</v>
      </c>
      <c r="D1950" s="74">
        <v>1.1199930236614151</v>
      </c>
      <c r="E1950" s="75">
        <v>4.9800310199844278</v>
      </c>
      <c r="F1950" s="76">
        <f t="shared" si="62"/>
        <v>5.5776000000000003</v>
      </c>
      <c r="G1950" s="74">
        <v>1.21</v>
      </c>
      <c r="H1950" s="76">
        <f t="shared" si="61"/>
        <v>6.0258375341811572</v>
      </c>
    </row>
    <row r="1951" spans="1:8" x14ac:dyDescent="0.2">
      <c r="A1951" s="71" t="s">
        <v>278</v>
      </c>
      <c r="B1951" s="72">
        <v>6000</v>
      </c>
      <c r="C1951" s="73" t="s">
        <v>283</v>
      </c>
      <c r="D1951" s="74">
        <v>1.1199949507700075</v>
      </c>
      <c r="E1951" s="75">
        <v>3.0800138854450782E-2</v>
      </c>
      <c r="F1951" s="76">
        <f t="shared" si="62"/>
        <v>206.976</v>
      </c>
      <c r="G1951" s="74">
        <v>1.21</v>
      </c>
      <c r="H1951" s="76">
        <f t="shared" si="61"/>
        <v>223.60900808331269</v>
      </c>
    </row>
    <row r="1952" spans="1:8" x14ac:dyDescent="0.2">
      <c r="A1952" s="71" t="s">
        <v>279</v>
      </c>
      <c r="B1952" s="72">
        <v>210</v>
      </c>
      <c r="C1952" s="73" t="s">
        <v>283</v>
      </c>
      <c r="D1952" s="74">
        <v>1.1199969128656324</v>
      </c>
      <c r="E1952" s="75">
        <v>0.67000184677297092</v>
      </c>
      <c r="F1952" s="76">
        <f t="shared" si="62"/>
        <v>157.584</v>
      </c>
      <c r="G1952" s="74">
        <v>1.21</v>
      </c>
      <c r="H1952" s="76">
        <f t="shared" si="61"/>
        <v>170.24746926501192</v>
      </c>
    </row>
    <row r="1953" spans="1:8" x14ac:dyDescent="0.2">
      <c r="A1953" s="71" t="s">
        <v>278</v>
      </c>
      <c r="B1953" s="72">
        <v>30000</v>
      </c>
      <c r="C1953" s="73" t="s">
        <v>283</v>
      </c>
      <c r="D1953" s="74">
        <v>1.119996243073166</v>
      </c>
      <c r="E1953" s="75">
        <v>3.0800103315834496E-2</v>
      </c>
      <c r="F1953" s="76">
        <f t="shared" si="62"/>
        <v>1034.8799999999999</v>
      </c>
      <c r="G1953" s="74">
        <v>1.21</v>
      </c>
      <c r="H1953" s="76">
        <f t="shared" si="61"/>
        <v>1118.0437503647922</v>
      </c>
    </row>
    <row r="1954" spans="1:8" x14ac:dyDescent="0.2">
      <c r="A1954" s="71" t="s">
        <v>132</v>
      </c>
      <c r="B1954" s="72">
        <v>30</v>
      </c>
      <c r="C1954" s="73" t="s">
        <v>289</v>
      </c>
      <c r="D1954" s="74">
        <v>1.1200000000000001</v>
      </c>
      <c r="E1954" s="75">
        <v>11.749999999999998</v>
      </c>
      <c r="F1954" s="76">
        <f t="shared" si="62"/>
        <v>394.8</v>
      </c>
      <c r="G1954" s="74">
        <v>1.21</v>
      </c>
      <c r="H1954" s="76">
        <f t="shared" si="61"/>
        <v>426.52499999999992</v>
      </c>
    </row>
    <row r="1955" spans="1:8" x14ac:dyDescent="0.2">
      <c r="A1955" s="71" t="s">
        <v>132</v>
      </c>
      <c r="B1955" s="72">
        <v>30</v>
      </c>
      <c r="C1955" s="73" t="s">
        <v>289</v>
      </c>
      <c r="D1955" s="74">
        <v>1.1200000000000001</v>
      </c>
      <c r="E1955" s="75">
        <v>11.749999999999998</v>
      </c>
      <c r="F1955" s="76">
        <f t="shared" si="62"/>
        <v>394.8</v>
      </c>
      <c r="G1955" s="74">
        <v>1.21</v>
      </c>
      <c r="H1955" s="76">
        <f t="shared" si="61"/>
        <v>426.52499999999992</v>
      </c>
    </row>
    <row r="1956" spans="1:8" x14ac:dyDescent="0.2">
      <c r="A1956" s="71" t="s">
        <v>279</v>
      </c>
      <c r="B1956" s="72">
        <v>140</v>
      </c>
      <c r="C1956" s="73" t="s">
        <v>283</v>
      </c>
      <c r="D1956" s="74">
        <v>1.1199983369366375</v>
      </c>
      <c r="E1956" s="75">
        <v>0.67000099486973874</v>
      </c>
      <c r="F1956" s="76">
        <f t="shared" si="62"/>
        <v>105.056</v>
      </c>
      <c r="G1956" s="74">
        <v>1.21</v>
      </c>
      <c r="H1956" s="76">
        <f t="shared" si="61"/>
        <v>113.49816853093374</v>
      </c>
    </row>
    <row r="1957" spans="1:8" x14ac:dyDescent="0.2">
      <c r="A1957" s="71" t="s">
        <v>278</v>
      </c>
      <c r="B1957" s="72">
        <v>7500</v>
      </c>
      <c r="C1957" s="73" t="s">
        <v>283</v>
      </c>
      <c r="D1957" s="74">
        <v>1.1199892386333066</v>
      </c>
      <c r="E1957" s="75">
        <v>3.0800295940427571E-2</v>
      </c>
      <c r="F1957" s="76">
        <f t="shared" si="62"/>
        <v>258.71999999999997</v>
      </c>
      <c r="G1957" s="74">
        <v>1.21</v>
      </c>
      <c r="H1957" s="76">
        <f t="shared" si="61"/>
        <v>279.51268565938022</v>
      </c>
    </row>
    <row r="1958" spans="1:8" x14ac:dyDescent="0.2">
      <c r="A1958" s="71" t="s">
        <v>276</v>
      </c>
      <c r="B1958" s="72">
        <v>3</v>
      </c>
      <c r="C1958" s="73" t="s">
        <v>283</v>
      </c>
      <c r="D1958" s="74">
        <v>1.1199964028058114</v>
      </c>
      <c r="E1958" s="75">
        <v>4.9800159947183893</v>
      </c>
      <c r="F1958" s="76">
        <f t="shared" si="62"/>
        <v>16.732800000000001</v>
      </c>
      <c r="G1958" s="74">
        <v>1.21</v>
      </c>
      <c r="H1958" s="76">
        <f t="shared" si="61"/>
        <v>18.077458060827752</v>
      </c>
    </row>
    <row r="1959" spans="1:8" x14ac:dyDescent="0.2">
      <c r="A1959" s="71" t="s">
        <v>278</v>
      </c>
      <c r="B1959" s="72">
        <v>9000</v>
      </c>
      <c r="C1959" s="73" t="s">
        <v>283</v>
      </c>
      <c r="D1959" s="74">
        <v>1.1199930236614151</v>
      </c>
      <c r="E1959" s="75">
        <v>3.0800191850506097E-2</v>
      </c>
      <c r="F1959" s="76">
        <f t="shared" si="62"/>
        <v>310.464</v>
      </c>
      <c r="G1959" s="74">
        <v>1.21</v>
      </c>
      <c r="H1959" s="76">
        <f t="shared" si="61"/>
        <v>335.41408925201142</v>
      </c>
    </row>
    <row r="1960" spans="1:8" x14ac:dyDescent="0.2">
      <c r="A1960" s="71" t="s">
        <v>278</v>
      </c>
      <c r="B1960" s="72">
        <v>30000</v>
      </c>
      <c r="C1960" s="73" t="s">
        <v>283</v>
      </c>
      <c r="D1960" s="74">
        <v>1.1200000000000001</v>
      </c>
      <c r="E1960" s="75">
        <v>3.0799999999999998E-2</v>
      </c>
      <c r="F1960" s="76">
        <f t="shared" si="62"/>
        <v>1034.8799999999999</v>
      </c>
      <c r="G1960" s="74">
        <v>1.21</v>
      </c>
      <c r="H1960" s="76">
        <f t="shared" si="61"/>
        <v>1118.04</v>
      </c>
    </row>
    <row r="1961" spans="1:8" x14ac:dyDescent="0.2">
      <c r="A1961" s="71" t="s">
        <v>279</v>
      </c>
      <c r="B1961" s="72">
        <v>840</v>
      </c>
      <c r="C1961" s="73" t="s">
        <v>283</v>
      </c>
      <c r="D1961" s="74">
        <v>1.1200071073205402</v>
      </c>
      <c r="E1961" s="75">
        <v>0.66999574832630004</v>
      </c>
      <c r="F1961" s="76">
        <f t="shared" si="62"/>
        <v>630.33600000000001</v>
      </c>
      <c r="G1961" s="74">
        <v>1.21</v>
      </c>
      <c r="H1961" s="76">
        <f t="shared" si="61"/>
        <v>680.98367859885127</v>
      </c>
    </row>
    <row r="1962" spans="1:8" x14ac:dyDescent="0.2">
      <c r="A1962" s="71" t="s">
        <v>278</v>
      </c>
      <c r="B1962" s="72">
        <v>37500</v>
      </c>
      <c r="C1962" s="73" t="s">
        <v>283</v>
      </c>
      <c r="D1962" s="74">
        <v>1.1199969128656324</v>
      </c>
      <c r="E1962" s="75">
        <v>3.0800084896429113E-2</v>
      </c>
      <c r="F1962" s="76">
        <f t="shared" si="62"/>
        <v>1293.5999999999999</v>
      </c>
      <c r="G1962" s="74">
        <v>1.21</v>
      </c>
      <c r="H1962" s="76">
        <f t="shared" si="61"/>
        <v>1397.5538521754709</v>
      </c>
    </row>
    <row r="1963" spans="1:8" x14ac:dyDescent="0.2">
      <c r="A1963" s="71" t="s">
        <v>279</v>
      </c>
      <c r="B1963" s="72">
        <v>210</v>
      </c>
      <c r="C1963" s="73" t="s">
        <v>283</v>
      </c>
      <c r="D1963" s="74">
        <v>1.119996243073166</v>
      </c>
      <c r="E1963" s="75">
        <v>0.67000224745484127</v>
      </c>
      <c r="F1963" s="76">
        <f t="shared" si="62"/>
        <v>157.584</v>
      </c>
      <c r="G1963" s="74">
        <v>1.21</v>
      </c>
      <c r="H1963" s="76">
        <f t="shared" si="61"/>
        <v>170.24757107827514</v>
      </c>
    </row>
    <row r="1964" spans="1:8" x14ac:dyDescent="0.2">
      <c r="A1964" s="71" t="s">
        <v>278</v>
      </c>
      <c r="B1964" s="72">
        <v>15000</v>
      </c>
      <c r="C1964" s="73" t="s">
        <v>283</v>
      </c>
      <c r="D1964" s="74">
        <v>1.1199933631989381</v>
      </c>
      <c r="E1964" s="75">
        <v>3.0800182513110723E-2</v>
      </c>
      <c r="F1964" s="76">
        <f t="shared" si="62"/>
        <v>517.43999999999994</v>
      </c>
      <c r="G1964" s="74">
        <v>1.21</v>
      </c>
      <c r="H1964" s="76">
        <f t="shared" si="61"/>
        <v>559.02331261295956</v>
      </c>
    </row>
    <row r="1965" spans="1:8" x14ac:dyDescent="0.2">
      <c r="A1965" s="71" t="s">
        <v>279</v>
      </c>
      <c r="B1965" s="72">
        <v>280</v>
      </c>
      <c r="C1965" s="73" t="s">
        <v>283</v>
      </c>
      <c r="D1965" s="74">
        <v>1.1199969211822658</v>
      </c>
      <c r="E1965" s="75">
        <v>0.67000184179781463</v>
      </c>
      <c r="F1965" s="76">
        <f t="shared" si="62"/>
        <v>210.11199999999999</v>
      </c>
      <c r="G1965" s="74">
        <v>1.21</v>
      </c>
      <c r="H1965" s="76">
        <f t="shared" si="61"/>
        <v>226.99662400109958</v>
      </c>
    </row>
    <row r="1966" spans="1:8" x14ac:dyDescent="0.2">
      <c r="A1966" s="71" t="s">
        <v>279</v>
      </c>
      <c r="B1966" s="72">
        <v>210</v>
      </c>
      <c r="C1966" s="73" t="s">
        <v>283</v>
      </c>
      <c r="D1966" s="74">
        <v>1.1199933631989381</v>
      </c>
      <c r="E1966" s="75">
        <v>0.67000397025273328</v>
      </c>
      <c r="F1966" s="76">
        <f t="shared" si="62"/>
        <v>157.584</v>
      </c>
      <c r="G1966" s="74">
        <v>1.21</v>
      </c>
      <c r="H1966" s="76">
        <f t="shared" si="61"/>
        <v>170.24800884121953</v>
      </c>
    </row>
    <row r="1967" spans="1:8" x14ac:dyDescent="0.2">
      <c r="A1967" s="71" t="s">
        <v>279</v>
      </c>
      <c r="B1967" s="72">
        <v>1120</v>
      </c>
      <c r="C1967" s="73" t="s">
        <v>283</v>
      </c>
      <c r="D1967" s="74">
        <v>1.1200004498020872</v>
      </c>
      <c r="E1967" s="75">
        <v>0.66999973092207366</v>
      </c>
      <c r="F1967" s="76">
        <f t="shared" si="62"/>
        <v>840.44799999999998</v>
      </c>
      <c r="G1967" s="74">
        <v>1.21</v>
      </c>
      <c r="H1967" s="76">
        <f t="shared" si="61"/>
        <v>907.98363534559417</v>
      </c>
    </row>
    <row r="1968" spans="1:8" x14ac:dyDescent="0.2">
      <c r="A1968" s="71" t="s">
        <v>276</v>
      </c>
      <c r="B1968" s="72">
        <v>2</v>
      </c>
      <c r="C1968" s="73" t="s">
        <v>283</v>
      </c>
      <c r="D1968" s="74">
        <v>1.1199799196787148</v>
      </c>
      <c r="E1968" s="75">
        <v>4.9800892873151055</v>
      </c>
      <c r="F1968" s="76">
        <f t="shared" si="62"/>
        <v>11.155199999999999</v>
      </c>
      <c r="G1968" s="74">
        <v>1.21</v>
      </c>
      <c r="H1968" s="76">
        <f t="shared" si="61"/>
        <v>12.051816075302554</v>
      </c>
    </row>
    <row r="1969" spans="1:8" x14ac:dyDescent="0.2">
      <c r="A1969" s="71" t="s">
        <v>277</v>
      </c>
      <c r="B1969" s="72">
        <v>2</v>
      </c>
      <c r="C1969" s="73" t="s">
        <v>283</v>
      </c>
      <c r="D1969" s="74">
        <v>1.1199799196787148</v>
      </c>
      <c r="E1969" s="75">
        <v>4.9800892873151055</v>
      </c>
      <c r="F1969" s="76">
        <f t="shared" si="62"/>
        <v>11.155199999999999</v>
      </c>
      <c r="G1969" s="74">
        <v>1.21</v>
      </c>
      <c r="H1969" s="76">
        <f t="shared" si="61"/>
        <v>12.051816075302554</v>
      </c>
    </row>
    <row r="1970" spans="1:8" x14ac:dyDescent="0.2">
      <c r="A1970" s="71" t="s">
        <v>279</v>
      </c>
      <c r="B1970" s="72">
        <v>210</v>
      </c>
      <c r="C1970" s="73" t="s">
        <v>283</v>
      </c>
      <c r="D1970" s="74">
        <v>1.1199715707178395</v>
      </c>
      <c r="E1970" s="75">
        <v>0.67001700723442048</v>
      </c>
      <c r="F1970" s="76">
        <f t="shared" si="62"/>
        <v>157.584</v>
      </c>
      <c r="G1970" s="74">
        <v>1.21</v>
      </c>
      <c r="H1970" s="76">
        <f t="shared" si="61"/>
        <v>170.25132153826624</v>
      </c>
    </row>
    <row r="1971" spans="1:8" x14ac:dyDescent="0.2">
      <c r="A1971" s="71" t="s">
        <v>278</v>
      </c>
      <c r="B1971" s="72">
        <v>22500</v>
      </c>
      <c r="C1971" s="73" t="s">
        <v>283</v>
      </c>
      <c r="D1971" s="74">
        <v>1.1200000000000001</v>
      </c>
      <c r="E1971" s="75">
        <v>3.0799999999999998E-2</v>
      </c>
      <c r="F1971" s="76">
        <f t="shared" si="62"/>
        <v>776.16</v>
      </c>
      <c r="G1971" s="74">
        <v>1.21</v>
      </c>
      <c r="H1971" s="76">
        <f t="shared" si="61"/>
        <v>838.52999999999986</v>
      </c>
    </row>
    <row r="1972" spans="1:8" x14ac:dyDescent="0.2">
      <c r="A1972" s="71" t="s">
        <v>278</v>
      </c>
      <c r="B1972" s="72">
        <v>15000</v>
      </c>
      <c r="C1972" s="73" t="s">
        <v>283</v>
      </c>
      <c r="D1972" s="74">
        <v>1.1200071968333933</v>
      </c>
      <c r="E1972" s="75">
        <v>3.0799802088353413E-2</v>
      </c>
      <c r="F1972" s="76">
        <f t="shared" si="62"/>
        <v>517.43999999999994</v>
      </c>
      <c r="G1972" s="74">
        <v>1.21</v>
      </c>
      <c r="H1972" s="76">
        <f t="shared" si="61"/>
        <v>559.01640790361444</v>
      </c>
    </row>
    <row r="1973" spans="1:8" x14ac:dyDescent="0.2">
      <c r="A1973" s="71" t="s">
        <v>279</v>
      </c>
      <c r="B1973" s="72">
        <v>140</v>
      </c>
      <c r="C1973" s="73" t="s">
        <v>283</v>
      </c>
      <c r="D1973" s="74">
        <v>1.1200071968333933</v>
      </c>
      <c r="E1973" s="75">
        <v>0.66999569477911636</v>
      </c>
      <c r="F1973" s="76">
        <f t="shared" si="62"/>
        <v>105.05599999999998</v>
      </c>
      <c r="G1973" s="74">
        <v>1.21</v>
      </c>
      <c r="H1973" s="76">
        <f t="shared" si="61"/>
        <v>113.4972706955823</v>
      </c>
    </row>
    <row r="1974" spans="1:8" x14ac:dyDescent="0.2">
      <c r="A1974" s="71" t="s">
        <v>132</v>
      </c>
      <c r="B1974" s="72">
        <v>20</v>
      </c>
      <c r="C1974" s="73" t="s">
        <v>289</v>
      </c>
      <c r="D1974" s="74">
        <v>1.1199999999999999</v>
      </c>
      <c r="E1974" s="75">
        <v>11.750000000000002</v>
      </c>
      <c r="F1974" s="76">
        <f t="shared" si="62"/>
        <v>263.2</v>
      </c>
      <c r="G1974" s="74">
        <v>1.21</v>
      </c>
      <c r="H1974" s="76">
        <f t="shared" si="61"/>
        <v>284.35000000000002</v>
      </c>
    </row>
    <row r="1975" spans="1:8" x14ac:dyDescent="0.2">
      <c r="A1975" s="71" t="s">
        <v>278</v>
      </c>
      <c r="B1975" s="72">
        <v>60000</v>
      </c>
      <c r="C1975" s="73" t="s">
        <v>283</v>
      </c>
      <c r="D1975" s="74">
        <v>1.1200000000000001</v>
      </c>
      <c r="E1975" s="75">
        <v>3.0799999999999998E-2</v>
      </c>
      <c r="F1975" s="76">
        <f t="shared" si="62"/>
        <v>2069.7599999999998</v>
      </c>
      <c r="G1975" s="74">
        <v>1.21</v>
      </c>
      <c r="H1975" s="76">
        <f t="shared" si="61"/>
        <v>2236.08</v>
      </c>
    </row>
    <row r="1976" spans="1:8" s="79" customFormat="1" x14ac:dyDescent="0.2">
      <c r="A1976" s="345" t="s">
        <v>64</v>
      </c>
      <c r="B1976" s="346"/>
      <c r="C1976" s="346"/>
      <c r="D1976" s="346"/>
      <c r="E1976" s="347"/>
      <c r="F1976" s="77">
        <f>SUM(F6:F1975)</f>
        <v>401756.05139200174</v>
      </c>
      <c r="G1976" s="78"/>
      <c r="H1976" s="77">
        <f>SUM(H6:H1975)</f>
        <v>434040.06541024876</v>
      </c>
    </row>
    <row r="1977" spans="1:8" s="79" customFormat="1" x14ac:dyDescent="0.2">
      <c r="A1977" s="345" t="s">
        <v>290</v>
      </c>
      <c r="B1977" s="346"/>
      <c r="C1977" s="346"/>
      <c r="D1977" s="346"/>
      <c r="E1977" s="346"/>
      <c r="F1977" s="346"/>
      <c r="G1977" s="347"/>
      <c r="H1977" s="77">
        <f>SUM(H1976)-F1976</f>
        <v>32284.01401824702</v>
      </c>
    </row>
  </sheetData>
  <mergeCells count="5">
    <mergeCell ref="A4:F4"/>
    <mergeCell ref="A1976:E1976"/>
    <mergeCell ref="A1977:G1977"/>
    <mergeCell ref="A3:H3"/>
    <mergeCell ref="F1:H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80F21-FB6C-4BD4-A1D0-EF8D42C36254}">
  <dimension ref="A1:I55"/>
  <sheetViews>
    <sheetView topLeftCell="A18" workbookViewId="0">
      <selection activeCell="C6" sqref="C6"/>
    </sheetView>
  </sheetViews>
  <sheetFormatPr defaultRowHeight="15" x14ac:dyDescent="0.25"/>
  <cols>
    <col min="1" max="1" width="78.5703125" style="80" customWidth="1"/>
    <col min="2" max="2" width="13.42578125" style="80" customWidth="1"/>
    <col min="3" max="3" width="12.85546875" style="80" customWidth="1"/>
    <col min="4" max="4" width="15.28515625" style="81" customWidth="1"/>
    <col min="5" max="6" width="20.28515625" style="81" customWidth="1"/>
    <col min="7" max="7" width="12.5703125" style="81" customWidth="1"/>
    <col min="8" max="8" width="11.7109375" style="81" customWidth="1"/>
    <col min="9" max="9" width="21.28515625" style="81" customWidth="1"/>
    <col min="10" max="11" width="9.140625" style="81"/>
    <col min="12" max="12" width="9.7109375" style="81" bestFit="1" customWidth="1"/>
    <col min="13" max="13" width="9.140625" style="81"/>
    <col min="14" max="14" width="9.7109375" style="81" bestFit="1" customWidth="1"/>
    <col min="15" max="15" width="9.140625" style="81"/>
    <col min="16" max="16" width="9.7109375" style="81" bestFit="1" customWidth="1"/>
    <col min="17" max="258" width="9.140625" style="81"/>
    <col min="259" max="259" width="78.5703125" style="81" customWidth="1"/>
    <col min="260" max="260" width="15.28515625" style="81" customWidth="1"/>
    <col min="261" max="262" width="20.28515625" style="81" customWidth="1"/>
    <col min="263" max="263" width="12.5703125" style="81" customWidth="1"/>
    <col min="264" max="264" width="11.7109375" style="81" customWidth="1"/>
    <col min="265" max="265" width="21.28515625" style="81" customWidth="1"/>
    <col min="266" max="514" width="9.140625" style="81"/>
    <col min="515" max="515" width="78.5703125" style="81" customWidth="1"/>
    <col min="516" max="516" width="15.28515625" style="81" customWidth="1"/>
    <col min="517" max="518" width="20.28515625" style="81" customWidth="1"/>
    <col min="519" max="519" width="12.5703125" style="81" customWidth="1"/>
    <col min="520" max="520" width="11.7109375" style="81" customWidth="1"/>
    <col min="521" max="521" width="21.28515625" style="81" customWidth="1"/>
    <col min="522" max="770" width="9.140625" style="81"/>
    <col min="771" max="771" width="78.5703125" style="81" customWidth="1"/>
    <col min="772" max="772" width="15.28515625" style="81" customWidth="1"/>
    <col min="773" max="774" width="20.28515625" style="81" customWidth="1"/>
    <col min="775" max="775" width="12.5703125" style="81" customWidth="1"/>
    <col min="776" max="776" width="11.7109375" style="81" customWidth="1"/>
    <col min="777" max="777" width="21.28515625" style="81" customWidth="1"/>
    <col min="778" max="1026" width="9.140625" style="81"/>
    <col min="1027" max="1027" width="78.5703125" style="81" customWidth="1"/>
    <col min="1028" max="1028" width="15.28515625" style="81" customWidth="1"/>
    <col min="1029" max="1030" width="20.28515625" style="81" customWidth="1"/>
    <col min="1031" max="1031" width="12.5703125" style="81" customWidth="1"/>
    <col min="1032" max="1032" width="11.7109375" style="81" customWidth="1"/>
    <col min="1033" max="1033" width="21.28515625" style="81" customWidth="1"/>
    <col min="1034" max="1282" width="9.140625" style="81"/>
    <col min="1283" max="1283" width="78.5703125" style="81" customWidth="1"/>
    <col min="1284" max="1284" width="15.28515625" style="81" customWidth="1"/>
    <col min="1285" max="1286" width="20.28515625" style="81" customWidth="1"/>
    <col min="1287" max="1287" width="12.5703125" style="81" customWidth="1"/>
    <col min="1288" max="1288" width="11.7109375" style="81" customWidth="1"/>
    <col min="1289" max="1289" width="21.28515625" style="81" customWidth="1"/>
    <col min="1290" max="1538" width="9.140625" style="81"/>
    <col min="1539" max="1539" width="78.5703125" style="81" customWidth="1"/>
    <col min="1540" max="1540" width="15.28515625" style="81" customWidth="1"/>
    <col min="1541" max="1542" width="20.28515625" style="81" customWidth="1"/>
    <col min="1543" max="1543" width="12.5703125" style="81" customWidth="1"/>
    <col min="1544" max="1544" width="11.7109375" style="81" customWidth="1"/>
    <col min="1545" max="1545" width="21.28515625" style="81" customWidth="1"/>
    <col min="1546" max="1794" width="9.140625" style="81"/>
    <col min="1795" max="1795" width="78.5703125" style="81" customWidth="1"/>
    <col min="1796" max="1796" width="15.28515625" style="81" customWidth="1"/>
    <col min="1797" max="1798" width="20.28515625" style="81" customWidth="1"/>
    <col min="1799" max="1799" width="12.5703125" style="81" customWidth="1"/>
    <col min="1800" max="1800" width="11.7109375" style="81" customWidth="1"/>
    <col min="1801" max="1801" width="21.28515625" style="81" customWidth="1"/>
    <col min="1802" max="2050" width="9.140625" style="81"/>
    <col min="2051" max="2051" width="78.5703125" style="81" customWidth="1"/>
    <col min="2052" max="2052" width="15.28515625" style="81" customWidth="1"/>
    <col min="2053" max="2054" width="20.28515625" style="81" customWidth="1"/>
    <col min="2055" max="2055" width="12.5703125" style="81" customWidth="1"/>
    <col min="2056" max="2056" width="11.7109375" style="81" customWidth="1"/>
    <col min="2057" max="2057" width="21.28515625" style="81" customWidth="1"/>
    <col min="2058" max="2306" width="9.140625" style="81"/>
    <col min="2307" max="2307" width="78.5703125" style="81" customWidth="1"/>
    <col min="2308" max="2308" width="15.28515625" style="81" customWidth="1"/>
    <col min="2309" max="2310" width="20.28515625" style="81" customWidth="1"/>
    <col min="2311" max="2311" width="12.5703125" style="81" customWidth="1"/>
    <col min="2312" max="2312" width="11.7109375" style="81" customWidth="1"/>
    <col min="2313" max="2313" width="21.28515625" style="81" customWidth="1"/>
    <col min="2314" max="2562" width="9.140625" style="81"/>
    <col min="2563" max="2563" width="78.5703125" style="81" customWidth="1"/>
    <col min="2564" max="2564" width="15.28515625" style="81" customWidth="1"/>
    <col min="2565" max="2566" width="20.28515625" style="81" customWidth="1"/>
    <col min="2567" max="2567" width="12.5703125" style="81" customWidth="1"/>
    <col min="2568" max="2568" width="11.7109375" style="81" customWidth="1"/>
    <col min="2569" max="2569" width="21.28515625" style="81" customWidth="1"/>
    <col min="2570" max="2818" width="9.140625" style="81"/>
    <col min="2819" max="2819" width="78.5703125" style="81" customWidth="1"/>
    <col min="2820" max="2820" width="15.28515625" style="81" customWidth="1"/>
    <col min="2821" max="2822" width="20.28515625" style="81" customWidth="1"/>
    <col min="2823" max="2823" width="12.5703125" style="81" customWidth="1"/>
    <col min="2824" max="2824" width="11.7109375" style="81" customWidth="1"/>
    <col min="2825" max="2825" width="21.28515625" style="81" customWidth="1"/>
    <col min="2826" max="3074" width="9.140625" style="81"/>
    <col min="3075" max="3075" width="78.5703125" style="81" customWidth="1"/>
    <col min="3076" max="3076" width="15.28515625" style="81" customWidth="1"/>
    <col min="3077" max="3078" width="20.28515625" style="81" customWidth="1"/>
    <col min="3079" max="3079" width="12.5703125" style="81" customWidth="1"/>
    <col min="3080" max="3080" width="11.7109375" style="81" customWidth="1"/>
    <col min="3081" max="3081" width="21.28515625" style="81" customWidth="1"/>
    <col min="3082" max="3330" width="9.140625" style="81"/>
    <col min="3331" max="3331" width="78.5703125" style="81" customWidth="1"/>
    <col min="3332" max="3332" width="15.28515625" style="81" customWidth="1"/>
    <col min="3333" max="3334" width="20.28515625" style="81" customWidth="1"/>
    <col min="3335" max="3335" width="12.5703125" style="81" customWidth="1"/>
    <col min="3336" max="3336" width="11.7109375" style="81" customWidth="1"/>
    <col min="3337" max="3337" width="21.28515625" style="81" customWidth="1"/>
    <col min="3338" max="3586" width="9.140625" style="81"/>
    <col min="3587" max="3587" width="78.5703125" style="81" customWidth="1"/>
    <col min="3588" max="3588" width="15.28515625" style="81" customWidth="1"/>
    <col min="3589" max="3590" width="20.28515625" style="81" customWidth="1"/>
    <col min="3591" max="3591" width="12.5703125" style="81" customWidth="1"/>
    <col min="3592" max="3592" width="11.7109375" style="81" customWidth="1"/>
    <col min="3593" max="3593" width="21.28515625" style="81" customWidth="1"/>
    <col min="3594" max="3842" width="9.140625" style="81"/>
    <col min="3843" max="3843" width="78.5703125" style="81" customWidth="1"/>
    <col min="3844" max="3844" width="15.28515625" style="81" customWidth="1"/>
    <col min="3845" max="3846" width="20.28515625" style="81" customWidth="1"/>
    <col min="3847" max="3847" width="12.5703125" style="81" customWidth="1"/>
    <col min="3848" max="3848" width="11.7109375" style="81" customWidth="1"/>
    <col min="3849" max="3849" width="21.28515625" style="81" customWidth="1"/>
    <col min="3850" max="4098" width="9.140625" style="81"/>
    <col min="4099" max="4099" width="78.5703125" style="81" customWidth="1"/>
    <col min="4100" max="4100" width="15.28515625" style="81" customWidth="1"/>
    <col min="4101" max="4102" width="20.28515625" style="81" customWidth="1"/>
    <col min="4103" max="4103" width="12.5703125" style="81" customWidth="1"/>
    <col min="4104" max="4104" width="11.7109375" style="81" customWidth="1"/>
    <col min="4105" max="4105" width="21.28515625" style="81" customWidth="1"/>
    <col min="4106" max="4354" width="9.140625" style="81"/>
    <col min="4355" max="4355" width="78.5703125" style="81" customWidth="1"/>
    <col min="4356" max="4356" width="15.28515625" style="81" customWidth="1"/>
    <col min="4357" max="4358" width="20.28515625" style="81" customWidth="1"/>
    <col min="4359" max="4359" width="12.5703125" style="81" customWidth="1"/>
    <col min="4360" max="4360" width="11.7109375" style="81" customWidth="1"/>
    <col min="4361" max="4361" width="21.28515625" style="81" customWidth="1"/>
    <col min="4362" max="4610" width="9.140625" style="81"/>
    <col min="4611" max="4611" width="78.5703125" style="81" customWidth="1"/>
    <col min="4612" max="4612" width="15.28515625" style="81" customWidth="1"/>
    <col min="4613" max="4614" width="20.28515625" style="81" customWidth="1"/>
    <col min="4615" max="4615" width="12.5703125" style="81" customWidth="1"/>
    <col min="4616" max="4616" width="11.7109375" style="81" customWidth="1"/>
    <col min="4617" max="4617" width="21.28515625" style="81" customWidth="1"/>
    <col min="4618" max="4866" width="9.140625" style="81"/>
    <col min="4867" max="4867" width="78.5703125" style="81" customWidth="1"/>
    <col min="4868" max="4868" width="15.28515625" style="81" customWidth="1"/>
    <col min="4869" max="4870" width="20.28515625" style="81" customWidth="1"/>
    <col min="4871" max="4871" width="12.5703125" style="81" customWidth="1"/>
    <col min="4872" max="4872" width="11.7109375" style="81" customWidth="1"/>
    <col min="4873" max="4873" width="21.28515625" style="81" customWidth="1"/>
    <col min="4874" max="5122" width="9.140625" style="81"/>
    <col min="5123" max="5123" width="78.5703125" style="81" customWidth="1"/>
    <col min="5124" max="5124" width="15.28515625" style="81" customWidth="1"/>
    <col min="5125" max="5126" width="20.28515625" style="81" customWidth="1"/>
    <col min="5127" max="5127" width="12.5703125" style="81" customWidth="1"/>
    <col min="5128" max="5128" width="11.7109375" style="81" customWidth="1"/>
    <col min="5129" max="5129" width="21.28515625" style="81" customWidth="1"/>
    <col min="5130" max="5378" width="9.140625" style="81"/>
    <col min="5379" max="5379" width="78.5703125" style="81" customWidth="1"/>
    <col min="5380" max="5380" width="15.28515625" style="81" customWidth="1"/>
    <col min="5381" max="5382" width="20.28515625" style="81" customWidth="1"/>
    <col min="5383" max="5383" width="12.5703125" style="81" customWidth="1"/>
    <col min="5384" max="5384" width="11.7109375" style="81" customWidth="1"/>
    <col min="5385" max="5385" width="21.28515625" style="81" customWidth="1"/>
    <col min="5386" max="5634" width="9.140625" style="81"/>
    <col min="5635" max="5635" width="78.5703125" style="81" customWidth="1"/>
    <col min="5636" max="5636" width="15.28515625" style="81" customWidth="1"/>
    <col min="5637" max="5638" width="20.28515625" style="81" customWidth="1"/>
    <col min="5639" max="5639" width="12.5703125" style="81" customWidth="1"/>
    <col min="5640" max="5640" width="11.7109375" style="81" customWidth="1"/>
    <col min="5641" max="5641" width="21.28515625" style="81" customWidth="1"/>
    <col min="5642" max="5890" width="9.140625" style="81"/>
    <col min="5891" max="5891" width="78.5703125" style="81" customWidth="1"/>
    <col min="5892" max="5892" width="15.28515625" style="81" customWidth="1"/>
    <col min="5893" max="5894" width="20.28515625" style="81" customWidth="1"/>
    <col min="5895" max="5895" width="12.5703125" style="81" customWidth="1"/>
    <col min="5896" max="5896" width="11.7109375" style="81" customWidth="1"/>
    <col min="5897" max="5897" width="21.28515625" style="81" customWidth="1"/>
    <col min="5898" max="6146" width="9.140625" style="81"/>
    <col min="6147" max="6147" width="78.5703125" style="81" customWidth="1"/>
    <col min="6148" max="6148" width="15.28515625" style="81" customWidth="1"/>
    <col min="6149" max="6150" width="20.28515625" style="81" customWidth="1"/>
    <col min="6151" max="6151" width="12.5703125" style="81" customWidth="1"/>
    <col min="6152" max="6152" width="11.7109375" style="81" customWidth="1"/>
    <col min="6153" max="6153" width="21.28515625" style="81" customWidth="1"/>
    <col min="6154" max="6402" width="9.140625" style="81"/>
    <col min="6403" max="6403" width="78.5703125" style="81" customWidth="1"/>
    <col min="6404" max="6404" width="15.28515625" style="81" customWidth="1"/>
    <col min="6405" max="6406" width="20.28515625" style="81" customWidth="1"/>
    <col min="6407" max="6407" width="12.5703125" style="81" customWidth="1"/>
    <col min="6408" max="6408" width="11.7109375" style="81" customWidth="1"/>
    <col min="6409" max="6409" width="21.28515625" style="81" customWidth="1"/>
    <col min="6410" max="6658" width="9.140625" style="81"/>
    <col min="6659" max="6659" width="78.5703125" style="81" customWidth="1"/>
    <col min="6660" max="6660" width="15.28515625" style="81" customWidth="1"/>
    <col min="6661" max="6662" width="20.28515625" style="81" customWidth="1"/>
    <col min="6663" max="6663" width="12.5703125" style="81" customWidth="1"/>
    <col min="6664" max="6664" width="11.7109375" style="81" customWidth="1"/>
    <col min="6665" max="6665" width="21.28515625" style="81" customWidth="1"/>
    <col min="6666" max="6914" width="9.140625" style="81"/>
    <col min="6915" max="6915" width="78.5703125" style="81" customWidth="1"/>
    <col min="6916" max="6916" width="15.28515625" style="81" customWidth="1"/>
    <col min="6917" max="6918" width="20.28515625" style="81" customWidth="1"/>
    <col min="6919" max="6919" width="12.5703125" style="81" customWidth="1"/>
    <col min="6920" max="6920" width="11.7109375" style="81" customWidth="1"/>
    <col min="6921" max="6921" width="21.28515625" style="81" customWidth="1"/>
    <col min="6922" max="7170" width="9.140625" style="81"/>
    <col min="7171" max="7171" width="78.5703125" style="81" customWidth="1"/>
    <col min="7172" max="7172" width="15.28515625" style="81" customWidth="1"/>
    <col min="7173" max="7174" width="20.28515625" style="81" customWidth="1"/>
    <col min="7175" max="7175" width="12.5703125" style="81" customWidth="1"/>
    <col min="7176" max="7176" width="11.7109375" style="81" customWidth="1"/>
    <col min="7177" max="7177" width="21.28515625" style="81" customWidth="1"/>
    <col min="7178" max="7426" width="9.140625" style="81"/>
    <col min="7427" max="7427" width="78.5703125" style="81" customWidth="1"/>
    <col min="7428" max="7428" width="15.28515625" style="81" customWidth="1"/>
    <col min="7429" max="7430" width="20.28515625" style="81" customWidth="1"/>
    <col min="7431" max="7431" width="12.5703125" style="81" customWidth="1"/>
    <col min="7432" max="7432" width="11.7109375" style="81" customWidth="1"/>
    <col min="7433" max="7433" width="21.28515625" style="81" customWidth="1"/>
    <col min="7434" max="7682" width="9.140625" style="81"/>
    <col min="7683" max="7683" width="78.5703125" style="81" customWidth="1"/>
    <col min="7684" max="7684" width="15.28515625" style="81" customWidth="1"/>
    <col min="7685" max="7686" width="20.28515625" style="81" customWidth="1"/>
    <col min="7687" max="7687" width="12.5703125" style="81" customWidth="1"/>
    <col min="7688" max="7688" width="11.7109375" style="81" customWidth="1"/>
    <col min="7689" max="7689" width="21.28515625" style="81" customWidth="1"/>
    <col min="7690" max="7938" width="9.140625" style="81"/>
    <col min="7939" max="7939" width="78.5703125" style="81" customWidth="1"/>
    <col min="7940" max="7940" width="15.28515625" style="81" customWidth="1"/>
    <col min="7941" max="7942" width="20.28515625" style="81" customWidth="1"/>
    <col min="7943" max="7943" width="12.5703125" style="81" customWidth="1"/>
    <col min="7944" max="7944" width="11.7109375" style="81" customWidth="1"/>
    <col min="7945" max="7945" width="21.28515625" style="81" customWidth="1"/>
    <col min="7946" max="8194" width="9.140625" style="81"/>
    <col min="8195" max="8195" width="78.5703125" style="81" customWidth="1"/>
    <col min="8196" max="8196" width="15.28515625" style="81" customWidth="1"/>
    <col min="8197" max="8198" width="20.28515625" style="81" customWidth="1"/>
    <col min="8199" max="8199" width="12.5703125" style="81" customWidth="1"/>
    <col min="8200" max="8200" width="11.7109375" style="81" customWidth="1"/>
    <col min="8201" max="8201" width="21.28515625" style="81" customWidth="1"/>
    <col min="8202" max="8450" width="9.140625" style="81"/>
    <col min="8451" max="8451" width="78.5703125" style="81" customWidth="1"/>
    <col min="8452" max="8452" width="15.28515625" style="81" customWidth="1"/>
    <col min="8453" max="8454" width="20.28515625" style="81" customWidth="1"/>
    <col min="8455" max="8455" width="12.5703125" style="81" customWidth="1"/>
    <col min="8456" max="8456" width="11.7109375" style="81" customWidth="1"/>
    <col min="8457" max="8457" width="21.28515625" style="81" customWidth="1"/>
    <col min="8458" max="8706" width="9.140625" style="81"/>
    <col min="8707" max="8707" width="78.5703125" style="81" customWidth="1"/>
    <col min="8708" max="8708" width="15.28515625" style="81" customWidth="1"/>
    <col min="8709" max="8710" width="20.28515625" style="81" customWidth="1"/>
    <col min="8711" max="8711" width="12.5703125" style="81" customWidth="1"/>
    <col min="8712" max="8712" width="11.7109375" style="81" customWidth="1"/>
    <col min="8713" max="8713" width="21.28515625" style="81" customWidth="1"/>
    <col min="8714" max="8962" width="9.140625" style="81"/>
    <col min="8963" max="8963" width="78.5703125" style="81" customWidth="1"/>
    <col min="8964" max="8964" width="15.28515625" style="81" customWidth="1"/>
    <col min="8965" max="8966" width="20.28515625" style="81" customWidth="1"/>
    <col min="8967" max="8967" width="12.5703125" style="81" customWidth="1"/>
    <col min="8968" max="8968" width="11.7109375" style="81" customWidth="1"/>
    <col min="8969" max="8969" width="21.28515625" style="81" customWidth="1"/>
    <col min="8970" max="9218" width="9.140625" style="81"/>
    <col min="9219" max="9219" width="78.5703125" style="81" customWidth="1"/>
    <col min="9220" max="9220" width="15.28515625" style="81" customWidth="1"/>
    <col min="9221" max="9222" width="20.28515625" style="81" customWidth="1"/>
    <col min="9223" max="9223" width="12.5703125" style="81" customWidth="1"/>
    <col min="9224" max="9224" width="11.7109375" style="81" customWidth="1"/>
    <col min="9225" max="9225" width="21.28515625" style="81" customWidth="1"/>
    <col min="9226" max="9474" width="9.140625" style="81"/>
    <col min="9475" max="9475" width="78.5703125" style="81" customWidth="1"/>
    <col min="9476" max="9476" width="15.28515625" style="81" customWidth="1"/>
    <col min="9477" max="9478" width="20.28515625" style="81" customWidth="1"/>
    <col min="9479" max="9479" width="12.5703125" style="81" customWidth="1"/>
    <col min="9480" max="9480" width="11.7109375" style="81" customWidth="1"/>
    <col min="9481" max="9481" width="21.28515625" style="81" customWidth="1"/>
    <col min="9482" max="9730" width="9.140625" style="81"/>
    <col min="9731" max="9731" width="78.5703125" style="81" customWidth="1"/>
    <col min="9732" max="9732" width="15.28515625" style="81" customWidth="1"/>
    <col min="9733" max="9734" width="20.28515625" style="81" customWidth="1"/>
    <col min="9735" max="9735" width="12.5703125" style="81" customWidth="1"/>
    <col min="9736" max="9736" width="11.7109375" style="81" customWidth="1"/>
    <col min="9737" max="9737" width="21.28515625" style="81" customWidth="1"/>
    <col min="9738" max="9986" width="9.140625" style="81"/>
    <col min="9987" max="9987" width="78.5703125" style="81" customWidth="1"/>
    <col min="9988" max="9988" width="15.28515625" style="81" customWidth="1"/>
    <col min="9989" max="9990" width="20.28515625" style="81" customWidth="1"/>
    <col min="9991" max="9991" width="12.5703125" style="81" customWidth="1"/>
    <col min="9992" max="9992" width="11.7109375" style="81" customWidth="1"/>
    <col min="9993" max="9993" width="21.28515625" style="81" customWidth="1"/>
    <col min="9994" max="10242" width="9.140625" style="81"/>
    <col min="10243" max="10243" width="78.5703125" style="81" customWidth="1"/>
    <col min="10244" max="10244" width="15.28515625" style="81" customWidth="1"/>
    <col min="10245" max="10246" width="20.28515625" style="81" customWidth="1"/>
    <col min="10247" max="10247" width="12.5703125" style="81" customWidth="1"/>
    <col min="10248" max="10248" width="11.7109375" style="81" customWidth="1"/>
    <col min="10249" max="10249" width="21.28515625" style="81" customWidth="1"/>
    <col min="10250" max="10498" width="9.140625" style="81"/>
    <col min="10499" max="10499" width="78.5703125" style="81" customWidth="1"/>
    <col min="10500" max="10500" width="15.28515625" style="81" customWidth="1"/>
    <col min="10501" max="10502" width="20.28515625" style="81" customWidth="1"/>
    <col min="10503" max="10503" width="12.5703125" style="81" customWidth="1"/>
    <col min="10504" max="10504" width="11.7109375" style="81" customWidth="1"/>
    <col min="10505" max="10505" width="21.28515625" style="81" customWidth="1"/>
    <col min="10506" max="10754" width="9.140625" style="81"/>
    <col min="10755" max="10755" width="78.5703125" style="81" customWidth="1"/>
    <col min="10756" max="10756" width="15.28515625" style="81" customWidth="1"/>
    <col min="10757" max="10758" width="20.28515625" style="81" customWidth="1"/>
    <col min="10759" max="10759" width="12.5703125" style="81" customWidth="1"/>
    <col min="10760" max="10760" width="11.7109375" style="81" customWidth="1"/>
    <col min="10761" max="10761" width="21.28515625" style="81" customWidth="1"/>
    <col min="10762" max="11010" width="9.140625" style="81"/>
    <col min="11011" max="11011" width="78.5703125" style="81" customWidth="1"/>
    <col min="11012" max="11012" width="15.28515625" style="81" customWidth="1"/>
    <col min="11013" max="11014" width="20.28515625" style="81" customWidth="1"/>
    <col min="11015" max="11015" width="12.5703125" style="81" customWidth="1"/>
    <col min="11016" max="11016" width="11.7109375" style="81" customWidth="1"/>
    <col min="11017" max="11017" width="21.28515625" style="81" customWidth="1"/>
    <col min="11018" max="11266" width="9.140625" style="81"/>
    <col min="11267" max="11267" width="78.5703125" style="81" customWidth="1"/>
    <col min="11268" max="11268" width="15.28515625" style="81" customWidth="1"/>
    <col min="11269" max="11270" width="20.28515625" style="81" customWidth="1"/>
    <col min="11271" max="11271" width="12.5703125" style="81" customWidth="1"/>
    <col min="11272" max="11272" width="11.7109375" style="81" customWidth="1"/>
    <col min="11273" max="11273" width="21.28515625" style="81" customWidth="1"/>
    <col min="11274" max="11522" width="9.140625" style="81"/>
    <col min="11523" max="11523" width="78.5703125" style="81" customWidth="1"/>
    <col min="11524" max="11524" width="15.28515625" style="81" customWidth="1"/>
    <col min="11525" max="11526" width="20.28515625" style="81" customWidth="1"/>
    <col min="11527" max="11527" width="12.5703125" style="81" customWidth="1"/>
    <col min="11528" max="11528" width="11.7109375" style="81" customWidth="1"/>
    <col min="11529" max="11529" width="21.28515625" style="81" customWidth="1"/>
    <col min="11530" max="11778" width="9.140625" style="81"/>
    <col min="11779" max="11779" width="78.5703125" style="81" customWidth="1"/>
    <col min="11780" max="11780" width="15.28515625" style="81" customWidth="1"/>
    <col min="11781" max="11782" width="20.28515625" style="81" customWidth="1"/>
    <col min="11783" max="11783" width="12.5703125" style="81" customWidth="1"/>
    <col min="11784" max="11784" width="11.7109375" style="81" customWidth="1"/>
    <col min="11785" max="11785" width="21.28515625" style="81" customWidth="1"/>
    <col min="11786" max="12034" width="9.140625" style="81"/>
    <col min="12035" max="12035" width="78.5703125" style="81" customWidth="1"/>
    <col min="12036" max="12036" width="15.28515625" style="81" customWidth="1"/>
    <col min="12037" max="12038" width="20.28515625" style="81" customWidth="1"/>
    <col min="12039" max="12039" width="12.5703125" style="81" customWidth="1"/>
    <col min="12040" max="12040" width="11.7109375" style="81" customWidth="1"/>
    <col min="12041" max="12041" width="21.28515625" style="81" customWidth="1"/>
    <col min="12042" max="12290" width="9.140625" style="81"/>
    <col min="12291" max="12291" width="78.5703125" style="81" customWidth="1"/>
    <col min="12292" max="12292" width="15.28515625" style="81" customWidth="1"/>
    <col min="12293" max="12294" width="20.28515625" style="81" customWidth="1"/>
    <col min="12295" max="12295" width="12.5703125" style="81" customWidth="1"/>
    <col min="12296" max="12296" width="11.7109375" style="81" customWidth="1"/>
    <col min="12297" max="12297" width="21.28515625" style="81" customWidth="1"/>
    <col min="12298" max="12546" width="9.140625" style="81"/>
    <col min="12547" max="12547" width="78.5703125" style="81" customWidth="1"/>
    <col min="12548" max="12548" width="15.28515625" style="81" customWidth="1"/>
    <col min="12549" max="12550" width="20.28515625" style="81" customWidth="1"/>
    <col min="12551" max="12551" width="12.5703125" style="81" customWidth="1"/>
    <col min="12552" max="12552" width="11.7109375" style="81" customWidth="1"/>
    <col min="12553" max="12553" width="21.28515625" style="81" customWidth="1"/>
    <col min="12554" max="12802" width="9.140625" style="81"/>
    <col min="12803" max="12803" width="78.5703125" style="81" customWidth="1"/>
    <col min="12804" max="12804" width="15.28515625" style="81" customWidth="1"/>
    <col min="12805" max="12806" width="20.28515625" style="81" customWidth="1"/>
    <col min="12807" max="12807" width="12.5703125" style="81" customWidth="1"/>
    <col min="12808" max="12808" width="11.7109375" style="81" customWidth="1"/>
    <col min="12809" max="12809" width="21.28515625" style="81" customWidth="1"/>
    <col min="12810" max="13058" width="9.140625" style="81"/>
    <col min="13059" max="13059" width="78.5703125" style="81" customWidth="1"/>
    <col min="13060" max="13060" width="15.28515625" style="81" customWidth="1"/>
    <col min="13061" max="13062" width="20.28515625" style="81" customWidth="1"/>
    <col min="13063" max="13063" width="12.5703125" style="81" customWidth="1"/>
    <col min="13064" max="13064" width="11.7109375" style="81" customWidth="1"/>
    <col min="13065" max="13065" width="21.28515625" style="81" customWidth="1"/>
    <col min="13066" max="13314" width="9.140625" style="81"/>
    <col min="13315" max="13315" width="78.5703125" style="81" customWidth="1"/>
    <col min="13316" max="13316" width="15.28515625" style="81" customWidth="1"/>
    <col min="13317" max="13318" width="20.28515625" style="81" customWidth="1"/>
    <col min="13319" max="13319" width="12.5703125" style="81" customWidth="1"/>
    <col min="13320" max="13320" width="11.7109375" style="81" customWidth="1"/>
    <col min="13321" max="13321" width="21.28515625" style="81" customWidth="1"/>
    <col min="13322" max="13570" width="9.140625" style="81"/>
    <col min="13571" max="13571" width="78.5703125" style="81" customWidth="1"/>
    <col min="13572" max="13572" width="15.28515625" style="81" customWidth="1"/>
    <col min="13573" max="13574" width="20.28515625" style="81" customWidth="1"/>
    <col min="13575" max="13575" width="12.5703125" style="81" customWidth="1"/>
    <col min="13576" max="13576" width="11.7109375" style="81" customWidth="1"/>
    <col min="13577" max="13577" width="21.28515625" style="81" customWidth="1"/>
    <col min="13578" max="13826" width="9.140625" style="81"/>
    <col min="13827" max="13827" width="78.5703125" style="81" customWidth="1"/>
    <col min="13828" max="13828" width="15.28515625" style="81" customWidth="1"/>
    <col min="13829" max="13830" width="20.28515625" style="81" customWidth="1"/>
    <col min="13831" max="13831" width="12.5703125" style="81" customWidth="1"/>
    <col min="13832" max="13832" width="11.7109375" style="81" customWidth="1"/>
    <col min="13833" max="13833" width="21.28515625" style="81" customWidth="1"/>
    <col min="13834" max="14082" width="9.140625" style="81"/>
    <col min="14083" max="14083" width="78.5703125" style="81" customWidth="1"/>
    <col min="14084" max="14084" width="15.28515625" style="81" customWidth="1"/>
    <col min="14085" max="14086" width="20.28515625" style="81" customWidth="1"/>
    <col min="14087" max="14087" width="12.5703125" style="81" customWidth="1"/>
    <col min="14088" max="14088" width="11.7109375" style="81" customWidth="1"/>
    <col min="14089" max="14089" width="21.28515625" style="81" customWidth="1"/>
    <col min="14090" max="14338" width="9.140625" style="81"/>
    <col min="14339" max="14339" width="78.5703125" style="81" customWidth="1"/>
    <col min="14340" max="14340" width="15.28515625" style="81" customWidth="1"/>
    <col min="14341" max="14342" width="20.28515625" style="81" customWidth="1"/>
    <col min="14343" max="14343" width="12.5703125" style="81" customWidth="1"/>
    <col min="14344" max="14344" width="11.7109375" style="81" customWidth="1"/>
    <col min="14345" max="14345" width="21.28515625" style="81" customWidth="1"/>
    <col min="14346" max="14594" width="9.140625" style="81"/>
    <col min="14595" max="14595" width="78.5703125" style="81" customWidth="1"/>
    <col min="14596" max="14596" width="15.28515625" style="81" customWidth="1"/>
    <col min="14597" max="14598" width="20.28515625" style="81" customWidth="1"/>
    <col min="14599" max="14599" width="12.5703125" style="81" customWidth="1"/>
    <col min="14600" max="14600" width="11.7109375" style="81" customWidth="1"/>
    <col min="14601" max="14601" width="21.28515625" style="81" customWidth="1"/>
    <col min="14602" max="14850" width="9.140625" style="81"/>
    <col min="14851" max="14851" width="78.5703125" style="81" customWidth="1"/>
    <col min="14852" max="14852" width="15.28515625" style="81" customWidth="1"/>
    <col min="14853" max="14854" width="20.28515625" style="81" customWidth="1"/>
    <col min="14855" max="14855" width="12.5703125" style="81" customWidth="1"/>
    <col min="14856" max="14856" width="11.7109375" style="81" customWidth="1"/>
    <col min="14857" max="14857" width="21.28515625" style="81" customWidth="1"/>
    <col min="14858" max="15106" width="9.140625" style="81"/>
    <col min="15107" max="15107" width="78.5703125" style="81" customWidth="1"/>
    <col min="15108" max="15108" width="15.28515625" style="81" customWidth="1"/>
    <col min="15109" max="15110" width="20.28515625" style="81" customWidth="1"/>
    <col min="15111" max="15111" width="12.5703125" style="81" customWidth="1"/>
    <col min="15112" max="15112" width="11.7109375" style="81" customWidth="1"/>
    <col min="15113" max="15113" width="21.28515625" style="81" customWidth="1"/>
    <col min="15114" max="15362" width="9.140625" style="81"/>
    <col min="15363" max="15363" width="78.5703125" style="81" customWidth="1"/>
    <col min="15364" max="15364" width="15.28515625" style="81" customWidth="1"/>
    <col min="15365" max="15366" width="20.28515625" style="81" customWidth="1"/>
    <col min="15367" max="15367" width="12.5703125" style="81" customWidth="1"/>
    <col min="15368" max="15368" width="11.7109375" style="81" customWidth="1"/>
    <col min="15369" max="15369" width="21.28515625" style="81" customWidth="1"/>
    <col min="15370" max="15618" width="9.140625" style="81"/>
    <col min="15619" max="15619" width="78.5703125" style="81" customWidth="1"/>
    <col min="15620" max="15620" width="15.28515625" style="81" customWidth="1"/>
    <col min="15621" max="15622" width="20.28515625" style="81" customWidth="1"/>
    <col min="15623" max="15623" width="12.5703125" style="81" customWidth="1"/>
    <col min="15624" max="15624" width="11.7109375" style="81" customWidth="1"/>
    <col min="15625" max="15625" width="21.28515625" style="81" customWidth="1"/>
    <col min="15626" max="15874" width="9.140625" style="81"/>
    <col min="15875" max="15875" width="78.5703125" style="81" customWidth="1"/>
    <col min="15876" max="15876" width="15.28515625" style="81" customWidth="1"/>
    <col min="15877" max="15878" width="20.28515625" style="81" customWidth="1"/>
    <col min="15879" max="15879" width="12.5703125" style="81" customWidth="1"/>
    <col min="15880" max="15880" width="11.7109375" style="81" customWidth="1"/>
    <col min="15881" max="15881" width="21.28515625" style="81" customWidth="1"/>
    <col min="15882" max="16130" width="9.140625" style="81"/>
    <col min="16131" max="16131" width="78.5703125" style="81" customWidth="1"/>
    <col min="16132" max="16132" width="15.28515625" style="81" customWidth="1"/>
    <col min="16133" max="16134" width="20.28515625" style="81" customWidth="1"/>
    <col min="16135" max="16135" width="12.5703125" style="81" customWidth="1"/>
    <col min="16136" max="16136" width="11.7109375" style="81" customWidth="1"/>
    <col min="16137" max="16137" width="21.28515625" style="81" customWidth="1"/>
    <col min="16138" max="16384" width="9.140625" style="81"/>
  </cols>
  <sheetData>
    <row r="1" spans="1:9" ht="83.25" customHeight="1" x14ac:dyDescent="0.25">
      <c r="G1" s="292" t="s">
        <v>6128</v>
      </c>
      <c r="H1" s="292"/>
      <c r="I1" s="292"/>
    </row>
    <row r="3" spans="1:9" ht="59.25" customHeight="1" x14ac:dyDescent="0.25">
      <c r="A3" s="350" t="s">
        <v>348</v>
      </c>
      <c r="B3" s="350"/>
      <c r="C3" s="350"/>
      <c r="D3" s="350"/>
      <c r="E3" s="350"/>
      <c r="F3" s="350"/>
      <c r="G3" s="350"/>
      <c r="H3" s="350"/>
      <c r="I3" s="350"/>
    </row>
    <row r="5" spans="1:9" s="82" customFormat="1" x14ac:dyDescent="0.25">
      <c r="A5" s="351" t="s">
        <v>291</v>
      </c>
      <c r="B5" s="83"/>
      <c r="C5" s="83"/>
      <c r="D5" s="351" t="s">
        <v>67</v>
      </c>
      <c r="E5" s="351" t="s">
        <v>292</v>
      </c>
      <c r="F5" s="351" t="s">
        <v>293</v>
      </c>
      <c r="G5" s="351"/>
      <c r="H5" s="351"/>
      <c r="I5" s="351" t="s">
        <v>294</v>
      </c>
    </row>
    <row r="6" spans="1:9" s="82" customFormat="1" ht="30" x14ac:dyDescent="0.25">
      <c r="A6" s="351"/>
      <c r="B6" s="83"/>
      <c r="C6" s="83"/>
      <c r="D6" s="351"/>
      <c r="E6" s="351"/>
      <c r="F6" s="83" t="s">
        <v>295</v>
      </c>
      <c r="G6" s="83" t="s">
        <v>296</v>
      </c>
      <c r="H6" s="83" t="s">
        <v>297</v>
      </c>
      <c r="I6" s="351"/>
    </row>
    <row r="7" spans="1:9" s="82" customFormat="1" x14ac:dyDescent="0.25">
      <c r="A7" s="83">
        <v>1</v>
      </c>
      <c r="B7" s="83"/>
      <c r="C7" s="83"/>
      <c r="D7" s="83">
        <v>2</v>
      </c>
      <c r="E7" s="83">
        <v>3</v>
      </c>
      <c r="F7" s="83" t="s">
        <v>298</v>
      </c>
      <c r="G7" s="83" t="s">
        <v>299</v>
      </c>
      <c r="H7" s="83" t="s">
        <v>300</v>
      </c>
      <c r="I7" s="83" t="s">
        <v>301</v>
      </c>
    </row>
    <row r="8" spans="1:9" s="82" customFormat="1" x14ac:dyDescent="0.25">
      <c r="A8" s="352" t="s">
        <v>302</v>
      </c>
      <c r="B8" s="352"/>
      <c r="C8" s="352"/>
      <c r="D8" s="352"/>
      <c r="E8" s="352"/>
      <c r="F8" s="84">
        <f>SUM(F9:F15)</f>
        <v>6.3108000000000004</v>
      </c>
      <c r="G8" s="84">
        <f>SUM(G9:G15)</f>
        <v>11.043900000000001</v>
      </c>
      <c r="H8" s="84">
        <f>SUM(H9:H15)</f>
        <v>4.7330999999999994</v>
      </c>
      <c r="I8" s="85">
        <f>SUM(I9:I15)</f>
        <v>274.86</v>
      </c>
    </row>
    <row r="9" spans="1:9" x14ac:dyDescent="0.25">
      <c r="A9" s="86" t="s">
        <v>303</v>
      </c>
      <c r="B9" s="87">
        <f>101.666666666667</f>
        <v>101.666666666667</v>
      </c>
      <c r="C9" s="86" t="s">
        <v>6126</v>
      </c>
      <c r="D9" s="87">
        <f>SUM(B9)*C9</f>
        <v>33.550000000000111</v>
      </c>
      <c r="E9" s="88">
        <v>10.46</v>
      </c>
      <c r="F9" s="89">
        <f t="shared" ref="F9:F15" si="0">ROUND(E9*12/100,4)</f>
        <v>1.2552000000000001</v>
      </c>
      <c r="G9" s="90">
        <f t="shared" ref="G9:G15" si="1">ROUND(E9*21/100,4)</f>
        <v>2.1966000000000001</v>
      </c>
      <c r="H9" s="89">
        <f t="shared" ref="H9:H15" si="2">ROUND(G9-F9,4)</f>
        <v>0.94140000000000001</v>
      </c>
      <c r="I9" s="91">
        <f t="shared" ref="I9:I15" si="3">ROUND(H9*D9,2)</f>
        <v>31.58</v>
      </c>
    </row>
    <row r="10" spans="1:9" x14ac:dyDescent="0.25">
      <c r="A10" s="86" t="s">
        <v>304</v>
      </c>
      <c r="B10" s="87">
        <v>278</v>
      </c>
      <c r="C10" s="86" t="s">
        <v>6126</v>
      </c>
      <c r="D10" s="87">
        <f t="shared" ref="D10:D51" si="4">SUM(B10)*C10</f>
        <v>91.740000000000009</v>
      </c>
      <c r="E10" s="88">
        <v>10.46</v>
      </c>
      <c r="F10" s="89">
        <f t="shared" si="0"/>
        <v>1.2552000000000001</v>
      </c>
      <c r="G10" s="90">
        <f t="shared" si="1"/>
        <v>2.1966000000000001</v>
      </c>
      <c r="H10" s="89">
        <f t="shared" si="2"/>
        <v>0.94140000000000001</v>
      </c>
      <c r="I10" s="91">
        <f t="shared" si="3"/>
        <v>86.36</v>
      </c>
    </row>
    <row r="11" spans="1:9" x14ac:dyDescent="0.25">
      <c r="A11" s="86" t="s">
        <v>305</v>
      </c>
      <c r="B11" s="87">
        <v>18</v>
      </c>
      <c r="C11" s="86" t="s">
        <v>6126</v>
      </c>
      <c r="D11" s="87">
        <f>SUM(B11)*C11</f>
        <v>5.94</v>
      </c>
      <c r="E11" s="88">
        <v>10.46</v>
      </c>
      <c r="F11" s="89">
        <f t="shared" si="0"/>
        <v>1.2552000000000001</v>
      </c>
      <c r="G11" s="90">
        <f t="shared" si="1"/>
        <v>2.1966000000000001</v>
      </c>
      <c r="H11" s="89">
        <f t="shared" si="2"/>
        <v>0.94140000000000001</v>
      </c>
      <c r="I11" s="91">
        <f t="shared" si="3"/>
        <v>5.59</v>
      </c>
    </row>
    <row r="12" spans="1:9" x14ac:dyDescent="0.25">
      <c r="A12" s="86" t="s">
        <v>306</v>
      </c>
      <c r="B12" s="87">
        <v>197</v>
      </c>
      <c r="C12" s="86" t="s">
        <v>6126</v>
      </c>
      <c r="D12" s="87">
        <f t="shared" si="4"/>
        <v>65.010000000000005</v>
      </c>
      <c r="E12" s="88">
        <v>13.36</v>
      </c>
      <c r="F12" s="89">
        <f t="shared" si="0"/>
        <v>1.6032</v>
      </c>
      <c r="G12" s="90">
        <f t="shared" si="1"/>
        <v>2.8056000000000001</v>
      </c>
      <c r="H12" s="89">
        <f t="shared" si="2"/>
        <v>1.2023999999999999</v>
      </c>
      <c r="I12" s="91">
        <f t="shared" si="3"/>
        <v>78.17</v>
      </c>
    </row>
    <row r="13" spans="1:9" x14ac:dyDescent="0.25">
      <c r="A13" s="86" t="s">
        <v>307</v>
      </c>
      <c r="B13" s="87">
        <v>21</v>
      </c>
      <c r="C13" s="86" t="s">
        <v>6126</v>
      </c>
      <c r="D13" s="87">
        <f t="shared" si="4"/>
        <v>6.9300000000000006</v>
      </c>
      <c r="E13" s="88">
        <v>7.11</v>
      </c>
      <c r="F13" s="89">
        <f t="shared" si="0"/>
        <v>0.85319999999999996</v>
      </c>
      <c r="G13" s="90">
        <f t="shared" si="1"/>
        <v>1.4931000000000001</v>
      </c>
      <c r="H13" s="89">
        <f t="shared" si="2"/>
        <v>0.63990000000000002</v>
      </c>
      <c r="I13" s="91">
        <f t="shared" si="3"/>
        <v>4.43</v>
      </c>
    </row>
    <row r="14" spans="1:9" x14ac:dyDescent="0.25">
      <c r="A14" s="86" t="s">
        <v>308</v>
      </c>
      <c r="B14" s="87">
        <v>3198</v>
      </c>
      <c r="C14" s="86" t="s">
        <v>6126</v>
      </c>
      <c r="D14" s="87">
        <f t="shared" si="4"/>
        <v>1055.3400000000001</v>
      </c>
      <c r="E14" s="88">
        <v>0.48</v>
      </c>
      <c r="F14" s="89">
        <f t="shared" si="0"/>
        <v>5.7599999999999998E-2</v>
      </c>
      <c r="G14" s="90">
        <f t="shared" si="1"/>
        <v>0.1008</v>
      </c>
      <c r="H14" s="89">
        <f t="shared" si="2"/>
        <v>4.3200000000000002E-2</v>
      </c>
      <c r="I14" s="91">
        <f t="shared" si="3"/>
        <v>45.59</v>
      </c>
    </row>
    <row r="15" spans="1:9" x14ac:dyDescent="0.25">
      <c r="A15" s="86" t="s">
        <v>309</v>
      </c>
      <c r="B15" s="87">
        <v>2996</v>
      </c>
      <c r="C15" s="86" t="s">
        <v>6126</v>
      </c>
      <c r="D15" s="87">
        <f t="shared" si="4"/>
        <v>988.68000000000006</v>
      </c>
      <c r="E15" s="88">
        <v>0.26</v>
      </c>
      <c r="F15" s="89">
        <f t="shared" si="0"/>
        <v>3.1199999999999999E-2</v>
      </c>
      <c r="G15" s="90">
        <f t="shared" si="1"/>
        <v>5.4600000000000003E-2</v>
      </c>
      <c r="H15" s="89">
        <f t="shared" si="2"/>
        <v>2.3400000000000001E-2</v>
      </c>
      <c r="I15" s="91">
        <f t="shared" si="3"/>
        <v>23.14</v>
      </c>
    </row>
    <row r="16" spans="1:9" x14ac:dyDescent="0.25">
      <c r="A16" s="353" t="s">
        <v>310</v>
      </c>
      <c r="B16" s="353"/>
      <c r="C16" s="353"/>
      <c r="D16" s="353"/>
      <c r="E16" s="353"/>
      <c r="F16" s="92">
        <f>SUM(F17:F22)</f>
        <v>3.714</v>
      </c>
      <c r="G16" s="92">
        <f>SUM(G17:G22)</f>
        <v>6.4995000000000003</v>
      </c>
      <c r="H16" s="92">
        <f>SUM(H17:H22)</f>
        <v>2.7854999999999999</v>
      </c>
      <c r="I16" s="93">
        <f>SUM(I17:I22)</f>
        <v>239.83000000000004</v>
      </c>
    </row>
    <row r="17" spans="1:9" ht="32.65" customHeight="1" x14ac:dyDescent="0.25">
      <c r="A17" s="86" t="s">
        <v>311</v>
      </c>
      <c r="B17" s="87">
        <v>172</v>
      </c>
      <c r="C17" s="86" t="s">
        <v>6126</v>
      </c>
      <c r="D17" s="87">
        <f t="shared" si="4"/>
        <v>56.760000000000005</v>
      </c>
      <c r="E17" s="88">
        <v>4.08</v>
      </c>
      <c r="F17" s="89">
        <f t="shared" ref="F17:F22" si="5">ROUND(E17*12/100,4)</f>
        <v>0.48959999999999998</v>
      </c>
      <c r="G17" s="90">
        <f t="shared" ref="G17:G22" si="6">ROUND(E17*21/100,4)</f>
        <v>0.85680000000000001</v>
      </c>
      <c r="H17" s="89">
        <f t="shared" ref="H17:H22" si="7">ROUND(G17-F17,4)</f>
        <v>0.36720000000000003</v>
      </c>
      <c r="I17" s="91">
        <f t="shared" ref="I17:I22" si="8">ROUND(H17*D17,2)</f>
        <v>20.84</v>
      </c>
    </row>
    <row r="18" spans="1:9" ht="18.600000000000001" customHeight="1" x14ac:dyDescent="0.25">
      <c r="A18" s="86" t="s">
        <v>312</v>
      </c>
      <c r="B18" s="87">
        <v>231</v>
      </c>
      <c r="C18" s="86" t="s">
        <v>6126</v>
      </c>
      <c r="D18" s="87">
        <f t="shared" si="4"/>
        <v>76.23</v>
      </c>
      <c r="E18" s="88">
        <v>16.420000000000002</v>
      </c>
      <c r="F18" s="89">
        <f t="shared" si="5"/>
        <v>1.9703999999999999</v>
      </c>
      <c r="G18" s="90">
        <f t="shared" si="6"/>
        <v>3.4481999999999999</v>
      </c>
      <c r="H18" s="89">
        <f t="shared" si="7"/>
        <v>1.4778</v>
      </c>
      <c r="I18" s="91">
        <f t="shared" si="8"/>
        <v>112.65</v>
      </c>
    </row>
    <row r="19" spans="1:9" x14ac:dyDescent="0.25">
      <c r="A19" s="86" t="s">
        <v>313</v>
      </c>
      <c r="B19" s="87">
        <v>68</v>
      </c>
      <c r="C19" s="86" t="s">
        <v>6126</v>
      </c>
      <c r="D19" s="87">
        <f t="shared" si="4"/>
        <v>22.44</v>
      </c>
      <c r="E19" s="88">
        <v>7.42</v>
      </c>
      <c r="F19" s="89">
        <f t="shared" si="5"/>
        <v>0.89039999999999997</v>
      </c>
      <c r="G19" s="90">
        <f t="shared" si="6"/>
        <v>1.5582</v>
      </c>
      <c r="H19" s="89">
        <f t="shared" si="7"/>
        <v>0.66779999999999995</v>
      </c>
      <c r="I19" s="91">
        <f t="shared" si="8"/>
        <v>14.99</v>
      </c>
    </row>
    <row r="20" spans="1:9" x14ac:dyDescent="0.25">
      <c r="A20" s="86" t="s">
        <v>314</v>
      </c>
      <c r="B20" s="87">
        <v>15</v>
      </c>
      <c r="C20" s="86" t="s">
        <v>6126</v>
      </c>
      <c r="D20" s="87">
        <f t="shared" si="4"/>
        <v>4.95</v>
      </c>
      <c r="E20" s="88">
        <v>2.23</v>
      </c>
      <c r="F20" s="89">
        <f t="shared" si="5"/>
        <v>0.2676</v>
      </c>
      <c r="G20" s="90">
        <f t="shared" si="6"/>
        <v>0.46829999999999999</v>
      </c>
      <c r="H20" s="89">
        <f t="shared" si="7"/>
        <v>0.20069999999999999</v>
      </c>
      <c r="I20" s="91">
        <f t="shared" si="8"/>
        <v>0.99</v>
      </c>
    </row>
    <row r="21" spans="1:9" x14ac:dyDescent="0.25">
      <c r="A21" s="86" t="s">
        <v>315</v>
      </c>
      <c r="B21" s="87">
        <v>3900</v>
      </c>
      <c r="C21" s="86" t="s">
        <v>6126</v>
      </c>
      <c r="D21" s="87">
        <f t="shared" si="4"/>
        <v>1287</v>
      </c>
      <c r="E21" s="88">
        <v>0.04</v>
      </c>
      <c r="F21" s="89">
        <f t="shared" si="5"/>
        <v>4.7999999999999996E-3</v>
      </c>
      <c r="G21" s="90">
        <f t="shared" si="6"/>
        <v>8.3999999999999995E-3</v>
      </c>
      <c r="H21" s="89">
        <f t="shared" si="7"/>
        <v>3.5999999999999999E-3</v>
      </c>
      <c r="I21" s="91">
        <f t="shared" si="8"/>
        <v>4.63</v>
      </c>
    </row>
    <row r="22" spans="1:9" x14ac:dyDescent="0.25">
      <c r="A22" s="86" t="s">
        <v>316</v>
      </c>
      <c r="B22" s="87">
        <v>3798</v>
      </c>
      <c r="C22" s="86" t="s">
        <v>6126</v>
      </c>
      <c r="D22" s="87">
        <f t="shared" si="4"/>
        <v>1253.3400000000001</v>
      </c>
      <c r="E22" s="88">
        <v>0.76</v>
      </c>
      <c r="F22" s="89">
        <f t="shared" si="5"/>
        <v>9.1200000000000003E-2</v>
      </c>
      <c r="G22" s="90">
        <f t="shared" si="6"/>
        <v>0.15959999999999999</v>
      </c>
      <c r="H22" s="89">
        <f t="shared" si="7"/>
        <v>6.8400000000000002E-2</v>
      </c>
      <c r="I22" s="91">
        <f t="shared" si="8"/>
        <v>85.73</v>
      </c>
    </row>
    <row r="23" spans="1:9" x14ac:dyDescent="0.25">
      <c r="A23" s="353" t="s">
        <v>317</v>
      </c>
      <c r="B23" s="353"/>
      <c r="C23" s="353"/>
      <c r="D23" s="353"/>
      <c r="E23" s="353"/>
      <c r="F23" s="92">
        <f>SUM(F24:F29)</f>
        <v>0.90479999999999994</v>
      </c>
      <c r="G23" s="92">
        <f>SUM(G24:G29)</f>
        <v>1.5834000000000001</v>
      </c>
      <c r="H23" s="92">
        <f>SUM(H24:H29)</f>
        <v>0.67859999999999998</v>
      </c>
      <c r="I23" s="93">
        <f>SUM(I24:I29)</f>
        <v>10.01</v>
      </c>
    </row>
    <row r="24" spans="1:9" x14ac:dyDescent="0.25">
      <c r="A24" s="86" t="s">
        <v>318</v>
      </c>
      <c r="B24" s="87">
        <v>8</v>
      </c>
      <c r="C24" s="86" t="s">
        <v>6126</v>
      </c>
      <c r="D24" s="87">
        <f t="shared" si="4"/>
        <v>2.64</v>
      </c>
      <c r="E24" s="88">
        <v>2.21</v>
      </c>
      <c r="F24" s="89">
        <f t="shared" ref="F24:F29" si="9">ROUND(E24*12/100,4)</f>
        <v>0.26519999999999999</v>
      </c>
      <c r="G24" s="90">
        <f t="shared" ref="G24:G29" si="10">ROUND(E24*21/100,4)</f>
        <v>0.46410000000000001</v>
      </c>
      <c r="H24" s="89">
        <f t="shared" ref="H24:H29" si="11">ROUND(G24-F24,4)</f>
        <v>0.19889999999999999</v>
      </c>
      <c r="I24" s="91">
        <f t="shared" ref="I24:I29" si="12">ROUND(H24*D24,2)</f>
        <v>0.53</v>
      </c>
    </row>
    <row r="25" spans="1:9" x14ac:dyDescent="0.25">
      <c r="A25" s="86" t="s">
        <v>319</v>
      </c>
      <c r="B25" s="87">
        <v>77</v>
      </c>
      <c r="C25" s="86" t="s">
        <v>6126</v>
      </c>
      <c r="D25" s="87">
        <f t="shared" si="4"/>
        <v>25.41</v>
      </c>
      <c r="E25" s="88">
        <v>0.72</v>
      </c>
      <c r="F25" s="89">
        <f t="shared" si="9"/>
        <v>8.6400000000000005E-2</v>
      </c>
      <c r="G25" s="90">
        <f t="shared" si="10"/>
        <v>0.1512</v>
      </c>
      <c r="H25" s="89">
        <f t="shared" si="11"/>
        <v>6.4799999999999996E-2</v>
      </c>
      <c r="I25" s="91">
        <f t="shared" si="12"/>
        <v>1.65</v>
      </c>
    </row>
    <row r="26" spans="1:9" x14ac:dyDescent="0.25">
      <c r="A26" s="86" t="s">
        <v>320</v>
      </c>
      <c r="B26" s="87">
        <v>662</v>
      </c>
      <c r="C26" s="86" t="s">
        <v>6126</v>
      </c>
      <c r="D26" s="87">
        <f t="shared" si="4"/>
        <v>218.46</v>
      </c>
      <c r="E26" s="88">
        <v>0.2</v>
      </c>
      <c r="F26" s="89">
        <f t="shared" si="9"/>
        <v>2.4E-2</v>
      </c>
      <c r="G26" s="90">
        <f t="shared" si="10"/>
        <v>4.2000000000000003E-2</v>
      </c>
      <c r="H26" s="89">
        <f t="shared" si="11"/>
        <v>1.7999999999999999E-2</v>
      </c>
      <c r="I26" s="91">
        <f t="shared" si="12"/>
        <v>3.93</v>
      </c>
    </row>
    <row r="27" spans="1:9" x14ac:dyDescent="0.25">
      <c r="A27" s="86" t="s">
        <v>321</v>
      </c>
      <c r="B27" s="87">
        <v>42</v>
      </c>
      <c r="C27" s="86" t="s">
        <v>6126</v>
      </c>
      <c r="D27" s="87">
        <f t="shared" si="4"/>
        <v>13.860000000000001</v>
      </c>
      <c r="E27" s="88">
        <v>0.98</v>
      </c>
      <c r="F27" s="89">
        <f t="shared" si="9"/>
        <v>0.1176</v>
      </c>
      <c r="G27" s="90">
        <f t="shared" si="10"/>
        <v>0.20580000000000001</v>
      </c>
      <c r="H27" s="89">
        <f t="shared" si="11"/>
        <v>8.8200000000000001E-2</v>
      </c>
      <c r="I27" s="91">
        <f t="shared" si="12"/>
        <v>1.22</v>
      </c>
    </row>
    <row r="28" spans="1:9" x14ac:dyDescent="0.25">
      <c r="A28" s="86" t="s">
        <v>322</v>
      </c>
      <c r="B28" s="87">
        <v>5</v>
      </c>
      <c r="C28" s="86" t="s">
        <v>6126</v>
      </c>
      <c r="D28" s="87">
        <f t="shared" si="4"/>
        <v>1.6500000000000001</v>
      </c>
      <c r="E28" s="88">
        <v>3</v>
      </c>
      <c r="F28" s="89">
        <f t="shared" si="9"/>
        <v>0.36</v>
      </c>
      <c r="G28" s="90">
        <f t="shared" si="10"/>
        <v>0.63</v>
      </c>
      <c r="H28" s="89">
        <f t="shared" si="11"/>
        <v>0.27</v>
      </c>
      <c r="I28" s="91">
        <f t="shared" si="12"/>
        <v>0.45</v>
      </c>
    </row>
    <row r="29" spans="1:9" x14ac:dyDescent="0.25">
      <c r="A29" s="86" t="s">
        <v>323</v>
      </c>
      <c r="B29" s="87">
        <v>175</v>
      </c>
      <c r="C29" s="86" t="s">
        <v>6126</v>
      </c>
      <c r="D29" s="87">
        <f t="shared" si="4"/>
        <v>57.75</v>
      </c>
      <c r="E29" s="88">
        <v>0.43</v>
      </c>
      <c r="F29" s="89">
        <f t="shared" si="9"/>
        <v>5.16E-2</v>
      </c>
      <c r="G29" s="90">
        <f t="shared" si="10"/>
        <v>9.0300000000000005E-2</v>
      </c>
      <c r="H29" s="89">
        <f t="shared" si="11"/>
        <v>3.8699999999999998E-2</v>
      </c>
      <c r="I29" s="91">
        <f t="shared" si="12"/>
        <v>2.23</v>
      </c>
    </row>
    <row r="30" spans="1:9" x14ac:dyDescent="0.25">
      <c r="A30" s="353" t="s">
        <v>324</v>
      </c>
      <c r="B30" s="353"/>
      <c r="C30" s="353"/>
      <c r="D30" s="353"/>
      <c r="E30" s="353"/>
      <c r="F30" s="92">
        <f>SUM(F31:F40)</f>
        <v>13.4208</v>
      </c>
      <c r="G30" s="92">
        <f>SUM(G31:G40)</f>
        <v>23.486400000000003</v>
      </c>
      <c r="H30" s="92">
        <f>SUM(H31:H40)</f>
        <v>10.0656</v>
      </c>
      <c r="I30" s="93">
        <f>SUM(I31:I40)</f>
        <v>90.259999999999991</v>
      </c>
    </row>
    <row r="31" spans="1:9" x14ac:dyDescent="0.25">
      <c r="A31" s="86" t="s">
        <v>325</v>
      </c>
      <c r="B31" s="87">
        <v>2000</v>
      </c>
      <c r="C31" s="86" t="s">
        <v>6126</v>
      </c>
      <c r="D31" s="87">
        <f t="shared" si="4"/>
        <v>660</v>
      </c>
      <c r="E31" s="88">
        <v>0.04</v>
      </c>
      <c r="F31" s="89">
        <f t="shared" ref="F31:F40" si="13">ROUND(E31*12/100,4)</f>
        <v>4.7999999999999996E-3</v>
      </c>
      <c r="G31" s="90">
        <f t="shared" ref="G31:G40" si="14">ROUND(E31*21/100,4)</f>
        <v>8.3999999999999995E-3</v>
      </c>
      <c r="H31" s="89">
        <f t="shared" ref="H31:H40" si="15">ROUND(G31-F31,4)</f>
        <v>3.5999999999999999E-3</v>
      </c>
      <c r="I31" s="91">
        <f t="shared" ref="I31:I40" si="16">ROUND(H31*D31,2)</f>
        <v>2.38</v>
      </c>
    </row>
    <row r="32" spans="1:9" x14ac:dyDescent="0.25">
      <c r="A32" s="86" t="s">
        <v>326</v>
      </c>
      <c r="B32" s="87">
        <v>2400</v>
      </c>
      <c r="C32" s="86" t="s">
        <v>6126</v>
      </c>
      <c r="D32" s="87">
        <f t="shared" si="4"/>
        <v>792</v>
      </c>
      <c r="E32" s="88">
        <v>0.18</v>
      </c>
      <c r="F32" s="89">
        <f t="shared" si="13"/>
        <v>2.1600000000000001E-2</v>
      </c>
      <c r="G32" s="90">
        <f t="shared" si="14"/>
        <v>3.78E-2</v>
      </c>
      <c r="H32" s="89">
        <f t="shared" si="15"/>
        <v>1.6199999999999999E-2</v>
      </c>
      <c r="I32" s="91">
        <f t="shared" si="16"/>
        <v>12.83</v>
      </c>
    </row>
    <row r="33" spans="1:9" x14ac:dyDescent="0.25">
      <c r="A33" s="86" t="s">
        <v>327</v>
      </c>
      <c r="B33" s="87">
        <v>650</v>
      </c>
      <c r="C33" s="86" t="s">
        <v>6126</v>
      </c>
      <c r="D33" s="87">
        <f t="shared" si="4"/>
        <v>214.5</v>
      </c>
      <c r="E33" s="88">
        <v>1.1399999999999999</v>
      </c>
      <c r="F33" s="89">
        <f t="shared" si="13"/>
        <v>0.1368</v>
      </c>
      <c r="G33" s="90">
        <f t="shared" si="14"/>
        <v>0.2394</v>
      </c>
      <c r="H33" s="89">
        <f t="shared" si="15"/>
        <v>0.1026</v>
      </c>
      <c r="I33" s="91">
        <f t="shared" si="16"/>
        <v>22.01</v>
      </c>
    </row>
    <row r="34" spans="1:9" x14ac:dyDescent="0.25">
      <c r="A34" s="86" t="s">
        <v>328</v>
      </c>
      <c r="B34" s="87">
        <v>400</v>
      </c>
      <c r="C34" s="86" t="s">
        <v>6127</v>
      </c>
      <c r="D34" s="87">
        <f t="shared" si="4"/>
        <v>200</v>
      </c>
      <c r="E34" s="88">
        <v>1.05</v>
      </c>
      <c r="F34" s="89">
        <f t="shared" si="13"/>
        <v>0.126</v>
      </c>
      <c r="G34" s="90">
        <f t="shared" si="14"/>
        <v>0.2205</v>
      </c>
      <c r="H34" s="89">
        <f t="shared" si="15"/>
        <v>9.4500000000000001E-2</v>
      </c>
      <c r="I34" s="91">
        <f t="shared" si="16"/>
        <v>18.899999999999999</v>
      </c>
    </row>
    <row r="35" spans="1:9" x14ac:dyDescent="0.25">
      <c r="A35" s="86" t="s">
        <v>329</v>
      </c>
      <c r="B35" s="87">
        <v>180</v>
      </c>
      <c r="C35" s="86" t="s">
        <v>6127</v>
      </c>
      <c r="D35" s="87">
        <f t="shared" si="4"/>
        <v>90</v>
      </c>
      <c r="E35" s="88">
        <v>1.21</v>
      </c>
      <c r="F35" s="89">
        <f t="shared" si="13"/>
        <v>0.1452</v>
      </c>
      <c r="G35" s="90">
        <f t="shared" si="14"/>
        <v>0.25409999999999999</v>
      </c>
      <c r="H35" s="89">
        <f t="shared" si="15"/>
        <v>0.1089</v>
      </c>
      <c r="I35" s="91">
        <f t="shared" si="16"/>
        <v>9.8000000000000007</v>
      </c>
    </row>
    <row r="36" spans="1:9" x14ac:dyDescent="0.25">
      <c r="A36" s="86" t="s">
        <v>330</v>
      </c>
      <c r="B36" s="87">
        <v>200</v>
      </c>
      <c r="C36" s="86" t="s">
        <v>6127</v>
      </c>
      <c r="D36" s="87">
        <f t="shared" si="4"/>
        <v>100</v>
      </c>
      <c r="E36" s="88">
        <v>0.03</v>
      </c>
      <c r="F36" s="89">
        <f t="shared" si="13"/>
        <v>3.5999999999999999E-3</v>
      </c>
      <c r="G36" s="90">
        <f t="shared" si="14"/>
        <v>6.3E-3</v>
      </c>
      <c r="H36" s="89">
        <f t="shared" si="15"/>
        <v>2.7000000000000001E-3</v>
      </c>
      <c r="I36" s="91">
        <f t="shared" si="16"/>
        <v>0.27</v>
      </c>
    </row>
    <row r="37" spans="1:9" x14ac:dyDescent="0.25">
      <c r="A37" s="86" t="s">
        <v>331</v>
      </c>
      <c r="B37" s="87">
        <v>106</v>
      </c>
      <c r="C37" s="86" t="s">
        <v>6127</v>
      </c>
      <c r="D37" s="87">
        <f t="shared" si="4"/>
        <v>53</v>
      </c>
      <c r="E37" s="88">
        <v>0.08</v>
      </c>
      <c r="F37" s="89">
        <f t="shared" si="13"/>
        <v>9.5999999999999992E-3</v>
      </c>
      <c r="G37" s="90">
        <f t="shared" si="14"/>
        <v>1.6799999999999999E-2</v>
      </c>
      <c r="H37" s="89">
        <f t="shared" si="15"/>
        <v>7.1999999999999998E-3</v>
      </c>
      <c r="I37" s="91">
        <f t="shared" si="16"/>
        <v>0.38</v>
      </c>
    </row>
    <row r="38" spans="1:9" x14ac:dyDescent="0.25">
      <c r="A38" s="86" t="s">
        <v>332</v>
      </c>
      <c r="B38" s="87">
        <v>5</v>
      </c>
      <c r="C38" s="86" t="s">
        <v>6127</v>
      </c>
      <c r="D38" s="87">
        <f t="shared" si="4"/>
        <v>2.5</v>
      </c>
      <c r="E38" s="88">
        <v>54</v>
      </c>
      <c r="F38" s="89">
        <f t="shared" si="13"/>
        <v>6.48</v>
      </c>
      <c r="G38" s="90">
        <f t="shared" si="14"/>
        <v>11.34</v>
      </c>
      <c r="H38" s="89">
        <f t="shared" si="15"/>
        <v>4.8600000000000003</v>
      </c>
      <c r="I38" s="91">
        <f t="shared" si="16"/>
        <v>12.15</v>
      </c>
    </row>
    <row r="39" spans="1:9" x14ac:dyDescent="0.25">
      <c r="A39" s="86" t="s">
        <v>333</v>
      </c>
      <c r="B39" s="87">
        <v>450</v>
      </c>
      <c r="C39" s="86" t="s">
        <v>6127</v>
      </c>
      <c r="D39" s="87">
        <f t="shared" si="4"/>
        <v>225</v>
      </c>
      <c r="E39" s="88">
        <v>0.09</v>
      </c>
      <c r="F39" s="89">
        <f t="shared" si="13"/>
        <v>1.0800000000000001E-2</v>
      </c>
      <c r="G39" s="90">
        <f t="shared" si="14"/>
        <v>1.89E-2</v>
      </c>
      <c r="H39" s="89">
        <f t="shared" si="15"/>
        <v>8.0999999999999996E-3</v>
      </c>
      <c r="I39" s="91">
        <f t="shared" si="16"/>
        <v>1.82</v>
      </c>
    </row>
    <row r="40" spans="1:9" x14ac:dyDescent="0.25">
      <c r="A40" s="86" t="s">
        <v>334</v>
      </c>
      <c r="B40" s="87">
        <v>4</v>
      </c>
      <c r="C40" s="86" t="s">
        <v>6127</v>
      </c>
      <c r="D40" s="87">
        <f t="shared" si="4"/>
        <v>2</v>
      </c>
      <c r="E40" s="88">
        <v>54.02</v>
      </c>
      <c r="F40" s="89">
        <f t="shared" si="13"/>
        <v>6.4824000000000002</v>
      </c>
      <c r="G40" s="90">
        <f t="shared" si="14"/>
        <v>11.344200000000001</v>
      </c>
      <c r="H40" s="89">
        <f t="shared" si="15"/>
        <v>4.8617999999999997</v>
      </c>
      <c r="I40" s="91">
        <f t="shared" si="16"/>
        <v>9.7200000000000006</v>
      </c>
    </row>
    <row r="41" spans="1:9" x14ac:dyDescent="0.25">
      <c r="A41" s="353" t="s">
        <v>335</v>
      </c>
      <c r="B41" s="353"/>
      <c r="C41" s="353"/>
      <c r="D41" s="353"/>
      <c r="E41" s="353"/>
      <c r="F41" s="92">
        <f>SUM(F42:F51)</f>
        <v>41.386800000000001</v>
      </c>
      <c r="G41" s="92">
        <f>SUM(G42:G51)</f>
        <v>72.426900000000003</v>
      </c>
      <c r="H41" s="92">
        <f>SUM(H42:H51)</f>
        <v>31.040099999999995</v>
      </c>
      <c r="I41" s="93">
        <f>SUM(I42:I51)</f>
        <v>152.83000000000001</v>
      </c>
    </row>
    <row r="42" spans="1:9" x14ac:dyDescent="0.25">
      <c r="A42" s="94" t="s">
        <v>336</v>
      </c>
      <c r="B42" s="95">
        <v>24</v>
      </c>
      <c r="C42" s="86" t="s">
        <v>6127</v>
      </c>
      <c r="D42" s="87">
        <f t="shared" si="4"/>
        <v>12</v>
      </c>
      <c r="E42" s="96">
        <v>1.42</v>
      </c>
      <c r="F42" s="97">
        <f t="shared" ref="F42:F51" si="17">ROUND(E42*12/100,4)</f>
        <v>0.1704</v>
      </c>
      <c r="G42" s="98">
        <f t="shared" ref="G42:G51" si="18">ROUND(E42*21/100,4)</f>
        <v>0.29820000000000002</v>
      </c>
      <c r="H42" s="97">
        <f t="shared" ref="H42:H51" si="19">ROUND(G42-F42,4)</f>
        <v>0.1278</v>
      </c>
      <c r="I42" s="99">
        <f t="shared" ref="I42:I51" si="20">ROUND(H42*D42,2)</f>
        <v>1.53</v>
      </c>
    </row>
    <row r="43" spans="1:9" x14ac:dyDescent="0.25">
      <c r="A43" s="94" t="s">
        <v>337</v>
      </c>
      <c r="B43" s="95">
        <v>30</v>
      </c>
      <c r="C43" s="86" t="s">
        <v>6127</v>
      </c>
      <c r="D43" s="87">
        <f t="shared" si="4"/>
        <v>15</v>
      </c>
      <c r="E43" s="96">
        <v>4.4000000000000004</v>
      </c>
      <c r="F43" s="97">
        <f t="shared" si="17"/>
        <v>0.52800000000000002</v>
      </c>
      <c r="G43" s="98">
        <f t="shared" si="18"/>
        <v>0.92400000000000004</v>
      </c>
      <c r="H43" s="97">
        <f t="shared" si="19"/>
        <v>0.39600000000000002</v>
      </c>
      <c r="I43" s="99">
        <f t="shared" si="20"/>
        <v>5.94</v>
      </c>
    </row>
    <row r="44" spans="1:9" x14ac:dyDescent="0.25">
      <c r="A44" s="94" t="s">
        <v>338</v>
      </c>
      <c r="B44" s="95">
        <v>8</v>
      </c>
      <c r="C44" s="86" t="s">
        <v>6127</v>
      </c>
      <c r="D44" s="87">
        <f t="shared" si="4"/>
        <v>4</v>
      </c>
      <c r="E44" s="96">
        <v>16.21</v>
      </c>
      <c r="F44" s="97">
        <f t="shared" si="17"/>
        <v>1.9452</v>
      </c>
      <c r="G44" s="98">
        <f t="shared" si="18"/>
        <v>3.4041000000000001</v>
      </c>
      <c r="H44" s="97">
        <f t="shared" si="19"/>
        <v>1.4589000000000001</v>
      </c>
      <c r="I44" s="99">
        <f t="shared" si="20"/>
        <v>5.84</v>
      </c>
    </row>
    <row r="45" spans="1:9" x14ac:dyDescent="0.25">
      <c r="A45" s="94" t="s">
        <v>339</v>
      </c>
      <c r="B45" s="95">
        <v>2</v>
      </c>
      <c r="C45" s="86" t="s">
        <v>6127</v>
      </c>
      <c r="D45" s="87">
        <f t="shared" si="4"/>
        <v>1</v>
      </c>
      <c r="E45" s="96">
        <v>44.29</v>
      </c>
      <c r="F45" s="97">
        <f t="shared" si="17"/>
        <v>5.3148</v>
      </c>
      <c r="G45" s="98">
        <f t="shared" si="18"/>
        <v>9.3009000000000004</v>
      </c>
      <c r="H45" s="97">
        <f t="shared" si="19"/>
        <v>3.9861</v>
      </c>
      <c r="I45" s="99">
        <f t="shared" si="20"/>
        <v>3.99</v>
      </c>
    </row>
    <row r="46" spans="1:9" x14ac:dyDescent="0.25">
      <c r="A46" s="94" t="s">
        <v>340</v>
      </c>
      <c r="B46" s="95">
        <v>25</v>
      </c>
      <c r="C46" s="86" t="s">
        <v>6127</v>
      </c>
      <c r="D46" s="87">
        <f>SUM(B46)*C46</f>
        <v>12.5</v>
      </c>
      <c r="E46" s="96">
        <v>74.540000000000006</v>
      </c>
      <c r="F46" s="97">
        <f t="shared" si="17"/>
        <v>8.9448000000000008</v>
      </c>
      <c r="G46" s="98">
        <f t="shared" si="18"/>
        <v>15.6534</v>
      </c>
      <c r="H46" s="97">
        <f t="shared" si="19"/>
        <v>6.7085999999999997</v>
      </c>
      <c r="I46" s="99">
        <f t="shared" si="20"/>
        <v>83.86</v>
      </c>
    </row>
    <row r="47" spans="1:9" x14ac:dyDescent="0.25">
      <c r="A47" s="94" t="s">
        <v>341</v>
      </c>
      <c r="B47" s="95">
        <v>2</v>
      </c>
      <c r="C47" s="86" t="s">
        <v>6127</v>
      </c>
      <c r="D47" s="87">
        <f t="shared" si="4"/>
        <v>1</v>
      </c>
      <c r="E47" s="96">
        <v>79.95</v>
      </c>
      <c r="F47" s="97">
        <f t="shared" si="17"/>
        <v>9.5939999999999994</v>
      </c>
      <c r="G47" s="98">
        <f t="shared" si="18"/>
        <v>16.7895</v>
      </c>
      <c r="H47" s="97">
        <f t="shared" si="19"/>
        <v>7.1955</v>
      </c>
      <c r="I47" s="99">
        <f t="shared" si="20"/>
        <v>7.2</v>
      </c>
    </row>
    <row r="48" spans="1:9" x14ac:dyDescent="0.25">
      <c r="A48" s="94" t="s">
        <v>342</v>
      </c>
      <c r="B48" s="95">
        <v>2</v>
      </c>
      <c r="C48" s="86" t="s">
        <v>6127</v>
      </c>
      <c r="D48" s="87">
        <f t="shared" si="4"/>
        <v>1</v>
      </c>
      <c r="E48" s="96">
        <v>105.88</v>
      </c>
      <c r="F48" s="97">
        <f t="shared" si="17"/>
        <v>12.7056</v>
      </c>
      <c r="G48" s="98">
        <f t="shared" si="18"/>
        <v>22.2348</v>
      </c>
      <c r="H48" s="97">
        <f t="shared" si="19"/>
        <v>9.5291999999999994</v>
      </c>
      <c r="I48" s="99">
        <f t="shared" si="20"/>
        <v>9.5299999999999994</v>
      </c>
    </row>
    <row r="49" spans="1:9" x14ac:dyDescent="0.25">
      <c r="A49" s="94" t="s">
        <v>343</v>
      </c>
      <c r="B49" s="95">
        <v>4</v>
      </c>
      <c r="C49" s="86" t="s">
        <v>6127</v>
      </c>
      <c r="D49" s="87">
        <f t="shared" si="4"/>
        <v>2</v>
      </c>
      <c r="E49" s="96">
        <v>2.82</v>
      </c>
      <c r="F49" s="97">
        <f t="shared" si="17"/>
        <v>0.33839999999999998</v>
      </c>
      <c r="G49" s="98">
        <f t="shared" si="18"/>
        <v>0.59219999999999995</v>
      </c>
      <c r="H49" s="97">
        <f t="shared" si="19"/>
        <v>0.25380000000000003</v>
      </c>
      <c r="I49" s="99">
        <f t="shared" si="20"/>
        <v>0.51</v>
      </c>
    </row>
    <row r="50" spans="1:9" x14ac:dyDescent="0.25">
      <c r="A50" s="94" t="s">
        <v>344</v>
      </c>
      <c r="B50" s="95">
        <v>53</v>
      </c>
      <c r="C50" s="86" t="s">
        <v>6127</v>
      </c>
      <c r="D50" s="87">
        <f t="shared" si="4"/>
        <v>26.5</v>
      </c>
      <c r="E50" s="96">
        <v>12.75</v>
      </c>
      <c r="F50" s="97">
        <f t="shared" si="17"/>
        <v>1.53</v>
      </c>
      <c r="G50" s="98">
        <f t="shared" si="18"/>
        <v>2.6775000000000002</v>
      </c>
      <c r="H50" s="97">
        <f t="shared" si="19"/>
        <v>1.1475</v>
      </c>
      <c r="I50" s="99">
        <f t="shared" si="20"/>
        <v>30.41</v>
      </c>
    </row>
    <row r="51" spans="1:9" x14ac:dyDescent="0.25">
      <c r="A51" s="94" t="s">
        <v>345</v>
      </c>
      <c r="B51" s="95">
        <v>34</v>
      </c>
      <c r="C51" s="86" t="s">
        <v>6127</v>
      </c>
      <c r="D51" s="87">
        <f t="shared" si="4"/>
        <v>17</v>
      </c>
      <c r="E51" s="96">
        <v>2.63</v>
      </c>
      <c r="F51" s="97">
        <f t="shared" si="17"/>
        <v>0.31559999999999999</v>
      </c>
      <c r="G51" s="98">
        <f t="shared" si="18"/>
        <v>0.55230000000000001</v>
      </c>
      <c r="H51" s="97">
        <f t="shared" si="19"/>
        <v>0.23669999999999999</v>
      </c>
      <c r="I51" s="99">
        <f t="shared" si="20"/>
        <v>4.0199999999999996</v>
      </c>
    </row>
    <row r="52" spans="1:9" s="102" customFormat="1" ht="14.25" x14ac:dyDescent="0.2">
      <c r="A52" s="349" t="s">
        <v>346</v>
      </c>
      <c r="B52" s="349"/>
      <c r="C52" s="349"/>
      <c r="D52" s="349"/>
      <c r="E52" s="349"/>
      <c r="F52" s="100">
        <f>F41+F30+F23+F16+F8</f>
        <v>65.737200000000001</v>
      </c>
      <c r="G52" s="100">
        <f>G41+G30+G23+G16+G8</f>
        <v>115.0401</v>
      </c>
      <c r="H52" s="100">
        <f>H41+H30+H23+H16+H8</f>
        <v>49.302900000000001</v>
      </c>
      <c r="I52" s="101">
        <f>I41+I30+I23+I16+I8</f>
        <v>767.79000000000008</v>
      </c>
    </row>
    <row r="55" spans="1:9" x14ac:dyDescent="0.25">
      <c r="G55" s="103"/>
    </row>
  </sheetData>
  <mergeCells count="13">
    <mergeCell ref="G1:I1"/>
    <mergeCell ref="A52:E52"/>
    <mergeCell ref="A3:I3"/>
    <mergeCell ref="A5:A6"/>
    <mergeCell ref="D5:D6"/>
    <mergeCell ref="E5:E6"/>
    <mergeCell ref="F5:H5"/>
    <mergeCell ref="I5:I6"/>
    <mergeCell ref="A8:E8"/>
    <mergeCell ref="A16:E16"/>
    <mergeCell ref="A23:E23"/>
    <mergeCell ref="A30:E30"/>
    <mergeCell ref="A41:E41"/>
  </mergeCells>
  <phoneticPr fontId="15"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48F33-BE18-4E51-A84C-A2437CA51CED}">
  <dimension ref="A1:AA112"/>
  <sheetViews>
    <sheetView workbookViewId="0">
      <selection activeCell="U112" sqref="U112"/>
    </sheetView>
  </sheetViews>
  <sheetFormatPr defaultColWidth="9.140625" defaultRowHeight="15" x14ac:dyDescent="0.25"/>
  <cols>
    <col min="1" max="1" width="6.140625" style="104" customWidth="1"/>
    <col min="2" max="2" width="8.42578125" style="104" hidden="1" customWidth="1"/>
    <col min="3" max="3" width="21.5703125" style="104" hidden="1" customWidth="1"/>
    <col min="4" max="4" width="27.5703125" style="104" customWidth="1"/>
    <col min="5" max="5" width="26.5703125" style="104" hidden="1" customWidth="1"/>
    <col min="6" max="6" width="14" style="104" hidden="1" customWidth="1"/>
    <col min="7" max="7" width="12.140625" style="104" hidden="1" customWidth="1"/>
    <col min="8" max="9" width="11.85546875" style="104" hidden="1" customWidth="1"/>
    <col min="10" max="10" width="12.5703125" style="104" hidden="1" customWidth="1"/>
    <col min="11" max="11" width="12.42578125" style="104" hidden="1" customWidth="1"/>
    <col min="12" max="12" width="15" style="104" customWidth="1"/>
    <col min="13" max="13" width="11.85546875" style="104" hidden="1" customWidth="1"/>
    <col min="14" max="14" width="14.7109375" style="104" customWidth="1"/>
    <col min="15" max="15" width="11.85546875" style="104" customWidth="1"/>
    <col min="16" max="16" width="15.42578125" style="104" hidden="1" customWidth="1"/>
    <col min="17" max="17" width="11.85546875" style="104" customWidth="1"/>
    <col min="18" max="18" width="11.85546875" style="104" hidden="1" customWidth="1"/>
    <col min="19" max="19" width="13.7109375" style="104" customWidth="1"/>
    <col min="20" max="20" width="21" style="104" customWidth="1"/>
    <col min="21" max="21" width="11.28515625" style="104" bestFit="1" customWidth="1"/>
    <col min="22" max="22" width="10.28515625" style="104" bestFit="1" customWidth="1"/>
    <col min="23" max="23" width="11.28515625" style="104" bestFit="1" customWidth="1"/>
    <col min="24" max="24" width="13.5703125" style="104" customWidth="1"/>
    <col min="25" max="25" width="14.28515625" style="104" customWidth="1"/>
    <col min="26" max="16384" width="9.140625" style="104"/>
  </cols>
  <sheetData>
    <row r="1" spans="1:25" ht="103.5" customHeight="1" x14ac:dyDescent="0.25">
      <c r="O1" s="357" t="s">
        <v>6129</v>
      </c>
      <c r="P1" s="357"/>
      <c r="Q1" s="357"/>
      <c r="R1" s="357"/>
      <c r="S1" s="357"/>
    </row>
    <row r="2" spans="1:25" x14ac:dyDescent="0.25">
      <c r="H2" s="112"/>
      <c r="I2" s="112"/>
      <c r="J2" s="112"/>
      <c r="K2" s="112"/>
      <c r="L2" s="113"/>
      <c r="M2" s="114">
        <f>L10-L11</f>
        <v>0</v>
      </c>
      <c r="N2" s="114"/>
      <c r="O2" s="114"/>
      <c r="P2" s="114"/>
      <c r="Q2" s="114"/>
      <c r="R2" s="114"/>
      <c r="S2" s="114"/>
    </row>
    <row r="3" spans="1:25" ht="56.25" customHeight="1" x14ac:dyDescent="0.25">
      <c r="A3" s="304" t="s">
        <v>756</v>
      </c>
      <c r="B3" s="304"/>
      <c r="C3" s="304"/>
      <c r="D3" s="304"/>
      <c r="E3" s="304"/>
      <c r="F3" s="304"/>
      <c r="G3" s="304"/>
      <c r="H3" s="304"/>
      <c r="I3" s="304"/>
      <c r="J3" s="304"/>
      <c r="K3" s="304"/>
      <c r="L3" s="304"/>
      <c r="M3" s="304"/>
      <c r="N3" s="304"/>
      <c r="O3" s="304"/>
      <c r="P3" s="304"/>
      <c r="Q3" s="304"/>
      <c r="R3" s="304"/>
      <c r="S3" s="304"/>
    </row>
    <row r="4" spans="1:25" ht="15.75" thickBot="1" x14ac:dyDescent="0.3">
      <c r="H4" s="112"/>
      <c r="I4" s="112"/>
      <c r="J4" s="112"/>
      <c r="K4" s="112"/>
      <c r="L4" s="114"/>
      <c r="M4" s="114" t="e">
        <f>#REF!+#REF!+#REF!+#REF!+#REF!+#REF!+#REF!+#REF!+#REF!+#REF!+#REF!+#REF!</f>
        <v>#REF!</v>
      </c>
      <c r="N4" s="114"/>
      <c r="O4" s="114"/>
      <c r="P4" s="114"/>
      <c r="Q4" s="114"/>
      <c r="R4" s="114"/>
      <c r="S4" s="114"/>
    </row>
    <row r="5" spans="1:25" ht="15" customHeight="1" x14ac:dyDescent="0.25">
      <c r="A5" s="378" t="s">
        <v>349</v>
      </c>
      <c r="B5" s="361"/>
      <c r="C5" s="377" t="s">
        <v>350</v>
      </c>
      <c r="D5" s="377" t="s">
        <v>281</v>
      </c>
      <c r="E5" s="377" t="s">
        <v>351</v>
      </c>
      <c r="F5" s="377" t="s">
        <v>352</v>
      </c>
      <c r="G5" s="377" t="s">
        <v>353</v>
      </c>
      <c r="H5" s="381" t="s">
        <v>354</v>
      </c>
      <c r="I5" s="382"/>
      <c r="J5" s="382"/>
      <c r="K5" s="383"/>
      <c r="L5" s="360" t="s">
        <v>355</v>
      </c>
      <c r="M5" s="361"/>
      <c r="N5" s="374" t="s">
        <v>356</v>
      </c>
      <c r="O5" s="375"/>
      <c r="P5" s="366" t="s">
        <v>357</v>
      </c>
      <c r="Q5" s="377" t="s">
        <v>296</v>
      </c>
      <c r="R5" s="377" t="s">
        <v>358</v>
      </c>
      <c r="S5" s="377" t="s">
        <v>754</v>
      </c>
    </row>
    <row r="6" spans="1:25" ht="15" customHeight="1" x14ac:dyDescent="0.25">
      <c r="A6" s="379"/>
      <c r="B6" s="363"/>
      <c r="C6" s="376"/>
      <c r="D6" s="376"/>
      <c r="E6" s="376"/>
      <c r="F6" s="376"/>
      <c r="G6" s="376"/>
      <c r="H6" s="384" t="s">
        <v>359</v>
      </c>
      <c r="I6" s="385"/>
      <c r="J6" s="366" t="s">
        <v>360</v>
      </c>
      <c r="K6" s="366" t="s">
        <v>361</v>
      </c>
      <c r="L6" s="362"/>
      <c r="M6" s="363"/>
      <c r="N6" s="366" t="s">
        <v>7</v>
      </c>
      <c r="O6" s="366" t="s">
        <v>295</v>
      </c>
      <c r="P6" s="376"/>
      <c r="Q6" s="376"/>
      <c r="R6" s="376"/>
      <c r="S6" s="376"/>
    </row>
    <row r="7" spans="1:25" x14ac:dyDescent="0.25">
      <c r="A7" s="379"/>
      <c r="B7" s="363"/>
      <c r="C7" s="376"/>
      <c r="D7" s="376"/>
      <c r="E7" s="376"/>
      <c r="F7" s="376"/>
      <c r="G7" s="376"/>
      <c r="H7" s="366" t="s">
        <v>362</v>
      </c>
      <c r="I7" s="366" t="s">
        <v>363</v>
      </c>
      <c r="J7" s="376"/>
      <c r="K7" s="376"/>
      <c r="L7" s="362"/>
      <c r="M7" s="363"/>
      <c r="N7" s="376"/>
      <c r="O7" s="376"/>
      <c r="P7" s="376"/>
      <c r="Q7" s="376"/>
      <c r="R7" s="376"/>
      <c r="S7" s="376"/>
    </row>
    <row r="8" spans="1:25" ht="60.75" customHeight="1" x14ac:dyDescent="0.25">
      <c r="A8" s="380"/>
      <c r="B8" s="365"/>
      <c r="C8" s="367"/>
      <c r="D8" s="367"/>
      <c r="E8" s="367"/>
      <c r="F8" s="367"/>
      <c r="G8" s="367"/>
      <c r="H8" s="367"/>
      <c r="I8" s="367"/>
      <c r="J8" s="367"/>
      <c r="K8" s="367"/>
      <c r="L8" s="364"/>
      <c r="M8" s="365"/>
      <c r="N8" s="367"/>
      <c r="O8" s="367"/>
      <c r="P8" s="367"/>
      <c r="Q8" s="367"/>
      <c r="R8" s="367"/>
      <c r="S8" s="367"/>
    </row>
    <row r="9" spans="1:25" ht="15" customHeight="1" x14ac:dyDescent="0.25">
      <c r="A9" s="106">
        <v>1</v>
      </c>
      <c r="B9" s="106"/>
      <c r="C9" s="115">
        <v>2</v>
      </c>
      <c r="D9" s="115">
        <v>2</v>
      </c>
      <c r="E9" s="115">
        <v>4</v>
      </c>
      <c r="F9" s="115">
        <v>5</v>
      </c>
      <c r="G9" s="115">
        <v>6</v>
      </c>
      <c r="H9" s="115">
        <v>7</v>
      </c>
      <c r="I9" s="115">
        <v>8</v>
      </c>
      <c r="J9" s="115">
        <v>9</v>
      </c>
      <c r="K9" s="115">
        <v>10</v>
      </c>
      <c r="L9" s="115">
        <v>3</v>
      </c>
      <c r="M9" s="115">
        <v>3</v>
      </c>
      <c r="N9" s="115">
        <v>4</v>
      </c>
      <c r="O9" s="115">
        <v>5</v>
      </c>
      <c r="P9" s="115">
        <v>14</v>
      </c>
      <c r="Q9" s="115">
        <v>6</v>
      </c>
      <c r="R9" s="115" t="s">
        <v>364</v>
      </c>
      <c r="S9" s="116">
        <v>7</v>
      </c>
    </row>
    <row r="10" spans="1:25" ht="15.75" hidden="1" thickBot="1" x14ac:dyDescent="0.3">
      <c r="A10" s="117">
        <v>1</v>
      </c>
      <c r="B10" s="368" t="s">
        <v>365</v>
      </c>
      <c r="C10" s="368"/>
      <c r="D10" s="368"/>
      <c r="E10" s="118"/>
      <c r="F10" s="119" t="s">
        <v>366</v>
      </c>
      <c r="G10" s="119" t="s">
        <v>366</v>
      </c>
      <c r="H10" s="120" t="s">
        <v>366</v>
      </c>
      <c r="I10" s="120" t="s">
        <v>366</v>
      </c>
      <c r="J10" s="121"/>
      <c r="K10" s="121"/>
      <c r="L10" s="121">
        <f t="shared" ref="L10:S10" si="0">L11</f>
        <v>2731174.12</v>
      </c>
      <c r="M10" s="121" t="e">
        <f t="shared" si="0"/>
        <v>#REF!</v>
      </c>
      <c r="N10" s="121">
        <f t="shared" si="0"/>
        <v>2438548.3214285704</v>
      </c>
      <c r="O10" s="121">
        <f t="shared" si="0"/>
        <v>292625.79857142869</v>
      </c>
      <c r="P10" s="121">
        <f t="shared" si="0"/>
        <v>2731174.12</v>
      </c>
      <c r="Q10" s="121">
        <f t="shared" si="0"/>
        <v>512095.14749999996</v>
      </c>
      <c r="R10" s="121">
        <f t="shared" si="0"/>
        <v>219469.3489285715</v>
      </c>
      <c r="S10" s="121">
        <f t="shared" si="0"/>
        <v>73156.449642857173</v>
      </c>
    </row>
    <row r="11" spans="1:25" hidden="1" x14ac:dyDescent="0.25">
      <c r="A11" s="369" t="s">
        <v>367</v>
      </c>
      <c r="B11" s="370"/>
      <c r="C11" s="370"/>
      <c r="D11" s="370"/>
      <c r="E11" s="371"/>
      <c r="F11" s="372"/>
      <c r="G11" s="372"/>
      <c r="H11" s="372"/>
      <c r="I11" s="371"/>
      <c r="J11" s="372"/>
      <c r="K11" s="373"/>
      <c r="L11" s="122">
        <f t="shared" ref="L11:S11" si="1">SUM(L12:L86)</f>
        <v>2731174.12</v>
      </c>
      <c r="M11" s="122" t="e">
        <f t="shared" si="1"/>
        <v>#REF!</v>
      </c>
      <c r="N11" s="122">
        <f t="shared" si="1"/>
        <v>2438548.3214285704</v>
      </c>
      <c r="O11" s="122">
        <f t="shared" si="1"/>
        <v>292625.79857142869</v>
      </c>
      <c r="P11" s="122">
        <f t="shared" si="1"/>
        <v>2731174.12</v>
      </c>
      <c r="Q11" s="122">
        <f t="shared" si="1"/>
        <v>512095.14749999996</v>
      </c>
      <c r="R11" s="122">
        <f t="shared" si="1"/>
        <v>219469.3489285715</v>
      </c>
      <c r="S11" s="122">
        <f t="shared" si="1"/>
        <v>73156.449642857173</v>
      </c>
    </row>
    <row r="12" spans="1:25" ht="45" x14ac:dyDescent="0.25">
      <c r="A12" s="111">
        <v>1</v>
      </c>
      <c r="B12" s="107" t="s">
        <v>368</v>
      </c>
      <c r="C12" s="110" t="s">
        <v>369</v>
      </c>
      <c r="D12" s="110" t="s">
        <v>370</v>
      </c>
      <c r="E12" s="110" t="s">
        <v>371</v>
      </c>
      <c r="F12" s="123">
        <v>2341</v>
      </c>
      <c r="G12" s="123" t="s">
        <v>372</v>
      </c>
      <c r="H12" s="123" t="s">
        <v>372</v>
      </c>
      <c r="I12" s="123" t="s">
        <v>373</v>
      </c>
      <c r="J12" s="109">
        <v>5894</v>
      </c>
      <c r="K12" s="109">
        <v>3052</v>
      </c>
      <c r="L12" s="134">
        <f>K12</f>
        <v>3052</v>
      </c>
      <c r="M12" s="134" t="e">
        <f>#REF!+#REF!+#REF!+#REF!+#REF!+#REF!+#REF!+#REF!+#REF!+#REF!+#REF!+#REF!</f>
        <v>#REF!</v>
      </c>
      <c r="N12" s="134">
        <f>L12/112*100</f>
        <v>2725</v>
      </c>
      <c r="O12" s="134">
        <f>N12*12/100</f>
        <v>327</v>
      </c>
      <c r="P12" s="134">
        <f>SUM(N12:O12)</f>
        <v>3052</v>
      </c>
      <c r="Q12" s="134">
        <f>N12*21/100</f>
        <v>572.25</v>
      </c>
      <c r="R12" s="134">
        <f>Q12-O12</f>
        <v>245.25</v>
      </c>
      <c r="S12" s="134">
        <f>R12/12*4</f>
        <v>81.75</v>
      </c>
      <c r="U12" s="124"/>
      <c r="W12" s="124"/>
      <c r="Y12" s="124"/>
    </row>
    <row r="13" spans="1:25" x14ac:dyDescent="0.25">
      <c r="A13" s="111">
        <v>2</v>
      </c>
      <c r="B13" s="107" t="s">
        <v>374</v>
      </c>
      <c r="C13" s="111" t="s">
        <v>375</v>
      </c>
      <c r="D13" s="110" t="s">
        <v>376</v>
      </c>
      <c r="E13" s="110" t="s">
        <v>377</v>
      </c>
      <c r="F13" s="123">
        <v>2341</v>
      </c>
      <c r="G13" s="125" t="s">
        <v>378</v>
      </c>
      <c r="H13" s="125" t="s">
        <v>378</v>
      </c>
      <c r="I13" s="125" t="s">
        <v>379</v>
      </c>
      <c r="J13" s="109">
        <v>2624.01</v>
      </c>
      <c r="K13" s="109">
        <v>347.66</v>
      </c>
      <c r="L13" s="134">
        <v>348</v>
      </c>
      <c r="M13" s="134" t="e">
        <f>#REF!+#REF!+#REF!+#REF!+#REF!+#REF!+#REF!+#REF!+#REF!+#REF!+#REF!+#REF!</f>
        <v>#REF!</v>
      </c>
      <c r="N13" s="134">
        <f t="shared" ref="N13:N76" si="2">L13/112*100</f>
        <v>310.71428571428572</v>
      </c>
      <c r="O13" s="134">
        <f t="shared" ref="O13:O76" si="3">N13*12/100</f>
        <v>37.285714285714285</v>
      </c>
      <c r="P13" s="134">
        <f t="shared" ref="P13:P76" si="4">SUM(N13:O13)</f>
        <v>348</v>
      </c>
      <c r="Q13" s="134">
        <f t="shared" ref="Q13:Q76" si="5">N13*21/100</f>
        <v>65.25</v>
      </c>
      <c r="R13" s="134">
        <f t="shared" ref="R13:R76" si="6">Q13-O13</f>
        <v>27.964285714285715</v>
      </c>
      <c r="S13" s="134">
        <f t="shared" ref="S13:S76" si="7">R13/12*4</f>
        <v>9.3214285714285712</v>
      </c>
    </row>
    <row r="14" spans="1:25" ht="30" x14ac:dyDescent="0.25">
      <c r="A14" s="111">
        <v>3</v>
      </c>
      <c r="B14" s="107" t="s">
        <v>380</v>
      </c>
      <c r="C14" s="111" t="s">
        <v>381</v>
      </c>
      <c r="D14" s="110" t="s">
        <v>382</v>
      </c>
      <c r="E14" s="110" t="s">
        <v>377</v>
      </c>
      <c r="F14" s="123">
        <v>2341</v>
      </c>
      <c r="G14" s="125" t="s">
        <v>383</v>
      </c>
      <c r="H14" s="125" t="s">
        <v>383</v>
      </c>
      <c r="I14" s="126" t="s">
        <v>384</v>
      </c>
      <c r="J14" s="109">
        <v>33984.06</v>
      </c>
      <c r="K14" s="109">
        <v>28432.36</v>
      </c>
      <c r="L14" s="134">
        <v>16992</v>
      </c>
      <c r="M14" s="134" t="e">
        <f>#REF!+#REF!+#REF!+#REF!+#REF!+#REF!+#REF!+#REF!+#REF!+#REF!+#REF!+#REF!</f>
        <v>#REF!</v>
      </c>
      <c r="N14" s="134">
        <f t="shared" si="2"/>
        <v>15171.428571428572</v>
      </c>
      <c r="O14" s="134">
        <f t="shared" si="3"/>
        <v>1820.5714285714287</v>
      </c>
      <c r="P14" s="134">
        <f t="shared" si="4"/>
        <v>16992</v>
      </c>
      <c r="Q14" s="134">
        <f t="shared" si="5"/>
        <v>3186</v>
      </c>
      <c r="R14" s="134">
        <f t="shared" si="6"/>
        <v>1365.4285714285713</v>
      </c>
      <c r="S14" s="134">
        <f t="shared" si="7"/>
        <v>455.14285714285711</v>
      </c>
      <c r="U14" s="124"/>
    </row>
    <row r="15" spans="1:25" ht="45" x14ac:dyDescent="0.25">
      <c r="A15" s="111">
        <v>4</v>
      </c>
      <c r="B15" s="107" t="s">
        <v>385</v>
      </c>
      <c r="C15" s="111" t="s">
        <v>386</v>
      </c>
      <c r="D15" s="110" t="s">
        <v>387</v>
      </c>
      <c r="E15" s="110" t="s">
        <v>377</v>
      </c>
      <c r="F15" s="123">
        <v>2341</v>
      </c>
      <c r="G15" s="125" t="s">
        <v>388</v>
      </c>
      <c r="H15" s="125" t="s">
        <v>388</v>
      </c>
      <c r="I15" s="125" t="s">
        <v>389</v>
      </c>
      <c r="J15" s="109">
        <v>567.49</v>
      </c>
      <c r="K15" s="109">
        <v>567.49</v>
      </c>
      <c r="L15" s="134">
        <v>190</v>
      </c>
      <c r="M15" s="134" t="e">
        <f>#REF!+#REF!+#REF!+#REF!+#REF!+#REF!+#REF!+#REF!+#REF!+#REF!+#REF!+#REF!</f>
        <v>#REF!</v>
      </c>
      <c r="N15" s="134">
        <f t="shared" si="2"/>
        <v>169.64285714285714</v>
      </c>
      <c r="O15" s="134">
        <f t="shared" si="3"/>
        <v>20.357142857142858</v>
      </c>
      <c r="P15" s="134">
        <f t="shared" si="4"/>
        <v>190</v>
      </c>
      <c r="Q15" s="134">
        <f t="shared" si="5"/>
        <v>35.625</v>
      </c>
      <c r="R15" s="134">
        <f t="shared" si="6"/>
        <v>15.267857142857142</v>
      </c>
      <c r="S15" s="134">
        <f t="shared" si="7"/>
        <v>5.0892857142857144</v>
      </c>
    </row>
    <row r="16" spans="1:25" ht="30" x14ac:dyDescent="0.25">
      <c r="A16" s="111">
        <v>5</v>
      </c>
      <c r="B16" s="107" t="s">
        <v>390</v>
      </c>
      <c r="C16" s="111" t="s">
        <v>391</v>
      </c>
      <c r="D16" s="110" t="s">
        <v>392</v>
      </c>
      <c r="E16" s="110" t="s">
        <v>72</v>
      </c>
      <c r="F16" s="123">
        <v>2341</v>
      </c>
      <c r="G16" s="125" t="s">
        <v>393</v>
      </c>
      <c r="H16" s="125" t="s">
        <v>393</v>
      </c>
      <c r="I16" s="125" t="s">
        <v>394</v>
      </c>
      <c r="J16" s="109">
        <v>8848</v>
      </c>
      <c r="K16" s="109">
        <v>8848</v>
      </c>
      <c r="L16" s="134">
        <v>1062</v>
      </c>
      <c r="M16" s="134" t="e">
        <f>#REF!+#REF!+#REF!+#REF!+#REF!+#REF!+#REF!+#REF!+#REF!+#REF!+#REF!+#REF!</f>
        <v>#REF!</v>
      </c>
      <c r="N16" s="134">
        <f t="shared" si="2"/>
        <v>948.21428571428578</v>
      </c>
      <c r="O16" s="134">
        <f t="shared" si="3"/>
        <v>113.78571428571429</v>
      </c>
      <c r="P16" s="134">
        <f t="shared" si="4"/>
        <v>1062</v>
      </c>
      <c r="Q16" s="134">
        <f t="shared" si="5"/>
        <v>199.125</v>
      </c>
      <c r="R16" s="134">
        <f t="shared" si="6"/>
        <v>85.339285714285708</v>
      </c>
      <c r="S16" s="134">
        <f t="shared" si="7"/>
        <v>28.446428571428569</v>
      </c>
    </row>
    <row r="17" spans="1:19" x14ac:dyDescent="0.25">
      <c r="A17" s="111">
        <v>6</v>
      </c>
      <c r="B17" s="107" t="s">
        <v>395</v>
      </c>
      <c r="C17" s="111" t="s">
        <v>396</v>
      </c>
      <c r="D17" s="110" t="s">
        <v>397</v>
      </c>
      <c r="E17" s="110" t="s">
        <v>398</v>
      </c>
      <c r="F17" s="123">
        <v>2341</v>
      </c>
      <c r="G17" s="125" t="s">
        <v>399</v>
      </c>
      <c r="H17" s="125" t="s">
        <v>399</v>
      </c>
      <c r="I17" s="125" t="s">
        <v>400</v>
      </c>
      <c r="J17" s="109">
        <v>806.4</v>
      </c>
      <c r="K17" s="109">
        <v>806.4</v>
      </c>
      <c r="L17" s="134">
        <v>354</v>
      </c>
      <c r="M17" s="134" t="e">
        <f>#REF!+#REF!+#REF!+#REF!+#REF!+#REF!+#REF!+#REF!+#REF!+#REF!+#REF!+#REF!</f>
        <v>#REF!</v>
      </c>
      <c r="N17" s="134">
        <f t="shared" si="2"/>
        <v>316.07142857142856</v>
      </c>
      <c r="O17" s="134">
        <f t="shared" si="3"/>
        <v>37.928571428571423</v>
      </c>
      <c r="P17" s="134">
        <f t="shared" si="4"/>
        <v>354</v>
      </c>
      <c r="Q17" s="134">
        <f t="shared" si="5"/>
        <v>66.375</v>
      </c>
      <c r="R17" s="134">
        <f t="shared" si="6"/>
        <v>28.446428571428577</v>
      </c>
      <c r="S17" s="134">
        <f t="shared" si="7"/>
        <v>9.4821428571428594</v>
      </c>
    </row>
    <row r="18" spans="1:19" x14ac:dyDescent="0.25">
      <c r="A18" s="111">
        <v>7</v>
      </c>
      <c r="B18" s="107" t="s">
        <v>401</v>
      </c>
      <c r="C18" s="111" t="s">
        <v>402</v>
      </c>
      <c r="D18" s="110" t="s">
        <v>397</v>
      </c>
      <c r="E18" s="110" t="s">
        <v>403</v>
      </c>
      <c r="F18" s="123">
        <v>2341</v>
      </c>
      <c r="G18" s="125" t="s">
        <v>404</v>
      </c>
      <c r="H18" s="125" t="s">
        <v>404</v>
      </c>
      <c r="I18" s="125" t="s">
        <v>405</v>
      </c>
      <c r="J18" s="109">
        <v>7406.5</v>
      </c>
      <c r="K18" s="109">
        <v>7406.5</v>
      </c>
      <c r="L18" s="134">
        <v>2246</v>
      </c>
      <c r="M18" s="134" t="e">
        <f>#REF!+#REF!+#REF!+#REF!+#REF!+#REF!+#REF!+#REF!+#REF!+#REF!+#REF!+#REF!</f>
        <v>#REF!</v>
      </c>
      <c r="N18" s="134">
        <f t="shared" si="2"/>
        <v>2005.3571428571427</v>
      </c>
      <c r="O18" s="134">
        <f t="shared" si="3"/>
        <v>240.64285714285711</v>
      </c>
      <c r="P18" s="134">
        <f t="shared" si="4"/>
        <v>2246</v>
      </c>
      <c r="Q18" s="134">
        <f t="shared" si="5"/>
        <v>421.12499999999994</v>
      </c>
      <c r="R18" s="134">
        <f t="shared" si="6"/>
        <v>180.48214285714283</v>
      </c>
      <c r="S18" s="134">
        <f t="shared" si="7"/>
        <v>60.160714285714278</v>
      </c>
    </row>
    <row r="19" spans="1:19" ht="30" x14ac:dyDescent="0.25">
      <c r="A19" s="111">
        <v>8</v>
      </c>
      <c r="B19" s="107" t="s">
        <v>406</v>
      </c>
      <c r="C19" s="111" t="s">
        <v>407</v>
      </c>
      <c r="D19" s="110" t="s">
        <v>408</v>
      </c>
      <c r="E19" s="110" t="s">
        <v>409</v>
      </c>
      <c r="F19" s="123">
        <v>2341</v>
      </c>
      <c r="G19" s="111" t="s">
        <v>410</v>
      </c>
      <c r="H19" s="111" t="s">
        <v>410</v>
      </c>
      <c r="I19" s="111" t="s">
        <v>411</v>
      </c>
      <c r="J19" s="109">
        <v>2267983</v>
      </c>
      <c r="K19" s="127">
        <v>430171</v>
      </c>
      <c r="L19" s="134">
        <v>425490</v>
      </c>
      <c r="M19" s="134" t="e">
        <f>#REF!+#REF!+#REF!+#REF!+#REF!+#REF!+#REF!+#REF!+#REF!+#REF!+#REF!+#REF!</f>
        <v>#REF!</v>
      </c>
      <c r="N19" s="134">
        <f t="shared" si="2"/>
        <v>379901.78571428574</v>
      </c>
      <c r="O19" s="134">
        <f t="shared" si="3"/>
        <v>45588.21428571429</v>
      </c>
      <c r="P19" s="134">
        <f t="shared" si="4"/>
        <v>425490</v>
      </c>
      <c r="Q19" s="134">
        <f t="shared" si="5"/>
        <v>79779.375000000015</v>
      </c>
      <c r="R19" s="134">
        <f t="shared" si="6"/>
        <v>34191.160714285725</v>
      </c>
      <c r="S19" s="134">
        <f t="shared" si="7"/>
        <v>11397.053571428574</v>
      </c>
    </row>
    <row r="20" spans="1:19" ht="45" x14ac:dyDescent="0.25">
      <c r="A20" s="111">
        <v>9</v>
      </c>
      <c r="B20" s="107" t="s">
        <v>412</v>
      </c>
      <c r="C20" s="111" t="s">
        <v>413</v>
      </c>
      <c r="D20" s="110" t="s">
        <v>414</v>
      </c>
      <c r="E20" s="125" t="s">
        <v>415</v>
      </c>
      <c r="F20" s="123">
        <v>2341</v>
      </c>
      <c r="G20" s="111" t="s">
        <v>416</v>
      </c>
      <c r="H20" s="111" t="s">
        <v>416</v>
      </c>
      <c r="I20" s="111" t="s">
        <v>417</v>
      </c>
      <c r="J20" s="109">
        <v>1204896</v>
      </c>
      <c r="K20" s="127">
        <v>1078710.53</v>
      </c>
      <c r="L20" s="134">
        <v>469883</v>
      </c>
      <c r="M20" s="134" t="e">
        <f>#REF!+#REF!+#REF!+#REF!+#REF!+#REF!+#REF!+#REF!+#REF!+#REF!+#REF!+#REF!</f>
        <v>#REF!</v>
      </c>
      <c r="N20" s="134">
        <f t="shared" si="2"/>
        <v>419538.39285714284</v>
      </c>
      <c r="O20" s="134">
        <f t="shared" si="3"/>
        <v>50344.607142857145</v>
      </c>
      <c r="P20" s="134">
        <f t="shared" si="4"/>
        <v>469883</v>
      </c>
      <c r="Q20" s="134">
        <f t="shared" si="5"/>
        <v>88103.0625</v>
      </c>
      <c r="R20" s="134">
        <f t="shared" si="6"/>
        <v>37758.455357142855</v>
      </c>
      <c r="S20" s="134">
        <f t="shared" si="7"/>
        <v>12586.151785714284</v>
      </c>
    </row>
    <row r="21" spans="1:19" ht="75" x14ac:dyDescent="0.25">
      <c r="A21" s="111">
        <v>10</v>
      </c>
      <c r="B21" s="107" t="s">
        <v>418</v>
      </c>
      <c r="C21" s="111" t="s">
        <v>419</v>
      </c>
      <c r="D21" s="128" t="s">
        <v>420</v>
      </c>
      <c r="E21" s="125" t="s">
        <v>415</v>
      </c>
      <c r="F21" s="123">
        <v>2341</v>
      </c>
      <c r="G21" s="111" t="s">
        <v>421</v>
      </c>
      <c r="H21" s="111" t="s">
        <v>421</v>
      </c>
      <c r="I21" s="111" t="s">
        <v>422</v>
      </c>
      <c r="J21" s="109">
        <v>12499.2</v>
      </c>
      <c r="K21" s="127">
        <v>11732.58</v>
      </c>
      <c r="L21" s="134">
        <v>5536</v>
      </c>
      <c r="M21" s="134" t="e">
        <f>#REF!+#REF!+#REF!+#REF!+#REF!+#REF!+#REF!+#REF!+#REF!+#REF!+#REF!+#REF!</f>
        <v>#REF!</v>
      </c>
      <c r="N21" s="134">
        <f t="shared" si="2"/>
        <v>4942.8571428571431</v>
      </c>
      <c r="O21" s="134">
        <f t="shared" si="3"/>
        <v>593.14285714285722</v>
      </c>
      <c r="P21" s="134">
        <f t="shared" si="4"/>
        <v>5536</v>
      </c>
      <c r="Q21" s="134">
        <f t="shared" si="5"/>
        <v>1038</v>
      </c>
      <c r="R21" s="134">
        <f t="shared" si="6"/>
        <v>444.85714285714278</v>
      </c>
      <c r="S21" s="134">
        <f t="shared" si="7"/>
        <v>148.28571428571425</v>
      </c>
    </row>
    <row r="22" spans="1:19" ht="60" x14ac:dyDescent="0.25">
      <c r="A22" s="111">
        <v>11</v>
      </c>
      <c r="B22" s="107" t="s">
        <v>423</v>
      </c>
      <c r="C22" s="111" t="s">
        <v>424</v>
      </c>
      <c r="D22" s="110" t="s">
        <v>425</v>
      </c>
      <c r="E22" s="125" t="s">
        <v>415</v>
      </c>
      <c r="F22" s="123">
        <v>2341</v>
      </c>
      <c r="G22" s="129" t="s">
        <v>426</v>
      </c>
      <c r="H22" s="129" t="s">
        <v>426</v>
      </c>
      <c r="I22" s="129" t="s">
        <v>427</v>
      </c>
      <c r="J22" s="109">
        <v>154248.64000000001</v>
      </c>
      <c r="K22" s="109">
        <v>134274.20000000001</v>
      </c>
      <c r="L22" s="134">
        <v>47707</v>
      </c>
      <c r="M22" s="134" t="e">
        <f>#REF!+#REF!+#REF!+#REF!+#REF!+#REF!+#REF!+#REF!+#REF!+#REF!+#REF!+#REF!</f>
        <v>#REF!</v>
      </c>
      <c r="N22" s="134">
        <f t="shared" si="2"/>
        <v>42595.535714285717</v>
      </c>
      <c r="O22" s="134">
        <f t="shared" si="3"/>
        <v>5111.4642857142862</v>
      </c>
      <c r="P22" s="134">
        <f t="shared" si="4"/>
        <v>47707</v>
      </c>
      <c r="Q22" s="134">
        <f t="shared" si="5"/>
        <v>8945.0625000000018</v>
      </c>
      <c r="R22" s="134">
        <f t="shared" si="6"/>
        <v>3833.5982142857156</v>
      </c>
      <c r="S22" s="134">
        <f t="shared" si="7"/>
        <v>1277.8660714285718</v>
      </c>
    </row>
    <row r="23" spans="1:19" ht="75" x14ac:dyDescent="0.25">
      <c r="A23" s="111">
        <v>12</v>
      </c>
      <c r="B23" s="107" t="s">
        <v>428</v>
      </c>
      <c r="C23" s="111" t="s">
        <v>429</v>
      </c>
      <c r="D23" s="110" t="s">
        <v>430</v>
      </c>
      <c r="E23" s="125" t="s">
        <v>415</v>
      </c>
      <c r="F23" s="123">
        <v>2341</v>
      </c>
      <c r="G23" s="129" t="s">
        <v>431</v>
      </c>
      <c r="H23" s="129" t="s">
        <v>431</v>
      </c>
      <c r="I23" s="129" t="s">
        <v>432</v>
      </c>
      <c r="J23" s="109">
        <v>225388.79999999999</v>
      </c>
      <c r="K23" s="109">
        <v>225388.79999999999</v>
      </c>
      <c r="L23" s="134">
        <v>61721</v>
      </c>
      <c r="M23" s="134" t="e">
        <f>#REF!+#REF!+#REF!+#REF!+#REF!+#REF!+#REF!+#REF!+#REF!+#REF!+#REF!+#REF!</f>
        <v>#REF!</v>
      </c>
      <c r="N23" s="134">
        <f t="shared" si="2"/>
        <v>55108.03571428571</v>
      </c>
      <c r="O23" s="134">
        <f t="shared" si="3"/>
        <v>6612.9642857142853</v>
      </c>
      <c r="P23" s="134">
        <f t="shared" si="4"/>
        <v>61720.999999999993</v>
      </c>
      <c r="Q23" s="134">
        <f t="shared" si="5"/>
        <v>11572.6875</v>
      </c>
      <c r="R23" s="134">
        <f t="shared" si="6"/>
        <v>4959.7232142857147</v>
      </c>
      <c r="S23" s="134">
        <f t="shared" si="7"/>
        <v>1653.2410714285716</v>
      </c>
    </row>
    <row r="24" spans="1:19" ht="30" x14ac:dyDescent="0.25">
      <c r="A24" s="111">
        <v>13</v>
      </c>
      <c r="B24" s="107" t="s">
        <v>433</v>
      </c>
      <c r="C24" s="111" t="s">
        <v>434</v>
      </c>
      <c r="D24" s="110" t="s">
        <v>435</v>
      </c>
      <c r="E24" s="110" t="s">
        <v>436</v>
      </c>
      <c r="F24" s="123">
        <v>2341</v>
      </c>
      <c r="G24" s="111" t="s">
        <v>437</v>
      </c>
      <c r="H24" s="111" t="s">
        <v>437</v>
      </c>
      <c r="I24" s="111" t="s">
        <v>438</v>
      </c>
      <c r="J24" s="109">
        <v>6590.62</v>
      </c>
      <c r="K24" s="109">
        <v>5788.39</v>
      </c>
      <c r="L24" s="134">
        <v>3299</v>
      </c>
      <c r="M24" s="134" t="e">
        <f>#REF!+#REF!+#REF!+#REF!+#REF!+#REF!+#REF!+#REF!+#REF!+#REF!+#REF!+#REF!</f>
        <v>#REF!</v>
      </c>
      <c r="N24" s="134">
        <f t="shared" si="2"/>
        <v>2945.5357142857142</v>
      </c>
      <c r="O24" s="134">
        <f t="shared" si="3"/>
        <v>353.46428571428572</v>
      </c>
      <c r="P24" s="134">
        <f t="shared" si="4"/>
        <v>3299</v>
      </c>
      <c r="Q24" s="134">
        <f t="shared" si="5"/>
        <v>618.5625</v>
      </c>
      <c r="R24" s="134">
        <f t="shared" si="6"/>
        <v>265.09821428571428</v>
      </c>
      <c r="S24" s="134">
        <f t="shared" si="7"/>
        <v>88.366071428571431</v>
      </c>
    </row>
    <row r="25" spans="1:19" ht="30" x14ac:dyDescent="0.25">
      <c r="A25" s="111">
        <v>14</v>
      </c>
      <c r="B25" s="107" t="s">
        <v>439</v>
      </c>
      <c r="C25" s="111" t="s">
        <v>440</v>
      </c>
      <c r="D25" s="110" t="s">
        <v>441</v>
      </c>
      <c r="E25" s="110" t="s">
        <v>442</v>
      </c>
      <c r="F25" s="123">
        <v>2341</v>
      </c>
      <c r="G25" s="129" t="s">
        <v>443</v>
      </c>
      <c r="H25" s="129" t="s">
        <v>443</v>
      </c>
      <c r="I25" s="110" t="s">
        <v>444</v>
      </c>
      <c r="J25" s="109">
        <v>10953.6</v>
      </c>
      <c r="K25" s="109">
        <v>7119.8</v>
      </c>
      <c r="L25" s="134">
        <v>3709</v>
      </c>
      <c r="M25" s="134" t="e">
        <f>#REF!+#REF!+#REF!+#REF!+#REF!+#REF!+#REF!+#REF!+#REF!+#REF!+#REF!+#REF!</f>
        <v>#REF!</v>
      </c>
      <c r="N25" s="134">
        <f t="shared" si="2"/>
        <v>3311.6071428571431</v>
      </c>
      <c r="O25" s="134">
        <f t="shared" si="3"/>
        <v>397.39285714285717</v>
      </c>
      <c r="P25" s="134">
        <f t="shared" si="4"/>
        <v>3709.0000000000005</v>
      </c>
      <c r="Q25" s="134">
        <f t="shared" si="5"/>
        <v>695.4375</v>
      </c>
      <c r="R25" s="134">
        <f t="shared" si="6"/>
        <v>298.04464285714283</v>
      </c>
      <c r="S25" s="134">
        <f t="shared" si="7"/>
        <v>99.348214285714278</v>
      </c>
    </row>
    <row r="26" spans="1:19" ht="61.5" customHeight="1" x14ac:dyDescent="0.25">
      <c r="A26" s="111">
        <v>15</v>
      </c>
      <c r="B26" s="107" t="s">
        <v>445</v>
      </c>
      <c r="C26" s="111" t="s">
        <v>446</v>
      </c>
      <c r="D26" s="110" t="s">
        <v>447</v>
      </c>
      <c r="E26" s="110" t="s">
        <v>442</v>
      </c>
      <c r="F26" s="123">
        <v>2341</v>
      </c>
      <c r="G26" s="123" t="s">
        <v>448</v>
      </c>
      <c r="H26" s="123" t="s">
        <v>448</v>
      </c>
      <c r="I26" s="130">
        <v>44711</v>
      </c>
      <c r="J26" s="109">
        <v>341295.7</v>
      </c>
      <c r="K26" s="109">
        <v>218553.97</v>
      </c>
      <c r="L26" s="134">
        <v>109221</v>
      </c>
      <c r="M26" s="134" t="e">
        <f>#REF!+#REF!+#REF!+#REF!+#REF!+#REF!+#REF!+#REF!+#REF!+#REF!+#REF!+#REF!</f>
        <v>#REF!</v>
      </c>
      <c r="N26" s="134">
        <f t="shared" si="2"/>
        <v>97518.75</v>
      </c>
      <c r="O26" s="134">
        <f t="shared" si="3"/>
        <v>11702.25</v>
      </c>
      <c r="P26" s="134">
        <f t="shared" si="4"/>
        <v>109221</v>
      </c>
      <c r="Q26" s="134">
        <f t="shared" si="5"/>
        <v>20478.9375</v>
      </c>
      <c r="R26" s="134">
        <f t="shared" si="6"/>
        <v>8776.6875</v>
      </c>
      <c r="S26" s="134">
        <f t="shared" si="7"/>
        <v>2925.5625</v>
      </c>
    </row>
    <row r="27" spans="1:19" ht="45" x14ac:dyDescent="0.25">
      <c r="A27" s="111">
        <v>16</v>
      </c>
      <c r="B27" s="107" t="s">
        <v>449</v>
      </c>
      <c r="C27" s="111" t="s">
        <v>450</v>
      </c>
      <c r="D27" s="110" t="s">
        <v>451</v>
      </c>
      <c r="E27" s="110" t="s">
        <v>442</v>
      </c>
      <c r="F27" s="123">
        <v>2341</v>
      </c>
      <c r="G27" s="123" t="s">
        <v>452</v>
      </c>
      <c r="H27" s="123" t="s">
        <v>452</v>
      </c>
      <c r="I27" s="130" t="s">
        <v>453</v>
      </c>
      <c r="J27" s="109">
        <v>50487.83</v>
      </c>
      <c r="K27" s="109">
        <v>35877.67</v>
      </c>
      <c r="L27" s="134">
        <v>15419</v>
      </c>
      <c r="M27" s="134" t="e">
        <f>#REF!+#REF!+#REF!+#REF!+#REF!+#REF!+#REF!+#REF!+#REF!+#REF!+#REF!+#REF!</f>
        <v>#REF!</v>
      </c>
      <c r="N27" s="134">
        <f t="shared" si="2"/>
        <v>13766.964285714286</v>
      </c>
      <c r="O27" s="134">
        <f t="shared" si="3"/>
        <v>1652.0357142857142</v>
      </c>
      <c r="P27" s="134">
        <f t="shared" si="4"/>
        <v>15419</v>
      </c>
      <c r="Q27" s="134">
        <f t="shared" si="5"/>
        <v>2891.0625</v>
      </c>
      <c r="R27" s="134">
        <f t="shared" si="6"/>
        <v>1239.0267857142858</v>
      </c>
      <c r="S27" s="134">
        <f t="shared" si="7"/>
        <v>413.00892857142861</v>
      </c>
    </row>
    <row r="28" spans="1:19" ht="30" x14ac:dyDescent="0.25">
      <c r="A28" s="111">
        <v>17</v>
      </c>
      <c r="B28" s="107" t="s">
        <v>454</v>
      </c>
      <c r="C28" s="111" t="s">
        <v>455</v>
      </c>
      <c r="D28" s="110" t="s">
        <v>456</v>
      </c>
      <c r="E28" s="110" t="s">
        <v>442</v>
      </c>
      <c r="F28" s="123">
        <v>2341</v>
      </c>
      <c r="G28" s="123" t="s">
        <v>457</v>
      </c>
      <c r="H28" s="123" t="s">
        <v>457</v>
      </c>
      <c r="I28" s="130" t="s">
        <v>458</v>
      </c>
      <c r="J28" s="109">
        <v>11883.76</v>
      </c>
      <c r="K28" s="109">
        <v>9450</v>
      </c>
      <c r="L28" s="134">
        <v>1316</v>
      </c>
      <c r="M28" s="134" t="e">
        <f>#REF!+#REF!+#REF!+#REF!+#REF!+#REF!+#REF!+#REF!+#REF!+#REF!+#REF!+#REF!</f>
        <v>#REF!</v>
      </c>
      <c r="N28" s="134">
        <f t="shared" si="2"/>
        <v>1175</v>
      </c>
      <c r="O28" s="134">
        <f t="shared" si="3"/>
        <v>141</v>
      </c>
      <c r="P28" s="134">
        <f t="shared" si="4"/>
        <v>1316</v>
      </c>
      <c r="Q28" s="134">
        <f t="shared" si="5"/>
        <v>246.75</v>
      </c>
      <c r="R28" s="134">
        <f t="shared" si="6"/>
        <v>105.75</v>
      </c>
      <c r="S28" s="134">
        <f t="shared" si="7"/>
        <v>35.25</v>
      </c>
    </row>
    <row r="29" spans="1:19" ht="30" x14ac:dyDescent="0.25">
      <c r="A29" s="111">
        <v>19</v>
      </c>
      <c r="B29" s="107" t="s">
        <v>459</v>
      </c>
      <c r="C29" s="111" t="s">
        <v>460</v>
      </c>
      <c r="D29" s="110" t="s">
        <v>456</v>
      </c>
      <c r="E29" s="110" t="s">
        <v>442</v>
      </c>
      <c r="F29" s="123">
        <v>2341</v>
      </c>
      <c r="G29" s="123" t="s">
        <v>461</v>
      </c>
      <c r="H29" s="123" t="s">
        <v>461</v>
      </c>
      <c r="I29" s="123" t="s">
        <v>462</v>
      </c>
      <c r="J29" s="109">
        <v>5241.6000000000004</v>
      </c>
      <c r="K29" s="109">
        <v>3785.6</v>
      </c>
      <c r="L29" s="134">
        <f t="shared" ref="L29:L56" si="8">K29</f>
        <v>3785.6</v>
      </c>
      <c r="M29" s="134" t="e">
        <f>#REF!+#REF!+#REF!+#REF!+#REF!+#REF!+#REF!+#REF!+#REF!+#REF!+#REF!+#REF!</f>
        <v>#REF!</v>
      </c>
      <c r="N29" s="134">
        <f t="shared" si="2"/>
        <v>3379.9999999999995</v>
      </c>
      <c r="O29" s="134">
        <f t="shared" si="3"/>
        <v>405.59999999999991</v>
      </c>
      <c r="P29" s="134">
        <f t="shared" si="4"/>
        <v>3785.5999999999995</v>
      </c>
      <c r="Q29" s="134">
        <f t="shared" si="5"/>
        <v>709.79999999999984</v>
      </c>
      <c r="R29" s="134">
        <f t="shared" si="6"/>
        <v>304.19999999999993</v>
      </c>
      <c r="S29" s="134">
        <f t="shared" si="7"/>
        <v>101.39999999999998</v>
      </c>
    </row>
    <row r="30" spans="1:19" ht="30" x14ac:dyDescent="0.25">
      <c r="A30" s="111">
        <v>20</v>
      </c>
      <c r="B30" s="107" t="s">
        <v>463</v>
      </c>
      <c r="C30" s="111" t="s">
        <v>464</v>
      </c>
      <c r="D30" s="110" t="s">
        <v>456</v>
      </c>
      <c r="E30" s="110" t="s">
        <v>442</v>
      </c>
      <c r="F30" s="123">
        <v>2341</v>
      </c>
      <c r="G30" s="123" t="s">
        <v>465</v>
      </c>
      <c r="H30" s="123" t="s">
        <v>465</v>
      </c>
      <c r="I30" s="123" t="s">
        <v>466</v>
      </c>
      <c r="J30" s="109">
        <v>6432.36</v>
      </c>
      <c r="K30" s="109">
        <v>6432.36</v>
      </c>
      <c r="L30" s="134"/>
      <c r="M30" s="134" t="e">
        <f>#REF!+#REF!+#REF!+#REF!+#REF!+#REF!+#REF!+#REF!+#REF!+#REF!+#REF!+#REF!</f>
        <v>#REF!</v>
      </c>
      <c r="N30" s="134">
        <f t="shared" si="2"/>
        <v>0</v>
      </c>
      <c r="O30" s="134">
        <f t="shared" si="3"/>
        <v>0</v>
      </c>
      <c r="P30" s="134">
        <f t="shared" si="4"/>
        <v>0</v>
      </c>
      <c r="Q30" s="134">
        <f t="shared" si="5"/>
        <v>0</v>
      </c>
      <c r="R30" s="134">
        <f t="shared" si="6"/>
        <v>0</v>
      </c>
      <c r="S30" s="134">
        <f t="shared" si="7"/>
        <v>0</v>
      </c>
    </row>
    <row r="31" spans="1:19" ht="30" x14ac:dyDescent="0.25">
      <c r="A31" s="111">
        <v>21</v>
      </c>
      <c r="B31" s="107" t="s">
        <v>467</v>
      </c>
      <c r="C31" s="111" t="s">
        <v>468</v>
      </c>
      <c r="D31" s="110" t="s">
        <v>456</v>
      </c>
      <c r="E31" s="110" t="s">
        <v>442</v>
      </c>
      <c r="F31" s="123">
        <v>2341</v>
      </c>
      <c r="G31" s="123" t="s">
        <v>469</v>
      </c>
      <c r="H31" s="123" t="s">
        <v>469</v>
      </c>
      <c r="I31" s="123" t="s">
        <v>470</v>
      </c>
      <c r="J31" s="109">
        <v>1824.48</v>
      </c>
      <c r="K31" s="109">
        <v>1824.48</v>
      </c>
      <c r="L31" s="134">
        <f t="shared" si="8"/>
        <v>1824.48</v>
      </c>
      <c r="M31" s="134" t="e">
        <f>#REF!+#REF!+#REF!+#REF!+#REF!+#REF!+#REF!+#REF!+#REF!+#REF!+#REF!+#REF!</f>
        <v>#REF!</v>
      </c>
      <c r="N31" s="134">
        <f t="shared" si="2"/>
        <v>1629</v>
      </c>
      <c r="O31" s="134">
        <f t="shared" si="3"/>
        <v>195.48</v>
      </c>
      <c r="P31" s="134">
        <f t="shared" si="4"/>
        <v>1824.48</v>
      </c>
      <c r="Q31" s="134">
        <f t="shared" si="5"/>
        <v>342.09</v>
      </c>
      <c r="R31" s="134">
        <f t="shared" si="6"/>
        <v>146.60999999999999</v>
      </c>
      <c r="S31" s="134">
        <f t="shared" si="7"/>
        <v>48.87</v>
      </c>
    </row>
    <row r="32" spans="1:19" ht="45" x14ac:dyDescent="0.25">
      <c r="A32" s="111">
        <v>22</v>
      </c>
      <c r="B32" s="107" t="s">
        <v>471</v>
      </c>
      <c r="C32" s="111" t="s">
        <v>472</v>
      </c>
      <c r="D32" s="110" t="s">
        <v>473</v>
      </c>
      <c r="E32" s="110" t="s">
        <v>474</v>
      </c>
      <c r="F32" s="123">
        <v>2341</v>
      </c>
      <c r="G32" s="111" t="s">
        <v>475</v>
      </c>
      <c r="H32" s="111" t="s">
        <v>475</v>
      </c>
      <c r="I32" s="111" t="s">
        <v>476</v>
      </c>
      <c r="J32" s="131">
        <v>5958.4</v>
      </c>
      <c r="K32" s="131">
        <v>1489.6</v>
      </c>
      <c r="L32" s="134">
        <v>1490</v>
      </c>
      <c r="M32" s="134" t="e">
        <f>#REF!+#REF!+#REF!+#REF!+#REF!+#REF!+#REF!+#REF!+#REF!+#REF!+#REF!+#REF!</f>
        <v>#REF!</v>
      </c>
      <c r="N32" s="134">
        <f t="shared" si="2"/>
        <v>1330.3571428571429</v>
      </c>
      <c r="O32" s="134">
        <f t="shared" si="3"/>
        <v>159.64285714285714</v>
      </c>
      <c r="P32" s="134">
        <f t="shared" si="4"/>
        <v>1490</v>
      </c>
      <c r="Q32" s="134">
        <f t="shared" si="5"/>
        <v>279.375</v>
      </c>
      <c r="R32" s="134">
        <f t="shared" si="6"/>
        <v>119.73214285714286</v>
      </c>
      <c r="S32" s="134">
        <f t="shared" si="7"/>
        <v>39.910714285714285</v>
      </c>
    </row>
    <row r="33" spans="1:19" ht="60" x14ac:dyDescent="0.25">
      <c r="A33" s="111">
        <v>23</v>
      </c>
      <c r="B33" s="107" t="s">
        <v>477</v>
      </c>
      <c r="C33" s="110" t="s">
        <v>478</v>
      </c>
      <c r="D33" s="110" t="s">
        <v>479</v>
      </c>
      <c r="E33" s="110" t="s">
        <v>474</v>
      </c>
      <c r="F33" s="123">
        <v>2341</v>
      </c>
      <c r="G33" s="123" t="s">
        <v>480</v>
      </c>
      <c r="H33" s="123" t="s">
        <v>480</v>
      </c>
      <c r="I33" s="130" t="s">
        <v>481</v>
      </c>
      <c r="J33" s="109">
        <v>13776</v>
      </c>
      <c r="K33" s="131">
        <v>4921</v>
      </c>
      <c r="L33" s="134">
        <f t="shared" si="8"/>
        <v>4921</v>
      </c>
      <c r="M33" s="134" t="e">
        <f>#REF!+#REF!+#REF!+#REF!+#REF!+#REF!+#REF!+#REF!+#REF!+#REF!+#REF!+#REF!</f>
        <v>#REF!</v>
      </c>
      <c r="N33" s="134">
        <f t="shared" si="2"/>
        <v>4393.75</v>
      </c>
      <c r="O33" s="134">
        <f t="shared" si="3"/>
        <v>527.25</v>
      </c>
      <c r="P33" s="134">
        <f t="shared" si="4"/>
        <v>4921</v>
      </c>
      <c r="Q33" s="134">
        <f t="shared" si="5"/>
        <v>922.6875</v>
      </c>
      <c r="R33" s="134">
        <f t="shared" si="6"/>
        <v>395.4375</v>
      </c>
      <c r="S33" s="134">
        <f t="shared" si="7"/>
        <v>131.8125</v>
      </c>
    </row>
    <row r="34" spans="1:19" ht="60" x14ac:dyDescent="0.25">
      <c r="A34" s="111">
        <v>24</v>
      </c>
      <c r="B34" s="107" t="s">
        <v>482</v>
      </c>
      <c r="C34" s="110" t="s">
        <v>483</v>
      </c>
      <c r="D34" s="110" t="s">
        <v>479</v>
      </c>
      <c r="E34" s="110" t="s">
        <v>474</v>
      </c>
      <c r="F34" s="123">
        <v>2341</v>
      </c>
      <c r="G34" s="123" t="s">
        <v>484</v>
      </c>
      <c r="H34" s="123" t="s">
        <v>484</v>
      </c>
      <c r="I34" s="130" t="s">
        <v>485</v>
      </c>
      <c r="J34" s="109">
        <v>35952</v>
      </c>
      <c r="K34" s="109">
        <v>35952</v>
      </c>
      <c r="L34" s="134">
        <v>9597</v>
      </c>
      <c r="M34" s="134" t="e">
        <f>#REF!+#REF!+#REF!+#REF!+#REF!+#REF!+#REF!+#REF!+#REF!+#REF!+#REF!+#REF!</f>
        <v>#REF!</v>
      </c>
      <c r="N34" s="134">
        <f t="shared" si="2"/>
        <v>8568.75</v>
      </c>
      <c r="O34" s="134">
        <f t="shared" si="3"/>
        <v>1028.25</v>
      </c>
      <c r="P34" s="134">
        <f t="shared" si="4"/>
        <v>9597</v>
      </c>
      <c r="Q34" s="134">
        <f t="shared" si="5"/>
        <v>1799.4375</v>
      </c>
      <c r="R34" s="134">
        <f t="shared" si="6"/>
        <v>771.1875</v>
      </c>
      <c r="S34" s="134">
        <f t="shared" si="7"/>
        <v>257.0625</v>
      </c>
    </row>
    <row r="35" spans="1:19" ht="30" x14ac:dyDescent="0.25">
      <c r="A35" s="111">
        <v>26</v>
      </c>
      <c r="B35" s="107"/>
      <c r="C35" s="110" t="s">
        <v>486</v>
      </c>
      <c r="D35" s="110" t="s">
        <v>487</v>
      </c>
      <c r="E35" s="110" t="s">
        <v>474</v>
      </c>
      <c r="F35" s="123">
        <v>2341</v>
      </c>
      <c r="G35" s="123" t="s">
        <v>488</v>
      </c>
      <c r="H35" s="123" t="s">
        <v>488</v>
      </c>
      <c r="I35" s="123" t="s">
        <v>489</v>
      </c>
      <c r="J35" s="109">
        <v>8758.4</v>
      </c>
      <c r="K35" s="109">
        <v>8758.4</v>
      </c>
      <c r="L35" s="134">
        <v>3912</v>
      </c>
      <c r="M35" s="134" t="e">
        <f>#REF!+#REF!+#REF!+#REF!+#REF!+#REF!+#REF!+#REF!+#REF!+#REF!+#REF!+#REF!</f>
        <v>#REF!</v>
      </c>
      <c r="N35" s="134">
        <f t="shared" si="2"/>
        <v>3492.8571428571431</v>
      </c>
      <c r="O35" s="134">
        <f t="shared" si="3"/>
        <v>419.14285714285717</v>
      </c>
      <c r="P35" s="134">
        <f t="shared" si="4"/>
        <v>3912.0000000000005</v>
      </c>
      <c r="Q35" s="134">
        <f t="shared" si="5"/>
        <v>733.5</v>
      </c>
      <c r="R35" s="134">
        <f t="shared" si="6"/>
        <v>314.35714285714283</v>
      </c>
      <c r="S35" s="134">
        <f t="shared" si="7"/>
        <v>104.78571428571428</v>
      </c>
    </row>
    <row r="36" spans="1:19" x14ac:dyDescent="0.25">
      <c r="A36" s="111">
        <v>27</v>
      </c>
      <c r="B36" s="107" t="s">
        <v>490</v>
      </c>
      <c r="C36" s="110" t="s">
        <v>491</v>
      </c>
      <c r="D36" s="110" t="s">
        <v>492</v>
      </c>
      <c r="E36" s="110" t="s">
        <v>493</v>
      </c>
      <c r="F36" s="123">
        <v>2341</v>
      </c>
      <c r="G36" s="123" t="s">
        <v>494</v>
      </c>
      <c r="H36" s="123" t="s">
        <v>495</v>
      </c>
      <c r="I36" s="123" t="s">
        <v>495</v>
      </c>
      <c r="J36" s="109">
        <v>2000</v>
      </c>
      <c r="K36" s="109">
        <v>967.97</v>
      </c>
      <c r="L36" s="134">
        <v>584</v>
      </c>
      <c r="M36" s="134" t="e">
        <f>#REF!+#REF!+#REF!+#REF!+#REF!+#REF!+#REF!+#REF!+#REF!+#REF!+#REF!+#REF!</f>
        <v>#REF!</v>
      </c>
      <c r="N36" s="134">
        <f t="shared" si="2"/>
        <v>521.42857142857144</v>
      </c>
      <c r="O36" s="134">
        <f t="shared" si="3"/>
        <v>62.571428571428569</v>
      </c>
      <c r="P36" s="134">
        <f t="shared" si="4"/>
        <v>584</v>
      </c>
      <c r="Q36" s="134">
        <f t="shared" si="5"/>
        <v>109.5</v>
      </c>
      <c r="R36" s="134">
        <f t="shared" si="6"/>
        <v>46.928571428571431</v>
      </c>
      <c r="S36" s="134">
        <f t="shared" si="7"/>
        <v>15.642857142857144</v>
      </c>
    </row>
    <row r="37" spans="1:19" ht="30" x14ac:dyDescent="0.25">
      <c r="A37" s="111">
        <v>28</v>
      </c>
      <c r="B37" s="107" t="s">
        <v>496</v>
      </c>
      <c r="C37" s="111" t="s">
        <v>497</v>
      </c>
      <c r="D37" s="125" t="s">
        <v>498</v>
      </c>
      <c r="E37" s="110" t="s">
        <v>499</v>
      </c>
      <c r="F37" s="123">
        <v>2341</v>
      </c>
      <c r="G37" s="130">
        <v>43775</v>
      </c>
      <c r="H37" s="130">
        <v>43776</v>
      </c>
      <c r="I37" s="130">
        <v>43465</v>
      </c>
      <c r="J37" s="109">
        <v>9999.99</v>
      </c>
      <c r="K37" s="109">
        <v>8967.59</v>
      </c>
      <c r="L37" s="134">
        <v>1061</v>
      </c>
      <c r="M37" s="134" t="e">
        <f>#REF!+#REF!+#REF!+#REF!+#REF!+#REF!+#REF!+#REF!+#REF!+#REF!+#REF!+#REF!</f>
        <v>#REF!</v>
      </c>
      <c r="N37" s="134">
        <f t="shared" si="2"/>
        <v>947.32142857142867</v>
      </c>
      <c r="O37" s="134">
        <f t="shared" si="3"/>
        <v>113.67857142857144</v>
      </c>
      <c r="P37" s="134">
        <f t="shared" si="4"/>
        <v>1061</v>
      </c>
      <c r="Q37" s="134">
        <f t="shared" si="5"/>
        <v>198.93750000000003</v>
      </c>
      <c r="R37" s="134">
        <f t="shared" si="6"/>
        <v>85.258928571428584</v>
      </c>
      <c r="S37" s="134">
        <f t="shared" si="7"/>
        <v>28.419642857142861</v>
      </c>
    </row>
    <row r="38" spans="1:19" ht="30" x14ac:dyDescent="0.25">
      <c r="A38" s="111">
        <v>29</v>
      </c>
      <c r="B38" s="107" t="s">
        <v>500</v>
      </c>
      <c r="C38" s="111" t="s">
        <v>501</v>
      </c>
      <c r="D38" s="110" t="s">
        <v>502</v>
      </c>
      <c r="E38" s="110" t="s">
        <v>503</v>
      </c>
      <c r="F38" s="123">
        <v>2341</v>
      </c>
      <c r="G38" s="111" t="s">
        <v>504</v>
      </c>
      <c r="H38" s="111" t="s">
        <v>504</v>
      </c>
      <c r="I38" s="111" t="s">
        <v>505</v>
      </c>
      <c r="J38" s="109">
        <v>1393.92</v>
      </c>
      <c r="K38" s="109">
        <v>1393.92</v>
      </c>
      <c r="L38" s="134">
        <v>1323</v>
      </c>
      <c r="M38" s="134" t="e">
        <f>#REF!+#REF!+#REF!+#REF!+#REF!+#REF!+#REF!+#REF!+#REF!+#REF!+#REF!+#REF!</f>
        <v>#REF!</v>
      </c>
      <c r="N38" s="134">
        <f t="shared" si="2"/>
        <v>1181.25</v>
      </c>
      <c r="O38" s="134">
        <f t="shared" si="3"/>
        <v>141.75</v>
      </c>
      <c r="P38" s="134">
        <f t="shared" si="4"/>
        <v>1323</v>
      </c>
      <c r="Q38" s="134">
        <f t="shared" si="5"/>
        <v>248.0625</v>
      </c>
      <c r="R38" s="134">
        <f t="shared" si="6"/>
        <v>106.3125</v>
      </c>
      <c r="S38" s="134">
        <f t="shared" si="7"/>
        <v>35.4375</v>
      </c>
    </row>
    <row r="39" spans="1:19" ht="55.5" customHeight="1" x14ac:dyDescent="0.25">
      <c r="A39" s="111">
        <v>30</v>
      </c>
      <c r="B39" s="107" t="s">
        <v>506</v>
      </c>
      <c r="C39" s="111" t="s">
        <v>507</v>
      </c>
      <c r="D39" s="110" t="s">
        <v>508</v>
      </c>
      <c r="E39" s="110" t="s">
        <v>509</v>
      </c>
      <c r="F39" s="123">
        <v>2341</v>
      </c>
      <c r="G39" s="111" t="s">
        <v>510</v>
      </c>
      <c r="H39" s="111" t="s">
        <v>510</v>
      </c>
      <c r="I39" s="111" t="s">
        <v>511</v>
      </c>
      <c r="J39" s="109">
        <v>5517.6</v>
      </c>
      <c r="K39" s="109">
        <v>1103.52</v>
      </c>
      <c r="L39" s="134">
        <v>1104</v>
      </c>
      <c r="M39" s="134" t="e">
        <f>#REF!+#REF!+#REF!+#REF!+#REF!+#REF!+#REF!+#REF!+#REF!+#REF!+#REF!+#REF!</f>
        <v>#REF!</v>
      </c>
      <c r="N39" s="134">
        <f t="shared" si="2"/>
        <v>985.71428571428578</v>
      </c>
      <c r="O39" s="134">
        <f t="shared" si="3"/>
        <v>118.28571428571429</v>
      </c>
      <c r="P39" s="134">
        <f t="shared" si="4"/>
        <v>1104</v>
      </c>
      <c r="Q39" s="134">
        <f t="shared" si="5"/>
        <v>207</v>
      </c>
      <c r="R39" s="134">
        <f t="shared" si="6"/>
        <v>88.714285714285708</v>
      </c>
      <c r="S39" s="134">
        <f t="shared" si="7"/>
        <v>29.571428571428569</v>
      </c>
    </row>
    <row r="40" spans="1:19" ht="55.5" customHeight="1" x14ac:dyDescent="0.25">
      <c r="A40" s="111">
        <v>31</v>
      </c>
      <c r="B40" s="107" t="s">
        <v>512</v>
      </c>
      <c r="C40" s="111" t="s">
        <v>513</v>
      </c>
      <c r="D40" s="110" t="s">
        <v>514</v>
      </c>
      <c r="E40" s="110" t="s">
        <v>509</v>
      </c>
      <c r="F40" s="123">
        <v>2341</v>
      </c>
      <c r="G40" s="111" t="s">
        <v>515</v>
      </c>
      <c r="H40" s="111" t="s">
        <v>515</v>
      </c>
      <c r="I40" s="111" t="s">
        <v>516</v>
      </c>
      <c r="J40" s="109">
        <v>5118.3</v>
      </c>
      <c r="K40" s="109">
        <v>5118.3</v>
      </c>
      <c r="L40" s="134">
        <v>3382</v>
      </c>
      <c r="M40" s="134" t="e">
        <f>#REF!+#REF!+#REF!+#REF!+#REF!+#REF!+#REF!+#REF!+#REF!+#REF!+#REF!+#REF!</f>
        <v>#REF!</v>
      </c>
      <c r="N40" s="134">
        <f t="shared" si="2"/>
        <v>3019.6428571428573</v>
      </c>
      <c r="O40" s="134">
        <f t="shared" si="3"/>
        <v>362.35714285714289</v>
      </c>
      <c r="P40" s="134">
        <f t="shared" si="4"/>
        <v>3382</v>
      </c>
      <c r="Q40" s="134">
        <f t="shared" si="5"/>
        <v>634.12500000000011</v>
      </c>
      <c r="R40" s="134">
        <f t="shared" si="6"/>
        <v>271.76785714285722</v>
      </c>
      <c r="S40" s="134">
        <f t="shared" si="7"/>
        <v>90.589285714285737</v>
      </c>
    </row>
    <row r="41" spans="1:19" ht="55.5" customHeight="1" x14ac:dyDescent="0.25">
      <c r="A41" s="111">
        <v>32</v>
      </c>
      <c r="B41" s="107" t="s">
        <v>517</v>
      </c>
      <c r="C41" s="111" t="s">
        <v>518</v>
      </c>
      <c r="D41" s="110" t="s">
        <v>519</v>
      </c>
      <c r="E41" s="110" t="s">
        <v>520</v>
      </c>
      <c r="F41" s="123">
        <v>2341</v>
      </c>
      <c r="G41" s="111" t="s">
        <v>465</v>
      </c>
      <c r="H41" s="111" t="s">
        <v>465</v>
      </c>
      <c r="I41" s="111" t="s">
        <v>466</v>
      </c>
      <c r="J41" s="109">
        <v>231.84</v>
      </c>
      <c r="K41" s="109">
        <v>231.84</v>
      </c>
      <c r="L41" s="134">
        <v>21</v>
      </c>
      <c r="M41" s="134" t="e">
        <f>#REF!+#REF!+#REF!+#REF!+#REF!+#REF!+#REF!+#REF!+#REF!+#REF!+#REF!+#REF!</f>
        <v>#REF!</v>
      </c>
      <c r="N41" s="134">
        <f t="shared" si="2"/>
        <v>18.75</v>
      </c>
      <c r="O41" s="134">
        <f t="shared" si="3"/>
        <v>2.25</v>
      </c>
      <c r="P41" s="134">
        <f t="shared" si="4"/>
        <v>21</v>
      </c>
      <c r="Q41" s="134">
        <f t="shared" si="5"/>
        <v>3.9375</v>
      </c>
      <c r="R41" s="134">
        <f t="shared" si="6"/>
        <v>1.6875</v>
      </c>
      <c r="S41" s="134">
        <f t="shared" si="7"/>
        <v>0.5625</v>
      </c>
    </row>
    <row r="42" spans="1:19" x14ac:dyDescent="0.25">
      <c r="A42" s="111">
        <v>33</v>
      </c>
      <c r="B42" s="107" t="s">
        <v>521</v>
      </c>
      <c r="C42" s="111" t="s">
        <v>522</v>
      </c>
      <c r="D42" s="110" t="s">
        <v>523</v>
      </c>
      <c r="E42" s="110" t="s">
        <v>81</v>
      </c>
      <c r="F42" s="123">
        <v>2341</v>
      </c>
      <c r="G42" s="130" t="s">
        <v>524</v>
      </c>
      <c r="H42" s="130" t="s">
        <v>524</v>
      </c>
      <c r="I42" s="130" t="s">
        <v>525</v>
      </c>
      <c r="J42" s="109">
        <v>340.67</v>
      </c>
      <c r="K42" s="109">
        <v>292.27</v>
      </c>
      <c r="L42" s="134">
        <v>267</v>
      </c>
      <c r="M42" s="134" t="e">
        <f>#REF!+#REF!+#REF!+#REF!+#REF!+#REF!+#REF!+#REF!+#REF!+#REF!+#REF!+#REF!</f>
        <v>#REF!</v>
      </c>
      <c r="N42" s="134">
        <f t="shared" si="2"/>
        <v>238.39285714285717</v>
      </c>
      <c r="O42" s="134">
        <f t="shared" si="3"/>
        <v>28.607142857142861</v>
      </c>
      <c r="P42" s="134">
        <f t="shared" si="4"/>
        <v>267</v>
      </c>
      <c r="Q42" s="134">
        <f t="shared" si="5"/>
        <v>50.062500000000007</v>
      </c>
      <c r="R42" s="134">
        <f t="shared" si="6"/>
        <v>21.455357142857146</v>
      </c>
      <c r="S42" s="134">
        <f t="shared" si="7"/>
        <v>7.1517857142857153</v>
      </c>
    </row>
    <row r="43" spans="1:19" x14ac:dyDescent="0.25">
      <c r="A43" s="111">
        <v>34</v>
      </c>
      <c r="B43" s="107" t="s">
        <v>526</v>
      </c>
      <c r="C43" s="111" t="s">
        <v>527</v>
      </c>
      <c r="D43" s="110" t="s">
        <v>528</v>
      </c>
      <c r="E43" s="110" t="s">
        <v>81</v>
      </c>
      <c r="F43" s="123">
        <v>2341</v>
      </c>
      <c r="G43" s="130">
        <v>44019</v>
      </c>
      <c r="H43" s="130">
        <v>44019</v>
      </c>
      <c r="I43" s="130">
        <v>44749</v>
      </c>
      <c r="J43" s="109">
        <v>1081.92</v>
      </c>
      <c r="K43" s="109">
        <v>367.85</v>
      </c>
      <c r="L43" s="134">
        <v>578</v>
      </c>
      <c r="M43" s="134" t="e">
        <f>#REF!+#REF!+#REF!+#REF!+#REF!+#REF!+#REF!+#REF!+#REF!+#REF!+#REF!+#REF!</f>
        <v>#REF!</v>
      </c>
      <c r="N43" s="134">
        <f t="shared" si="2"/>
        <v>516.07142857142856</v>
      </c>
      <c r="O43" s="134">
        <f t="shared" si="3"/>
        <v>61.928571428571431</v>
      </c>
      <c r="P43" s="134">
        <f t="shared" si="4"/>
        <v>578</v>
      </c>
      <c r="Q43" s="134">
        <f t="shared" si="5"/>
        <v>108.375</v>
      </c>
      <c r="R43" s="134">
        <f t="shared" si="6"/>
        <v>46.446428571428569</v>
      </c>
      <c r="S43" s="134">
        <f t="shared" si="7"/>
        <v>15.482142857142856</v>
      </c>
    </row>
    <row r="44" spans="1:19" ht="63" customHeight="1" x14ac:dyDescent="0.25">
      <c r="A44" s="111">
        <v>35</v>
      </c>
      <c r="B44" s="107" t="s">
        <v>529</v>
      </c>
      <c r="C44" s="111" t="s">
        <v>530</v>
      </c>
      <c r="D44" s="110" t="s">
        <v>531</v>
      </c>
      <c r="E44" s="110" t="s">
        <v>78</v>
      </c>
      <c r="F44" s="123">
        <v>2341</v>
      </c>
      <c r="G44" s="111" t="s">
        <v>532</v>
      </c>
      <c r="H44" s="111" t="s">
        <v>532</v>
      </c>
      <c r="I44" s="111" t="s">
        <v>533</v>
      </c>
      <c r="J44" s="109">
        <v>19278</v>
      </c>
      <c r="K44" s="109">
        <v>257.04000000000002</v>
      </c>
      <c r="L44" s="134">
        <f t="shared" si="8"/>
        <v>257.04000000000002</v>
      </c>
      <c r="M44" s="134" t="e">
        <f>#REF!+#REF!+#REF!+#REF!+#REF!+#REF!+#REF!+#REF!+#REF!+#REF!+#REF!+#REF!</f>
        <v>#REF!</v>
      </c>
      <c r="N44" s="134">
        <f t="shared" si="2"/>
        <v>229.50000000000003</v>
      </c>
      <c r="O44" s="134">
        <f t="shared" si="3"/>
        <v>27.540000000000006</v>
      </c>
      <c r="P44" s="134">
        <f t="shared" si="4"/>
        <v>257.04000000000002</v>
      </c>
      <c r="Q44" s="134">
        <f t="shared" si="5"/>
        <v>48.195000000000007</v>
      </c>
      <c r="R44" s="134">
        <f t="shared" si="6"/>
        <v>20.655000000000001</v>
      </c>
      <c r="S44" s="134">
        <f t="shared" si="7"/>
        <v>6.8850000000000007</v>
      </c>
    </row>
    <row r="45" spans="1:19" ht="45" x14ac:dyDescent="0.25">
      <c r="A45" s="111">
        <v>36</v>
      </c>
      <c r="B45" s="107" t="s">
        <v>534</v>
      </c>
      <c r="C45" s="110" t="s">
        <v>535</v>
      </c>
      <c r="D45" s="110" t="s">
        <v>536</v>
      </c>
      <c r="E45" s="110" t="s">
        <v>78</v>
      </c>
      <c r="F45" s="123">
        <v>2341</v>
      </c>
      <c r="G45" s="123" t="s">
        <v>537</v>
      </c>
      <c r="H45" s="123" t="s">
        <v>537</v>
      </c>
      <c r="I45" s="130">
        <v>44697</v>
      </c>
      <c r="J45" s="109">
        <v>260155.96</v>
      </c>
      <c r="K45" s="109">
        <v>110118.52</v>
      </c>
      <c r="L45" s="134">
        <v>76101</v>
      </c>
      <c r="M45" s="134" t="e">
        <f>#REF!+#REF!+#REF!+#REF!+#REF!+#REF!+#REF!+#REF!+#REF!+#REF!+#REF!+#REF!</f>
        <v>#REF!</v>
      </c>
      <c r="N45" s="134">
        <f t="shared" si="2"/>
        <v>67947.321428571435</v>
      </c>
      <c r="O45" s="134">
        <f t="shared" si="3"/>
        <v>8153.6785714285725</v>
      </c>
      <c r="P45" s="134">
        <f t="shared" si="4"/>
        <v>76101</v>
      </c>
      <c r="Q45" s="134">
        <f t="shared" si="5"/>
        <v>14268.937500000002</v>
      </c>
      <c r="R45" s="134">
        <f t="shared" si="6"/>
        <v>6115.2589285714294</v>
      </c>
      <c r="S45" s="134">
        <f t="shared" si="7"/>
        <v>2038.4196428571431</v>
      </c>
    </row>
    <row r="46" spans="1:19" ht="60" x14ac:dyDescent="0.25">
      <c r="A46" s="111">
        <v>37</v>
      </c>
      <c r="B46" s="107" t="s">
        <v>538</v>
      </c>
      <c r="C46" s="110" t="s">
        <v>539</v>
      </c>
      <c r="D46" s="128" t="s">
        <v>540</v>
      </c>
      <c r="E46" s="110" t="s">
        <v>78</v>
      </c>
      <c r="F46" s="123">
        <v>2341</v>
      </c>
      <c r="G46" s="123" t="s">
        <v>541</v>
      </c>
      <c r="H46" s="123" t="s">
        <v>541</v>
      </c>
      <c r="I46" s="130" t="s">
        <v>542</v>
      </c>
      <c r="J46" s="109">
        <v>2144.16</v>
      </c>
      <c r="K46" s="109">
        <v>482.93</v>
      </c>
      <c r="L46" s="134">
        <v>482</v>
      </c>
      <c r="M46" s="134" t="e">
        <f>#REF!+#REF!+#REF!+#REF!+#REF!+#REF!+#REF!+#REF!+#REF!+#REF!+#REF!+#REF!</f>
        <v>#REF!</v>
      </c>
      <c r="N46" s="134">
        <f t="shared" si="2"/>
        <v>430.35714285714289</v>
      </c>
      <c r="O46" s="134">
        <f t="shared" si="3"/>
        <v>51.642857142857146</v>
      </c>
      <c r="P46" s="134">
        <f t="shared" si="4"/>
        <v>482.00000000000006</v>
      </c>
      <c r="Q46" s="134">
        <f t="shared" si="5"/>
        <v>90.375</v>
      </c>
      <c r="R46" s="134">
        <f t="shared" si="6"/>
        <v>38.732142857142854</v>
      </c>
      <c r="S46" s="134">
        <f t="shared" si="7"/>
        <v>12.910714285714285</v>
      </c>
    </row>
    <row r="47" spans="1:19" ht="90" x14ac:dyDescent="0.25">
      <c r="A47" s="111">
        <v>38</v>
      </c>
      <c r="B47" s="107" t="s">
        <v>543</v>
      </c>
      <c r="C47" s="110" t="s">
        <v>544</v>
      </c>
      <c r="D47" s="110" t="s">
        <v>545</v>
      </c>
      <c r="E47" s="110" t="s">
        <v>546</v>
      </c>
      <c r="F47" s="123">
        <v>2341</v>
      </c>
      <c r="G47" s="111" t="s">
        <v>547</v>
      </c>
      <c r="H47" s="111" t="s">
        <v>547</v>
      </c>
      <c r="I47" s="111" t="s">
        <v>548</v>
      </c>
      <c r="J47" s="109">
        <v>764356.99</v>
      </c>
      <c r="K47" s="109">
        <v>245068.67</v>
      </c>
      <c r="L47" s="134">
        <v>245067</v>
      </c>
      <c r="M47" s="134" t="e">
        <f>#REF!+#REF!+#REF!+#REF!+#REF!+#REF!+#REF!+#REF!+#REF!+#REF!+#REF!+#REF!</f>
        <v>#REF!</v>
      </c>
      <c r="N47" s="134">
        <f t="shared" si="2"/>
        <v>218809.82142857142</v>
      </c>
      <c r="O47" s="134">
        <f t="shared" si="3"/>
        <v>26257.178571428572</v>
      </c>
      <c r="P47" s="134">
        <f t="shared" si="4"/>
        <v>245067</v>
      </c>
      <c r="Q47" s="134">
        <f t="shared" si="5"/>
        <v>45950.0625</v>
      </c>
      <c r="R47" s="134">
        <f t="shared" si="6"/>
        <v>19692.883928571428</v>
      </c>
      <c r="S47" s="134">
        <f t="shared" si="7"/>
        <v>6564.2946428571422</v>
      </c>
    </row>
    <row r="48" spans="1:19" ht="42.75" customHeight="1" x14ac:dyDescent="0.25">
      <c r="A48" s="111">
        <v>39</v>
      </c>
      <c r="B48" s="107" t="s">
        <v>549</v>
      </c>
      <c r="C48" s="110" t="s">
        <v>550</v>
      </c>
      <c r="D48" s="110" t="s">
        <v>551</v>
      </c>
      <c r="E48" s="110" t="s">
        <v>78</v>
      </c>
      <c r="F48" s="123">
        <v>2341</v>
      </c>
      <c r="G48" s="123" t="s">
        <v>552</v>
      </c>
      <c r="H48" s="123" t="s">
        <v>552</v>
      </c>
      <c r="I48" s="123" t="s">
        <v>553</v>
      </c>
      <c r="J48" s="109">
        <v>1355.81</v>
      </c>
      <c r="K48" s="109">
        <v>260.35000000000002</v>
      </c>
      <c r="L48" s="134">
        <v>260</v>
      </c>
      <c r="M48" s="134" t="e">
        <f>#REF!+#REF!+#REF!+#REF!+#REF!+#REF!+#REF!+#REF!+#REF!+#REF!+#REF!+#REF!</f>
        <v>#REF!</v>
      </c>
      <c r="N48" s="134">
        <f t="shared" si="2"/>
        <v>232.14285714285717</v>
      </c>
      <c r="O48" s="134">
        <f t="shared" si="3"/>
        <v>27.857142857142861</v>
      </c>
      <c r="P48" s="134">
        <f t="shared" si="4"/>
        <v>260</v>
      </c>
      <c r="Q48" s="134">
        <f t="shared" si="5"/>
        <v>48.750000000000007</v>
      </c>
      <c r="R48" s="134">
        <f t="shared" si="6"/>
        <v>20.892857142857146</v>
      </c>
      <c r="S48" s="134">
        <f t="shared" si="7"/>
        <v>6.9642857142857153</v>
      </c>
    </row>
    <row r="49" spans="1:27" ht="42.75" customHeight="1" x14ac:dyDescent="0.25">
      <c r="A49" s="111">
        <v>40</v>
      </c>
      <c r="B49" s="107" t="s">
        <v>554</v>
      </c>
      <c r="C49" s="110" t="s">
        <v>555</v>
      </c>
      <c r="D49" s="110" t="s">
        <v>556</v>
      </c>
      <c r="E49" s="110" t="s">
        <v>78</v>
      </c>
      <c r="F49" s="123">
        <v>2341</v>
      </c>
      <c r="G49" s="123" t="s">
        <v>469</v>
      </c>
      <c r="H49" s="123" t="s">
        <v>469</v>
      </c>
      <c r="I49" s="123" t="s">
        <v>470</v>
      </c>
      <c r="J49" s="109">
        <v>266.56</v>
      </c>
      <c r="K49" s="109">
        <v>235.2</v>
      </c>
      <c r="L49" s="134">
        <v>235</v>
      </c>
      <c r="M49" s="134" t="e">
        <f>#REF!+#REF!+#REF!+#REF!+#REF!+#REF!+#REF!+#REF!+#REF!+#REF!+#REF!+#REF!</f>
        <v>#REF!</v>
      </c>
      <c r="N49" s="134">
        <f t="shared" si="2"/>
        <v>209.82142857142856</v>
      </c>
      <c r="O49" s="134">
        <f t="shared" si="3"/>
        <v>25.178571428571427</v>
      </c>
      <c r="P49" s="134">
        <f t="shared" si="4"/>
        <v>234.99999999999997</v>
      </c>
      <c r="Q49" s="134">
        <f t="shared" si="5"/>
        <v>44.0625</v>
      </c>
      <c r="R49" s="134">
        <f t="shared" si="6"/>
        <v>18.883928571428573</v>
      </c>
      <c r="S49" s="134">
        <f t="shared" si="7"/>
        <v>6.2946428571428577</v>
      </c>
    </row>
    <row r="50" spans="1:27" ht="42.75" customHeight="1" x14ac:dyDescent="0.25">
      <c r="A50" s="111">
        <v>41</v>
      </c>
      <c r="B50" s="107" t="s">
        <v>557</v>
      </c>
      <c r="C50" s="110" t="s">
        <v>464</v>
      </c>
      <c r="D50" s="110" t="s">
        <v>556</v>
      </c>
      <c r="E50" s="110" t="s">
        <v>78</v>
      </c>
      <c r="F50" s="123">
        <v>2341</v>
      </c>
      <c r="G50" s="123" t="s">
        <v>421</v>
      </c>
      <c r="H50" s="123" t="s">
        <v>421</v>
      </c>
      <c r="I50" s="123" t="s">
        <v>558</v>
      </c>
      <c r="J50" s="109">
        <v>10792.32</v>
      </c>
      <c r="K50" s="109">
        <v>7643.53</v>
      </c>
      <c r="L50" s="134">
        <v>3953</v>
      </c>
      <c r="M50" s="134" t="e">
        <f>#REF!+#REF!+#REF!+#REF!+#REF!+#REF!+#REF!+#REF!+#REF!+#REF!+#REF!+#REF!</f>
        <v>#REF!</v>
      </c>
      <c r="N50" s="134">
        <f t="shared" si="2"/>
        <v>3529.4642857142853</v>
      </c>
      <c r="O50" s="134">
        <f t="shared" si="3"/>
        <v>423.53571428571422</v>
      </c>
      <c r="P50" s="134">
        <f t="shared" si="4"/>
        <v>3952.9999999999995</v>
      </c>
      <c r="Q50" s="134">
        <f t="shared" si="5"/>
        <v>741.18749999999989</v>
      </c>
      <c r="R50" s="134">
        <f t="shared" si="6"/>
        <v>317.65178571428567</v>
      </c>
      <c r="S50" s="134">
        <f t="shared" si="7"/>
        <v>105.88392857142856</v>
      </c>
    </row>
    <row r="51" spans="1:27" ht="42.75" customHeight="1" x14ac:dyDescent="0.25">
      <c r="A51" s="111">
        <v>42</v>
      </c>
      <c r="B51" s="107" t="s">
        <v>559</v>
      </c>
      <c r="C51" s="110" t="s">
        <v>560</v>
      </c>
      <c r="D51" s="110" t="s">
        <v>561</v>
      </c>
      <c r="E51" s="110" t="s">
        <v>78</v>
      </c>
      <c r="F51" s="123">
        <v>2341</v>
      </c>
      <c r="G51" s="123" t="s">
        <v>562</v>
      </c>
      <c r="H51" s="123" t="s">
        <v>562</v>
      </c>
      <c r="I51" s="123" t="s">
        <v>563</v>
      </c>
      <c r="J51" s="109">
        <v>20160</v>
      </c>
      <c r="K51" s="109">
        <v>20160</v>
      </c>
      <c r="L51" s="134">
        <v>11088</v>
      </c>
      <c r="M51" s="134" t="e">
        <f>#REF!+#REF!+#REF!+#REF!+#REF!+#REF!+#REF!+#REF!+#REF!+#REF!+#REF!+#REF!</f>
        <v>#REF!</v>
      </c>
      <c r="N51" s="134">
        <f t="shared" si="2"/>
        <v>9900</v>
      </c>
      <c r="O51" s="134">
        <f t="shared" si="3"/>
        <v>1188</v>
      </c>
      <c r="P51" s="134">
        <f t="shared" si="4"/>
        <v>11088</v>
      </c>
      <c r="Q51" s="134">
        <f t="shared" si="5"/>
        <v>2079</v>
      </c>
      <c r="R51" s="134">
        <f t="shared" si="6"/>
        <v>891</v>
      </c>
      <c r="S51" s="134">
        <f t="shared" si="7"/>
        <v>297</v>
      </c>
    </row>
    <row r="52" spans="1:27" ht="42.75" customHeight="1" x14ac:dyDescent="0.25">
      <c r="A52" s="111">
        <v>43</v>
      </c>
      <c r="B52" s="107" t="s">
        <v>564</v>
      </c>
      <c r="C52" s="110" t="s">
        <v>565</v>
      </c>
      <c r="D52" s="110" t="s">
        <v>566</v>
      </c>
      <c r="E52" s="110" t="s">
        <v>78</v>
      </c>
      <c r="F52" s="123">
        <v>2341</v>
      </c>
      <c r="G52" s="123" t="s">
        <v>567</v>
      </c>
      <c r="H52" s="123" t="s">
        <v>567</v>
      </c>
      <c r="I52" s="123" t="s">
        <v>568</v>
      </c>
      <c r="J52" s="109">
        <v>1310.4000000000001</v>
      </c>
      <c r="K52" s="109">
        <v>524.16</v>
      </c>
      <c r="L52" s="134">
        <v>525</v>
      </c>
      <c r="M52" s="134" t="e">
        <f>#REF!+#REF!+#REF!+#REF!+#REF!+#REF!+#REF!+#REF!+#REF!+#REF!+#REF!+#REF!</f>
        <v>#REF!</v>
      </c>
      <c r="N52" s="134">
        <f t="shared" si="2"/>
        <v>468.75</v>
      </c>
      <c r="O52" s="134">
        <f t="shared" si="3"/>
        <v>56.25</v>
      </c>
      <c r="P52" s="134">
        <f t="shared" si="4"/>
        <v>525</v>
      </c>
      <c r="Q52" s="134">
        <f t="shared" si="5"/>
        <v>98.4375</v>
      </c>
      <c r="R52" s="134">
        <f t="shared" si="6"/>
        <v>42.1875</v>
      </c>
      <c r="S52" s="134">
        <f t="shared" si="7"/>
        <v>14.0625</v>
      </c>
    </row>
    <row r="53" spans="1:27" ht="42.75" customHeight="1" x14ac:dyDescent="0.25">
      <c r="A53" s="111">
        <v>44</v>
      </c>
      <c r="B53" s="107" t="s">
        <v>569</v>
      </c>
      <c r="C53" s="110" t="s">
        <v>570</v>
      </c>
      <c r="D53" s="110" t="s">
        <v>556</v>
      </c>
      <c r="E53" s="110" t="s">
        <v>78</v>
      </c>
      <c r="F53" s="123">
        <v>2341</v>
      </c>
      <c r="G53" s="123" t="s">
        <v>571</v>
      </c>
      <c r="H53" s="123" t="s">
        <v>571</v>
      </c>
      <c r="I53" s="123" t="s">
        <v>572</v>
      </c>
      <c r="J53" s="109">
        <v>179.2</v>
      </c>
      <c r="K53" s="109">
        <v>179.2</v>
      </c>
      <c r="L53" s="134">
        <v>179</v>
      </c>
      <c r="M53" s="134" t="e">
        <f>#REF!+#REF!+#REF!+#REF!+#REF!+#REF!+#REF!+#REF!+#REF!+#REF!+#REF!+#REF!</f>
        <v>#REF!</v>
      </c>
      <c r="N53" s="134">
        <f t="shared" si="2"/>
        <v>159.82142857142858</v>
      </c>
      <c r="O53" s="134">
        <f t="shared" si="3"/>
        <v>19.178571428571431</v>
      </c>
      <c r="P53" s="134">
        <f t="shared" si="4"/>
        <v>179</v>
      </c>
      <c r="Q53" s="134">
        <f t="shared" si="5"/>
        <v>33.562500000000007</v>
      </c>
      <c r="R53" s="134">
        <f t="shared" si="6"/>
        <v>14.383928571428577</v>
      </c>
      <c r="S53" s="134">
        <f t="shared" si="7"/>
        <v>4.7946428571428585</v>
      </c>
    </row>
    <row r="54" spans="1:27" ht="42.75" customHeight="1" x14ac:dyDescent="0.25">
      <c r="A54" s="111">
        <v>45</v>
      </c>
      <c r="B54" s="107" t="s">
        <v>573</v>
      </c>
      <c r="C54" s="110" t="s">
        <v>574</v>
      </c>
      <c r="D54" s="110" t="s">
        <v>397</v>
      </c>
      <c r="E54" s="110" t="s">
        <v>78</v>
      </c>
      <c r="F54" s="123">
        <v>2341</v>
      </c>
      <c r="G54" s="123" t="s">
        <v>399</v>
      </c>
      <c r="H54" s="123" t="s">
        <v>399</v>
      </c>
      <c r="I54" s="123" t="s">
        <v>400</v>
      </c>
      <c r="J54" s="109">
        <v>5588.8</v>
      </c>
      <c r="K54" s="109">
        <v>5588.8</v>
      </c>
      <c r="L54" s="134">
        <v>1942</v>
      </c>
      <c r="M54" s="134" t="e">
        <f>#REF!+#REF!+#REF!+#REF!+#REF!+#REF!+#REF!+#REF!+#REF!+#REF!+#REF!+#REF!</f>
        <v>#REF!</v>
      </c>
      <c r="N54" s="134">
        <f t="shared" si="2"/>
        <v>1733.9285714285716</v>
      </c>
      <c r="O54" s="134">
        <f t="shared" si="3"/>
        <v>208.07142857142858</v>
      </c>
      <c r="P54" s="134">
        <f t="shared" si="4"/>
        <v>1942.0000000000002</v>
      </c>
      <c r="Q54" s="134">
        <f t="shared" si="5"/>
        <v>364.125</v>
      </c>
      <c r="R54" s="134">
        <f t="shared" si="6"/>
        <v>156.05357142857142</v>
      </c>
      <c r="S54" s="134">
        <f t="shared" si="7"/>
        <v>52.017857142857139</v>
      </c>
    </row>
    <row r="55" spans="1:27" ht="45" x14ac:dyDescent="0.25">
      <c r="A55" s="111">
        <v>47</v>
      </c>
      <c r="B55" s="107" t="s">
        <v>575</v>
      </c>
      <c r="C55" s="111" t="s">
        <v>576</v>
      </c>
      <c r="D55" s="110" t="s">
        <v>577</v>
      </c>
      <c r="E55" s="110" t="s">
        <v>578</v>
      </c>
      <c r="F55" s="123">
        <v>2341</v>
      </c>
      <c r="G55" s="123" t="s">
        <v>579</v>
      </c>
      <c r="H55" s="123" t="s">
        <v>579</v>
      </c>
      <c r="I55" s="123" t="s">
        <v>580</v>
      </c>
      <c r="J55" s="131">
        <v>107040</v>
      </c>
      <c r="K55" s="131">
        <v>16769.599999999999</v>
      </c>
      <c r="L55" s="134">
        <v>714</v>
      </c>
      <c r="M55" s="134" t="e">
        <f>#REF!+#REF!+#REF!+#REF!+#REF!+#REF!+#REF!+#REF!+#REF!+#REF!+#REF!+#REF!</f>
        <v>#REF!</v>
      </c>
      <c r="N55" s="134">
        <f t="shared" si="2"/>
        <v>637.5</v>
      </c>
      <c r="O55" s="134">
        <f t="shared" si="3"/>
        <v>76.5</v>
      </c>
      <c r="P55" s="134">
        <f t="shared" si="4"/>
        <v>714</v>
      </c>
      <c r="Q55" s="134">
        <f t="shared" si="5"/>
        <v>133.875</v>
      </c>
      <c r="R55" s="134">
        <f t="shared" si="6"/>
        <v>57.375</v>
      </c>
      <c r="S55" s="134">
        <f t="shared" si="7"/>
        <v>19.125</v>
      </c>
    </row>
    <row r="56" spans="1:27" ht="61.5" customHeight="1" x14ac:dyDescent="0.25">
      <c r="A56" s="111">
        <v>48</v>
      </c>
      <c r="B56" s="107" t="s">
        <v>581</v>
      </c>
      <c r="C56" s="111" t="s">
        <v>582</v>
      </c>
      <c r="D56" s="110" t="s">
        <v>583</v>
      </c>
      <c r="E56" s="110" t="s">
        <v>578</v>
      </c>
      <c r="F56" s="123">
        <v>2341</v>
      </c>
      <c r="G56" s="130">
        <v>44049</v>
      </c>
      <c r="H56" s="130">
        <v>44050</v>
      </c>
      <c r="I56" s="123" t="s">
        <v>584</v>
      </c>
      <c r="J56" s="109">
        <v>9921.6</v>
      </c>
      <c r="K56" s="109">
        <v>8265</v>
      </c>
      <c r="L56" s="134">
        <f t="shared" si="8"/>
        <v>8265</v>
      </c>
      <c r="M56" s="134" t="e">
        <f>#REF!+#REF!+#REF!+#REF!+#REF!+#REF!+#REF!+#REF!+#REF!+#REF!+#REF!+#REF!</f>
        <v>#REF!</v>
      </c>
      <c r="N56" s="134">
        <f t="shared" si="2"/>
        <v>7379.4642857142862</v>
      </c>
      <c r="O56" s="134">
        <f t="shared" si="3"/>
        <v>885.53571428571433</v>
      </c>
      <c r="P56" s="134">
        <f t="shared" si="4"/>
        <v>8265</v>
      </c>
      <c r="Q56" s="134">
        <f t="shared" si="5"/>
        <v>1549.6875</v>
      </c>
      <c r="R56" s="134">
        <f t="shared" si="6"/>
        <v>664.15178571428567</v>
      </c>
      <c r="S56" s="134">
        <f t="shared" si="7"/>
        <v>221.38392857142856</v>
      </c>
    </row>
    <row r="57" spans="1:27" ht="90" x14ac:dyDescent="0.25">
      <c r="A57" s="111">
        <v>49</v>
      </c>
      <c r="B57" s="107" t="s">
        <v>585</v>
      </c>
      <c r="C57" s="111" t="s">
        <v>586</v>
      </c>
      <c r="D57" s="110" t="s">
        <v>587</v>
      </c>
      <c r="E57" s="110" t="s">
        <v>578</v>
      </c>
      <c r="F57" s="123">
        <v>2341</v>
      </c>
      <c r="G57" s="123" t="s">
        <v>588</v>
      </c>
      <c r="H57" s="123" t="s">
        <v>588</v>
      </c>
      <c r="I57" s="132" t="s">
        <v>589</v>
      </c>
      <c r="J57" s="109">
        <v>706260</v>
      </c>
      <c r="K57" s="109">
        <v>367849.2</v>
      </c>
      <c r="L57" s="134">
        <v>227074</v>
      </c>
      <c r="M57" s="134" t="e">
        <f>#REF!+#REF!+#REF!+#REF!+#REF!+#REF!+#REF!+#REF!+#REF!+#REF!+#REF!+#REF!</f>
        <v>#REF!</v>
      </c>
      <c r="N57" s="134">
        <f t="shared" si="2"/>
        <v>202744.64285714287</v>
      </c>
      <c r="O57" s="134">
        <f t="shared" si="3"/>
        <v>24329.357142857145</v>
      </c>
      <c r="P57" s="134">
        <f t="shared" si="4"/>
        <v>227074</v>
      </c>
      <c r="Q57" s="134">
        <f t="shared" si="5"/>
        <v>42576.375</v>
      </c>
      <c r="R57" s="134">
        <f t="shared" si="6"/>
        <v>18247.017857142855</v>
      </c>
      <c r="S57" s="134">
        <f t="shared" si="7"/>
        <v>6082.3392857142853</v>
      </c>
    </row>
    <row r="58" spans="1:27" ht="45" x14ac:dyDescent="0.25">
      <c r="A58" s="111">
        <v>50</v>
      </c>
      <c r="B58" s="107" t="s">
        <v>590</v>
      </c>
      <c r="C58" s="111" t="s">
        <v>591</v>
      </c>
      <c r="D58" s="110" t="s">
        <v>592</v>
      </c>
      <c r="E58" s="111" t="s">
        <v>578</v>
      </c>
      <c r="F58" s="123">
        <v>2341</v>
      </c>
      <c r="G58" s="123" t="s">
        <v>593</v>
      </c>
      <c r="H58" s="123" t="s">
        <v>593</v>
      </c>
      <c r="I58" s="133" t="s">
        <v>594</v>
      </c>
      <c r="J58" s="109">
        <v>4358.3999999999996</v>
      </c>
      <c r="K58" s="109">
        <v>3344.04</v>
      </c>
      <c r="L58" s="134">
        <v>2788</v>
      </c>
      <c r="M58" s="134" t="e">
        <f>#REF!+#REF!+#REF!+#REF!+#REF!+#REF!+#REF!+#REF!+#REF!+#REF!+#REF!+#REF!</f>
        <v>#REF!</v>
      </c>
      <c r="N58" s="134">
        <f t="shared" si="2"/>
        <v>2489.2857142857142</v>
      </c>
      <c r="O58" s="134">
        <f t="shared" si="3"/>
        <v>298.71428571428572</v>
      </c>
      <c r="P58" s="134">
        <f t="shared" si="4"/>
        <v>2788</v>
      </c>
      <c r="Q58" s="134">
        <f t="shared" si="5"/>
        <v>522.75</v>
      </c>
      <c r="R58" s="134">
        <f t="shared" si="6"/>
        <v>224.03571428571428</v>
      </c>
      <c r="S58" s="134">
        <f t="shared" si="7"/>
        <v>74.678571428571431</v>
      </c>
    </row>
    <row r="59" spans="1:27" ht="75" x14ac:dyDescent="0.25">
      <c r="A59" s="111">
        <v>51</v>
      </c>
      <c r="B59" s="107"/>
      <c r="C59" s="111" t="s">
        <v>595</v>
      </c>
      <c r="D59" s="110" t="s">
        <v>596</v>
      </c>
      <c r="E59" s="111" t="s">
        <v>578</v>
      </c>
      <c r="F59" s="123">
        <v>2341</v>
      </c>
      <c r="G59" s="123" t="s">
        <v>597</v>
      </c>
      <c r="H59" s="123" t="s">
        <v>597</v>
      </c>
      <c r="I59" s="133" t="s">
        <v>598</v>
      </c>
      <c r="J59" s="109">
        <v>138539</v>
      </c>
      <c r="K59" s="109">
        <v>138539</v>
      </c>
      <c r="L59" s="134">
        <f>48906</f>
        <v>48906</v>
      </c>
      <c r="M59" s="134" t="e">
        <f>#REF!+#REF!+#REF!+#REF!+#REF!+#REF!+#REF!+#REF!+#REF!+#REF!+#REF!+#REF!</f>
        <v>#REF!</v>
      </c>
      <c r="N59" s="134">
        <f t="shared" si="2"/>
        <v>43666.071428571428</v>
      </c>
      <c r="O59" s="134">
        <f t="shared" si="3"/>
        <v>5239.9285714285716</v>
      </c>
      <c r="P59" s="134">
        <f t="shared" si="4"/>
        <v>48906</v>
      </c>
      <c r="Q59" s="134">
        <f t="shared" si="5"/>
        <v>9169.875</v>
      </c>
      <c r="R59" s="134">
        <f t="shared" si="6"/>
        <v>3929.9464285714284</v>
      </c>
      <c r="S59" s="134">
        <f t="shared" si="7"/>
        <v>1309.9821428571429</v>
      </c>
    </row>
    <row r="60" spans="1:27" ht="45" x14ac:dyDescent="0.25">
      <c r="A60" s="111">
        <v>52</v>
      </c>
      <c r="B60" s="107" t="s">
        <v>599</v>
      </c>
      <c r="C60" s="110" t="s">
        <v>600</v>
      </c>
      <c r="D60" s="110" t="s">
        <v>601</v>
      </c>
      <c r="E60" s="111" t="s">
        <v>578</v>
      </c>
      <c r="F60" s="123">
        <v>2341</v>
      </c>
      <c r="G60" s="123" t="s">
        <v>602</v>
      </c>
      <c r="H60" s="123" t="s">
        <v>602</v>
      </c>
      <c r="I60" s="133" t="s">
        <v>422</v>
      </c>
      <c r="J60" s="109">
        <v>352800</v>
      </c>
      <c r="K60" s="109">
        <v>352800</v>
      </c>
      <c r="L60" s="134">
        <v>131712</v>
      </c>
      <c r="M60" s="134" t="e">
        <f>#REF!+#REF!+#REF!+#REF!+#REF!+#REF!+#REF!+#REF!+#REF!+#REF!+#REF!+#REF!</f>
        <v>#REF!</v>
      </c>
      <c r="N60" s="134">
        <f t="shared" si="2"/>
        <v>117600</v>
      </c>
      <c r="O60" s="134">
        <f t="shared" si="3"/>
        <v>14112</v>
      </c>
      <c r="P60" s="134">
        <f t="shared" si="4"/>
        <v>131712</v>
      </c>
      <c r="Q60" s="134">
        <f t="shared" si="5"/>
        <v>24696</v>
      </c>
      <c r="R60" s="134">
        <f t="shared" si="6"/>
        <v>10584</v>
      </c>
      <c r="S60" s="134">
        <f t="shared" si="7"/>
        <v>3528</v>
      </c>
    </row>
    <row r="61" spans="1:27" ht="42.75" customHeight="1" x14ac:dyDescent="0.25">
      <c r="A61" s="111">
        <v>53</v>
      </c>
      <c r="B61" s="107" t="s">
        <v>603</v>
      </c>
      <c r="C61" s="111" t="s">
        <v>604</v>
      </c>
      <c r="D61" s="110" t="s">
        <v>605</v>
      </c>
      <c r="E61" s="110" t="s">
        <v>606</v>
      </c>
      <c r="F61" s="123">
        <v>2341</v>
      </c>
      <c r="G61" s="123" t="s">
        <v>607</v>
      </c>
      <c r="H61" s="123" t="s">
        <v>607</v>
      </c>
      <c r="I61" s="123" t="s">
        <v>608</v>
      </c>
      <c r="J61" s="109">
        <v>9498.7199999999993</v>
      </c>
      <c r="K61" s="109">
        <v>4903.2</v>
      </c>
      <c r="L61" s="134">
        <v>602</v>
      </c>
      <c r="M61" s="134" t="e">
        <f>#REF!+#REF!+#REF!+#REF!+#REF!+#REF!+#REF!+#REF!+#REF!+#REF!+#REF!+#REF!</f>
        <v>#REF!</v>
      </c>
      <c r="N61" s="134">
        <f t="shared" si="2"/>
        <v>537.5</v>
      </c>
      <c r="O61" s="134">
        <f t="shared" si="3"/>
        <v>64.5</v>
      </c>
      <c r="P61" s="134">
        <f t="shared" si="4"/>
        <v>602</v>
      </c>
      <c r="Q61" s="134">
        <f t="shared" si="5"/>
        <v>112.875</v>
      </c>
      <c r="R61" s="134">
        <f t="shared" si="6"/>
        <v>48.375</v>
      </c>
      <c r="S61" s="134">
        <f t="shared" si="7"/>
        <v>16.125</v>
      </c>
      <c r="Y61" s="124">
        <f>Y62-W62</f>
        <v>0</v>
      </c>
      <c r="AA61" s="124">
        <f>SUM(Z62:AA62)</f>
        <v>0</v>
      </c>
    </row>
    <row r="62" spans="1:27" ht="45" x14ac:dyDescent="0.25">
      <c r="A62" s="111">
        <v>54</v>
      </c>
      <c r="B62" s="107" t="s">
        <v>609</v>
      </c>
      <c r="C62" s="110" t="s">
        <v>610</v>
      </c>
      <c r="D62" s="110" t="s">
        <v>611</v>
      </c>
      <c r="E62" s="110" t="s">
        <v>606</v>
      </c>
      <c r="F62" s="123">
        <v>2341</v>
      </c>
      <c r="G62" s="130" t="s">
        <v>612</v>
      </c>
      <c r="H62" s="130" t="s">
        <v>612</v>
      </c>
      <c r="I62" s="130" t="s">
        <v>613</v>
      </c>
      <c r="J62" s="109">
        <v>1742.05</v>
      </c>
      <c r="K62" s="109">
        <v>1028.8399999999999</v>
      </c>
      <c r="L62" s="134">
        <v>1028</v>
      </c>
      <c r="M62" s="134" t="e">
        <f>#REF!+#REF!+#REF!+#REF!+#REF!+#REF!+#REF!+#REF!+#REF!+#REF!+#REF!+#REF!</f>
        <v>#REF!</v>
      </c>
      <c r="N62" s="134">
        <f t="shared" si="2"/>
        <v>917.85714285714289</v>
      </c>
      <c r="O62" s="134">
        <f t="shared" si="3"/>
        <v>110.14285714285714</v>
      </c>
      <c r="P62" s="134">
        <f t="shared" si="4"/>
        <v>1028</v>
      </c>
      <c r="Q62" s="134">
        <f t="shared" si="5"/>
        <v>192.75</v>
      </c>
      <c r="R62" s="134">
        <f t="shared" si="6"/>
        <v>82.607142857142861</v>
      </c>
      <c r="S62" s="134">
        <f t="shared" si="7"/>
        <v>27.535714285714288</v>
      </c>
      <c r="Y62" s="124">
        <f>SUM(Y63:Y63)</f>
        <v>0</v>
      </c>
      <c r="Z62" s="124">
        <f>SUM(Z63:Z63)</f>
        <v>0</v>
      </c>
      <c r="AA62" s="124">
        <f>SUM(AA63:AA63)</f>
        <v>0</v>
      </c>
    </row>
    <row r="63" spans="1:27" ht="42.75" customHeight="1" x14ac:dyDescent="0.25">
      <c r="A63" s="111">
        <v>55</v>
      </c>
      <c r="B63" s="107"/>
      <c r="C63" s="110" t="s">
        <v>614</v>
      </c>
      <c r="D63" s="110" t="s">
        <v>615</v>
      </c>
      <c r="E63" s="110" t="s">
        <v>616</v>
      </c>
      <c r="F63" s="123">
        <v>2341</v>
      </c>
      <c r="G63" s="130" t="s">
        <v>617</v>
      </c>
      <c r="H63" s="130" t="s">
        <v>617</v>
      </c>
      <c r="I63" s="130" t="s">
        <v>618</v>
      </c>
      <c r="J63" s="109">
        <v>3049532.75</v>
      </c>
      <c r="K63" s="109">
        <v>3049532.75</v>
      </c>
      <c r="L63" s="134">
        <v>564542</v>
      </c>
      <c r="M63" s="134"/>
      <c r="N63" s="134">
        <f t="shared" si="2"/>
        <v>504055.35714285716</v>
      </c>
      <c r="O63" s="134">
        <f t="shared" si="3"/>
        <v>60486.642857142855</v>
      </c>
      <c r="P63" s="134">
        <f t="shared" si="4"/>
        <v>564542</v>
      </c>
      <c r="Q63" s="134">
        <f t="shared" si="5"/>
        <v>105851.625</v>
      </c>
      <c r="R63" s="134">
        <f>Q63-O63</f>
        <v>45364.982142857145</v>
      </c>
      <c r="S63" s="134">
        <f t="shared" si="7"/>
        <v>15121.660714285716</v>
      </c>
      <c r="Y63" s="105">
        <f t="shared" ref="Y63" si="9">V63*21/100</f>
        <v>0</v>
      </c>
      <c r="Z63" s="105">
        <f>Y63-W63</f>
        <v>0</v>
      </c>
      <c r="AA63" s="105"/>
    </row>
    <row r="64" spans="1:27" ht="42.75" customHeight="1" x14ac:dyDescent="0.25">
      <c r="A64" s="111">
        <v>56</v>
      </c>
      <c r="B64" s="107" t="s">
        <v>619</v>
      </c>
      <c r="C64" s="110" t="s">
        <v>620</v>
      </c>
      <c r="D64" s="110" t="s">
        <v>621</v>
      </c>
      <c r="E64" s="110" t="s">
        <v>622</v>
      </c>
      <c r="F64" s="123">
        <v>2341</v>
      </c>
      <c r="G64" s="130" t="s">
        <v>465</v>
      </c>
      <c r="H64" s="130" t="s">
        <v>465</v>
      </c>
      <c r="I64" s="130" t="s">
        <v>466</v>
      </c>
      <c r="J64" s="109">
        <v>2412.92</v>
      </c>
      <c r="K64" s="109">
        <v>2412.92</v>
      </c>
      <c r="L64" s="134">
        <v>551</v>
      </c>
      <c r="M64" s="134" t="e">
        <f>#REF!+#REF!+#REF!+#REF!+#REF!+#REF!+#REF!+#REF!+#REF!+#REF!+#REF!+#REF!</f>
        <v>#REF!</v>
      </c>
      <c r="N64" s="134">
        <f t="shared" si="2"/>
        <v>491.96428571428567</v>
      </c>
      <c r="O64" s="134">
        <f t="shared" si="3"/>
        <v>59.035714285714278</v>
      </c>
      <c r="P64" s="134">
        <f t="shared" si="4"/>
        <v>551</v>
      </c>
      <c r="Q64" s="134">
        <f t="shared" si="5"/>
        <v>103.31249999999999</v>
      </c>
      <c r="R64" s="134">
        <f t="shared" si="6"/>
        <v>44.276785714285708</v>
      </c>
      <c r="S64" s="134">
        <f t="shared" si="7"/>
        <v>14.758928571428569</v>
      </c>
    </row>
    <row r="65" spans="1:19" ht="42.75" customHeight="1" x14ac:dyDescent="0.25">
      <c r="A65" s="111">
        <v>57</v>
      </c>
      <c r="B65" s="107" t="s">
        <v>623</v>
      </c>
      <c r="C65" s="110" t="s">
        <v>624</v>
      </c>
      <c r="D65" s="110" t="s">
        <v>625</v>
      </c>
      <c r="E65" s="110" t="s">
        <v>622</v>
      </c>
      <c r="F65" s="123">
        <v>2341</v>
      </c>
      <c r="G65" s="130" t="s">
        <v>626</v>
      </c>
      <c r="H65" s="130" t="s">
        <v>626</v>
      </c>
      <c r="I65" s="130" t="s">
        <v>627</v>
      </c>
      <c r="J65" s="109">
        <v>36606.86</v>
      </c>
      <c r="K65" s="109">
        <v>36606.86</v>
      </c>
      <c r="L65" s="134">
        <v>36606</v>
      </c>
      <c r="M65" s="134" t="e">
        <f>#REF!+#REF!+#REF!+#REF!+#REF!+#REF!+#REF!+#REF!+#REF!+#REF!+#REF!+#REF!</f>
        <v>#REF!</v>
      </c>
      <c r="N65" s="134">
        <f t="shared" si="2"/>
        <v>32683.928571428572</v>
      </c>
      <c r="O65" s="134">
        <f t="shared" si="3"/>
        <v>3922.0714285714284</v>
      </c>
      <c r="P65" s="134">
        <f t="shared" si="4"/>
        <v>36606</v>
      </c>
      <c r="Q65" s="134">
        <f t="shared" si="5"/>
        <v>6863.625</v>
      </c>
      <c r="R65" s="134">
        <f t="shared" si="6"/>
        <v>2941.5535714285716</v>
      </c>
      <c r="S65" s="134">
        <f t="shared" si="7"/>
        <v>980.51785714285722</v>
      </c>
    </row>
    <row r="66" spans="1:19" ht="42.75" customHeight="1" x14ac:dyDescent="0.25">
      <c r="A66" s="111">
        <v>58</v>
      </c>
      <c r="B66" s="107" t="s">
        <v>628</v>
      </c>
      <c r="C66" s="110" t="s">
        <v>629</v>
      </c>
      <c r="D66" s="110" t="s">
        <v>508</v>
      </c>
      <c r="E66" s="110" t="s">
        <v>630</v>
      </c>
      <c r="F66" s="123">
        <v>2341</v>
      </c>
      <c r="G66" s="130" t="s">
        <v>393</v>
      </c>
      <c r="H66" s="130" t="s">
        <v>393</v>
      </c>
      <c r="I66" s="130" t="s">
        <v>631</v>
      </c>
      <c r="J66" s="109">
        <v>5080</v>
      </c>
      <c r="K66" s="109">
        <v>5080</v>
      </c>
      <c r="L66" s="134">
        <v>3310</v>
      </c>
      <c r="M66" s="134" t="e">
        <f>#REF!+#REF!+#REF!+#REF!+#REF!+#REF!+#REF!+#REF!+#REF!+#REF!+#REF!+#REF!</f>
        <v>#REF!</v>
      </c>
      <c r="N66" s="134">
        <f t="shared" si="2"/>
        <v>2955.3571428571427</v>
      </c>
      <c r="O66" s="134">
        <f t="shared" si="3"/>
        <v>354.64285714285711</v>
      </c>
      <c r="P66" s="134">
        <f t="shared" si="4"/>
        <v>3310</v>
      </c>
      <c r="Q66" s="134">
        <f t="shared" si="5"/>
        <v>620.62499999999989</v>
      </c>
      <c r="R66" s="134">
        <f t="shared" si="6"/>
        <v>265.98214285714278</v>
      </c>
      <c r="S66" s="134">
        <f t="shared" si="7"/>
        <v>88.660714285714263</v>
      </c>
    </row>
    <row r="67" spans="1:19" ht="30" x14ac:dyDescent="0.25">
      <c r="A67" s="111">
        <v>59</v>
      </c>
      <c r="B67" s="107" t="s">
        <v>632</v>
      </c>
      <c r="C67" s="111" t="s">
        <v>633</v>
      </c>
      <c r="D67" s="110" t="s">
        <v>634</v>
      </c>
      <c r="E67" s="110" t="s">
        <v>635</v>
      </c>
      <c r="F67" s="123">
        <v>2341</v>
      </c>
      <c r="G67" s="123" t="s">
        <v>579</v>
      </c>
      <c r="H67" s="123" t="s">
        <v>579</v>
      </c>
      <c r="I67" s="123" t="s">
        <v>636</v>
      </c>
      <c r="J67" s="109">
        <v>24960</v>
      </c>
      <c r="K67" s="109">
        <v>7234.5</v>
      </c>
      <c r="L67" s="134">
        <v>1736</v>
      </c>
      <c r="M67" s="134" t="e">
        <f>#REF!+#REF!+#REF!+#REF!+#REF!+#REF!+#REF!+#REF!+#REF!+#REF!+#REF!+#REF!</f>
        <v>#REF!</v>
      </c>
      <c r="N67" s="134">
        <f t="shared" si="2"/>
        <v>1550</v>
      </c>
      <c r="O67" s="134">
        <f t="shared" si="3"/>
        <v>186</v>
      </c>
      <c r="P67" s="134">
        <f t="shared" si="4"/>
        <v>1736</v>
      </c>
      <c r="Q67" s="134">
        <f t="shared" si="5"/>
        <v>325.5</v>
      </c>
      <c r="R67" s="134">
        <f t="shared" si="6"/>
        <v>139.5</v>
      </c>
      <c r="S67" s="134">
        <f t="shared" si="7"/>
        <v>46.5</v>
      </c>
    </row>
    <row r="68" spans="1:19" ht="35.25" customHeight="1" x14ac:dyDescent="0.25">
      <c r="A68" s="111">
        <v>60</v>
      </c>
      <c r="B68" s="107" t="s">
        <v>637</v>
      </c>
      <c r="C68" s="110" t="s">
        <v>638</v>
      </c>
      <c r="D68" s="110" t="s">
        <v>639</v>
      </c>
      <c r="E68" s="110" t="s">
        <v>640</v>
      </c>
      <c r="F68" s="123">
        <v>2341</v>
      </c>
      <c r="G68" s="123" t="s">
        <v>504</v>
      </c>
      <c r="H68" s="123" t="s">
        <v>504</v>
      </c>
      <c r="I68" s="123" t="s">
        <v>505</v>
      </c>
      <c r="J68" s="109">
        <v>464.64</v>
      </c>
      <c r="K68" s="109">
        <v>392.96</v>
      </c>
      <c r="L68" s="134">
        <v>351</v>
      </c>
      <c r="M68" s="134" t="e">
        <f>#REF!+#REF!+#REF!+#REF!+#REF!+#REF!+#REF!+#REF!+#REF!+#REF!+#REF!+#REF!</f>
        <v>#REF!</v>
      </c>
      <c r="N68" s="134">
        <f t="shared" si="2"/>
        <v>313.39285714285717</v>
      </c>
      <c r="O68" s="134">
        <f t="shared" si="3"/>
        <v>37.607142857142861</v>
      </c>
      <c r="P68" s="134">
        <f t="shared" si="4"/>
        <v>351</v>
      </c>
      <c r="Q68" s="134">
        <f t="shared" si="5"/>
        <v>65.812500000000014</v>
      </c>
      <c r="R68" s="134">
        <f t="shared" si="6"/>
        <v>28.205357142857153</v>
      </c>
      <c r="S68" s="134">
        <f t="shared" si="7"/>
        <v>9.4017857142857171</v>
      </c>
    </row>
    <row r="69" spans="1:19" ht="35.25" customHeight="1" x14ac:dyDescent="0.25">
      <c r="A69" s="111">
        <v>61</v>
      </c>
      <c r="B69" s="107" t="s">
        <v>641</v>
      </c>
      <c r="C69" s="110" t="s">
        <v>642</v>
      </c>
      <c r="D69" s="110" t="s">
        <v>643</v>
      </c>
      <c r="E69" s="110" t="s">
        <v>644</v>
      </c>
      <c r="F69" s="123">
        <v>2341</v>
      </c>
      <c r="G69" s="123" t="s">
        <v>645</v>
      </c>
      <c r="H69" s="123" t="s">
        <v>645</v>
      </c>
      <c r="I69" s="123" t="s">
        <v>646</v>
      </c>
      <c r="J69" s="109">
        <v>3818.76</v>
      </c>
      <c r="K69" s="109">
        <v>3818.76</v>
      </c>
      <c r="L69" s="134">
        <v>1646</v>
      </c>
      <c r="M69" s="134" t="e">
        <f>#REF!+#REF!+#REF!+#REF!+#REF!+#REF!+#REF!+#REF!+#REF!+#REF!+#REF!+#REF!</f>
        <v>#REF!</v>
      </c>
      <c r="N69" s="134">
        <f t="shared" si="2"/>
        <v>1469.6428571428571</v>
      </c>
      <c r="O69" s="134">
        <f t="shared" si="3"/>
        <v>176.35714285714286</v>
      </c>
      <c r="P69" s="134">
        <f t="shared" si="4"/>
        <v>1646</v>
      </c>
      <c r="Q69" s="134">
        <f t="shared" si="5"/>
        <v>308.625</v>
      </c>
      <c r="R69" s="134">
        <f t="shared" si="6"/>
        <v>132.26785714285714</v>
      </c>
      <c r="S69" s="134">
        <f t="shared" si="7"/>
        <v>44.089285714285715</v>
      </c>
    </row>
    <row r="70" spans="1:19" ht="35.25" customHeight="1" x14ac:dyDescent="0.25">
      <c r="A70" s="111">
        <v>62</v>
      </c>
      <c r="B70" s="107" t="s">
        <v>647</v>
      </c>
      <c r="C70" s="110" t="s">
        <v>648</v>
      </c>
      <c r="D70" s="110" t="s">
        <v>523</v>
      </c>
      <c r="E70" s="110" t="s">
        <v>644</v>
      </c>
      <c r="F70" s="123">
        <v>2341</v>
      </c>
      <c r="G70" s="123" t="s">
        <v>571</v>
      </c>
      <c r="H70" s="123" t="s">
        <v>571</v>
      </c>
      <c r="I70" s="123" t="s">
        <v>572</v>
      </c>
      <c r="J70" s="109">
        <v>664.29</v>
      </c>
      <c r="K70" s="109">
        <v>664.29</v>
      </c>
      <c r="L70" s="134">
        <v>664</v>
      </c>
      <c r="M70" s="134" t="e">
        <f>#REF!+#REF!+#REF!+#REF!+#REF!+#REF!+#REF!+#REF!+#REF!+#REF!+#REF!+#REF!</f>
        <v>#REF!</v>
      </c>
      <c r="N70" s="134">
        <f t="shared" si="2"/>
        <v>592.85714285714289</v>
      </c>
      <c r="O70" s="134">
        <f t="shared" si="3"/>
        <v>71.142857142857153</v>
      </c>
      <c r="P70" s="134">
        <f t="shared" si="4"/>
        <v>664</v>
      </c>
      <c r="Q70" s="134">
        <f t="shared" si="5"/>
        <v>124.5</v>
      </c>
      <c r="R70" s="134">
        <f t="shared" si="6"/>
        <v>53.357142857142847</v>
      </c>
      <c r="S70" s="134">
        <f t="shared" si="7"/>
        <v>17.785714285714281</v>
      </c>
    </row>
    <row r="71" spans="1:19" ht="35.25" customHeight="1" x14ac:dyDescent="0.25">
      <c r="A71" s="111">
        <v>63</v>
      </c>
      <c r="B71" s="107" t="s">
        <v>649</v>
      </c>
      <c r="C71" s="110" t="s">
        <v>650</v>
      </c>
      <c r="D71" s="110" t="s">
        <v>397</v>
      </c>
      <c r="E71" s="110" t="s">
        <v>651</v>
      </c>
      <c r="F71" s="123">
        <v>2341</v>
      </c>
      <c r="G71" s="123" t="s">
        <v>652</v>
      </c>
      <c r="H71" s="123" t="s">
        <v>652</v>
      </c>
      <c r="I71" s="123" t="s">
        <v>653</v>
      </c>
      <c r="J71" s="109">
        <v>2952.4</v>
      </c>
      <c r="K71" s="109">
        <v>2952.4</v>
      </c>
      <c r="L71" s="134">
        <v>266</v>
      </c>
      <c r="M71" s="134" t="e">
        <f>#REF!+#REF!+#REF!+#REF!+#REF!+#REF!+#REF!+#REF!+#REF!+#REF!+#REF!+#REF!</f>
        <v>#REF!</v>
      </c>
      <c r="N71" s="134">
        <f t="shared" si="2"/>
        <v>237.5</v>
      </c>
      <c r="O71" s="134">
        <f t="shared" si="3"/>
        <v>28.5</v>
      </c>
      <c r="P71" s="134">
        <f t="shared" si="4"/>
        <v>266</v>
      </c>
      <c r="Q71" s="134">
        <f t="shared" si="5"/>
        <v>49.875</v>
      </c>
      <c r="R71" s="134">
        <f t="shared" si="6"/>
        <v>21.375</v>
      </c>
      <c r="S71" s="134">
        <f t="shared" si="7"/>
        <v>7.125</v>
      </c>
    </row>
    <row r="72" spans="1:19" ht="90" x14ac:dyDescent="0.25">
      <c r="A72" s="111">
        <v>64</v>
      </c>
      <c r="B72" s="107" t="s">
        <v>654</v>
      </c>
      <c r="C72" s="110" t="s">
        <v>655</v>
      </c>
      <c r="D72" s="110" t="s">
        <v>656</v>
      </c>
      <c r="E72" s="110" t="s">
        <v>657</v>
      </c>
      <c r="F72" s="123">
        <v>2341</v>
      </c>
      <c r="G72" s="130">
        <v>44015</v>
      </c>
      <c r="H72" s="130">
        <v>44015</v>
      </c>
      <c r="I72" s="130">
        <v>45868</v>
      </c>
      <c r="J72" s="109">
        <v>89544</v>
      </c>
      <c r="K72" s="109">
        <v>81591.5</v>
      </c>
      <c r="L72" s="134">
        <v>17904</v>
      </c>
      <c r="M72" s="134" t="e">
        <f>#REF!+#REF!+#REF!+#REF!+#REF!+#REF!+#REF!+#REF!+#REF!+#REF!+#REF!+#REF!</f>
        <v>#REF!</v>
      </c>
      <c r="N72" s="134">
        <f t="shared" si="2"/>
        <v>15985.714285714286</v>
      </c>
      <c r="O72" s="134">
        <f t="shared" si="3"/>
        <v>1918.2857142857142</v>
      </c>
      <c r="P72" s="134">
        <f t="shared" si="4"/>
        <v>17904</v>
      </c>
      <c r="Q72" s="134">
        <f t="shared" si="5"/>
        <v>3357</v>
      </c>
      <c r="R72" s="134">
        <f t="shared" si="6"/>
        <v>1438.7142857142858</v>
      </c>
      <c r="S72" s="134">
        <f t="shared" si="7"/>
        <v>479.57142857142861</v>
      </c>
    </row>
    <row r="73" spans="1:19" ht="30" x14ac:dyDescent="0.25">
      <c r="A73" s="111">
        <v>65</v>
      </c>
      <c r="B73" s="107" t="s">
        <v>658</v>
      </c>
      <c r="C73" s="110" t="s">
        <v>659</v>
      </c>
      <c r="D73" s="110" t="s">
        <v>660</v>
      </c>
      <c r="E73" s="110" t="s">
        <v>661</v>
      </c>
      <c r="F73" s="123">
        <v>2341</v>
      </c>
      <c r="G73" s="130" t="s">
        <v>662</v>
      </c>
      <c r="H73" s="130" t="s">
        <v>662</v>
      </c>
      <c r="I73" s="130" t="s">
        <v>663</v>
      </c>
      <c r="J73" s="109">
        <v>1288.6500000000001</v>
      </c>
      <c r="K73" s="109">
        <v>1288.6500000000001</v>
      </c>
      <c r="L73" s="134">
        <v>816</v>
      </c>
      <c r="M73" s="134" t="e">
        <f>#REF!+#REF!+#REF!+#REF!+#REF!+#REF!+#REF!+#REF!+#REF!+#REF!+#REF!+#REF!</f>
        <v>#REF!</v>
      </c>
      <c r="N73" s="134">
        <f t="shared" si="2"/>
        <v>728.57142857142856</v>
      </c>
      <c r="O73" s="134">
        <f t="shared" si="3"/>
        <v>87.428571428571431</v>
      </c>
      <c r="P73" s="134">
        <f t="shared" si="4"/>
        <v>816</v>
      </c>
      <c r="Q73" s="134">
        <f t="shared" si="5"/>
        <v>153</v>
      </c>
      <c r="R73" s="134">
        <f t="shared" si="6"/>
        <v>65.571428571428569</v>
      </c>
      <c r="S73" s="134">
        <f t="shared" si="7"/>
        <v>21.857142857142858</v>
      </c>
    </row>
    <row r="74" spans="1:19" ht="75" x14ac:dyDescent="0.25">
      <c r="A74" s="111">
        <v>66</v>
      </c>
      <c r="B74" s="107" t="s">
        <v>664</v>
      </c>
      <c r="C74" s="111" t="s">
        <v>665</v>
      </c>
      <c r="D74" s="128" t="s">
        <v>420</v>
      </c>
      <c r="E74" s="110" t="s">
        <v>666</v>
      </c>
      <c r="F74" s="123">
        <v>2341</v>
      </c>
      <c r="G74" s="123" t="s">
        <v>667</v>
      </c>
      <c r="H74" s="123" t="s">
        <v>667</v>
      </c>
      <c r="I74" s="123" t="s">
        <v>668</v>
      </c>
      <c r="J74" s="109">
        <v>7650</v>
      </c>
      <c r="K74" s="109">
        <v>1575</v>
      </c>
      <c r="L74" s="134">
        <f t="shared" ref="L74:L76" si="10">K74</f>
        <v>1575</v>
      </c>
      <c r="M74" s="134" t="e">
        <f>#REF!+#REF!+#REF!+#REF!+#REF!+#REF!+#REF!+#REF!+#REF!+#REF!+#REF!+#REF!</f>
        <v>#REF!</v>
      </c>
      <c r="N74" s="134">
        <f t="shared" si="2"/>
        <v>1406.25</v>
      </c>
      <c r="O74" s="134">
        <f t="shared" si="3"/>
        <v>168.75</v>
      </c>
      <c r="P74" s="134">
        <f t="shared" si="4"/>
        <v>1575</v>
      </c>
      <c r="Q74" s="134">
        <f t="shared" si="5"/>
        <v>295.3125</v>
      </c>
      <c r="R74" s="134">
        <f t="shared" si="6"/>
        <v>126.5625</v>
      </c>
      <c r="S74" s="134">
        <f t="shared" si="7"/>
        <v>42.1875</v>
      </c>
    </row>
    <row r="75" spans="1:19" ht="45" x14ac:dyDescent="0.25">
      <c r="A75" s="111">
        <v>67</v>
      </c>
      <c r="B75" s="107" t="s">
        <v>669</v>
      </c>
      <c r="C75" s="111" t="s">
        <v>670</v>
      </c>
      <c r="D75" s="110" t="s">
        <v>671</v>
      </c>
      <c r="E75" s="110" t="s">
        <v>666</v>
      </c>
      <c r="F75" s="123">
        <v>2341</v>
      </c>
      <c r="G75" s="123" t="s">
        <v>672</v>
      </c>
      <c r="H75" s="123" t="s">
        <v>672</v>
      </c>
      <c r="I75" s="123" t="s">
        <v>673</v>
      </c>
      <c r="J75" s="123">
        <v>3291.2</v>
      </c>
      <c r="K75" s="123">
        <v>231.8</v>
      </c>
      <c r="L75" s="134">
        <v>232</v>
      </c>
      <c r="M75" s="134" t="e">
        <f>#REF!+#REF!+#REF!+#REF!+#REF!+#REF!+#REF!+#REF!+#REF!+#REF!+#REF!+#REF!</f>
        <v>#REF!</v>
      </c>
      <c r="N75" s="134">
        <f t="shared" si="2"/>
        <v>207.14285714285717</v>
      </c>
      <c r="O75" s="134">
        <f t="shared" si="3"/>
        <v>24.857142857142861</v>
      </c>
      <c r="P75" s="134">
        <f t="shared" si="4"/>
        <v>232.00000000000003</v>
      </c>
      <c r="Q75" s="134">
        <f t="shared" si="5"/>
        <v>43.500000000000007</v>
      </c>
      <c r="R75" s="134">
        <f t="shared" si="6"/>
        <v>18.642857142857146</v>
      </c>
      <c r="S75" s="134">
        <f t="shared" si="7"/>
        <v>6.2142857142857153</v>
      </c>
    </row>
    <row r="76" spans="1:19" ht="45" x14ac:dyDescent="0.25">
      <c r="A76" s="111">
        <v>68</v>
      </c>
      <c r="B76" s="107" t="s">
        <v>674</v>
      </c>
      <c r="C76" s="111" t="s">
        <v>675</v>
      </c>
      <c r="D76" s="110" t="s">
        <v>676</v>
      </c>
      <c r="E76" s="110" t="s">
        <v>666</v>
      </c>
      <c r="F76" s="123">
        <v>2341</v>
      </c>
      <c r="G76" s="123" t="s">
        <v>677</v>
      </c>
      <c r="H76" s="123" t="s">
        <v>677</v>
      </c>
      <c r="I76" s="123" t="s">
        <v>678</v>
      </c>
      <c r="J76" s="123">
        <v>115200</v>
      </c>
      <c r="K76" s="123">
        <v>76800</v>
      </c>
      <c r="L76" s="134">
        <f t="shared" si="10"/>
        <v>76800</v>
      </c>
      <c r="M76" s="134" t="e">
        <f>#REF!+#REF!+#REF!+#REF!+#REF!+#REF!+#REF!+#REF!+#REF!+#REF!+#REF!+#REF!</f>
        <v>#REF!</v>
      </c>
      <c r="N76" s="134">
        <f t="shared" si="2"/>
        <v>68571.428571428565</v>
      </c>
      <c r="O76" s="134">
        <f t="shared" si="3"/>
        <v>8228.5714285714275</v>
      </c>
      <c r="P76" s="134">
        <f t="shared" si="4"/>
        <v>76800</v>
      </c>
      <c r="Q76" s="134">
        <f t="shared" si="5"/>
        <v>14399.999999999998</v>
      </c>
      <c r="R76" s="134">
        <f t="shared" si="6"/>
        <v>6171.4285714285706</v>
      </c>
      <c r="S76" s="134">
        <f t="shared" si="7"/>
        <v>2057.1428571428569</v>
      </c>
    </row>
    <row r="77" spans="1:19" ht="90" x14ac:dyDescent="0.25">
      <c r="A77" s="111">
        <v>69</v>
      </c>
      <c r="B77" s="107" t="s">
        <v>679</v>
      </c>
      <c r="C77" s="125" t="s">
        <v>680</v>
      </c>
      <c r="D77" s="110" t="s">
        <v>681</v>
      </c>
      <c r="E77" s="110" t="s">
        <v>682</v>
      </c>
      <c r="F77" s="123">
        <v>2341</v>
      </c>
      <c r="G77" s="130">
        <v>44046</v>
      </c>
      <c r="H77" s="130">
        <v>44047</v>
      </c>
      <c r="I77" s="130">
        <v>45865</v>
      </c>
      <c r="J77" s="123">
        <v>26120</v>
      </c>
      <c r="K77" s="123">
        <v>21418.1</v>
      </c>
      <c r="L77" s="134">
        <v>10148</v>
      </c>
      <c r="M77" s="134" t="e">
        <f>#REF!+#REF!+#REF!+#REF!+#REF!+#REF!+#REF!+#REF!+#REF!+#REF!+#REF!+#REF!</f>
        <v>#REF!</v>
      </c>
      <c r="N77" s="134">
        <f t="shared" ref="N77:N86" si="11">L77/112*100</f>
        <v>9060.7142857142862</v>
      </c>
      <c r="O77" s="134">
        <f t="shared" ref="O77:O86" si="12">N77*12/100</f>
        <v>1087.2857142857144</v>
      </c>
      <c r="P77" s="134">
        <f t="shared" ref="P77:P86" si="13">SUM(N77:O77)</f>
        <v>10148</v>
      </c>
      <c r="Q77" s="134">
        <f t="shared" ref="Q77:Q86" si="14">N77*21/100</f>
        <v>1902.75</v>
      </c>
      <c r="R77" s="134">
        <f t="shared" ref="R77:R86" si="15">Q77-O77</f>
        <v>815.46428571428555</v>
      </c>
      <c r="S77" s="134">
        <f t="shared" ref="S77:S86" si="16">R77/12*4</f>
        <v>271.8214285714285</v>
      </c>
    </row>
    <row r="78" spans="1:19" ht="81" customHeight="1" x14ac:dyDescent="0.25">
      <c r="A78" s="111">
        <v>70</v>
      </c>
      <c r="B78" s="107" t="s">
        <v>683</v>
      </c>
      <c r="C78" s="111" t="s">
        <v>684</v>
      </c>
      <c r="D78" s="110" t="s">
        <v>685</v>
      </c>
      <c r="E78" s="110" t="s">
        <v>686</v>
      </c>
      <c r="F78" s="123">
        <v>2341</v>
      </c>
      <c r="G78" s="123"/>
      <c r="H78" s="123"/>
      <c r="I78" s="123"/>
      <c r="J78" s="109"/>
      <c r="K78" s="109"/>
      <c r="L78" s="134">
        <v>25380</v>
      </c>
      <c r="M78" s="134" t="e">
        <f>#REF!+#REF!+#REF!+#REF!+#REF!+#REF!+#REF!+#REF!+#REF!+#REF!+#REF!+#REF!</f>
        <v>#REF!</v>
      </c>
      <c r="N78" s="134">
        <f t="shared" si="11"/>
        <v>22660.714285714286</v>
      </c>
      <c r="O78" s="134">
        <f t="shared" si="12"/>
        <v>2719.2857142857142</v>
      </c>
      <c r="P78" s="134">
        <f t="shared" si="13"/>
        <v>25380</v>
      </c>
      <c r="Q78" s="134">
        <f t="shared" si="14"/>
        <v>4758.75</v>
      </c>
      <c r="R78" s="134">
        <f t="shared" si="15"/>
        <v>2039.4642857142858</v>
      </c>
      <c r="S78" s="134">
        <f t="shared" si="16"/>
        <v>679.82142857142856</v>
      </c>
    </row>
    <row r="79" spans="1:19" x14ac:dyDescent="0.25">
      <c r="A79" s="111">
        <v>71</v>
      </c>
      <c r="B79" s="107" t="s">
        <v>687</v>
      </c>
      <c r="C79" s="111" t="s">
        <v>688</v>
      </c>
      <c r="D79" s="110" t="s">
        <v>689</v>
      </c>
      <c r="E79" s="110" t="s">
        <v>690</v>
      </c>
      <c r="F79" s="123">
        <v>2341</v>
      </c>
      <c r="G79" s="123"/>
      <c r="H79" s="123"/>
      <c r="I79" s="123"/>
      <c r="J79" s="109"/>
      <c r="K79" s="109"/>
      <c r="L79" s="134">
        <v>27</v>
      </c>
      <c r="M79" s="134" t="e">
        <f>#REF!+#REF!+#REF!+#REF!+#REF!+#REF!+#REF!+#REF!+#REF!+#REF!+#REF!+#REF!</f>
        <v>#REF!</v>
      </c>
      <c r="N79" s="134">
        <f t="shared" si="11"/>
        <v>24.107142857142858</v>
      </c>
      <c r="O79" s="134">
        <f t="shared" si="12"/>
        <v>2.8928571428571428</v>
      </c>
      <c r="P79" s="134">
        <f t="shared" si="13"/>
        <v>27</v>
      </c>
      <c r="Q79" s="134">
        <f t="shared" si="14"/>
        <v>5.0625</v>
      </c>
      <c r="R79" s="134">
        <f t="shared" si="15"/>
        <v>2.1696428571428572</v>
      </c>
      <c r="S79" s="134">
        <f t="shared" si="16"/>
        <v>0.7232142857142857</v>
      </c>
    </row>
    <row r="80" spans="1:19" ht="30" x14ac:dyDescent="0.25">
      <c r="A80" s="111">
        <v>72</v>
      </c>
      <c r="B80" s="107" t="s">
        <v>691</v>
      </c>
      <c r="C80" s="110" t="s">
        <v>692</v>
      </c>
      <c r="D80" s="110" t="s">
        <v>693</v>
      </c>
      <c r="E80" s="110" t="s">
        <v>694</v>
      </c>
      <c r="F80" s="123">
        <v>2341</v>
      </c>
      <c r="G80" s="123"/>
      <c r="H80" s="123"/>
      <c r="I80" s="123"/>
      <c r="J80" s="109"/>
      <c r="K80" s="109"/>
      <c r="L80" s="134">
        <v>62</v>
      </c>
      <c r="M80" s="134" t="e">
        <f>#REF!+#REF!+#REF!+#REF!+#REF!+#REF!+#REF!+#REF!+#REF!+#REF!+#REF!+#REF!</f>
        <v>#REF!</v>
      </c>
      <c r="N80" s="134">
        <f t="shared" si="11"/>
        <v>55.357142857142861</v>
      </c>
      <c r="O80" s="134">
        <f t="shared" si="12"/>
        <v>6.6428571428571432</v>
      </c>
      <c r="P80" s="134">
        <f t="shared" si="13"/>
        <v>62.000000000000007</v>
      </c>
      <c r="Q80" s="134">
        <f t="shared" si="14"/>
        <v>11.625</v>
      </c>
      <c r="R80" s="134">
        <f t="shared" si="15"/>
        <v>4.9821428571428568</v>
      </c>
      <c r="S80" s="134">
        <f t="shared" si="16"/>
        <v>1.6607142857142856</v>
      </c>
    </row>
    <row r="81" spans="1:19" x14ac:dyDescent="0.25">
      <c r="A81" s="111">
        <v>73</v>
      </c>
      <c r="B81" s="107" t="s">
        <v>695</v>
      </c>
      <c r="C81" s="110" t="s">
        <v>696</v>
      </c>
      <c r="D81" s="110" t="s">
        <v>693</v>
      </c>
      <c r="E81" s="110" t="s">
        <v>697</v>
      </c>
      <c r="F81" s="123">
        <v>2341</v>
      </c>
      <c r="G81" s="123"/>
      <c r="H81" s="123"/>
      <c r="I81" s="123"/>
      <c r="J81" s="109"/>
      <c r="K81" s="109"/>
      <c r="L81" s="134">
        <v>3855</v>
      </c>
      <c r="M81" s="134" t="e">
        <f>#REF!+#REF!+#REF!+#REF!+#REF!+#REF!+#REF!+#REF!+#REF!+#REF!+#REF!+#REF!</f>
        <v>#REF!</v>
      </c>
      <c r="N81" s="134">
        <f t="shared" si="11"/>
        <v>3441.9642857142853</v>
      </c>
      <c r="O81" s="134">
        <f t="shared" si="12"/>
        <v>413.03571428571422</v>
      </c>
      <c r="P81" s="134">
        <f t="shared" si="13"/>
        <v>3854.9999999999995</v>
      </c>
      <c r="Q81" s="134">
        <f t="shared" si="14"/>
        <v>722.81249999999989</v>
      </c>
      <c r="R81" s="134">
        <f t="shared" si="15"/>
        <v>309.77678571428567</v>
      </c>
      <c r="S81" s="134">
        <f t="shared" si="16"/>
        <v>103.25892857142856</v>
      </c>
    </row>
    <row r="82" spans="1:19" x14ac:dyDescent="0.25">
      <c r="A82" s="111">
        <v>74</v>
      </c>
      <c r="B82" s="107" t="s">
        <v>698</v>
      </c>
      <c r="C82" s="110" t="s">
        <v>699</v>
      </c>
      <c r="D82" s="110" t="s">
        <v>693</v>
      </c>
      <c r="E82" s="110" t="s">
        <v>700</v>
      </c>
      <c r="F82" s="123">
        <v>2341</v>
      </c>
      <c r="G82" s="123"/>
      <c r="H82" s="123"/>
      <c r="I82" s="123"/>
      <c r="J82" s="109"/>
      <c r="K82" s="109"/>
      <c r="L82" s="134">
        <v>12924</v>
      </c>
      <c r="M82" s="134" t="e">
        <f>#REF!+#REF!+#REF!+#REF!+#REF!+#REF!+#REF!+#REF!+#REF!+#REF!+#REF!+#REF!</f>
        <v>#REF!</v>
      </c>
      <c r="N82" s="134">
        <f t="shared" si="11"/>
        <v>11539.285714285714</v>
      </c>
      <c r="O82" s="134">
        <f t="shared" si="12"/>
        <v>1384.7142857142858</v>
      </c>
      <c r="P82" s="134">
        <f t="shared" si="13"/>
        <v>12924</v>
      </c>
      <c r="Q82" s="134">
        <f t="shared" si="14"/>
        <v>2423.25</v>
      </c>
      <c r="R82" s="134">
        <f t="shared" si="15"/>
        <v>1038.5357142857142</v>
      </c>
      <c r="S82" s="134">
        <f t="shared" si="16"/>
        <v>346.17857142857139</v>
      </c>
    </row>
    <row r="83" spans="1:19" x14ac:dyDescent="0.25">
      <c r="A83" s="111">
        <v>75</v>
      </c>
      <c r="B83" s="107" t="s">
        <v>701</v>
      </c>
      <c r="C83" s="110" t="s">
        <v>696</v>
      </c>
      <c r="D83" s="110" t="s">
        <v>693</v>
      </c>
      <c r="E83" s="110" t="s">
        <v>702</v>
      </c>
      <c r="F83" s="123">
        <v>2341</v>
      </c>
      <c r="G83" s="123"/>
      <c r="H83" s="123"/>
      <c r="I83" s="123"/>
      <c r="J83" s="109"/>
      <c r="K83" s="109"/>
      <c r="L83" s="134">
        <v>2326</v>
      </c>
      <c r="M83" s="134" t="e">
        <f>#REF!+#REF!+#REF!+#REF!+#REF!+#REF!+#REF!+#REF!+#REF!+#REF!+#REF!+#REF!</f>
        <v>#REF!</v>
      </c>
      <c r="N83" s="134">
        <f t="shared" si="11"/>
        <v>2076.7857142857142</v>
      </c>
      <c r="O83" s="134">
        <f t="shared" si="12"/>
        <v>249.21428571428572</v>
      </c>
      <c r="P83" s="134">
        <f t="shared" si="13"/>
        <v>2326</v>
      </c>
      <c r="Q83" s="134">
        <f t="shared" si="14"/>
        <v>436.125</v>
      </c>
      <c r="R83" s="134">
        <f t="shared" si="15"/>
        <v>186.91071428571428</v>
      </c>
      <c r="S83" s="134">
        <f t="shared" si="16"/>
        <v>62.303571428571423</v>
      </c>
    </row>
    <row r="84" spans="1:19" x14ac:dyDescent="0.25">
      <c r="A84" s="111">
        <v>76</v>
      </c>
      <c r="B84" s="107" t="s">
        <v>703</v>
      </c>
      <c r="C84" s="110" t="s">
        <v>696</v>
      </c>
      <c r="D84" s="110" t="s">
        <v>693</v>
      </c>
      <c r="E84" s="110" t="s">
        <v>704</v>
      </c>
      <c r="F84" s="123">
        <v>2341</v>
      </c>
      <c r="G84" s="123"/>
      <c r="H84" s="123"/>
      <c r="I84" s="123"/>
      <c r="J84" s="109"/>
      <c r="K84" s="109"/>
      <c r="L84" s="134">
        <v>6854</v>
      </c>
      <c r="M84" s="134" t="e">
        <f>#REF!+#REF!+#REF!+#REF!+#REF!+#REF!+#REF!+#REF!+#REF!+#REF!+#REF!+#REF!</f>
        <v>#REF!</v>
      </c>
      <c r="N84" s="134">
        <f t="shared" si="11"/>
        <v>6119.6428571428569</v>
      </c>
      <c r="O84" s="134">
        <f t="shared" si="12"/>
        <v>734.35714285714289</v>
      </c>
      <c r="P84" s="134">
        <f t="shared" si="13"/>
        <v>6854</v>
      </c>
      <c r="Q84" s="134">
        <f t="shared" si="14"/>
        <v>1285.125</v>
      </c>
      <c r="R84" s="134">
        <f t="shared" si="15"/>
        <v>550.76785714285711</v>
      </c>
      <c r="S84" s="134">
        <f t="shared" si="16"/>
        <v>183.58928571428569</v>
      </c>
    </row>
    <row r="85" spans="1:19" x14ac:dyDescent="0.25">
      <c r="A85" s="111">
        <v>77</v>
      </c>
      <c r="B85" s="107" t="s">
        <v>705</v>
      </c>
      <c r="C85" s="110" t="s">
        <v>706</v>
      </c>
      <c r="D85" s="110" t="s">
        <v>693</v>
      </c>
      <c r="E85" s="110" t="s">
        <v>259</v>
      </c>
      <c r="F85" s="123">
        <v>2341</v>
      </c>
      <c r="G85" s="123"/>
      <c r="H85" s="123"/>
      <c r="I85" s="123"/>
      <c r="J85" s="109"/>
      <c r="K85" s="109"/>
      <c r="L85" s="134">
        <v>26</v>
      </c>
      <c r="M85" s="134" t="e">
        <f>#REF!+#REF!+#REF!+#REF!+#REF!+#REF!+#REF!+#REF!+#REF!+#REF!+#REF!+#REF!</f>
        <v>#REF!</v>
      </c>
      <c r="N85" s="134">
        <f t="shared" si="11"/>
        <v>23.214285714285715</v>
      </c>
      <c r="O85" s="134">
        <f t="shared" si="12"/>
        <v>2.7857142857142856</v>
      </c>
      <c r="P85" s="134">
        <f t="shared" si="13"/>
        <v>26</v>
      </c>
      <c r="Q85" s="134">
        <f t="shared" si="14"/>
        <v>4.875</v>
      </c>
      <c r="R85" s="134">
        <f t="shared" si="15"/>
        <v>2.0892857142857144</v>
      </c>
      <c r="S85" s="134">
        <f t="shared" si="16"/>
        <v>0.69642857142857151</v>
      </c>
    </row>
    <row r="86" spans="1:19" x14ac:dyDescent="0.25">
      <c r="A86" s="111">
        <v>78</v>
      </c>
      <c r="B86" s="107" t="s">
        <v>707</v>
      </c>
      <c r="C86" s="111"/>
      <c r="D86" s="110"/>
      <c r="E86" s="110"/>
      <c r="F86" s="123">
        <v>2341</v>
      </c>
      <c r="G86" s="123"/>
      <c r="H86" s="123"/>
      <c r="I86" s="123"/>
      <c r="J86" s="109"/>
      <c r="K86" s="109"/>
      <c r="L86" s="134"/>
      <c r="M86" s="134" t="e">
        <f>#REF!+#REF!+#REF!+#REF!+#REF!+#REF!+#REF!+#REF!+#REF!+#REF!+#REF!+#REF!</f>
        <v>#REF!</v>
      </c>
      <c r="N86" s="134">
        <f t="shared" si="11"/>
        <v>0</v>
      </c>
      <c r="O86" s="134">
        <f t="shared" si="12"/>
        <v>0</v>
      </c>
      <c r="P86" s="134">
        <f t="shared" si="13"/>
        <v>0</v>
      </c>
      <c r="Q86" s="134">
        <f t="shared" si="14"/>
        <v>0</v>
      </c>
      <c r="R86" s="134">
        <f t="shared" si="15"/>
        <v>0</v>
      </c>
      <c r="S86" s="134">
        <f t="shared" si="16"/>
        <v>0</v>
      </c>
    </row>
    <row r="87" spans="1:19" ht="42" hidden="1" customHeight="1" x14ac:dyDescent="0.25">
      <c r="A87" s="111">
        <v>2</v>
      </c>
      <c r="B87" s="358" t="s">
        <v>708</v>
      </c>
      <c r="C87" s="358"/>
      <c r="D87" s="358"/>
      <c r="E87" s="358"/>
      <c r="F87" s="123" t="s">
        <v>366</v>
      </c>
      <c r="G87" s="123" t="s">
        <v>366</v>
      </c>
      <c r="H87" s="107" t="s">
        <v>366</v>
      </c>
      <c r="I87" s="107" t="s">
        <v>366</v>
      </c>
      <c r="J87" s="109">
        <f>SUM(J89:J98)</f>
        <v>0</v>
      </c>
      <c r="K87" s="109">
        <f>SUM(K89:K98)</f>
        <v>0</v>
      </c>
      <c r="L87" s="134">
        <f>SUM(L89:L98)</f>
        <v>22308</v>
      </c>
      <c r="M87" s="134" t="e">
        <f t="shared" ref="M87:S87" si="17">SUM(M89:M98)</f>
        <v>#REF!</v>
      </c>
      <c r="N87" s="134">
        <f t="shared" si="17"/>
        <v>19917.857142857145</v>
      </c>
      <c r="O87" s="134">
        <f t="shared" si="17"/>
        <v>2390.1428571428569</v>
      </c>
      <c r="P87" s="134">
        <f t="shared" si="17"/>
        <v>22308</v>
      </c>
      <c r="Q87" s="134">
        <f t="shared" si="17"/>
        <v>4182.75</v>
      </c>
      <c r="R87" s="134">
        <f t="shared" si="17"/>
        <v>1792.6071428571429</v>
      </c>
      <c r="S87" s="134">
        <f t="shared" si="17"/>
        <v>597.53571428571433</v>
      </c>
    </row>
    <row r="88" spans="1:19" hidden="1" x14ac:dyDescent="0.25">
      <c r="A88" s="359" t="s">
        <v>709</v>
      </c>
      <c r="B88" s="359"/>
      <c r="C88" s="359"/>
      <c r="D88" s="359"/>
      <c r="E88" s="125"/>
      <c r="F88" s="123"/>
      <c r="G88" s="123"/>
      <c r="H88" s="107"/>
      <c r="I88" s="107"/>
      <c r="J88" s="109"/>
      <c r="K88" s="109"/>
      <c r="L88" s="134">
        <f t="shared" ref="L88:S88" si="18">SUM(L89:L98)</f>
        <v>22308</v>
      </c>
      <c r="M88" s="134" t="e">
        <f t="shared" si="18"/>
        <v>#REF!</v>
      </c>
      <c r="N88" s="134">
        <f t="shared" si="18"/>
        <v>19917.857142857145</v>
      </c>
      <c r="O88" s="134">
        <f t="shared" si="18"/>
        <v>2390.1428571428569</v>
      </c>
      <c r="P88" s="134">
        <f t="shared" si="18"/>
        <v>22308</v>
      </c>
      <c r="Q88" s="134">
        <f t="shared" si="18"/>
        <v>4182.75</v>
      </c>
      <c r="R88" s="134">
        <f t="shared" si="18"/>
        <v>1792.6071428571429</v>
      </c>
      <c r="S88" s="134">
        <f t="shared" si="18"/>
        <v>597.53571428571433</v>
      </c>
    </row>
    <row r="89" spans="1:19" ht="67.5" customHeight="1" x14ac:dyDescent="0.25">
      <c r="A89" s="111"/>
      <c r="B89" s="107" t="s">
        <v>710</v>
      </c>
      <c r="C89" s="111" t="s">
        <v>711</v>
      </c>
      <c r="D89" s="125" t="s">
        <v>712</v>
      </c>
      <c r="E89" s="125"/>
      <c r="F89" s="123">
        <v>2341</v>
      </c>
      <c r="G89" s="125"/>
      <c r="H89" s="125"/>
      <c r="I89" s="132"/>
      <c r="J89" s="109"/>
      <c r="K89" s="109"/>
      <c r="L89" s="134">
        <v>17624</v>
      </c>
      <c r="M89" s="134" t="e">
        <f>#REF!+#REF!+#REF!+#REF!+#REF!+#REF!+#REF!+#REF!+#REF!+#REF!+#REF!+#REF!</f>
        <v>#REF!</v>
      </c>
      <c r="N89" s="134">
        <f t="shared" ref="N89:N111" si="19">L89/112*100</f>
        <v>15735.714285714286</v>
      </c>
      <c r="O89" s="134">
        <f t="shared" ref="O89:O111" si="20">N89*12/100</f>
        <v>1888.2857142857142</v>
      </c>
      <c r="P89" s="134">
        <f t="shared" ref="P89:P111" si="21">SUM(N89:O89)</f>
        <v>17624</v>
      </c>
      <c r="Q89" s="134">
        <f t="shared" ref="Q89:Q111" si="22">N89*21/100</f>
        <v>3304.5</v>
      </c>
      <c r="R89" s="134">
        <f t="shared" ref="R89:R111" si="23">Q89-O89</f>
        <v>1416.2142857142858</v>
      </c>
      <c r="S89" s="134">
        <f t="shared" ref="S89:S111" si="24">R89/12*4</f>
        <v>472.07142857142861</v>
      </c>
    </row>
    <row r="90" spans="1:19" x14ac:dyDescent="0.25">
      <c r="A90" s="111"/>
      <c r="B90" s="107" t="s">
        <v>713</v>
      </c>
      <c r="C90" s="111" t="s">
        <v>711</v>
      </c>
      <c r="D90" s="125"/>
      <c r="E90" s="125" t="s">
        <v>697</v>
      </c>
      <c r="F90" s="123">
        <v>2341</v>
      </c>
      <c r="G90" s="125"/>
      <c r="H90" s="125"/>
      <c r="I90" s="132"/>
      <c r="J90" s="109"/>
      <c r="K90" s="109"/>
      <c r="L90" s="134">
        <v>632</v>
      </c>
      <c r="M90" s="134" t="e">
        <f>#REF!+#REF!+#REF!+#REF!+#REF!+#REF!+#REF!+#REF!+#REF!+#REF!+#REF!+#REF!</f>
        <v>#REF!</v>
      </c>
      <c r="N90" s="134">
        <f t="shared" si="19"/>
        <v>564.28571428571433</v>
      </c>
      <c r="O90" s="134">
        <f t="shared" si="20"/>
        <v>67.714285714285722</v>
      </c>
      <c r="P90" s="134">
        <f t="shared" si="21"/>
        <v>632</v>
      </c>
      <c r="Q90" s="134">
        <f t="shared" si="22"/>
        <v>118.50000000000001</v>
      </c>
      <c r="R90" s="134">
        <f t="shared" si="23"/>
        <v>50.785714285714292</v>
      </c>
      <c r="S90" s="134">
        <f t="shared" si="24"/>
        <v>16.928571428571431</v>
      </c>
    </row>
    <row r="91" spans="1:19" x14ac:dyDescent="0.25">
      <c r="A91" s="111"/>
      <c r="B91" s="107" t="s">
        <v>714</v>
      </c>
      <c r="C91" s="111" t="s">
        <v>711</v>
      </c>
      <c r="D91" s="125" t="s">
        <v>715</v>
      </c>
      <c r="E91" s="125" t="s">
        <v>716</v>
      </c>
      <c r="F91" s="123">
        <v>2341</v>
      </c>
      <c r="G91" s="125"/>
      <c r="H91" s="125"/>
      <c r="I91" s="132"/>
      <c r="J91" s="109"/>
      <c r="K91" s="109"/>
      <c r="L91" s="134">
        <v>960</v>
      </c>
      <c r="M91" s="134" t="e">
        <f>#REF!+#REF!+#REF!+#REF!+#REF!+#REF!+#REF!+#REF!+#REF!+#REF!+#REF!+#REF!</f>
        <v>#REF!</v>
      </c>
      <c r="N91" s="134">
        <f t="shared" si="19"/>
        <v>857.14285714285711</v>
      </c>
      <c r="O91" s="134">
        <f t="shared" si="20"/>
        <v>102.85714285714286</v>
      </c>
      <c r="P91" s="134">
        <f t="shared" si="21"/>
        <v>960</v>
      </c>
      <c r="Q91" s="134">
        <f t="shared" si="22"/>
        <v>180</v>
      </c>
      <c r="R91" s="134">
        <f t="shared" si="23"/>
        <v>77.142857142857139</v>
      </c>
      <c r="S91" s="134">
        <f t="shared" si="24"/>
        <v>25.714285714285712</v>
      </c>
    </row>
    <row r="92" spans="1:19" x14ac:dyDescent="0.25">
      <c r="A92" s="111"/>
      <c r="B92" s="107" t="s">
        <v>717</v>
      </c>
      <c r="C92" s="111" t="s">
        <v>711</v>
      </c>
      <c r="D92" s="125" t="s">
        <v>718</v>
      </c>
      <c r="E92" s="125" t="s">
        <v>719</v>
      </c>
      <c r="F92" s="123">
        <v>2341</v>
      </c>
      <c r="G92" s="125"/>
      <c r="H92" s="125"/>
      <c r="I92" s="132"/>
      <c r="J92" s="109"/>
      <c r="K92" s="109"/>
      <c r="L92" s="134">
        <v>147</v>
      </c>
      <c r="M92" s="134" t="e">
        <f>#REF!+#REF!+#REF!+#REF!+#REF!+#REF!+#REF!+#REF!+#REF!+#REF!+#REF!+#REF!</f>
        <v>#REF!</v>
      </c>
      <c r="N92" s="134">
        <f t="shared" si="19"/>
        <v>131.25</v>
      </c>
      <c r="O92" s="134">
        <f t="shared" si="20"/>
        <v>15.75</v>
      </c>
      <c r="P92" s="134">
        <f t="shared" si="21"/>
        <v>147</v>
      </c>
      <c r="Q92" s="134">
        <f t="shared" si="22"/>
        <v>27.5625</v>
      </c>
      <c r="R92" s="134">
        <f t="shared" si="23"/>
        <v>11.8125</v>
      </c>
      <c r="S92" s="134">
        <f t="shared" si="24"/>
        <v>3.9375</v>
      </c>
    </row>
    <row r="93" spans="1:19" x14ac:dyDescent="0.25">
      <c r="A93" s="111"/>
      <c r="B93" s="107" t="s">
        <v>720</v>
      </c>
      <c r="C93" s="111" t="s">
        <v>711</v>
      </c>
      <c r="D93" s="125"/>
      <c r="E93" s="125" t="s">
        <v>721</v>
      </c>
      <c r="F93" s="123">
        <v>2341</v>
      </c>
      <c r="G93" s="125"/>
      <c r="H93" s="125"/>
      <c r="I93" s="132"/>
      <c r="J93" s="109"/>
      <c r="K93" s="109"/>
      <c r="L93" s="134">
        <v>44</v>
      </c>
      <c r="M93" s="134" t="e">
        <f>#REF!+#REF!+#REF!+#REF!+#REF!+#REF!+#REF!+#REF!+#REF!+#REF!+#REF!+#REF!</f>
        <v>#REF!</v>
      </c>
      <c r="N93" s="134">
        <f t="shared" si="19"/>
        <v>39.285714285714285</v>
      </c>
      <c r="O93" s="134">
        <f t="shared" si="20"/>
        <v>4.7142857142857144</v>
      </c>
      <c r="P93" s="134">
        <f t="shared" si="21"/>
        <v>44</v>
      </c>
      <c r="Q93" s="134">
        <f t="shared" si="22"/>
        <v>8.25</v>
      </c>
      <c r="R93" s="134">
        <f t="shared" si="23"/>
        <v>3.5357142857142856</v>
      </c>
      <c r="S93" s="134">
        <f t="shared" si="24"/>
        <v>1.1785714285714286</v>
      </c>
    </row>
    <row r="94" spans="1:19" x14ac:dyDescent="0.25">
      <c r="A94" s="111"/>
      <c r="B94" s="107" t="s">
        <v>722</v>
      </c>
      <c r="C94" s="111" t="s">
        <v>711</v>
      </c>
      <c r="D94" s="125"/>
      <c r="E94" s="125" t="s">
        <v>723</v>
      </c>
      <c r="F94" s="123">
        <v>2341</v>
      </c>
      <c r="G94" s="125"/>
      <c r="H94" s="125"/>
      <c r="I94" s="132"/>
      <c r="J94" s="109"/>
      <c r="K94" s="109"/>
      <c r="L94" s="134">
        <v>481</v>
      </c>
      <c r="M94" s="134" t="e">
        <f>#REF!+#REF!+#REF!+#REF!+#REF!+#REF!+#REF!+#REF!+#REF!+#REF!+#REF!+#REF!</f>
        <v>#REF!</v>
      </c>
      <c r="N94" s="134">
        <f t="shared" si="19"/>
        <v>429.46428571428567</v>
      </c>
      <c r="O94" s="134">
        <f t="shared" si="20"/>
        <v>51.535714285714278</v>
      </c>
      <c r="P94" s="134">
        <f t="shared" si="21"/>
        <v>480.99999999999994</v>
      </c>
      <c r="Q94" s="134">
        <f t="shared" si="22"/>
        <v>90.187499999999986</v>
      </c>
      <c r="R94" s="134">
        <f t="shared" si="23"/>
        <v>38.651785714285708</v>
      </c>
      <c r="S94" s="134">
        <f t="shared" si="24"/>
        <v>12.883928571428569</v>
      </c>
    </row>
    <row r="95" spans="1:19" x14ac:dyDescent="0.25">
      <c r="A95" s="111"/>
      <c r="B95" s="107" t="s">
        <v>724</v>
      </c>
      <c r="C95" s="111" t="s">
        <v>711</v>
      </c>
      <c r="D95" s="125"/>
      <c r="E95" s="125" t="s">
        <v>725</v>
      </c>
      <c r="F95" s="123">
        <v>2341</v>
      </c>
      <c r="G95" s="125"/>
      <c r="H95" s="125"/>
      <c r="I95" s="132"/>
      <c r="J95" s="109"/>
      <c r="K95" s="109"/>
      <c r="L95" s="134">
        <v>1755</v>
      </c>
      <c r="M95" s="134" t="e">
        <f>#REF!+#REF!+#REF!+#REF!+#REF!+#REF!+#REF!+#REF!+#REF!+#REF!+#REF!+#REF!</f>
        <v>#REF!</v>
      </c>
      <c r="N95" s="134">
        <f t="shared" si="19"/>
        <v>1566.9642857142858</v>
      </c>
      <c r="O95" s="134">
        <f t="shared" si="20"/>
        <v>188.03571428571428</v>
      </c>
      <c r="P95" s="134">
        <f t="shared" si="21"/>
        <v>1755</v>
      </c>
      <c r="Q95" s="134">
        <f t="shared" si="22"/>
        <v>329.0625</v>
      </c>
      <c r="R95" s="134">
        <f t="shared" si="23"/>
        <v>141.02678571428572</v>
      </c>
      <c r="S95" s="134">
        <f t="shared" si="24"/>
        <v>47.008928571428577</v>
      </c>
    </row>
    <row r="96" spans="1:19" x14ac:dyDescent="0.25">
      <c r="A96" s="111"/>
      <c r="B96" s="107" t="s">
        <v>726</v>
      </c>
      <c r="C96" s="111" t="s">
        <v>711</v>
      </c>
      <c r="D96" s="125"/>
      <c r="E96" s="125" t="s">
        <v>727</v>
      </c>
      <c r="F96" s="123">
        <v>2341</v>
      </c>
      <c r="G96" s="125"/>
      <c r="H96" s="125"/>
      <c r="I96" s="132"/>
      <c r="J96" s="109"/>
      <c r="K96" s="109"/>
      <c r="L96" s="134">
        <v>150</v>
      </c>
      <c r="M96" s="134" t="e">
        <f>#REF!+#REF!+#REF!+#REF!+#REF!+#REF!+#REF!+#REF!+#REF!+#REF!+#REF!+#REF!</f>
        <v>#REF!</v>
      </c>
      <c r="N96" s="134">
        <f t="shared" si="19"/>
        <v>133.92857142857142</v>
      </c>
      <c r="O96" s="134">
        <f t="shared" si="20"/>
        <v>16.071428571428569</v>
      </c>
      <c r="P96" s="134">
        <f t="shared" si="21"/>
        <v>150</v>
      </c>
      <c r="Q96" s="134">
        <f t="shared" si="22"/>
        <v>28.124999999999996</v>
      </c>
      <c r="R96" s="134">
        <f t="shared" si="23"/>
        <v>12.053571428571427</v>
      </c>
      <c r="S96" s="134">
        <f t="shared" si="24"/>
        <v>4.0178571428571423</v>
      </c>
    </row>
    <row r="97" spans="1:19" x14ac:dyDescent="0.25">
      <c r="A97" s="111"/>
      <c r="B97" s="107" t="s">
        <v>728</v>
      </c>
      <c r="C97" s="111" t="s">
        <v>711</v>
      </c>
      <c r="D97" s="125"/>
      <c r="E97" s="125" t="s">
        <v>729</v>
      </c>
      <c r="F97" s="123">
        <v>2341</v>
      </c>
      <c r="G97" s="125"/>
      <c r="H97" s="125"/>
      <c r="I97" s="132"/>
      <c r="J97" s="109"/>
      <c r="K97" s="109"/>
      <c r="L97" s="134">
        <v>104</v>
      </c>
      <c r="M97" s="134" t="e">
        <f>#REF!+#REF!+#REF!+#REF!+#REF!+#REF!+#REF!+#REF!+#REF!+#REF!+#REF!+#REF!</f>
        <v>#REF!</v>
      </c>
      <c r="N97" s="134">
        <f t="shared" si="19"/>
        <v>92.857142857142861</v>
      </c>
      <c r="O97" s="134">
        <f t="shared" si="20"/>
        <v>11.142857142857142</v>
      </c>
      <c r="P97" s="134">
        <f t="shared" si="21"/>
        <v>104</v>
      </c>
      <c r="Q97" s="134">
        <f t="shared" si="22"/>
        <v>19.5</v>
      </c>
      <c r="R97" s="134">
        <f t="shared" si="23"/>
        <v>8.3571428571428577</v>
      </c>
      <c r="S97" s="134">
        <f t="shared" si="24"/>
        <v>2.785714285714286</v>
      </c>
    </row>
    <row r="98" spans="1:19" x14ac:dyDescent="0.25">
      <c r="A98" s="111"/>
      <c r="B98" s="107" t="s">
        <v>730</v>
      </c>
      <c r="C98" s="111" t="s">
        <v>711</v>
      </c>
      <c r="D98" s="125"/>
      <c r="E98" s="125" t="s">
        <v>731</v>
      </c>
      <c r="F98" s="123">
        <v>2341</v>
      </c>
      <c r="G98" s="125"/>
      <c r="H98" s="125"/>
      <c r="I98" s="132"/>
      <c r="J98" s="109"/>
      <c r="K98" s="109"/>
      <c r="L98" s="134">
        <v>411</v>
      </c>
      <c r="M98" s="134" t="e">
        <f>#REF!+#REF!+#REF!+#REF!+#REF!+#REF!+#REF!+#REF!+#REF!+#REF!+#REF!+#REF!</f>
        <v>#REF!</v>
      </c>
      <c r="N98" s="134">
        <f t="shared" si="19"/>
        <v>366.96428571428572</v>
      </c>
      <c r="O98" s="134">
        <f t="shared" si="20"/>
        <v>44.035714285714285</v>
      </c>
      <c r="P98" s="134">
        <f t="shared" si="21"/>
        <v>411</v>
      </c>
      <c r="Q98" s="134">
        <f t="shared" si="22"/>
        <v>77.0625</v>
      </c>
      <c r="R98" s="134">
        <f t="shared" si="23"/>
        <v>33.026785714285715</v>
      </c>
      <c r="S98" s="134">
        <f t="shared" si="24"/>
        <v>11.008928571428571</v>
      </c>
    </row>
    <row r="99" spans="1:19" ht="18.75" customHeight="1" x14ac:dyDescent="0.25">
      <c r="A99" s="111">
        <v>3</v>
      </c>
      <c r="B99" s="358" t="s">
        <v>732</v>
      </c>
      <c r="C99" s="358"/>
      <c r="D99" s="358"/>
      <c r="E99" s="125"/>
      <c r="F99" s="123" t="s">
        <v>366</v>
      </c>
      <c r="G99" s="123" t="s">
        <v>366</v>
      </c>
      <c r="H99" s="107" t="s">
        <v>366</v>
      </c>
      <c r="I99" s="107" t="s">
        <v>366</v>
      </c>
      <c r="J99" s="109">
        <f>SUM(J101:J111)</f>
        <v>2065382.8</v>
      </c>
      <c r="K99" s="109">
        <f>SUM(K101:K111)</f>
        <v>2239893.4720000001</v>
      </c>
      <c r="L99" s="134">
        <f>L100</f>
        <v>124723</v>
      </c>
      <c r="M99" s="134" t="e">
        <f>#REF!+#REF!+#REF!+#REF!+#REF!+#REF!+#REF!+#REF!+#REF!+#REF!+#REF!+#REF!</f>
        <v>#REF!</v>
      </c>
      <c r="N99" s="134">
        <f t="shared" si="19"/>
        <v>111359.82142857142</v>
      </c>
      <c r="O99" s="134">
        <f t="shared" si="20"/>
        <v>13363.178571428571</v>
      </c>
      <c r="P99" s="134">
        <f t="shared" si="21"/>
        <v>124722.99999999999</v>
      </c>
      <c r="Q99" s="134">
        <f t="shared" si="22"/>
        <v>23385.5625</v>
      </c>
      <c r="R99" s="134">
        <f t="shared" si="23"/>
        <v>10022.383928571429</v>
      </c>
      <c r="S99" s="134">
        <f t="shared" si="24"/>
        <v>3340.7946428571431</v>
      </c>
    </row>
    <row r="100" spans="1:19" ht="18.75" customHeight="1" x14ac:dyDescent="0.25">
      <c r="A100" s="359" t="s">
        <v>733</v>
      </c>
      <c r="B100" s="359"/>
      <c r="C100" s="359"/>
      <c r="D100" s="359"/>
      <c r="E100" s="125"/>
      <c r="F100" s="123"/>
      <c r="G100" s="123"/>
      <c r="H100" s="107"/>
      <c r="I100" s="107"/>
      <c r="J100" s="109"/>
      <c r="K100" s="109"/>
      <c r="L100" s="134">
        <f t="shared" ref="L100:M100" si="25">SUM(L101:L111)</f>
        <v>124723</v>
      </c>
      <c r="M100" s="134" t="e">
        <f t="shared" si="25"/>
        <v>#REF!</v>
      </c>
      <c r="N100" s="134">
        <f t="shared" si="19"/>
        <v>111359.82142857142</v>
      </c>
      <c r="O100" s="134">
        <f t="shared" si="20"/>
        <v>13363.178571428571</v>
      </c>
      <c r="P100" s="134">
        <f t="shared" si="21"/>
        <v>124722.99999999999</v>
      </c>
      <c r="Q100" s="134">
        <f t="shared" si="22"/>
        <v>23385.5625</v>
      </c>
      <c r="R100" s="134">
        <f t="shared" si="23"/>
        <v>10022.383928571429</v>
      </c>
      <c r="S100" s="134">
        <f t="shared" si="24"/>
        <v>3340.7946428571431</v>
      </c>
    </row>
    <row r="101" spans="1:19" x14ac:dyDescent="0.25">
      <c r="A101" s="111"/>
      <c r="B101" s="111" t="s">
        <v>734</v>
      </c>
      <c r="C101" s="111" t="s">
        <v>735</v>
      </c>
      <c r="D101" s="110" t="s">
        <v>492</v>
      </c>
      <c r="E101" s="125"/>
      <c r="F101" s="123">
        <v>2341</v>
      </c>
      <c r="G101" s="123">
        <v>12</v>
      </c>
      <c r="H101" s="123">
        <v>2021</v>
      </c>
      <c r="I101" s="123">
        <v>2021</v>
      </c>
      <c r="J101" s="109">
        <v>450</v>
      </c>
      <c r="K101" s="109">
        <f t="shared" ref="K101:K103" si="26">J101*112/100</f>
        <v>504</v>
      </c>
      <c r="L101" s="134">
        <v>504</v>
      </c>
      <c r="M101" s="134" t="e">
        <f>#REF!+#REF!+#REF!+#REF!+#REF!+#REF!+#REF!+#REF!+#REF!+#REF!+#REF!+#REF!</f>
        <v>#REF!</v>
      </c>
      <c r="N101" s="134">
        <f t="shared" si="19"/>
        <v>450</v>
      </c>
      <c r="O101" s="134">
        <f t="shared" si="20"/>
        <v>54</v>
      </c>
      <c r="P101" s="134">
        <f t="shared" si="21"/>
        <v>504</v>
      </c>
      <c r="Q101" s="134">
        <f t="shared" si="22"/>
        <v>94.5</v>
      </c>
      <c r="R101" s="134">
        <f t="shared" si="23"/>
        <v>40.5</v>
      </c>
      <c r="S101" s="134">
        <f t="shared" si="24"/>
        <v>13.5</v>
      </c>
    </row>
    <row r="102" spans="1:19" ht="64.5" customHeight="1" x14ac:dyDescent="0.25">
      <c r="A102" s="111"/>
      <c r="B102" s="111" t="s">
        <v>736</v>
      </c>
      <c r="C102" s="111" t="s">
        <v>735</v>
      </c>
      <c r="D102" s="110" t="s">
        <v>540</v>
      </c>
      <c r="E102" s="125"/>
      <c r="F102" s="123">
        <v>2341</v>
      </c>
      <c r="G102" s="123">
        <v>12</v>
      </c>
      <c r="H102" s="123">
        <v>2021</v>
      </c>
      <c r="I102" s="123">
        <v>2022</v>
      </c>
      <c r="J102" s="109">
        <v>1881</v>
      </c>
      <c r="K102" s="109">
        <f t="shared" si="26"/>
        <v>2106.7199999999998</v>
      </c>
      <c r="L102" s="134">
        <v>1520</v>
      </c>
      <c r="M102" s="134" t="e">
        <f>#REF!+#REF!+#REF!+#REF!+#REF!+#REF!+#REF!+#REF!+#REF!+#REF!+#REF!+#REF!</f>
        <v>#REF!</v>
      </c>
      <c r="N102" s="134">
        <f t="shared" si="19"/>
        <v>1357.1428571428571</v>
      </c>
      <c r="O102" s="134">
        <f t="shared" si="20"/>
        <v>162.85714285714286</v>
      </c>
      <c r="P102" s="134">
        <f t="shared" si="21"/>
        <v>1520</v>
      </c>
      <c r="Q102" s="134">
        <f t="shared" si="22"/>
        <v>285</v>
      </c>
      <c r="R102" s="134">
        <f t="shared" si="23"/>
        <v>122.14285714285714</v>
      </c>
      <c r="S102" s="134">
        <f t="shared" si="24"/>
        <v>40.714285714285715</v>
      </c>
    </row>
    <row r="103" spans="1:19" ht="30" x14ac:dyDescent="0.25">
      <c r="A103" s="111"/>
      <c r="B103" s="111" t="s">
        <v>737</v>
      </c>
      <c r="C103" s="125" t="s">
        <v>735</v>
      </c>
      <c r="D103" s="110" t="s">
        <v>502</v>
      </c>
      <c r="E103" s="125"/>
      <c r="F103" s="123">
        <v>2341</v>
      </c>
      <c r="G103" s="123">
        <v>12</v>
      </c>
      <c r="H103" s="123">
        <v>2021</v>
      </c>
      <c r="I103" s="123">
        <v>2022</v>
      </c>
      <c r="J103" s="109">
        <v>178572</v>
      </c>
      <c r="K103" s="109">
        <f t="shared" si="26"/>
        <v>200000.64000000001</v>
      </c>
      <c r="L103" s="134">
        <v>11421</v>
      </c>
      <c r="M103" s="134" t="e">
        <f>#REF!+#REF!+#REF!+#REF!+#REF!+#REF!+#REF!+#REF!+#REF!+#REF!+#REF!+#REF!</f>
        <v>#REF!</v>
      </c>
      <c r="N103" s="134">
        <f t="shared" si="19"/>
        <v>10197.321428571429</v>
      </c>
      <c r="O103" s="134">
        <f t="shared" si="20"/>
        <v>1223.6785714285716</v>
      </c>
      <c r="P103" s="134">
        <f t="shared" si="21"/>
        <v>11421</v>
      </c>
      <c r="Q103" s="134">
        <f t="shared" si="22"/>
        <v>2141.4375000000005</v>
      </c>
      <c r="R103" s="134">
        <f t="shared" si="23"/>
        <v>917.7589285714289</v>
      </c>
      <c r="S103" s="134">
        <f t="shared" si="24"/>
        <v>305.91964285714295</v>
      </c>
    </row>
    <row r="104" spans="1:19" ht="60" x14ac:dyDescent="0.25">
      <c r="A104" s="111"/>
      <c r="B104" s="111"/>
      <c r="C104" s="125" t="s">
        <v>738</v>
      </c>
      <c r="D104" s="110" t="s">
        <v>739</v>
      </c>
      <c r="E104" s="125"/>
      <c r="F104" s="123">
        <v>2341</v>
      </c>
      <c r="G104" s="123"/>
      <c r="H104" s="123"/>
      <c r="I104" s="123"/>
      <c r="J104" s="109">
        <v>596960</v>
      </c>
      <c r="K104" s="109">
        <v>596960</v>
      </c>
      <c r="L104" s="134">
        <v>59700</v>
      </c>
      <c r="M104" s="134" t="e">
        <f>#REF!+#REF!+#REF!+#REF!+#REF!+#REF!+#REF!+#REF!+#REF!+#REF!+#REF!+#REF!</f>
        <v>#REF!</v>
      </c>
      <c r="N104" s="134">
        <f t="shared" si="19"/>
        <v>53303.571428571435</v>
      </c>
      <c r="O104" s="134">
        <f t="shared" si="20"/>
        <v>6396.4285714285725</v>
      </c>
      <c r="P104" s="134">
        <f t="shared" si="21"/>
        <v>59700.000000000007</v>
      </c>
      <c r="Q104" s="134">
        <f t="shared" si="22"/>
        <v>11193.750000000002</v>
      </c>
      <c r="R104" s="134">
        <f t="shared" si="23"/>
        <v>4797.3214285714294</v>
      </c>
      <c r="S104" s="134">
        <f t="shared" si="24"/>
        <v>1599.1071428571431</v>
      </c>
    </row>
    <row r="105" spans="1:19" ht="60" x14ac:dyDescent="0.25">
      <c r="A105" s="111"/>
      <c r="B105" s="111" t="s">
        <v>740</v>
      </c>
      <c r="C105" s="111" t="s">
        <v>741</v>
      </c>
      <c r="D105" s="110" t="s">
        <v>742</v>
      </c>
      <c r="E105" s="125"/>
      <c r="F105" s="123">
        <v>2341</v>
      </c>
      <c r="G105" s="123">
        <v>36</v>
      </c>
      <c r="H105" s="123">
        <v>2021</v>
      </c>
      <c r="I105" s="123">
        <v>2024</v>
      </c>
      <c r="J105" s="108">
        <v>17875.2</v>
      </c>
      <c r="K105" s="108">
        <v>17875.2</v>
      </c>
      <c r="L105" s="134">
        <v>2976</v>
      </c>
      <c r="M105" s="134" t="e">
        <f>#REF!+#REF!+#REF!+#REF!+#REF!+#REF!+#REF!+#REF!+#REF!+#REF!+#REF!+#REF!</f>
        <v>#REF!</v>
      </c>
      <c r="N105" s="134">
        <f t="shared" si="19"/>
        <v>2657.1428571428573</v>
      </c>
      <c r="O105" s="134">
        <f t="shared" si="20"/>
        <v>318.85714285714289</v>
      </c>
      <c r="P105" s="134">
        <f t="shared" si="21"/>
        <v>2976</v>
      </c>
      <c r="Q105" s="134">
        <f t="shared" si="22"/>
        <v>558.00000000000011</v>
      </c>
      <c r="R105" s="134">
        <f t="shared" si="23"/>
        <v>239.14285714285722</v>
      </c>
      <c r="S105" s="134">
        <f t="shared" si="24"/>
        <v>79.714285714285737</v>
      </c>
    </row>
    <row r="106" spans="1:19" ht="40.5" customHeight="1" x14ac:dyDescent="0.25">
      <c r="A106" s="111"/>
      <c r="B106" s="111" t="s">
        <v>743</v>
      </c>
      <c r="C106" s="125" t="s">
        <v>744</v>
      </c>
      <c r="D106" s="110" t="s">
        <v>508</v>
      </c>
      <c r="E106" s="125"/>
      <c r="F106" s="123">
        <v>2341</v>
      </c>
      <c r="G106" s="123">
        <v>12</v>
      </c>
      <c r="H106" s="123">
        <v>2021</v>
      </c>
      <c r="I106" s="123">
        <v>2022</v>
      </c>
      <c r="J106" s="109">
        <v>4560</v>
      </c>
      <c r="K106" s="109">
        <f>J106*121/100</f>
        <v>5517.6</v>
      </c>
      <c r="L106" s="134">
        <v>3310</v>
      </c>
      <c r="M106" s="134" t="e">
        <f>#REF!+#REF!+#REF!+#REF!+#REF!+#REF!+#REF!+#REF!+#REF!+#REF!+#REF!+#REF!</f>
        <v>#REF!</v>
      </c>
      <c r="N106" s="134">
        <f t="shared" si="19"/>
        <v>2955.3571428571427</v>
      </c>
      <c r="O106" s="134">
        <f t="shared" si="20"/>
        <v>354.64285714285711</v>
      </c>
      <c r="P106" s="134">
        <f t="shared" si="21"/>
        <v>3310</v>
      </c>
      <c r="Q106" s="134">
        <f t="shared" si="22"/>
        <v>620.62499999999989</v>
      </c>
      <c r="R106" s="134">
        <f t="shared" si="23"/>
        <v>265.98214285714278</v>
      </c>
      <c r="S106" s="134">
        <f t="shared" si="24"/>
        <v>88.660714285714263</v>
      </c>
    </row>
    <row r="107" spans="1:19" ht="45" x14ac:dyDescent="0.25">
      <c r="A107" s="111"/>
      <c r="B107" s="111" t="s">
        <v>745</v>
      </c>
      <c r="C107" s="111" t="s">
        <v>746</v>
      </c>
      <c r="D107" s="110" t="s">
        <v>747</v>
      </c>
      <c r="E107" s="125"/>
      <c r="F107" s="123">
        <v>2341</v>
      </c>
      <c r="G107" s="123">
        <v>12</v>
      </c>
      <c r="H107" s="123">
        <v>2021</v>
      </c>
      <c r="I107" s="123">
        <v>2022</v>
      </c>
      <c r="J107" s="109">
        <v>384</v>
      </c>
      <c r="K107" s="109">
        <f>J107*121/100</f>
        <v>464.64</v>
      </c>
      <c r="L107" s="134">
        <v>168</v>
      </c>
      <c r="M107" s="134" t="e">
        <f>#REF!+#REF!+#REF!+#REF!+#REF!+#REF!+#REF!+#REF!+#REF!+#REF!+#REF!+#REF!</f>
        <v>#REF!</v>
      </c>
      <c r="N107" s="134">
        <f t="shared" si="19"/>
        <v>150</v>
      </c>
      <c r="O107" s="134">
        <f t="shared" si="20"/>
        <v>18</v>
      </c>
      <c r="P107" s="134">
        <f t="shared" si="21"/>
        <v>168</v>
      </c>
      <c r="Q107" s="134">
        <f t="shared" si="22"/>
        <v>31.5</v>
      </c>
      <c r="R107" s="134">
        <f t="shared" si="23"/>
        <v>13.5</v>
      </c>
      <c r="S107" s="134">
        <f t="shared" si="24"/>
        <v>4.5</v>
      </c>
    </row>
    <row r="108" spans="1:19" ht="51.75" customHeight="1" x14ac:dyDescent="0.25">
      <c r="A108" s="111"/>
      <c r="B108" s="111" t="s">
        <v>748</v>
      </c>
      <c r="C108" s="111" t="s">
        <v>746</v>
      </c>
      <c r="D108" s="110" t="s">
        <v>370</v>
      </c>
      <c r="E108" s="125"/>
      <c r="F108" s="123">
        <v>2341</v>
      </c>
      <c r="G108" s="123">
        <v>36</v>
      </c>
      <c r="H108" s="123">
        <v>2021</v>
      </c>
      <c r="I108" s="123">
        <v>2024</v>
      </c>
      <c r="J108" s="109">
        <v>8841</v>
      </c>
      <c r="K108" s="109">
        <f>J108*112/100</f>
        <v>9901.92</v>
      </c>
      <c r="L108" s="134">
        <v>408</v>
      </c>
      <c r="M108" s="134" t="e">
        <f>#REF!+#REF!+#REF!+#REF!+#REF!+#REF!+#REF!+#REF!+#REF!+#REF!+#REF!+#REF!</f>
        <v>#REF!</v>
      </c>
      <c r="N108" s="134">
        <f t="shared" si="19"/>
        <v>364.28571428571428</v>
      </c>
      <c r="O108" s="134">
        <f t="shared" si="20"/>
        <v>43.714285714285715</v>
      </c>
      <c r="P108" s="134">
        <f t="shared" si="21"/>
        <v>408</v>
      </c>
      <c r="Q108" s="134">
        <f t="shared" si="22"/>
        <v>76.5</v>
      </c>
      <c r="R108" s="134">
        <f t="shared" si="23"/>
        <v>32.785714285714285</v>
      </c>
      <c r="S108" s="134">
        <f t="shared" si="24"/>
        <v>10.928571428571429</v>
      </c>
    </row>
    <row r="109" spans="1:19" x14ac:dyDescent="0.25">
      <c r="A109" s="111"/>
      <c r="B109" s="111" t="s">
        <v>749</v>
      </c>
      <c r="C109" s="125" t="s">
        <v>2</v>
      </c>
      <c r="D109" s="110" t="s">
        <v>750</v>
      </c>
      <c r="E109" s="125"/>
      <c r="F109" s="123">
        <v>2341</v>
      </c>
      <c r="G109" s="123">
        <v>12</v>
      </c>
      <c r="H109" s="123">
        <v>2021</v>
      </c>
      <c r="I109" s="123">
        <v>2022</v>
      </c>
      <c r="J109" s="109">
        <v>4680</v>
      </c>
      <c r="K109" s="109">
        <f>J109*112/100</f>
        <v>5241.6000000000004</v>
      </c>
      <c r="L109" s="134">
        <v>856</v>
      </c>
      <c r="M109" s="134" t="e">
        <f>#REF!+#REF!+#REF!+#REF!+#REF!+#REF!+#REF!+#REF!+#REF!+#REF!+#REF!+#REF!</f>
        <v>#REF!</v>
      </c>
      <c r="N109" s="134">
        <f t="shared" si="19"/>
        <v>764.28571428571433</v>
      </c>
      <c r="O109" s="134">
        <f t="shared" si="20"/>
        <v>91.714285714285722</v>
      </c>
      <c r="P109" s="134">
        <f t="shared" si="21"/>
        <v>856</v>
      </c>
      <c r="Q109" s="134">
        <f t="shared" si="22"/>
        <v>160.50000000000003</v>
      </c>
      <c r="R109" s="134">
        <f t="shared" si="23"/>
        <v>68.785714285714306</v>
      </c>
      <c r="S109" s="134">
        <f t="shared" si="24"/>
        <v>22.928571428571434</v>
      </c>
    </row>
    <row r="110" spans="1:19" ht="107.25" customHeight="1" x14ac:dyDescent="0.25">
      <c r="A110" s="111"/>
      <c r="B110" s="111" t="s">
        <v>751</v>
      </c>
      <c r="C110" s="125" t="s">
        <v>3</v>
      </c>
      <c r="D110" s="110" t="s">
        <v>755</v>
      </c>
      <c r="E110" s="125"/>
      <c r="F110" s="123">
        <v>2341</v>
      </c>
      <c r="G110" s="123">
        <v>60</v>
      </c>
      <c r="H110" s="123">
        <v>2021</v>
      </c>
      <c r="I110" s="123">
        <v>2026</v>
      </c>
      <c r="J110" s="109">
        <v>1251179.6000000001</v>
      </c>
      <c r="K110" s="109">
        <f>J110*112/100</f>
        <v>1401321.1520000002</v>
      </c>
      <c r="L110" s="134">
        <v>43860</v>
      </c>
      <c r="M110" s="134" t="e">
        <f>#REF!+#REF!+#REF!+#REF!+#REF!+#REF!+#REF!+#REF!+#REF!+#REF!+#REF!+#REF!</f>
        <v>#REF!</v>
      </c>
      <c r="N110" s="134">
        <f t="shared" si="19"/>
        <v>39160.714285714283</v>
      </c>
      <c r="O110" s="134">
        <f t="shared" si="20"/>
        <v>4699.2857142857138</v>
      </c>
      <c r="P110" s="134">
        <f t="shared" si="21"/>
        <v>43860</v>
      </c>
      <c r="Q110" s="134">
        <f t="shared" si="22"/>
        <v>8223.7499999999982</v>
      </c>
      <c r="R110" s="134">
        <f t="shared" si="23"/>
        <v>3524.4642857142844</v>
      </c>
      <c r="S110" s="134">
        <f t="shared" si="24"/>
        <v>1174.8214285714282</v>
      </c>
    </row>
    <row r="111" spans="1:19" ht="53.25" hidden="1" customHeight="1" thickBot="1" x14ac:dyDescent="0.3">
      <c r="A111" s="111"/>
      <c r="B111" s="111" t="s">
        <v>752</v>
      </c>
      <c r="C111" s="125"/>
      <c r="D111" s="110"/>
      <c r="E111" s="125"/>
      <c r="F111" s="123"/>
      <c r="G111" s="123"/>
      <c r="H111" s="123"/>
      <c r="I111" s="123"/>
      <c r="J111" s="109"/>
      <c r="K111" s="109"/>
      <c r="L111" s="134"/>
      <c r="M111" s="134" t="e">
        <f>#REF!+#REF!+#REF!+#REF!+#REF!+#REF!+#REF!+#REF!+#REF!+#REF!+#REF!+#REF!</f>
        <v>#REF!</v>
      </c>
      <c r="N111" s="134">
        <f t="shared" si="19"/>
        <v>0</v>
      </c>
      <c r="O111" s="134">
        <f t="shared" si="20"/>
        <v>0</v>
      </c>
      <c r="P111" s="134">
        <f t="shared" si="21"/>
        <v>0</v>
      </c>
      <c r="Q111" s="134">
        <f t="shared" si="22"/>
        <v>0</v>
      </c>
      <c r="R111" s="134">
        <f t="shared" si="23"/>
        <v>0</v>
      </c>
      <c r="S111" s="134">
        <f t="shared" si="24"/>
        <v>0</v>
      </c>
    </row>
    <row r="112" spans="1:19" x14ac:dyDescent="0.25">
      <c r="A112" s="354" t="s">
        <v>753</v>
      </c>
      <c r="B112" s="355"/>
      <c r="C112" s="355"/>
      <c r="D112" s="355"/>
      <c r="E112" s="355"/>
      <c r="F112" s="355"/>
      <c r="G112" s="355"/>
      <c r="H112" s="355"/>
      <c r="I112" s="355"/>
      <c r="J112" s="355"/>
      <c r="K112" s="355"/>
      <c r="L112" s="355"/>
      <c r="M112" s="355"/>
      <c r="N112" s="355"/>
      <c r="O112" s="355"/>
      <c r="P112" s="355"/>
      <c r="Q112" s="356"/>
      <c r="R112" s="134">
        <f t="shared" ref="R112:S112" si="27">R10+R87+R99</f>
        <v>231284.34000000005</v>
      </c>
      <c r="S112" s="290">
        <f t="shared" si="27"/>
        <v>77094.780000000028</v>
      </c>
    </row>
  </sheetData>
  <mergeCells count="31">
    <mergeCell ref="R5:R8"/>
    <mergeCell ref="A3:S3"/>
    <mergeCell ref="A5:B8"/>
    <mergeCell ref="C5:C8"/>
    <mergeCell ref="D5:D8"/>
    <mergeCell ref="E5:E8"/>
    <mergeCell ref="F5:F8"/>
    <mergeCell ref="G5:G8"/>
    <mergeCell ref="H5:K5"/>
    <mergeCell ref="S5:S8"/>
    <mergeCell ref="H6:I6"/>
    <mergeCell ref="J6:J8"/>
    <mergeCell ref="K6:K8"/>
    <mergeCell ref="N6:N8"/>
    <mergeCell ref="O6:O8"/>
    <mergeCell ref="A112:Q112"/>
    <mergeCell ref="O1:S1"/>
    <mergeCell ref="B87:E87"/>
    <mergeCell ref="A88:D88"/>
    <mergeCell ref="B99:D99"/>
    <mergeCell ref="A100:D100"/>
    <mergeCell ref="L5:M8"/>
    <mergeCell ref="H7:H8"/>
    <mergeCell ref="I7:I8"/>
    <mergeCell ref="B10:D10"/>
    <mergeCell ref="A11:D11"/>
    <mergeCell ref="E11:H11"/>
    <mergeCell ref="I11:K11"/>
    <mergeCell ref="N5:O5"/>
    <mergeCell ref="P5:P8"/>
    <mergeCell ref="Q5:Q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1_pielikums</vt:lpstr>
      <vt:lpstr>2_pielikums</vt:lpstr>
      <vt:lpstr>3_pielikums</vt:lpstr>
      <vt:lpstr>4_pielikums</vt:lpstr>
      <vt:lpstr>5_pielikums</vt:lpstr>
      <vt:lpstr>6_pielikums</vt:lpstr>
      <vt:lpstr>7_pielikums</vt:lpstr>
      <vt:lpstr>8_pielikums</vt:lpstr>
      <vt:lpstr>9_pielikums</vt:lpstr>
      <vt:lpstr>10_pielikums</vt:lpstr>
      <vt:lpstr>11_pielikums</vt:lpstr>
      <vt:lpstr>12_pielikums</vt:lpstr>
      <vt:lpstr>13_pielikums</vt:lpstr>
      <vt:lpstr>14_pielikums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Vineta</dc:creator>
  <cp:lastModifiedBy>Igors Belovs</cp:lastModifiedBy>
  <dcterms:created xsi:type="dcterms:W3CDTF">2021-12-09T17:02:57Z</dcterms:created>
  <dcterms:modified xsi:type="dcterms:W3CDTF">2021-12-15T14:09:24Z</dcterms:modified>
</cp:coreProperties>
</file>